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omments4.xml" ContentType="application/vnd.openxmlformats-officedocument.spreadsheetml.comments+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2.xml" ContentType="application/vnd.ms-excel.slicer+xml"/>
  <Override PartName="/xl/comments5.xml" ContentType="application/vnd.openxmlformats-officedocument.spreadsheetml.comments+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slicers/slicer3.xml" ContentType="application/vnd.ms-excel.slicer+xml"/>
  <Override PartName="/xl/comments6.xml" ContentType="application/vnd.openxmlformats-officedocument.spreadsheetml.comments+xml"/>
  <Override PartName="/xl/drawings/drawing4.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slicers/slicer4.xml" ContentType="application/vnd.ms-excel.slicer+xml"/>
  <Override PartName="/xl/comments7.xml" ContentType="application/vnd.openxmlformats-officedocument.spreadsheetml.comments+xml"/>
  <Override PartName="/xl/drawings/drawing5.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slicers/slicer6.xml" ContentType="application/vnd.ms-excel.slicer+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D:\Users\James\Dropbox (Personal)\Public\Science Data\Sparta Lab\Sparta-Lab-CRF-Ephys-Paper-Scripts-and-Data\CeA CRF NPP EPHYS PAPER\DATA FILES\"/>
    </mc:Choice>
  </mc:AlternateContent>
  <xr:revisionPtr revIDLastSave="0" documentId="8_{35F437CE-D94F-4F6A-89DE-0C5FDD777FC5}" xr6:coauthVersionLast="43" xr6:coauthVersionMax="43" xr10:uidLastSave="{00000000-0000-0000-0000-000000000000}"/>
  <bookViews>
    <workbookView xWindow="22932" yWindow="-108" windowWidth="23256" windowHeight="12720" activeTab="2" xr2:uid="{00000000-000D-0000-FFFF-FFFF00000000}"/>
  </bookViews>
  <sheets>
    <sheet name="FILE LIST" sheetId="15" r:id="rId1"/>
    <sheet name="UnitDetails" sheetId="2" r:id="rId2"/>
    <sheet name="ShortUnitDetails" sheetId="3" r:id="rId3"/>
    <sheet name="BURST SUMM_Full Sess_ChangePop" sheetId="12" r:id="rId4"/>
    <sheet name="BURST CLASS-Full Sess_30percCut" sheetId="4" r:id="rId5"/>
    <sheet name="BURST CLASS-Full Sess_20percCut" sheetId="9" state="hidden" r:id="rId6"/>
    <sheet name="BURST CLASS-Full Sess_30per_Hr1" sheetId="10" r:id="rId7"/>
    <sheet name="Sheet2" sheetId="14" r:id="rId8"/>
    <sheet name="BURST CLASS-Full Sess_30per_Hr4" sheetId="11" r:id="rId9"/>
    <sheet name="Sheet1" sheetId="13" r:id="rId10"/>
    <sheet name="OLD_BURST CLASS-Hour 1" sheetId="5" state="hidden" r:id="rId11"/>
    <sheet name="OLD_BURST CLASS-Hour 4" sheetId="6" state="hidden" r:id="rId12"/>
    <sheet name="OLD_BURST CLASS-Hour 2" sheetId="7" state="hidden" r:id="rId13"/>
    <sheet name="OLD_BURST CLASS-Hour 3" sheetId="8" state="hidden" r:id="rId14"/>
  </sheets>
  <definedNames>
    <definedName name="_xlnm._FilterDatabase" localSheetId="5" hidden="1">'BURST CLASS-Full Sess_20percCut'!$I$26:$K$26</definedName>
    <definedName name="_xlnm._FilterDatabase" localSheetId="6" hidden="1">'BURST CLASS-Full Sess_30per_Hr1'!$I$32:$K$32</definedName>
    <definedName name="_xlnm._FilterDatabase" localSheetId="8" hidden="1">'BURST CLASS-Full Sess_30per_Hr4'!$I$32:$K$32</definedName>
    <definedName name="_xlnm._FilterDatabase" localSheetId="4" hidden="1">'BURST CLASS-Full Sess_30percCut'!$I$34:$K$34</definedName>
    <definedName name="_xlnm._FilterDatabase" localSheetId="10" hidden="1">'OLD_BURST CLASS-Hour 1'!$H$25:$J$25</definedName>
    <definedName name="_xlnm._FilterDatabase" localSheetId="12" hidden="1">'OLD_BURST CLASS-Hour 2'!$H$25:$J$25</definedName>
    <definedName name="_xlnm._FilterDatabase" localSheetId="13" hidden="1">'OLD_BURST CLASS-Hour 3'!$H$25:$J$25</definedName>
    <definedName name="_xlnm._FilterDatabase" localSheetId="11" hidden="1">'OLD_BURST CLASS-Hour 4'!$H$25:$J$25</definedName>
    <definedName name="_xlnm._FilterDatabase" localSheetId="1" hidden="1">UnitDetails!$A$1:$BA$307</definedName>
    <definedName name="BurstType" localSheetId="5">'BURST CLASS-Full Sess_20percCut'!#REF!</definedName>
    <definedName name="BurstType" localSheetId="6">'BURST CLASS-Full Sess_30per_Hr1'!#REF!</definedName>
    <definedName name="BurstType" localSheetId="8">'BURST CLASS-Full Sess_30per_Hr4'!#REF!</definedName>
    <definedName name="BurstType" localSheetId="4">'BURST CLASS-Full Sess_30percCut'!#REF!</definedName>
    <definedName name="BurstType" localSheetId="10">'OLD_BURST CLASS-Hour 1'!#REF!</definedName>
    <definedName name="BurstType" localSheetId="12">'OLD_BURST CLASS-Hour 2'!#REF!</definedName>
    <definedName name="BurstType" localSheetId="13">'OLD_BURST CLASS-Hour 3'!#REF!</definedName>
    <definedName name="BurstType" localSheetId="11">'OLD_BURST CLASS-Hour 4'!#REF!</definedName>
    <definedName name="Drink" localSheetId="5">'BURST CLASS-Full Sess_20percCut'!$N$17:$N$128</definedName>
    <definedName name="Drink" localSheetId="6">'BURST CLASS-Full Sess_30per_Hr1'!$N$17:$N$134</definedName>
    <definedName name="Drink" localSheetId="8">'BURST CLASS-Full Sess_30per_Hr4'!$N$17:$N$134</definedName>
    <definedName name="Drink" localSheetId="4">'BURST CLASS-Full Sess_30percCut'!$N$17:$N$136</definedName>
    <definedName name="Drink" localSheetId="10">'OLD_BURST CLASS-Hour 1'!$M$21:$M$127</definedName>
    <definedName name="Drink" localSheetId="12">'OLD_BURST CLASS-Hour 2'!$M$21:$M$127</definedName>
    <definedName name="Drink" localSheetId="13">'OLD_BURST CLASS-Hour 3'!$M$21:$M$127</definedName>
    <definedName name="Drink" localSheetId="11">'OLD_BURST CLASS-Hour 4'!$M$21:$M$127</definedName>
    <definedName name="DrinkResponse" localSheetId="5">'BURST CLASS-Full Sess_20percCut'!$P$17:$P$128</definedName>
    <definedName name="DrinkResponse" localSheetId="6">'BURST CLASS-Full Sess_30per_Hr1'!$P$17:$P$134</definedName>
    <definedName name="DrinkResponse" localSheetId="8">'BURST CLASS-Full Sess_30per_Hr4'!$P$17:$P$134</definedName>
    <definedName name="DrinkResponse" localSheetId="4">'BURST CLASS-Full Sess_30percCut'!$P$17:$P$136</definedName>
    <definedName name="DrinkResponse" localSheetId="10">'OLD_BURST CLASS-Hour 1'!$O$21:$O$127</definedName>
    <definedName name="DrinkResponse" localSheetId="12">'OLD_BURST CLASS-Hour 2'!$O$21:$O$127</definedName>
    <definedName name="DrinkResponse" localSheetId="13">'OLD_BURST CLASS-Hour 3'!$O$21:$O$127</definedName>
    <definedName name="DrinkResponse" localSheetId="11">'OLD_BURST CLASS-Hour 4'!$O$21:$O$127</definedName>
    <definedName name="LightResponse" localSheetId="5">'BURST CLASS-Full Sess_20percCut'!$O$17:$O$128</definedName>
    <definedName name="LightResponse" localSheetId="6">'BURST CLASS-Full Sess_30per_Hr1'!$O$17:$O$134</definedName>
    <definedName name="LightResponse" localSheetId="8">'BURST CLASS-Full Sess_30per_Hr4'!$O$17:$O$134</definedName>
    <definedName name="LightResponse" localSheetId="4">'BURST CLASS-Full Sess_30percCut'!$O$17:$O$136</definedName>
    <definedName name="LightResponse" localSheetId="10">'OLD_BURST CLASS-Hour 1'!$N$21:$N$127</definedName>
    <definedName name="LightResponse" localSheetId="12">'OLD_BURST CLASS-Hour 2'!$N$21:$N$127</definedName>
    <definedName name="LightResponse" localSheetId="13">'OLD_BURST CLASS-Hour 3'!$N$21:$N$127</definedName>
    <definedName name="LightResponse" localSheetId="11">'OLD_BURST CLASS-Hour 4'!$N$21:$N$127</definedName>
    <definedName name="Slicer_EarlyOrLate">#N/A</definedName>
    <definedName name="Slicer_EarlyOrLate1">#N/A</definedName>
    <definedName name="Slicer_EarlyOrLate2">#N/A</definedName>
    <definedName name="Slicer_EarlyOrLate21">#N/A</definedName>
    <definedName name="Slicer_Ethanol_Day1">#N/A</definedName>
    <definedName name="Slicer_Ethanol_Day2">#N/A</definedName>
    <definedName name="Slicer_Ethanol_Day3">#N/A</definedName>
    <definedName name="Slicer_Lick_Response">#N/A</definedName>
    <definedName name="Slicer_Lick_Response1">#N/A</definedName>
    <definedName name="Slicer_Lick_Response2">#N/A</definedName>
    <definedName name="Slicer_Lick_Response21">#N/A</definedName>
    <definedName name="Slicer_Lick_Response3">#N/A</definedName>
    <definedName name="Slicer_Lick_Response4">#N/A</definedName>
    <definedName name="Slicer_Light_Response">#N/A</definedName>
    <definedName name="Slicer_Light_Response1">#N/A</definedName>
    <definedName name="Slicer_Light_Response2">#N/A</definedName>
    <definedName name="Slicer_Light_Response21">#N/A</definedName>
    <definedName name="Slicer_Light_Response3">#N/A</definedName>
    <definedName name="Slicer_Light_Response4">#N/A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08" i="15" l="1"/>
  <c r="N307" i="15"/>
  <c r="N306" i="15"/>
  <c r="N305" i="15"/>
  <c r="N304" i="15"/>
  <c r="N303" i="15"/>
  <c r="N302" i="15"/>
  <c r="N301" i="15"/>
  <c r="N300" i="15"/>
  <c r="N126" i="15"/>
  <c r="N298" i="15"/>
  <c r="N297" i="15"/>
  <c r="N296" i="15"/>
  <c r="N295" i="15"/>
  <c r="N294" i="15"/>
  <c r="N293" i="15"/>
  <c r="N292" i="15"/>
  <c r="N291" i="15"/>
  <c r="N290" i="15"/>
  <c r="N289" i="15"/>
  <c r="N288" i="15"/>
  <c r="N287" i="15"/>
  <c r="N286" i="15"/>
  <c r="N285" i="15"/>
  <c r="N284" i="15"/>
  <c r="N283" i="15"/>
  <c r="N118" i="15"/>
  <c r="N281" i="15"/>
  <c r="N280" i="15"/>
  <c r="N279" i="15"/>
  <c r="N278" i="15"/>
  <c r="N277" i="15"/>
  <c r="N276" i="15"/>
  <c r="N275" i="15"/>
  <c r="N274" i="15"/>
  <c r="N273" i="15"/>
  <c r="N272" i="15"/>
  <c r="N271" i="15"/>
  <c r="N270" i="15"/>
  <c r="N269" i="15"/>
  <c r="N268" i="15"/>
  <c r="N267" i="15"/>
  <c r="N266" i="15"/>
  <c r="N265" i="15"/>
  <c r="N115" i="15"/>
  <c r="N263" i="15"/>
  <c r="N262" i="15"/>
  <c r="N261" i="15"/>
  <c r="N260" i="15"/>
  <c r="N259" i="15"/>
  <c r="N258" i="15"/>
  <c r="N257" i="15"/>
  <c r="N256" i="15"/>
  <c r="N255" i="15"/>
  <c r="N254" i="15"/>
  <c r="N253" i="15"/>
  <c r="N252" i="15"/>
  <c r="N251" i="15"/>
  <c r="N3" i="15"/>
  <c r="N249" i="15"/>
  <c r="N248" i="15"/>
  <c r="N247" i="15"/>
  <c r="N246" i="15"/>
  <c r="N245" i="15"/>
  <c r="N244" i="15"/>
  <c r="N243" i="15"/>
  <c r="N242" i="15"/>
  <c r="N241" i="15"/>
  <c r="N240" i="15"/>
  <c r="N239" i="15"/>
  <c r="N238" i="15"/>
  <c r="N237" i="15"/>
  <c r="N236" i="15"/>
  <c r="N21" i="15"/>
  <c r="N234" i="15"/>
  <c r="N233" i="15"/>
  <c r="N232" i="15"/>
  <c r="N231" i="15"/>
  <c r="N230" i="15"/>
  <c r="N229" i="15"/>
  <c r="N228" i="15"/>
  <c r="N227" i="15"/>
  <c r="N226" i="15"/>
  <c r="N225" i="15"/>
  <c r="N224" i="15"/>
  <c r="N223" i="15"/>
  <c r="N28" i="15"/>
  <c r="N221" i="15"/>
  <c r="N220" i="15"/>
  <c r="N219" i="15"/>
  <c r="N218" i="15"/>
  <c r="N217" i="15"/>
  <c r="N216" i="15"/>
  <c r="N215" i="15"/>
  <c r="N214" i="15"/>
  <c r="N213" i="15"/>
  <c r="N212" i="15"/>
  <c r="N43" i="15"/>
  <c r="N210" i="15"/>
  <c r="N209" i="15"/>
  <c r="N208" i="15"/>
  <c r="N207" i="15"/>
  <c r="N206" i="15"/>
  <c r="N205" i="15"/>
  <c r="N204" i="15"/>
  <c r="N203" i="15"/>
  <c r="N202" i="15"/>
  <c r="N201" i="15"/>
  <c r="N200" i="15"/>
  <c r="N199" i="15"/>
  <c r="N198" i="15"/>
  <c r="N55" i="15"/>
  <c r="N196" i="15"/>
  <c r="N195" i="15"/>
  <c r="N194" i="15"/>
  <c r="N193" i="15"/>
  <c r="N192" i="15"/>
  <c r="N191" i="15"/>
  <c r="N190" i="15"/>
  <c r="N189" i="15"/>
  <c r="N188" i="15"/>
  <c r="N187" i="15"/>
  <c r="N186" i="15"/>
  <c r="N66" i="15"/>
  <c r="N184" i="15"/>
  <c r="N183" i="15"/>
  <c r="N182" i="15"/>
  <c r="N181" i="15"/>
  <c r="N180" i="15"/>
  <c r="N179" i="15"/>
  <c r="N178" i="15"/>
  <c r="N81" i="15"/>
  <c r="N176" i="15"/>
  <c r="N175" i="15"/>
  <c r="N174" i="15"/>
  <c r="N173" i="15"/>
  <c r="N172" i="15"/>
  <c r="N171" i="15"/>
  <c r="N170" i="15"/>
  <c r="N169" i="15"/>
  <c r="N168" i="15"/>
  <c r="N167" i="15"/>
  <c r="N166" i="15"/>
  <c r="N165" i="15"/>
  <c r="N164" i="15"/>
  <c r="N163" i="15"/>
  <c r="N162" i="15"/>
  <c r="N161" i="15"/>
  <c r="N160" i="15"/>
  <c r="N159" i="15"/>
  <c r="N95" i="15"/>
  <c r="N157" i="15"/>
  <c r="N156" i="15"/>
  <c r="N155" i="15"/>
  <c r="N154" i="15"/>
  <c r="N153" i="15"/>
  <c r="N152" i="15"/>
  <c r="N151" i="15"/>
  <c r="N150" i="15"/>
  <c r="N149" i="15"/>
  <c r="N148" i="15"/>
  <c r="N147" i="15"/>
  <c r="N146" i="15"/>
  <c r="N145" i="15"/>
  <c r="N144" i="15"/>
  <c r="N101" i="15"/>
  <c r="N142" i="15"/>
  <c r="N141" i="15"/>
  <c r="N140" i="15"/>
  <c r="N139" i="15"/>
  <c r="N138" i="15"/>
  <c r="N137" i="15"/>
  <c r="N136" i="15"/>
  <c r="N135" i="15"/>
  <c r="N134" i="15"/>
  <c r="N133" i="15"/>
  <c r="N132" i="15"/>
  <c r="N131" i="15"/>
  <c r="N130" i="15"/>
  <c r="N129" i="15"/>
  <c r="N128" i="15"/>
  <c r="N127" i="15"/>
  <c r="N143" i="15"/>
  <c r="N125" i="15"/>
  <c r="N124" i="15"/>
  <c r="N123" i="15"/>
  <c r="N122" i="15"/>
  <c r="N121" i="15"/>
  <c r="N120" i="15"/>
  <c r="N119" i="15"/>
  <c r="N158" i="15"/>
  <c r="N117" i="15"/>
  <c r="N116" i="15"/>
  <c r="N185" i="15"/>
  <c r="N114" i="15"/>
  <c r="N113" i="15"/>
  <c r="N112" i="15"/>
  <c r="N111" i="15"/>
  <c r="N110" i="15"/>
  <c r="N109" i="15"/>
  <c r="N108" i="15"/>
  <c r="N107" i="15"/>
  <c r="N106" i="15"/>
  <c r="N105" i="15"/>
  <c r="N104" i="15"/>
  <c r="N103" i="15"/>
  <c r="N102" i="15"/>
  <c r="N197" i="15"/>
  <c r="N100" i="15"/>
  <c r="N99" i="15"/>
  <c r="N98" i="15"/>
  <c r="N97" i="15"/>
  <c r="N96" i="15"/>
  <c r="N177" i="15"/>
  <c r="N94" i="15"/>
  <c r="N93" i="15"/>
  <c r="N92" i="15"/>
  <c r="N91" i="15"/>
  <c r="N90" i="15"/>
  <c r="N89" i="15"/>
  <c r="N88" i="15"/>
  <c r="N87" i="15"/>
  <c r="N86" i="15"/>
  <c r="N85" i="15"/>
  <c r="N84" i="15"/>
  <c r="N83" i="15"/>
  <c r="N82" i="15"/>
  <c r="N211" i="15"/>
  <c r="N80" i="15"/>
  <c r="N79" i="15"/>
  <c r="N78" i="15"/>
  <c r="N77" i="15"/>
  <c r="N76" i="15"/>
  <c r="N75" i="15"/>
  <c r="N74" i="15"/>
  <c r="N73" i="15"/>
  <c r="N72" i="15"/>
  <c r="N71" i="15"/>
  <c r="N70" i="15"/>
  <c r="N69" i="15"/>
  <c r="N68" i="15"/>
  <c r="N67" i="15"/>
  <c r="N222" i="15"/>
  <c r="N65" i="15"/>
  <c r="N64" i="15"/>
  <c r="N63" i="15"/>
  <c r="N62" i="15"/>
  <c r="N61" i="15"/>
  <c r="N60" i="15"/>
  <c r="N59" i="15"/>
  <c r="N58" i="15"/>
  <c r="N57" i="15"/>
  <c r="N56" i="15"/>
  <c r="N235" i="15"/>
  <c r="N54" i="15"/>
  <c r="N53" i="15"/>
  <c r="N52" i="15"/>
  <c r="N51" i="15"/>
  <c r="N50" i="15"/>
  <c r="N49" i="15"/>
  <c r="N48" i="15"/>
  <c r="N47" i="15"/>
  <c r="N46" i="15"/>
  <c r="N45" i="15"/>
  <c r="N44" i="15"/>
  <c r="N250" i="15"/>
  <c r="N42" i="15"/>
  <c r="N41" i="15"/>
  <c r="N40" i="15"/>
  <c r="N39" i="15"/>
  <c r="N38" i="15"/>
  <c r="N37" i="15"/>
  <c r="N36" i="15"/>
  <c r="N35" i="15"/>
  <c r="N34" i="15"/>
  <c r="N33" i="15"/>
  <c r="N32" i="15"/>
  <c r="N31" i="15"/>
  <c r="N30" i="15"/>
  <c r="N29" i="15"/>
  <c r="N264" i="15"/>
  <c r="N27" i="15"/>
  <c r="N26" i="15"/>
  <c r="N25" i="15"/>
  <c r="N24" i="15"/>
  <c r="N23" i="15"/>
  <c r="N22" i="15"/>
  <c r="N282" i="15"/>
  <c r="N20" i="15"/>
  <c r="N19" i="15"/>
  <c r="N18" i="15"/>
  <c r="N17" i="15"/>
  <c r="N16" i="15"/>
  <c r="N15" i="15"/>
  <c r="N14" i="15"/>
  <c r="N13" i="15"/>
  <c r="N12" i="15"/>
  <c r="N11" i="15"/>
  <c r="N10" i="15"/>
  <c r="N9" i="15"/>
  <c r="N8" i="15"/>
  <c r="N7" i="15"/>
  <c r="N6" i="15"/>
  <c r="N5" i="15"/>
  <c r="N4" i="15"/>
  <c r="N299" i="15"/>
  <c r="E19" i="12" l="1"/>
  <c r="E20" i="12"/>
  <c r="E21" i="12"/>
  <c r="E22" i="12"/>
  <c r="E23" i="12"/>
  <c r="E24" i="12"/>
  <c r="E25" i="12"/>
  <c r="E26" i="12"/>
  <c r="E27" i="12"/>
  <c r="E28" i="12"/>
  <c r="E29" i="12"/>
  <c r="E18" i="12"/>
  <c r="F11" i="12"/>
  <c r="G11" i="12"/>
  <c r="F12" i="12"/>
  <c r="G12" i="12"/>
  <c r="F13" i="12"/>
  <c r="G13" i="12"/>
  <c r="F14" i="12"/>
  <c r="G14" i="12"/>
  <c r="E11" i="12"/>
  <c r="E12" i="12"/>
  <c r="E13" i="12"/>
  <c r="E14" i="12"/>
  <c r="K11" i="12"/>
  <c r="K12" i="12"/>
  <c r="K13" i="12"/>
  <c r="K14" i="12"/>
  <c r="J11" i="12"/>
  <c r="J12" i="12"/>
  <c r="J13" i="12"/>
  <c r="J14" i="12"/>
  <c r="K31" i="4"/>
  <c r="L31" i="4"/>
  <c r="M31" i="4"/>
  <c r="N31" i="4"/>
  <c r="K30" i="4"/>
  <c r="L30" i="4"/>
  <c r="M30" i="4"/>
  <c r="N30" i="4"/>
  <c r="K24" i="10"/>
  <c r="K25" i="10"/>
  <c r="K26" i="10"/>
  <c r="K27" i="10"/>
  <c r="K28" i="10"/>
  <c r="L24" i="10"/>
  <c r="L25" i="10"/>
  <c r="L26" i="10"/>
  <c r="L27" i="10"/>
  <c r="L28" i="10"/>
  <c r="M24" i="10"/>
  <c r="M25" i="10"/>
  <c r="M26" i="10"/>
  <c r="M27" i="10"/>
  <c r="M28" i="10"/>
  <c r="N24" i="10"/>
  <c r="N25" i="10"/>
  <c r="N26" i="10"/>
  <c r="N27" i="10"/>
  <c r="N28" i="10"/>
  <c r="K22" i="4"/>
  <c r="L22" i="4"/>
  <c r="M22" i="4"/>
  <c r="N22" i="4"/>
  <c r="K23" i="4"/>
  <c r="L23" i="4"/>
  <c r="M23" i="4"/>
  <c r="N23" i="4"/>
  <c r="K24" i="4"/>
  <c r="L24" i="4"/>
  <c r="M24" i="4"/>
  <c r="N24" i="4"/>
  <c r="K25" i="4"/>
  <c r="L25" i="4"/>
  <c r="M25" i="4"/>
  <c r="N25" i="4"/>
  <c r="K26" i="4"/>
  <c r="L26" i="4"/>
  <c r="M26" i="4"/>
  <c r="N26" i="4"/>
  <c r="K27" i="4"/>
  <c r="L27" i="4"/>
  <c r="M27" i="4"/>
  <c r="N27" i="4"/>
  <c r="K28" i="4"/>
  <c r="L28" i="4"/>
  <c r="M28" i="4"/>
  <c r="N28" i="4"/>
  <c r="K26" i="11"/>
  <c r="K27" i="11"/>
  <c r="K28" i="11"/>
  <c r="L26" i="11"/>
  <c r="L27" i="11"/>
  <c r="L28" i="11"/>
  <c r="M26" i="11"/>
  <c r="M27" i="11"/>
  <c r="M28" i="11"/>
  <c r="N26" i="11"/>
  <c r="N27" i="11"/>
  <c r="N28" i="11"/>
  <c r="K24" i="11"/>
  <c r="K25" i="11"/>
  <c r="L24" i="11"/>
  <c r="L25" i="11"/>
  <c r="M24" i="11"/>
  <c r="M25" i="11"/>
  <c r="N24" i="11"/>
  <c r="N25" i="11"/>
  <c r="K3" i="12"/>
  <c r="K4" i="12"/>
  <c r="K5" i="12"/>
  <c r="K6" i="12"/>
  <c r="K7" i="12"/>
  <c r="K8" i="12"/>
  <c r="K9" i="12"/>
  <c r="K10" i="12"/>
  <c r="J4" i="12"/>
  <c r="J5" i="12"/>
  <c r="J6" i="12"/>
  <c r="J7" i="12"/>
  <c r="J8" i="12"/>
  <c r="J9" i="12"/>
  <c r="J10" i="12"/>
  <c r="J3" i="12"/>
  <c r="G3" i="12"/>
  <c r="G4" i="12"/>
  <c r="G5" i="12"/>
  <c r="G6" i="12"/>
  <c r="G7" i="12"/>
  <c r="G8" i="12"/>
  <c r="G9" i="12"/>
  <c r="G10" i="12"/>
  <c r="F4" i="12"/>
  <c r="F5" i="12"/>
  <c r="F6" i="12"/>
  <c r="F7" i="12"/>
  <c r="F8" i="12"/>
  <c r="F9" i="12"/>
  <c r="F10" i="12"/>
  <c r="F3" i="12"/>
  <c r="M3" i="12"/>
  <c r="M4" i="12"/>
  <c r="M5" i="12"/>
  <c r="M6" i="12"/>
  <c r="O6" i="12" s="1"/>
  <c r="M7" i="12"/>
  <c r="M8" i="12"/>
  <c r="M9" i="12"/>
  <c r="M10" i="12"/>
  <c r="L4" i="12"/>
  <c r="L5" i="12"/>
  <c r="L6" i="12"/>
  <c r="L7" i="12"/>
  <c r="L8" i="12"/>
  <c r="L9" i="12"/>
  <c r="L10" i="12"/>
  <c r="L3" i="12"/>
  <c r="N7" i="12" l="1"/>
  <c r="O4" i="12"/>
  <c r="O5" i="12"/>
  <c r="N3" i="12"/>
  <c r="O10" i="12"/>
  <c r="N10" i="12"/>
  <c r="O3" i="12"/>
  <c r="N5" i="12"/>
  <c r="N8" i="12"/>
  <c r="O8" i="12"/>
  <c r="N6" i="12"/>
  <c r="N4" i="12"/>
  <c r="O9" i="12"/>
  <c r="O7" i="12"/>
  <c r="L29" i="4"/>
  <c r="M29" i="4"/>
  <c r="N29" i="4"/>
  <c r="K29" i="4"/>
  <c r="L23" i="10"/>
  <c r="N23" i="10"/>
  <c r="L23" i="11"/>
  <c r="M23" i="11"/>
  <c r="N23" i="11"/>
  <c r="K23" i="11"/>
  <c r="N9" i="12"/>
  <c r="E8" i="12"/>
  <c r="E9" i="12"/>
  <c r="E10" i="12"/>
  <c r="E7" i="12"/>
  <c r="E4" i="12"/>
  <c r="E5" i="12"/>
  <c r="E6" i="12"/>
  <c r="E3" i="12"/>
  <c r="K23" i="10" l="1"/>
  <c r="M23" i="10"/>
  <c r="E413" i="11"/>
  <c r="D413" i="11"/>
  <c r="E412" i="11"/>
  <c r="D412" i="11"/>
  <c r="E411" i="11"/>
  <c r="D411" i="11"/>
  <c r="E410" i="11"/>
  <c r="D410" i="11"/>
  <c r="E409" i="11"/>
  <c r="D409" i="11"/>
  <c r="E408" i="11"/>
  <c r="D408" i="11"/>
  <c r="E407" i="11"/>
  <c r="D407" i="11"/>
  <c r="E406" i="11"/>
  <c r="D406" i="11"/>
  <c r="E405" i="11"/>
  <c r="D405" i="11"/>
  <c r="E404" i="11"/>
  <c r="D404" i="11"/>
  <c r="E403" i="11"/>
  <c r="D403" i="11"/>
  <c r="E402" i="11"/>
  <c r="D402" i="11"/>
  <c r="E401" i="11"/>
  <c r="D401" i="11"/>
  <c r="E400" i="11"/>
  <c r="D400" i="11"/>
  <c r="E399" i="11"/>
  <c r="D399" i="11"/>
  <c r="E398" i="11"/>
  <c r="D398" i="11"/>
  <c r="E397" i="11"/>
  <c r="D397" i="11"/>
  <c r="E396" i="11"/>
  <c r="D396" i="11"/>
  <c r="E395" i="11"/>
  <c r="D395" i="11"/>
  <c r="E394" i="11"/>
  <c r="D394" i="11"/>
  <c r="E393" i="11"/>
  <c r="D393" i="11"/>
  <c r="E392" i="11"/>
  <c r="D392" i="11"/>
  <c r="E391" i="11"/>
  <c r="D391" i="11"/>
  <c r="E390" i="11"/>
  <c r="D390" i="11"/>
  <c r="E389" i="11"/>
  <c r="D389" i="11"/>
  <c r="E388" i="11"/>
  <c r="D388" i="11"/>
  <c r="E387" i="11"/>
  <c r="D387" i="11"/>
  <c r="E386" i="11"/>
  <c r="D386" i="11"/>
  <c r="E385" i="11"/>
  <c r="D385" i="11"/>
  <c r="E384" i="11"/>
  <c r="D384" i="11"/>
  <c r="E383" i="11"/>
  <c r="D383" i="11"/>
  <c r="E382" i="11"/>
  <c r="D382" i="11"/>
  <c r="E381" i="11"/>
  <c r="D381" i="11"/>
  <c r="E380" i="11"/>
  <c r="D380" i="11"/>
  <c r="E379" i="11"/>
  <c r="D379" i="11"/>
  <c r="E378" i="11"/>
  <c r="D378" i="11"/>
  <c r="E377" i="11"/>
  <c r="D377" i="11"/>
  <c r="E376" i="11"/>
  <c r="D376" i="11"/>
  <c r="E375" i="11"/>
  <c r="D375" i="11"/>
  <c r="E374" i="11"/>
  <c r="D374" i="11"/>
  <c r="E373" i="11"/>
  <c r="D373" i="11"/>
  <c r="E372" i="11"/>
  <c r="D372" i="11"/>
  <c r="E371" i="11"/>
  <c r="D371" i="11"/>
  <c r="E370" i="11"/>
  <c r="D370" i="11"/>
  <c r="E369" i="11"/>
  <c r="D369" i="11"/>
  <c r="E368" i="11"/>
  <c r="D368" i="11"/>
  <c r="E367" i="11"/>
  <c r="D367" i="11"/>
  <c r="E366" i="11"/>
  <c r="D366" i="11"/>
  <c r="E365" i="11"/>
  <c r="D365" i="11"/>
  <c r="E364" i="11"/>
  <c r="D364" i="11"/>
  <c r="E363" i="11"/>
  <c r="D363" i="11"/>
  <c r="E362" i="11"/>
  <c r="D362" i="11"/>
  <c r="E361" i="11"/>
  <c r="D361" i="11"/>
  <c r="E360" i="11"/>
  <c r="D360" i="11"/>
  <c r="E359" i="11"/>
  <c r="D359" i="11"/>
  <c r="E358" i="11"/>
  <c r="D358" i="11"/>
  <c r="E357" i="11"/>
  <c r="D357" i="11"/>
  <c r="E356" i="11"/>
  <c r="D356" i="11"/>
  <c r="E355" i="11"/>
  <c r="D355" i="11"/>
  <c r="E354" i="11"/>
  <c r="D354" i="11"/>
  <c r="E353" i="11"/>
  <c r="D353" i="11"/>
  <c r="E352" i="11"/>
  <c r="D352" i="11"/>
  <c r="E351" i="11"/>
  <c r="D351" i="11"/>
  <c r="E350" i="11"/>
  <c r="D350" i="11"/>
  <c r="E349" i="11"/>
  <c r="D349" i="11"/>
  <c r="E348" i="11"/>
  <c r="D348" i="11"/>
  <c r="E347" i="11"/>
  <c r="D347" i="11"/>
  <c r="E346" i="11"/>
  <c r="D346" i="11"/>
  <c r="E345" i="11"/>
  <c r="D345" i="11"/>
  <c r="E344" i="11"/>
  <c r="D344" i="11"/>
  <c r="E343" i="11"/>
  <c r="D343" i="11"/>
  <c r="E342" i="11"/>
  <c r="D342" i="11"/>
  <c r="E341" i="11"/>
  <c r="D341" i="11"/>
  <c r="E340" i="11"/>
  <c r="D340" i="11"/>
  <c r="E339" i="11"/>
  <c r="D339" i="11"/>
  <c r="E338" i="11"/>
  <c r="D338" i="11"/>
  <c r="E337" i="11"/>
  <c r="D337" i="11"/>
  <c r="E336" i="11"/>
  <c r="D336" i="11"/>
  <c r="E335" i="11"/>
  <c r="D335" i="11"/>
  <c r="E334" i="11"/>
  <c r="D334" i="11"/>
  <c r="E333" i="11"/>
  <c r="D333" i="11"/>
  <c r="E332" i="11"/>
  <c r="D332" i="11"/>
  <c r="E331" i="11"/>
  <c r="D331" i="11"/>
  <c r="E330" i="11"/>
  <c r="D330" i="11"/>
  <c r="E329" i="11"/>
  <c r="D329" i="11"/>
  <c r="E328" i="11"/>
  <c r="D328" i="11"/>
  <c r="E327" i="11"/>
  <c r="D327" i="11"/>
  <c r="E326" i="11"/>
  <c r="D326" i="11"/>
  <c r="E325" i="11"/>
  <c r="D325" i="11"/>
  <c r="E324" i="11"/>
  <c r="D324" i="11"/>
  <c r="E323" i="11"/>
  <c r="D323" i="11"/>
  <c r="E322" i="11"/>
  <c r="D322" i="11"/>
  <c r="E321" i="11"/>
  <c r="D321" i="11"/>
  <c r="E320" i="11"/>
  <c r="D320" i="11"/>
  <c r="E319" i="11"/>
  <c r="D319" i="11"/>
  <c r="E318" i="11"/>
  <c r="D318" i="11"/>
  <c r="E317" i="11"/>
  <c r="D317" i="11"/>
  <c r="E316" i="11"/>
  <c r="D316" i="11"/>
  <c r="E315" i="11"/>
  <c r="D315" i="11"/>
  <c r="E314" i="11"/>
  <c r="D314" i="11"/>
  <c r="E313" i="11"/>
  <c r="D313" i="11"/>
  <c r="E312" i="11"/>
  <c r="D312" i="11"/>
  <c r="E311" i="11"/>
  <c r="D311" i="11"/>
  <c r="E310" i="11"/>
  <c r="D310" i="11"/>
  <c r="E309" i="11"/>
  <c r="D309" i="11"/>
  <c r="E308" i="11"/>
  <c r="D308" i="11"/>
  <c r="E307" i="11"/>
  <c r="D307" i="11"/>
  <c r="E306" i="11"/>
  <c r="D306" i="11"/>
  <c r="E305" i="11"/>
  <c r="D305" i="11"/>
  <c r="E304" i="11"/>
  <c r="D304" i="11"/>
  <c r="E303" i="11"/>
  <c r="D303" i="11"/>
  <c r="E302" i="11"/>
  <c r="D302" i="11"/>
  <c r="E301" i="11"/>
  <c r="D301" i="11"/>
  <c r="E300" i="11"/>
  <c r="D300" i="11"/>
  <c r="E299" i="11"/>
  <c r="D299" i="11"/>
  <c r="E298" i="11"/>
  <c r="D298" i="11"/>
  <c r="E297" i="11"/>
  <c r="D297" i="11"/>
  <c r="E296" i="11"/>
  <c r="D296" i="11"/>
  <c r="E295" i="11"/>
  <c r="D295" i="11"/>
  <c r="E294" i="11"/>
  <c r="D294" i="11"/>
  <c r="E293" i="11"/>
  <c r="D293" i="11"/>
  <c r="E292" i="11"/>
  <c r="D292" i="11"/>
  <c r="E291" i="11"/>
  <c r="D291" i="11"/>
  <c r="E290" i="11"/>
  <c r="D290" i="11"/>
  <c r="E289" i="11"/>
  <c r="D289" i="11"/>
  <c r="E288" i="11"/>
  <c r="D288" i="11"/>
  <c r="E287" i="11"/>
  <c r="D287" i="11"/>
  <c r="E286" i="11"/>
  <c r="D286" i="11"/>
  <c r="E285" i="11"/>
  <c r="D285" i="11"/>
  <c r="E284" i="11"/>
  <c r="D284" i="11"/>
  <c r="E283" i="11"/>
  <c r="D283" i="11"/>
  <c r="E282" i="11"/>
  <c r="D282" i="11"/>
  <c r="E281" i="11"/>
  <c r="D281" i="11"/>
  <c r="E280" i="11"/>
  <c r="D280" i="11"/>
  <c r="E279" i="11"/>
  <c r="D279" i="11"/>
  <c r="E278" i="11"/>
  <c r="D278" i="11"/>
  <c r="E277" i="11"/>
  <c r="D277" i="11"/>
  <c r="E276" i="11"/>
  <c r="D276" i="11"/>
  <c r="E275" i="11"/>
  <c r="D275" i="11"/>
  <c r="E274" i="11"/>
  <c r="D274" i="11"/>
  <c r="E273" i="11"/>
  <c r="D273" i="11"/>
  <c r="E272" i="11"/>
  <c r="D272" i="11"/>
  <c r="E271" i="11"/>
  <c r="D271" i="11"/>
  <c r="E270" i="11"/>
  <c r="D270" i="11"/>
  <c r="E269" i="11"/>
  <c r="D269" i="11"/>
  <c r="E268" i="11"/>
  <c r="D268" i="11"/>
  <c r="E267" i="11"/>
  <c r="D267" i="11"/>
  <c r="E266" i="11"/>
  <c r="D266" i="11"/>
  <c r="E265" i="11"/>
  <c r="D265" i="11"/>
  <c r="E264" i="11"/>
  <c r="D264" i="11"/>
  <c r="E263" i="11"/>
  <c r="D263" i="11"/>
  <c r="E262" i="11"/>
  <c r="D262" i="11"/>
  <c r="E261" i="11"/>
  <c r="D261" i="11"/>
  <c r="E260" i="11"/>
  <c r="D260" i="11"/>
  <c r="E259" i="11"/>
  <c r="D259" i="11"/>
  <c r="E258" i="11"/>
  <c r="D258" i="11"/>
  <c r="E257" i="11"/>
  <c r="D257" i="11"/>
  <c r="E256" i="11"/>
  <c r="D256" i="11"/>
  <c r="E255" i="11"/>
  <c r="D255" i="11"/>
  <c r="E254" i="11"/>
  <c r="D254" i="11"/>
  <c r="E253" i="11"/>
  <c r="D253" i="11"/>
  <c r="E252" i="11"/>
  <c r="D252" i="11"/>
  <c r="E251" i="11"/>
  <c r="D251" i="11"/>
  <c r="E250" i="11"/>
  <c r="D250" i="11"/>
  <c r="E249" i="11"/>
  <c r="D249" i="11"/>
  <c r="E248" i="11"/>
  <c r="D248" i="11"/>
  <c r="E247" i="11"/>
  <c r="D247" i="11"/>
  <c r="E246" i="11"/>
  <c r="D246" i="11"/>
  <c r="E245" i="11"/>
  <c r="D245" i="11"/>
  <c r="E244" i="11"/>
  <c r="D244" i="11"/>
  <c r="E243" i="11"/>
  <c r="D243" i="11"/>
  <c r="E242" i="11"/>
  <c r="D242" i="11"/>
  <c r="E241" i="11"/>
  <c r="D241" i="11"/>
  <c r="E240" i="11"/>
  <c r="D240" i="11"/>
  <c r="E239" i="11"/>
  <c r="D239" i="11"/>
  <c r="E238" i="11"/>
  <c r="D238" i="11"/>
  <c r="E237" i="11"/>
  <c r="D237" i="11"/>
  <c r="E236" i="11"/>
  <c r="D236" i="11"/>
  <c r="E235" i="11"/>
  <c r="D235" i="11"/>
  <c r="E234" i="11"/>
  <c r="D234" i="11"/>
  <c r="E233" i="11"/>
  <c r="D233" i="11"/>
  <c r="E232" i="11"/>
  <c r="D232" i="11"/>
  <c r="E231" i="11"/>
  <c r="D231" i="11"/>
  <c r="E230" i="11"/>
  <c r="D230" i="11"/>
  <c r="E229" i="11"/>
  <c r="D229" i="11"/>
  <c r="E228" i="11"/>
  <c r="D228" i="11"/>
  <c r="E227" i="11"/>
  <c r="D227" i="11"/>
  <c r="E226" i="11"/>
  <c r="D226" i="11"/>
  <c r="E225" i="11"/>
  <c r="D225" i="11"/>
  <c r="E224" i="11"/>
  <c r="D224" i="11"/>
  <c r="E223" i="11"/>
  <c r="D223" i="11"/>
  <c r="E222" i="11"/>
  <c r="D222" i="11"/>
  <c r="E221" i="11"/>
  <c r="D221" i="11"/>
  <c r="E220" i="11"/>
  <c r="D220" i="11"/>
  <c r="E219" i="11"/>
  <c r="D219" i="11"/>
  <c r="E218" i="11"/>
  <c r="D218" i="11"/>
  <c r="E217" i="11"/>
  <c r="D217" i="11"/>
  <c r="E216" i="11"/>
  <c r="D216" i="11"/>
  <c r="E215" i="11"/>
  <c r="D215" i="11"/>
  <c r="E214" i="11"/>
  <c r="D214" i="11"/>
  <c r="E213" i="11"/>
  <c r="D213" i="11"/>
  <c r="E212" i="11"/>
  <c r="D212" i="11"/>
  <c r="E211" i="11"/>
  <c r="D211" i="11"/>
  <c r="E210" i="11"/>
  <c r="D210" i="11"/>
  <c r="E209" i="11"/>
  <c r="D209" i="11"/>
  <c r="E208" i="11"/>
  <c r="D208" i="11"/>
  <c r="E207" i="11"/>
  <c r="D207" i="11"/>
  <c r="E206" i="11"/>
  <c r="D206" i="11"/>
  <c r="E205" i="11"/>
  <c r="D205" i="11"/>
  <c r="E204" i="11"/>
  <c r="D204" i="11"/>
  <c r="E203" i="11"/>
  <c r="D203" i="11"/>
  <c r="E202" i="11"/>
  <c r="D202" i="11"/>
  <c r="E201" i="11"/>
  <c r="D201" i="11"/>
  <c r="E200" i="11"/>
  <c r="D200" i="11"/>
  <c r="E199" i="11"/>
  <c r="D199" i="11"/>
  <c r="E198" i="11"/>
  <c r="D198" i="11"/>
  <c r="E197" i="11"/>
  <c r="D197" i="11"/>
  <c r="E196" i="11"/>
  <c r="D196" i="11"/>
  <c r="E195" i="11"/>
  <c r="D195" i="11"/>
  <c r="E194" i="11"/>
  <c r="D194" i="11"/>
  <c r="E193" i="11"/>
  <c r="D193" i="11"/>
  <c r="E192" i="11"/>
  <c r="D192" i="11"/>
  <c r="E191" i="11"/>
  <c r="D191" i="11"/>
  <c r="E190" i="11"/>
  <c r="D190" i="11"/>
  <c r="E189" i="11"/>
  <c r="D189" i="11"/>
  <c r="E188" i="11"/>
  <c r="D188" i="11"/>
  <c r="E187" i="11"/>
  <c r="D187" i="11"/>
  <c r="E186" i="11"/>
  <c r="D186" i="11"/>
  <c r="E185" i="11"/>
  <c r="D185" i="11"/>
  <c r="E184" i="11"/>
  <c r="D184" i="11"/>
  <c r="E183" i="11"/>
  <c r="D183" i="11"/>
  <c r="E182" i="11"/>
  <c r="D182" i="11"/>
  <c r="E181" i="11"/>
  <c r="D181" i="11"/>
  <c r="E180" i="11"/>
  <c r="D180" i="11"/>
  <c r="E179" i="11"/>
  <c r="D179" i="11"/>
  <c r="E178" i="11"/>
  <c r="D178" i="11"/>
  <c r="E177" i="11"/>
  <c r="D177" i="11"/>
  <c r="E176" i="11"/>
  <c r="D176" i="11"/>
  <c r="E175" i="11"/>
  <c r="D175" i="11"/>
  <c r="E174" i="11"/>
  <c r="D174" i="11"/>
  <c r="E173" i="11"/>
  <c r="D173" i="11"/>
  <c r="E172" i="11"/>
  <c r="D172" i="11"/>
  <c r="E171" i="11"/>
  <c r="D171" i="11"/>
  <c r="E170" i="11"/>
  <c r="D170" i="11"/>
  <c r="E169" i="11"/>
  <c r="D169" i="11"/>
  <c r="E168" i="11"/>
  <c r="D168" i="11"/>
  <c r="E167" i="11"/>
  <c r="D167" i="11"/>
  <c r="E166" i="11"/>
  <c r="D166" i="11"/>
  <c r="E165" i="11"/>
  <c r="D165" i="11"/>
  <c r="E164" i="11"/>
  <c r="D164" i="11"/>
  <c r="E163" i="11"/>
  <c r="D163" i="11"/>
  <c r="E162" i="11"/>
  <c r="D162" i="11"/>
  <c r="E161" i="11"/>
  <c r="D161" i="11"/>
  <c r="E160" i="11"/>
  <c r="D160" i="11"/>
  <c r="E159" i="11"/>
  <c r="D159" i="11"/>
  <c r="E158" i="11"/>
  <c r="D158" i="11"/>
  <c r="E157" i="11"/>
  <c r="D157" i="11"/>
  <c r="E156" i="11"/>
  <c r="D156" i="11"/>
  <c r="E155" i="11"/>
  <c r="D155" i="11"/>
  <c r="E154" i="11"/>
  <c r="D154" i="11"/>
  <c r="E153" i="11"/>
  <c r="D153" i="11"/>
  <c r="E152" i="11"/>
  <c r="D152" i="11"/>
  <c r="E151" i="11"/>
  <c r="D151" i="11"/>
  <c r="E150" i="11"/>
  <c r="D150" i="11"/>
  <c r="E149" i="11"/>
  <c r="D149" i="11"/>
  <c r="E148" i="11"/>
  <c r="D148" i="11"/>
  <c r="E147" i="11"/>
  <c r="D147" i="11"/>
  <c r="E146" i="11"/>
  <c r="D146" i="11"/>
  <c r="E145" i="11"/>
  <c r="D145" i="11"/>
  <c r="E144" i="11"/>
  <c r="D144" i="11"/>
  <c r="E143" i="11"/>
  <c r="D143" i="11"/>
  <c r="E142" i="11"/>
  <c r="D142" i="11"/>
  <c r="E141" i="11"/>
  <c r="D141" i="11"/>
  <c r="E140" i="11"/>
  <c r="D140" i="11"/>
  <c r="E139" i="11"/>
  <c r="D139" i="11"/>
  <c r="E138" i="11"/>
  <c r="D138" i="11"/>
  <c r="E137" i="11"/>
  <c r="D137" i="11"/>
  <c r="E136" i="11"/>
  <c r="D136" i="11"/>
  <c r="E135" i="11"/>
  <c r="D135" i="11"/>
  <c r="E134" i="11"/>
  <c r="D134" i="11"/>
  <c r="E133" i="11"/>
  <c r="D133" i="11"/>
  <c r="E132" i="11"/>
  <c r="D132" i="11"/>
  <c r="E131" i="11"/>
  <c r="D131" i="11"/>
  <c r="E130" i="11"/>
  <c r="D130" i="11"/>
  <c r="E129" i="11"/>
  <c r="D129" i="11"/>
  <c r="E128" i="11"/>
  <c r="D128" i="11"/>
  <c r="E127" i="11"/>
  <c r="D127" i="11"/>
  <c r="E126" i="11"/>
  <c r="D126" i="11"/>
  <c r="E125" i="11"/>
  <c r="D125" i="11"/>
  <c r="E124" i="11"/>
  <c r="D124" i="11"/>
  <c r="E123" i="11"/>
  <c r="D123" i="11"/>
  <c r="E122" i="11"/>
  <c r="D122" i="11"/>
  <c r="E121" i="11"/>
  <c r="D121" i="11"/>
  <c r="E120" i="11"/>
  <c r="D120" i="11"/>
  <c r="E119" i="11"/>
  <c r="D119" i="11"/>
  <c r="E118" i="11"/>
  <c r="D118" i="11"/>
  <c r="E117" i="11"/>
  <c r="D117" i="11"/>
  <c r="E116" i="11"/>
  <c r="D116" i="11"/>
  <c r="E115" i="11"/>
  <c r="D115" i="11"/>
  <c r="E114" i="11"/>
  <c r="D114" i="11"/>
  <c r="E113" i="11"/>
  <c r="D113" i="11"/>
  <c r="E112" i="11"/>
  <c r="D112" i="11"/>
  <c r="E111" i="11"/>
  <c r="D111" i="11"/>
  <c r="E110" i="11"/>
  <c r="D110" i="11"/>
  <c r="E109" i="11"/>
  <c r="D109" i="11"/>
  <c r="E108" i="11"/>
  <c r="D108" i="11"/>
  <c r="E107" i="11"/>
  <c r="D107" i="11"/>
  <c r="E106" i="11"/>
  <c r="D106" i="11"/>
  <c r="E105" i="11"/>
  <c r="D105" i="11"/>
  <c r="E104" i="11"/>
  <c r="D104" i="11"/>
  <c r="E103" i="11"/>
  <c r="D103" i="11"/>
  <c r="E102" i="11"/>
  <c r="D102" i="11"/>
  <c r="E101" i="11"/>
  <c r="D101" i="11"/>
  <c r="E100" i="11"/>
  <c r="D100" i="11"/>
  <c r="E99" i="11"/>
  <c r="D99" i="11"/>
  <c r="E98" i="11"/>
  <c r="D98" i="11"/>
  <c r="E97" i="11"/>
  <c r="D97" i="11"/>
  <c r="E96" i="11"/>
  <c r="D96" i="11"/>
  <c r="E95" i="11"/>
  <c r="D95" i="11"/>
  <c r="E94" i="11"/>
  <c r="D94" i="11"/>
  <c r="E93" i="11"/>
  <c r="D93" i="11"/>
  <c r="E92" i="11"/>
  <c r="D92" i="11"/>
  <c r="E91" i="11"/>
  <c r="D91" i="11"/>
  <c r="E90" i="11"/>
  <c r="D90" i="11"/>
  <c r="E89" i="11"/>
  <c r="D89" i="11"/>
  <c r="E88" i="11"/>
  <c r="D88" i="11"/>
  <c r="E87" i="11"/>
  <c r="D87" i="11"/>
  <c r="E86" i="11"/>
  <c r="D86" i="11"/>
  <c r="E85" i="11"/>
  <c r="D85" i="11"/>
  <c r="E84" i="11"/>
  <c r="D84" i="11"/>
  <c r="E83" i="11"/>
  <c r="D83" i="11"/>
  <c r="E82" i="11"/>
  <c r="D82" i="11"/>
  <c r="E81" i="11"/>
  <c r="D81" i="11"/>
  <c r="E80" i="11"/>
  <c r="D80" i="11"/>
  <c r="E79" i="11"/>
  <c r="D79" i="11"/>
  <c r="E78" i="11"/>
  <c r="D78" i="11"/>
  <c r="E77" i="11"/>
  <c r="D77" i="11"/>
  <c r="E76" i="11"/>
  <c r="D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D56" i="11"/>
  <c r="E55" i="11"/>
  <c r="D55" i="11"/>
  <c r="E54" i="11"/>
  <c r="D54" i="11"/>
  <c r="E53" i="11"/>
  <c r="D53" i="11"/>
  <c r="E52" i="11"/>
  <c r="D52" i="11"/>
  <c r="E51" i="11"/>
  <c r="D51" i="11"/>
  <c r="E50" i="11"/>
  <c r="D50" i="11"/>
  <c r="E49" i="11"/>
  <c r="D49" i="11"/>
  <c r="E48" i="11"/>
  <c r="D48" i="11"/>
  <c r="E47" i="11"/>
  <c r="D47" i="11"/>
  <c r="E46" i="11"/>
  <c r="D46" i="11"/>
  <c r="E45" i="11"/>
  <c r="D45" i="11"/>
  <c r="E44" i="11"/>
  <c r="D44" i="11"/>
  <c r="E43" i="11"/>
  <c r="D43" i="11"/>
  <c r="E42" i="11"/>
  <c r="D42" i="11"/>
  <c r="E41" i="11"/>
  <c r="D41" i="11"/>
  <c r="E40" i="11"/>
  <c r="D40" i="11"/>
  <c r="E39" i="11"/>
  <c r="D39" i="11"/>
  <c r="E38" i="11"/>
  <c r="D38" i="11"/>
  <c r="E37" i="11"/>
  <c r="D37" i="11"/>
  <c r="E36" i="11"/>
  <c r="D36" i="11"/>
  <c r="E35" i="11"/>
  <c r="D35" i="11"/>
  <c r="E34" i="11"/>
  <c r="D34" i="11"/>
  <c r="E33" i="11"/>
  <c r="D33" i="11"/>
  <c r="N22" i="11"/>
  <c r="M22" i="11"/>
  <c r="L22" i="11"/>
  <c r="K22" i="11"/>
  <c r="N21" i="11"/>
  <c r="M21" i="11"/>
  <c r="L21" i="11"/>
  <c r="K21" i="11"/>
  <c r="N20" i="11"/>
  <c r="M20" i="11"/>
  <c r="L20" i="11"/>
  <c r="K20" i="11"/>
  <c r="N19" i="11"/>
  <c r="M19" i="11"/>
  <c r="L19" i="11"/>
  <c r="K19" i="11"/>
  <c r="N18" i="11"/>
  <c r="M18" i="11"/>
  <c r="L18" i="11"/>
  <c r="K18" i="11"/>
  <c r="N17" i="11"/>
  <c r="M17" i="11"/>
  <c r="L17" i="11"/>
  <c r="K17" i="11"/>
  <c r="N16" i="11"/>
  <c r="M16" i="11"/>
  <c r="L16" i="11"/>
  <c r="K16" i="11"/>
  <c r="N15" i="11"/>
  <c r="M15" i="11"/>
  <c r="L15" i="11"/>
  <c r="K15" i="11"/>
  <c r="N14" i="11"/>
  <c r="M14" i="11"/>
  <c r="L14" i="11"/>
  <c r="K14" i="11"/>
  <c r="N13" i="11"/>
  <c r="M13" i="11"/>
  <c r="L13" i="11"/>
  <c r="K13" i="11"/>
  <c r="N12" i="11"/>
  <c r="M12" i="11"/>
  <c r="L12" i="11"/>
  <c r="K12" i="11"/>
  <c r="N11" i="11"/>
  <c r="M11" i="11"/>
  <c r="L11" i="11"/>
  <c r="K11" i="11"/>
  <c r="N10" i="11"/>
  <c r="M10" i="11"/>
  <c r="L10" i="11"/>
  <c r="K10" i="11"/>
  <c r="N9" i="11"/>
  <c r="M9" i="11"/>
  <c r="L9" i="11"/>
  <c r="K9" i="11"/>
  <c r="N8" i="11"/>
  <c r="M8" i="11"/>
  <c r="L8" i="11"/>
  <c r="K8" i="11"/>
  <c r="E413" i="10"/>
  <c r="D413" i="10"/>
  <c r="E412" i="10"/>
  <c r="D412" i="10"/>
  <c r="E411" i="10"/>
  <c r="D411" i="10"/>
  <c r="E410" i="10"/>
  <c r="D410" i="10"/>
  <c r="F410" i="10" s="1"/>
  <c r="E409" i="10"/>
  <c r="D409" i="10"/>
  <c r="E408" i="10"/>
  <c r="D408" i="10"/>
  <c r="E407" i="10"/>
  <c r="D407" i="10"/>
  <c r="E406" i="10"/>
  <c r="D406" i="10"/>
  <c r="E405" i="10"/>
  <c r="D405" i="10"/>
  <c r="E404" i="10"/>
  <c r="D404" i="10"/>
  <c r="E403" i="10"/>
  <c r="D403" i="10"/>
  <c r="E402" i="10"/>
  <c r="D402" i="10"/>
  <c r="F402" i="10" s="1"/>
  <c r="E401" i="10"/>
  <c r="D401" i="10"/>
  <c r="E400" i="10"/>
  <c r="D400" i="10"/>
  <c r="E399" i="10"/>
  <c r="D399" i="10"/>
  <c r="E398" i="10"/>
  <c r="D398" i="10"/>
  <c r="F398" i="10" s="1"/>
  <c r="E397" i="10"/>
  <c r="D397" i="10"/>
  <c r="E396" i="10"/>
  <c r="D396" i="10"/>
  <c r="E395" i="10"/>
  <c r="D395" i="10"/>
  <c r="E394" i="10"/>
  <c r="D394" i="10"/>
  <c r="F394" i="10" s="1"/>
  <c r="E393" i="10"/>
  <c r="D393" i="10"/>
  <c r="E392" i="10"/>
  <c r="D392" i="10"/>
  <c r="E391" i="10"/>
  <c r="D391" i="10"/>
  <c r="E390" i="10"/>
  <c r="D390" i="10"/>
  <c r="F390" i="10" s="1"/>
  <c r="E389" i="10"/>
  <c r="D389" i="10"/>
  <c r="E388" i="10"/>
  <c r="D388" i="10"/>
  <c r="E387" i="10"/>
  <c r="D387" i="10"/>
  <c r="E386" i="10"/>
  <c r="D386" i="10"/>
  <c r="F386" i="10" s="1"/>
  <c r="E385" i="10"/>
  <c r="D385" i="10"/>
  <c r="E384" i="10"/>
  <c r="D384" i="10"/>
  <c r="E383" i="10"/>
  <c r="D383" i="10"/>
  <c r="E382" i="10"/>
  <c r="D382" i="10"/>
  <c r="E381" i="10"/>
  <c r="D381" i="10"/>
  <c r="E380" i="10"/>
  <c r="D380" i="10"/>
  <c r="E379" i="10"/>
  <c r="D379" i="10"/>
  <c r="E378" i="10"/>
  <c r="D378" i="10"/>
  <c r="E377" i="10"/>
  <c r="D377" i="10"/>
  <c r="E376" i="10"/>
  <c r="D376" i="10"/>
  <c r="E375" i="10"/>
  <c r="D375" i="10"/>
  <c r="E374" i="10"/>
  <c r="D374" i="10"/>
  <c r="E373" i="10"/>
  <c r="D373" i="10"/>
  <c r="E372" i="10"/>
  <c r="D372" i="10"/>
  <c r="E371" i="10"/>
  <c r="D371" i="10"/>
  <c r="E370" i="10"/>
  <c r="D370" i="10"/>
  <c r="E369" i="10"/>
  <c r="D369" i="10"/>
  <c r="E368" i="10"/>
  <c r="D368" i="10"/>
  <c r="E367" i="10"/>
  <c r="D367" i="10"/>
  <c r="E366" i="10"/>
  <c r="D366" i="10"/>
  <c r="F366" i="10" s="1"/>
  <c r="E365" i="10"/>
  <c r="D365" i="10"/>
  <c r="E364" i="10"/>
  <c r="D364" i="10"/>
  <c r="E363" i="10"/>
  <c r="D363" i="10"/>
  <c r="E362" i="10"/>
  <c r="D362" i="10"/>
  <c r="F362" i="10" s="1"/>
  <c r="E361" i="10"/>
  <c r="D361" i="10"/>
  <c r="E360" i="10"/>
  <c r="D360" i="10"/>
  <c r="E359" i="10"/>
  <c r="D359" i="10"/>
  <c r="E358" i="10"/>
  <c r="D358" i="10"/>
  <c r="F358" i="10" s="1"/>
  <c r="E357" i="10"/>
  <c r="D357" i="10"/>
  <c r="E356" i="10"/>
  <c r="D356" i="10"/>
  <c r="E355" i="10"/>
  <c r="D355" i="10"/>
  <c r="E354" i="10"/>
  <c r="D354" i="10"/>
  <c r="F354" i="10" s="1"/>
  <c r="E353" i="10"/>
  <c r="D353" i="10"/>
  <c r="E352" i="10"/>
  <c r="D352" i="10"/>
  <c r="E351" i="10"/>
  <c r="D351" i="10"/>
  <c r="E350" i="10"/>
  <c r="D350" i="10"/>
  <c r="F350" i="10" s="1"/>
  <c r="E349" i="10"/>
  <c r="D349" i="10"/>
  <c r="E348" i="10"/>
  <c r="D348" i="10"/>
  <c r="E347" i="10"/>
  <c r="D347" i="10"/>
  <c r="E346" i="10"/>
  <c r="D346" i="10"/>
  <c r="F346" i="10" s="1"/>
  <c r="E345" i="10"/>
  <c r="D345" i="10"/>
  <c r="E344" i="10"/>
  <c r="D344" i="10"/>
  <c r="E343" i="10"/>
  <c r="D343" i="10"/>
  <c r="E342" i="10"/>
  <c r="D342" i="10"/>
  <c r="E341" i="10"/>
  <c r="D341" i="10"/>
  <c r="E340" i="10"/>
  <c r="D340" i="10"/>
  <c r="E339" i="10"/>
  <c r="D339" i="10"/>
  <c r="E338" i="10"/>
  <c r="D338" i="10"/>
  <c r="E337" i="10"/>
  <c r="D337" i="10"/>
  <c r="E336" i="10"/>
  <c r="D336" i="10"/>
  <c r="E335" i="10"/>
  <c r="D335" i="10"/>
  <c r="E334" i="10"/>
  <c r="D334" i="10"/>
  <c r="E333" i="10"/>
  <c r="D333" i="10"/>
  <c r="E332" i="10"/>
  <c r="D332" i="10"/>
  <c r="E331" i="10"/>
  <c r="D331" i="10"/>
  <c r="E330" i="10"/>
  <c r="D330" i="10"/>
  <c r="E329" i="10"/>
  <c r="D329" i="10"/>
  <c r="E328" i="10"/>
  <c r="D328" i="10"/>
  <c r="E327" i="10"/>
  <c r="D327" i="10"/>
  <c r="E326" i="10"/>
  <c r="D326" i="10"/>
  <c r="E325" i="10"/>
  <c r="D325" i="10"/>
  <c r="E324" i="10"/>
  <c r="D324" i="10"/>
  <c r="E323" i="10"/>
  <c r="D323" i="10"/>
  <c r="E322" i="10"/>
  <c r="D322" i="10"/>
  <c r="E321" i="10"/>
  <c r="D321" i="10"/>
  <c r="E320" i="10"/>
  <c r="D320" i="10"/>
  <c r="E319" i="10"/>
  <c r="D319" i="10"/>
  <c r="E318" i="10"/>
  <c r="D318" i="10"/>
  <c r="E317" i="10"/>
  <c r="D317" i="10"/>
  <c r="E316" i="10"/>
  <c r="D316" i="10"/>
  <c r="E315" i="10"/>
  <c r="D315" i="10"/>
  <c r="E314" i="10"/>
  <c r="D314" i="10"/>
  <c r="E313" i="10"/>
  <c r="D313" i="10"/>
  <c r="E312" i="10"/>
  <c r="D312" i="10"/>
  <c r="E311" i="10"/>
  <c r="D311" i="10"/>
  <c r="E310" i="10"/>
  <c r="D310" i="10"/>
  <c r="E309" i="10"/>
  <c r="D309" i="10"/>
  <c r="E308" i="10"/>
  <c r="D308" i="10"/>
  <c r="E307" i="10"/>
  <c r="D307" i="10"/>
  <c r="E306" i="10"/>
  <c r="D306" i="10"/>
  <c r="E305" i="10"/>
  <c r="D305" i="10"/>
  <c r="E304" i="10"/>
  <c r="D304" i="10"/>
  <c r="E303" i="10"/>
  <c r="D303" i="10"/>
  <c r="E302" i="10"/>
  <c r="D302" i="10"/>
  <c r="E301" i="10"/>
  <c r="D301" i="10"/>
  <c r="E300" i="10"/>
  <c r="D300" i="10"/>
  <c r="E299" i="10"/>
  <c r="D299" i="10"/>
  <c r="E298" i="10"/>
  <c r="D298" i="10"/>
  <c r="E297" i="10"/>
  <c r="D297" i="10"/>
  <c r="E296" i="10"/>
  <c r="D296" i="10"/>
  <c r="E295" i="10"/>
  <c r="D295" i="10"/>
  <c r="E294" i="10"/>
  <c r="D294" i="10"/>
  <c r="E293" i="10"/>
  <c r="D293" i="10"/>
  <c r="E292" i="10"/>
  <c r="D292" i="10"/>
  <c r="E291" i="10"/>
  <c r="D291" i="10"/>
  <c r="E290" i="10"/>
  <c r="D290" i="10"/>
  <c r="E289" i="10"/>
  <c r="D289" i="10"/>
  <c r="E288" i="10"/>
  <c r="D288" i="10"/>
  <c r="E287" i="10"/>
  <c r="D287" i="10"/>
  <c r="E286" i="10"/>
  <c r="D286" i="10"/>
  <c r="E285" i="10"/>
  <c r="D285" i="10"/>
  <c r="E284" i="10"/>
  <c r="D284" i="10"/>
  <c r="E283" i="10"/>
  <c r="D283" i="10"/>
  <c r="E282" i="10"/>
  <c r="D282" i="10"/>
  <c r="E281" i="10"/>
  <c r="D281" i="10"/>
  <c r="E280" i="10"/>
  <c r="D280" i="10"/>
  <c r="E279" i="10"/>
  <c r="D279" i="10"/>
  <c r="E278" i="10"/>
  <c r="D278" i="10"/>
  <c r="E277" i="10"/>
  <c r="D277" i="10"/>
  <c r="E276" i="10"/>
  <c r="D276" i="10"/>
  <c r="E275" i="10"/>
  <c r="D275" i="10"/>
  <c r="E274" i="10"/>
  <c r="D274" i="10"/>
  <c r="E273" i="10"/>
  <c r="D273" i="10"/>
  <c r="E272" i="10"/>
  <c r="D272" i="10"/>
  <c r="E271" i="10"/>
  <c r="D271" i="10"/>
  <c r="E270" i="10"/>
  <c r="D270" i="10"/>
  <c r="E269" i="10"/>
  <c r="D269" i="10"/>
  <c r="E268" i="10"/>
  <c r="D268" i="10"/>
  <c r="E267" i="10"/>
  <c r="D267" i="10"/>
  <c r="E266" i="10"/>
  <c r="D266" i="10"/>
  <c r="E265" i="10"/>
  <c r="D265" i="10"/>
  <c r="E264" i="10"/>
  <c r="D264" i="10"/>
  <c r="E263" i="10"/>
  <c r="D263" i="10"/>
  <c r="E262" i="10"/>
  <c r="D262" i="10"/>
  <c r="E261" i="10"/>
  <c r="D261" i="10"/>
  <c r="E260" i="10"/>
  <c r="D260" i="10"/>
  <c r="E259" i="10"/>
  <c r="D259" i="10"/>
  <c r="E258" i="10"/>
  <c r="D258" i="10"/>
  <c r="E257" i="10"/>
  <c r="D257" i="10"/>
  <c r="E256" i="10"/>
  <c r="D256" i="10"/>
  <c r="E255" i="10"/>
  <c r="D255" i="10"/>
  <c r="E254" i="10"/>
  <c r="D254" i="10"/>
  <c r="E253" i="10"/>
  <c r="D253" i="10"/>
  <c r="E252" i="10"/>
  <c r="D252" i="10"/>
  <c r="E251" i="10"/>
  <c r="D251" i="10"/>
  <c r="E250" i="10"/>
  <c r="D250" i="10"/>
  <c r="E249" i="10"/>
  <c r="D249" i="10"/>
  <c r="E248" i="10"/>
  <c r="D248" i="10"/>
  <c r="E247" i="10"/>
  <c r="D247" i="10"/>
  <c r="E246" i="10"/>
  <c r="D246" i="10"/>
  <c r="E245" i="10"/>
  <c r="D245" i="10"/>
  <c r="E244" i="10"/>
  <c r="D244" i="10"/>
  <c r="E243" i="10"/>
  <c r="D243" i="10"/>
  <c r="E242" i="10"/>
  <c r="D242" i="10"/>
  <c r="E241" i="10"/>
  <c r="D241" i="10"/>
  <c r="E240" i="10"/>
  <c r="D240" i="10"/>
  <c r="E239" i="10"/>
  <c r="D239" i="10"/>
  <c r="E238" i="10"/>
  <c r="D238" i="10"/>
  <c r="E237" i="10"/>
  <c r="D237" i="10"/>
  <c r="E236" i="10"/>
  <c r="D236" i="10"/>
  <c r="E235" i="10"/>
  <c r="D235" i="10"/>
  <c r="E234" i="10"/>
  <c r="D234" i="10"/>
  <c r="E233" i="10"/>
  <c r="D233" i="10"/>
  <c r="E232" i="10"/>
  <c r="D232" i="10"/>
  <c r="E231" i="10"/>
  <c r="D231" i="10"/>
  <c r="E230" i="10"/>
  <c r="D230" i="10"/>
  <c r="E229" i="10"/>
  <c r="D229" i="10"/>
  <c r="E228" i="10"/>
  <c r="D228" i="10"/>
  <c r="E227" i="10"/>
  <c r="D227" i="10"/>
  <c r="E226" i="10"/>
  <c r="D226" i="10"/>
  <c r="E225" i="10"/>
  <c r="D225" i="10"/>
  <c r="E224" i="10"/>
  <c r="D224" i="10"/>
  <c r="E223" i="10"/>
  <c r="D223" i="10"/>
  <c r="E222" i="10"/>
  <c r="D222" i="10"/>
  <c r="E221" i="10"/>
  <c r="D221" i="10"/>
  <c r="E220" i="10"/>
  <c r="D220" i="10"/>
  <c r="E219" i="10"/>
  <c r="D219" i="10"/>
  <c r="E218" i="10"/>
  <c r="D218" i="10"/>
  <c r="E217" i="10"/>
  <c r="D217" i="10"/>
  <c r="E216" i="10"/>
  <c r="D216" i="10"/>
  <c r="E215" i="10"/>
  <c r="D215" i="10"/>
  <c r="E214" i="10"/>
  <c r="D214" i="10"/>
  <c r="E213" i="10"/>
  <c r="D213" i="10"/>
  <c r="E212" i="10"/>
  <c r="D212" i="10"/>
  <c r="E211" i="10"/>
  <c r="D211" i="10"/>
  <c r="E210" i="10"/>
  <c r="D210" i="10"/>
  <c r="E209" i="10"/>
  <c r="D209" i="10"/>
  <c r="E208" i="10"/>
  <c r="D208" i="10"/>
  <c r="E207" i="10"/>
  <c r="D207" i="10"/>
  <c r="E206" i="10"/>
  <c r="D206" i="10"/>
  <c r="E205" i="10"/>
  <c r="D205" i="10"/>
  <c r="E204" i="10"/>
  <c r="D204" i="10"/>
  <c r="E203" i="10"/>
  <c r="D203" i="10"/>
  <c r="E202" i="10"/>
  <c r="D202" i="10"/>
  <c r="E201" i="10"/>
  <c r="D201" i="10"/>
  <c r="E200" i="10"/>
  <c r="D200" i="10"/>
  <c r="E199" i="10"/>
  <c r="D199" i="10"/>
  <c r="E198" i="10"/>
  <c r="D198" i="10"/>
  <c r="E197" i="10"/>
  <c r="D197" i="10"/>
  <c r="E196" i="10"/>
  <c r="D196" i="10"/>
  <c r="E195" i="10"/>
  <c r="D195" i="10"/>
  <c r="E194" i="10"/>
  <c r="D194" i="10"/>
  <c r="E193" i="10"/>
  <c r="D193" i="10"/>
  <c r="E192" i="10"/>
  <c r="D192" i="10"/>
  <c r="E191" i="10"/>
  <c r="D191" i="10"/>
  <c r="E190" i="10"/>
  <c r="D190" i="10"/>
  <c r="E189" i="10"/>
  <c r="D189" i="10"/>
  <c r="E188" i="10"/>
  <c r="D188" i="10"/>
  <c r="E187" i="10"/>
  <c r="D187" i="10"/>
  <c r="E186" i="10"/>
  <c r="D186" i="10"/>
  <c r="E185" i="10"/>
  <c r="D185" i="10"/>
  <c r="E184" i="10"/>
  <c r="D184" i="10"/>
  <c r="E183" i="10"/>
  <c r="D183" i="10"/>
  <c r="E182" i="10"/>
  <c r="D182" i="10"/>
  <c r="E181" i="10"/>
  <c r="D181" i="10"/>
  <c r="E180" i="10"/>
  <c r="D180" i="10"/>
  <c r="E179" i="10"/>
  <c r="D179" i="10"/>
  <c r="E178" i="10"/>
  <c r="D178" i="10"/>
  <c r="E177" i="10"/>
  <c r="D177" i="10"/>
  <c r="E176" i="10"/>
  <c r="D176" i="10"/>
  <c r="E175" i="10"/>
  <c r="D175" i="10"/>
  <c r="E174" i="10"/>
  <c r="D174" i="10"/>
  <c r="E173" i="10"/>
  <c r="D173" i="10"/>
  <c r="E172" i="10"/>
  <c r="D172" i="10"/>
  <c r="E171" i="10"/>
  <c r="D171" i="10"/>
  <c r="E170" i="10"/>
  <c r="D170" i="10"/>
  <c r="E169" i="10"/>
  <c r="D169" i="10"/>
  <c r="E168" i="10"/>
  <c r="D168" i="10"/>
  <c r="E167" i="10"/>
  <c r="D167" i="10"/>
  <c r="E166" i="10"/>
  <c r="D166" i="10"/>
  <c r="E165" i="10"/>
  <c r="D165" i="10"/>
  <c r="E164" i="10"/>
  <c r="D164" i="10"/>
  <c r="E163" i="10"/>
  <c r="D163" i="10"/>
  <c r="E162" i="10"/>
  <c r="D162" i="10"/>
  <c r="E161" i="10"/>
  <c r="D161" i="10"/>
  <c r="E160" i="10"/>
  <c r="D160" i="10"/>
  <c r="E159" i="10"/>
  <c r="D159" i="10"/>
  <c r="E158" i="10"/>
  <c r="D158" i="10"/>
  <c r="E157" i="10"/>
  <c r="D157" i="10"/>
  <c r="E156" i="10"/>
  <c r="D156" i="10"/>
  <c r="E155" i="10"/>
  <c r="D155" i="10"/>
  <c r="E154" i="10"/>
  <c r="D154" i="10"/>
  <c r="E153" i="10"/>
  <c r="D153" i="10"/>
  <c r="E152" i="10"/>
  <c r="D152" i="10"/>
  <c r="E151" i="10"/>
  <c r="D151" i="10"/>
  <c r="E150" i="10"/>
  <c r="D150" i="10"/>
  <c r="E149" i="10"/>
  <c r="D149" i="10"/>
  <c r="E148" i="10"/>
  <c r="D148" i="10"/>
  <c r="E147" i="10"/>
  <c r="D147" i="10"/>
  <c r="E146" i="10"/>
  <c r="D146" i="10"/>
  <c r="E145" i="10"/>
  <c r="D145" i="10"/>
  <c r="E144" i="10"/>
  <c r="D144" i="10"/>
  <c r="E143" i="10"/>
  <c r="D143" i="10"/>
  <c r="E142" i="10"/>
  <c r="D142" i="10"/>
  <c r="E141" i="10"/>
  <c r="D141" i="10"/>
  <c r="E140" i="10"/>
  <c r="D140" i="10"/>
  <c r="E139" i="10"/>
  <c r="D139" i="10"/>
  <c r="E138" i="10"/>
  <c r="D138" i="10"/>
  <c r="E137" i="10"/>
  <c r="D137" i="10"/>
  <c r="E136" i="10"/>
  <c r="D136" i="10"/>
  <c r="E135" i="10"/>
  <c r="D135" i="10"/>
  <c r="E134" i="10"/>
  <c r="D134" i="10"/>
  <c r="E133" i="10"/>
  <c r="D133" i="10"/>
  <c r="E132" i="10"/>
  <c r="D132" i="10"/>
  <c r="E131" i="10"/>
  <c r="D131" i="10"/>
  <c r="E130" i="10"/>
  <c r="D130" i="10"/>
  <c r="E129" i="10"/>
  <c r="D129" i="10"/>
  <c r="E128" i="10"/>
  <c r="D128" i="10"/>
  <c r="E127" i="10"/>
  <c r="D127" i="10"/>
  <c r="E126" i="10"/>
  <c r="D126" i="10"/>
  <c r="E125" i="10"/>
  <c r="D125" i="10"/>
  <c r="E124" i="10"/>
  <c r="D124" i="10"/>
  <c r="E123" i="10"/>
  <c r="D123" i="10"/>
  <c r="E122" i="10"/>
  <c r="D122" i="10"/>
  <c r="E121" i="10"/>
  <c r="D121" i="10"/>
  <c r="E120" i="10"/>
  <c r="D120" i="10"/>
  <c r="E119" i="10"/>
  <c r="D119" i="10"/>
  <c r="E118" i="10"/>
  <c r="D118" i="10"/>
  <c r="E117" i="10"/>
  <c r="D117" i="10"/>
  <c r="E116" i="10"/>
  <c r="D116" i="10"/>
  <c r="E115" i="10"/>
  <c r="D115" i="10"/>
  <c r="E114" i="10"/>
  <c r="D114" i="10"/>
  <c r="E113" i="10"/>
  <c r="D113" i="10"/>
  <c r="E112" i="10"/>
  <c r="D112" i="10"/>
  <c r="E111" i="10"/>
  <c r="D111" i="10"/>
  <c r="E110" i="10"/>
  <c r="D110" i="10"/>
  <c r="E109" i="10"/>
  <c r="D109" i="10"/>
  <c r="E108" i="10"/>
  <c r="D108" i="10"/>
  <c r="E107" i="10"/>
  <c r="D107" i="10"/>
  <c r="E106" i="10"/>
  <c r="D106" i="10"/>
  <c r="E105" i="10"/>
  <c r="D105" i="10"/>
  <c r="E104" i="10"/>
  <c r="D104" i="10"/>
  <c r="E103" i="10"/>
  <c r="D103" i="10"/>
  <c r="E102" i="10"/>
  <c r="D102" i="10"/>
  <c r="E101" i="10"/>
  <c r="D101" i="10"/>
  <c r="E100" i="10"/>
  <c r="D100" i="10"/>
  <c r="E99" i="10"/>
  <c r="D99" i="10"/>
  <c r="E98" i="10"/>
  <c r="D98" i="10"/>
  <c r="E97" i="10"/>
  <c r="D97" i="10"/>
  <c r="E96" i="10"/>
  <c r="D96" i="10"/>
  <c r="E95" i="10"/>
  <c r="D95" i="10"/>
  <c r="E94" i="10"/>
  <c r="D94" i="10"/>
  <c r="E93" i="10"/>
  <c r="D93" i="10"/>
  <c r="E92" i="10"/>
  <c r="D92" i="10"/>
  <c r="E91" i="10"/>
  <c r="D91" i="10"/>
  <c r="E90" i="10"/>
  <c r="D90" i="10"/>
  <c r="E89" i="10"/>
  <c r="D89" i="10"/>
  <c r="E88" i="10"/>
  <c r="D88" i="10"/>
  <c r="E87" i="10"/>
  <c r="D87" i="10"/>
  <c r="E86" i="10"/>
  <c r="D86" i="10"/>
  <c r="E85" i="10"/>
  <c r="D85" i="10"/>
  <c r="E84" i="10"/>
  <c r="D84" i="10"/>
  <c r="E83" i="10"/>
  <c r="D83" i="10"/>
  <c r="E82" i="10"/>
  <c r="D82" i="10"/>
  <c r="E81" i="10"/>
  <c r="D81" i="10"/>
  <c r="E80" i="10"/>
  <c r="D80" i="10"/>
  <c r="E79" i="10"/>
  <c r="D79" i="10"/>
  <c r="E78" i="10"/>
  <c r="D78" i="10"/>
  <c r="E77" i="10"/>
  <c r="D77" i="10"/>
  <c r="E76" i="10"/>
  <c r="D76" i="10"/>
  <c r="E75" i="10"/>
  <c r="D75" i="10"/>
  <c r="E74" i="10"/>
  <c r="D74" i="10"/>
  <c r="E73" i="10"/>
  <c r="D73" i="10"/>
  <c r="E72" i="10"/>
  <c r="D72" i="10"/>
  <c r="E71" i="10"/>
  <c r="D71" i="10"/>
  <c r="E70" i="10"/>
  <c r="D70" i="10"/>
  <c r="E69" i="10"/>
  <c r="D69" i="10"/>
  <c r="E68" i="10"/>
  <c r="D68" i="10"/>
  <c r="E67" i="10"/>
  <c r="D67" i="10"/>
  <c r="E66" i="10"/>
  <c r="D66" i="10"/>
  <c r="E65" i="10"/>
  <c r="D65" i="10"/>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N22" i="10"/>
  <c r="M22" i="10"/>
  <c r="L22" i="10"/>
  <c r="K22" i="10"/>
  <c r="N21" i="10"/>
  <c r="M21" i="10"/>
  <c r="L21" i="10"/>
  <c r="K21" i="10"/>
  <c r="N20" i="10"/>
  <c r="M20" i="10"/>
  <c r="L20" i="10"/>
  <c r="K20" i="10"/>
  <c r="N19" i="10"/>
  <c r="M19" i="10"/>
  <c r="L19" i="10"/>
  <c r="K19" i="10"/>
  <c r="N18" i="10"/>
  <c r="M18" i="10"/>
  <c r="L18" i="10"/>
  <c r="K18" i="10"/>
  <c r="N17" i="10"/>
  <c r="M17" i="10"/>
  <c r="L17" i="10"/>
  <c r="K17" i="10"/>
  <c r="N16" i="10"/>
  <c r="M16" i="10"/>
  <c r="L16" i="10"/>
  <c r="K16" i="10"/>
  <c r="N15" i="10"/>
  <c r="M15" i="10"/>
  <c r="L15" i="10"/>
  <c r="K15" i="10"/>
  <c r="N14" i="10"/>
  <c r="M14" i="10"/>
  <c r="L14" i="10"/>
  <c r="K14" i="10"/>
  <c r="N13" i="10"/>
  <c r="M13" i="10"/>
  <c r="L13" i="10"/>
  <c r="K13" i="10"/>
  <c r="N12" i="10"/>
  <c r="M12" i="10"/>
  <c r="L12" i="10"/>
  <c r="K12" i="10"/>
  <c r="N11" i="10"/>
  <c r="M11" i="10"/>
  <c r="L11" i="10"/>
  <c r="K11" i="10"/>
  <c r="N10" i="10"/>
  <c r="M10" i="10"/>
  <c r="L10" i="10"/>
  <c r="K10" i="10"/>
  <c r="N9" i="10"/>
  <c r="M9" i="10"/>
  <c r="L9" i="10"/>
  <c r="K9" i="10"/>
  <c r="N8" i="10"/>
  <c r="M8" i="10"/>
  <c r="L8" i="10"/>
  <c r="K8" i="10"/>
  <c r="F39" i="10" l="1"/>
  <c r="F43" i="10"/>
  <c r="F47" i="10"/>
  <c r="F143" i="10"/>
  <c r="F231" i="10"/>
  <c r="F331" i="10"/>
  <c r="F335" i="10"/>
  <c r="F339" i="10"/>
  <c r="F343" i="10"/>
  <c r="F351" i="10"/>
  <c r="F375" i="10"/>
  <c r="F395" i="10"/>
  <c r="F55" i="10"/>
  <c r="F63" i="10"/>
  <c r="F71" i="10"/>
  <c r="F79" i="10"/>
  <c r="F87" i="10"/>
  <c r="F95" i="10"/>
  <c r="F103" i="10"/>
  <c r="F111" i="10"/>
  <c r="F119" i="10"/>
  <c r="F399" i="10"/>
  <c r="F90" i="10"/>
  <c r="F94" i="10"/>
  <c r="F98" i="10"/>
  <c r="F110" i="10"/>
  <c r="F114" i="10"/>
  <c r="F122" i="10"/>
  <c r="F126" i="10"/>
  <c r="F130" i="10"/>
  <c r="F134" i="10"/>
  <c r="F138" i="10"/>
  <c r="F142" i="10"/>
  <c r="F146" i="10"/>
  <c r="F150" i="10"/>
  <c r="F154" i="10"/>
  <c r="F158" i="10"/>
  <c r="F162" i="10"/>
  <c r="F166" i="10"/>
  <c r="F186" i="10"/>
  <c r="F190" i="10"/>
  <c r="F194" i="10"/>
  <c r="F198" i="10"/>
  <c r="F202" i="10"/>
  <c r="F206" i="10"/>
  <c r="F214" i="10"/>
  <c r="F218" i="10"/>
  <c r="F222" i="10"/>
  <c r="F226" i="10"/>
  <c r="F230" i="10"/>
  <c r="F322" i="10"/>
  <c r="F326" i="10"/>
  <c r="F330" i="10"/>
  <c r="F407" i="10"/>
  <c r="F401" i="10"/>
  <c r="F370" i="11"/>
  <c r="F374" i="11"/>
  <c r="F394" i="11"/>
  <c r="F410" i="11"/>
  <c r="F271" i="11"/>
  <c r="F291" i="11"/>
  <c r="F295" i="11"/>
  <c r="F299" i="11"/>
  <c r="F311" i="11"/>
  <c r="F315" i="11"/>
  <c r="F319" i="11"/>
  <c r="F327" i="11"/>
  <c r="F335" i="11"/>
  <c r="F256" i="11"/>
  <c r="F264" i="11"/>
  <c r="F344" i="11"/>
  <c r="F368" i="11"/>
  <c r="F355" i="11"/>
  <c r="F376" i="11"/>
  <c r="F43" i="11"/>
  <c r="F99" i="11"/>
  <c r="F187" i="11"/>
  <c r="F83" i="11"/>
  <c r="F235" i="11"/>
  <c r="F37" i="11"/>
  <c r="F41" i="11"/>
  <c r="F195" i="11"/>
  <c r="F357" i="11"/>
  <c r="F361" i="11"/>
  <c r="F365" i="11"/>
  <c r="F258" i="11"/>
  <c r="F262" i="11"/>
  <c r="F266" i="11"/>
  <c r="F282" i="11"/>
  <c r="F286" i="11"/>
  <c r="F294" i="11"/>
  <c r="F298" i="11"/>
  <c r="F306" i="11"/>
  <c r="F401" i="11"/>
  <c r="F310" i="11"/>
  <c r="F318" i="11"/>
  <c r="F322" i="11"/>
  <c r="F36" i="11"/>
  <c r="F44" i="11"/>
  <c r="F48" i="11"/>
  <c r="F52" i="11"/>
  <c r="F56" i="11"/>
  <c r="F60" i="11"/>
  <c r="F64" i="11"/>
  <c r="F76" i="11"/>
  <c r="F80" i="11"/>
  <c r="F104" i="11"/>
  <c r="F108" i="11"/>
  <c r="F164" i="11"/>
  <c r="F168" i="11"/>
  <c r="F172" i="11"/>
  <c r="F180" i="11"/>
  <c r="F184" i="11"/>
  <c r="F236" i="11"/>
  <c r="F240" i="11"/>
  <c r="F383" i="11"/>
  <c r="F399" i="11"/>
  <c r="F45" i="11"/>
  <c r="F49" i="11"/>
  <c r="F53" i="11"/>
  <c r="F61" i="11"/>
  <c r="F73" i="11"/>
  <c r="F77" i="11"/>
  <c r="F85" i="11"/>
  <c r="F89" i="11"/>
  <c r="F93" i="11"/>
  <c r="F97" i="11"/>
  <c r="F101" i="11"/>
  <c r="F185" i="11"/>
  <c r="F189" i="11"/>
  <c r="F193" i="11"/>
  <c r="F197" i="11"/>
  <c r="F201" i="11"/>
  <c r="F205" i="11"/>
  <c r="F217" i="11"/>
  <c r="F221" i="11"/>
  <c r="F229" i="11"/>
  <c r="F233" i="11"/>
  <c r="F241" i="11"/>
  <c r="F245" i="11"/>
  <c r="F253" i="11"/>
  <c r="F356" i="11"/>
  <c r="F360" i="11"/>
  <c r="F364" i="11"/>
  <c r="F341" i="11"/>
  <c r="F326" i="11"/>
  <c r="F330" i="11"/>
  <c r="F358" i="11"/>
  <c r="F362" i="11"/>
  <c r="F339" i="11"/>
  <c r="F84" i="11"/>
  <c r="F88" i="11"/>
  <c r="F112" i="11"/>
  <c r="F148" i="11"/>
  <c r="F152" i="11"/>
  <c r="F160" i="11"/>
  <c r="F232" i="11"/>
  <c r="F336" i="11"/>
  <c r="F347" i="11"/>
  <c r="F359" i="11"/>
  <c r="F363" i="11"/>
  <c r="F105" i="11"/>
  <c r="F145" i="11"/>
  <c r="F352" i="11"/>
  <c r="F371" i="11"/>
  <c r="F387" i="11"/>
  <c r="F411" i="11"/>
  <c r="F82" i="11"/>
  <c r="F86" i="11"/>
  <c r="F90" i="11"/>
  <c r="F94" i="11"/>
  <c r="F102" i="11"/>
  <c r="F110" i="11"/>
  <c r="F114" i="11"/>
  <c r="F118" i="11"/>
  <c r="F126" i="11"/>
  <c r="F138" i="11"/>
  <c r="F146" i="11"/>
  <c r="F150" i="11"/>
  <c r="F154" i="11"/>
  <c r="F158" i="11"/>
  <c r="F186" i="11"/>
  <c r="F190" i="11"/>
  <c r="F202" i="11"/>
  <c r="F218" i="11"/>
  <c r="F222" i="11"/>
  <c r="F226" i="11"/>
  <c r="F230" i="11"/>
  <c r="F242" i="11"/>
  <c r="F246" i="11"/>
  <c r="F250" i="11"/>
  <c r="F254" i="11"/>
  <c r="F345" i="11"/>
  <c r="F349" i="11"/>
  <c r="F380" i="11"/>
  <c r="F384" i="11"/>
  <c r="F388" i="11"/>
  <c r="F392" i="11"/>
  <c r="F400" i="11"/>
  <c r="F408" i="11"/>
  <c r="F103" i="11"/>
  <c r="F119" i="11"/>
  <c r="F127" i="11"/>
  <c r="F135" i="11"/>
  <c r="F143" i="11"/>
  <c r="F171" i="11"/>
  <c r="F183" i="11"/>
  <c r="F346" i="11"/>
  <c r="F350" i="11"/>
  <c r="F369" i="11"/>
  <c r="F373" i="11"/>
  <c r="F385" i="11"/>
  <c r="F389" i="11"/>
  <c r="F409" i="11"/>
  <c r="F413" i="11"/>
  <c r="F123" i="11"/>
  <c r="F395" i="11"/>
  <c r="F38" i="11"/>
  <c r="F42" i="11"/>
  <c r="F50" i="11"/>
  <c r="F54" i="11"/>
  <c r="F62" i="11"/>
  <c r="F66" i="11"/>
  <c r="F70" i="11"/>
  <c r="F74" i="11"/>
  <c r="F116" i="11"/>
  <c r="F120" i="11"/>
  <c r="F124" i="11"/>
  <c r="F128" i="11"/>
  <c r="F132" i="11"/>
  <c r="F136" i="11"/>
  <c r="F140" i="11"/>
  <c r="F144" i="11"/>
  <c r="F156" i="11"/>
  <c r="F163" i="11"/>
  <c r="F191" i="11"/>
  <c r="F207" i="11"/>
  <c r="F227" i="11"/>
  <c r="F247" i="11"/>
  <c r="F251" i="11"/>
  <c r="F255" i="11"/>
  <c r="F338" i="11"/>
  <c r="F342" i="11"/>
  <c r="F353" i="11"/>
  <c r="F366" i="11"/>
  <c r="F377" i="11"/>
  <c r="F381" i="11"/>
  <c r="F396" i="11"/>
  <c r="F403" i="11"/>
  <c r="F35" i="11"/>
  <c r="F39" i="11"/>
  <c r="F55" i="11"/>
  <c r="F59" i="11"/>
  <c r="F63" i="11"/>
  <c r="F71" i="11"/>
  <c r="F79" i="11"/>
  <c r="F109" i="11"/>
  <c r="F113" i="11"/>
  <c r="F117" i="11"/>
  <c r="F121" i="11"/>
  <c r="F125" i="11"/>
  <c r="F137" i="11"/>
  <c r="F141" i="11"/>
  <c r="F153" i="11"/>
  <c r="F157" i="11"/>
  <c r="F176" i="11"/>
  <c r="F188" i="11"/>
  <c r="F192" i="11"/>
  <c r="F196" i="11"/>
  <c r="F200" i="11"/>
  <c r="F204" i="11"/>
  <c r="F208" i="11"/>
  <c r="F216" i="11"/>
  <c r="F220" i="11"/>
  <c r="F224" i="11"/>
  <c r="F228" i="11"/>
  <c r="F244" i="11"/>
  <c r="F248" i="11"/>
  <c r="F252" i="11"/>
  <c r="F259" i="11"/>
  <c r="F275" i="11"/>
  <c r="F354" i="11"/>
  <c r="F367" i="11"/>
  <c r="F378" i="11"/>
  <c r="F382" i="11"/>
  <c r="F393" i="11"/>
  <c r="F397" i="11"/>
  <c r="F404" i="11"/>
  <c r="F106" i="11"/>
  <c r="F161" i="11"/>
  <c r="F165" i="11"/>
  <c r="F169" i="11"/>
  <c r="F177" i="11"/>
  <c r="F181" i="11"/>
  <c r="F268" i="11"/>
  <c r="F272" i="11"/>
  <c r="F280" i="11"/>
  <c r="F284" i="11"/>
  <c r="F288" i="11"/>
  <c r="F292" i="11"/>
  <c r="F296" i="11"/>
  <c r="F300" i="11"/>
  <c r="F304" i="11"/>
  <c r="F308" i="11"/>
  <c r="F312" i="11"/>
  <c r="F316" i="11"/>
  <c r="F320" i="11"/>
  <c r="F328" i="11"/>
  <c r="F332" i="11"/>
  <c r="F375" i="11"/>
  <c r="F386" i="11"/>
  <c r="F390" i="11"/>
  <c r="F405" i="11"/>
  <c r="F40" i="11"/>
  <c r="F72" i="11"/>
  <c r="F92" i="11"/>
  <c r="F96" i="11"/>
  <c r="F100" i="11"/>
  <c r="F107" i="11"/>
  <c r="F162" i="11"/>
  <c r="F166" i="11"/>
  <c r="F174" i="11"/>
  <c r="F178" i="11"/>
  <c r="F182" i="11"/>
  <c r="F209" i="11"/>
  <c r="F257" i="11"/>
  <c r="F261" i="11"/>
  <c r="F265" i="11"/>
  <c r="F269" i="11"/>
  <c r="F277" i="11"/>
  <c r="F281" i="11"/>
  <c r="F285" i="11"/>
  <c r="F293" i="11"/>
  <c r="F297" i="11"/>
  <c r="F301" i="11"/>
  <c r="F305" i="11"/>
  <c r="F309" i="11"/>
  <c r="F317" i="11"/>
  <c r="F329" i="11"/>
  <c r="F333" i="11"/>
  <c r="F340" i="11"/>
  <c r="F348" i="11"/>
  <c r="F372" i="11"/>
  <c r="F379" i="11"/>
  <c r="F391" i="11"/>
  <c r="F398" i="11"/>
  <c r="F402" i="11"/>
  <c r="F406" i="11"/>
  <c r="F51" i="11"/>
  <c r="F142" i="11"/>
  <c r="F283" i="11"/>
  <c r="F81" i="11"/>
  <c r="F131" i="11"/>
  <c r="F276" i="11"/>
  <c r="F337" i="11"/>
  <c r="F243" i="11"/>
  <c r="F334" i="11"/>
  <c r="F212" i="11"/>
  <c r="F273" i="11"/>
  <c r="F323" i="11"/>
  <c r="F33" i="11"/>
  <c r="F46" i="11"/>
  <c r="F57" i="11"/>
  <c r="F68" i="11"/>
  <c r="F75" i="11"/>
  <c r="F98" i="11"/>
  <c r="F122" i="11"/>
  <c r="F129" i="11"/>
  <c r="F133" i="11"/>
  <c r="F155" i="11"/>
  <c r="F179" i="11"/>
  <c r="F194" i="11"/>
  <c r="F198" i="11"/>
  <c r="F213" i="11"/>
  <c r="F231" i="11"/>
  <c r="F234" i="11"/>
  <c r="F237" i="11"/>
  <c r="F263" i="11"/>
  <c r="F270" i="11"/>
  <c r="F274" i="11"/>
  <c r="F278" i="11"/>
  <c r="F289" i="11"/>
  <c r="F302" i="11"/>
  <c r="F313" i="11"/>
  <c r="F324" i="11"/>
  <c r="F331" i="11"/>
  <c r="F307" i="11"/>
  <c r="F211" i="11"/>
  <c r="F78" i="11"/>
  <c r="F139" i="11"/>
  <c r="F219" i="11"/>
  <c r="F67" i="11"/>
  <c r="F203" i="11"/>
  <c r="F147" i="11"/>
  <c r="F34" i="11"/>
  <c r="F58" i="11"/>
  <c r="F65" i="11"/>
  <c r="F69" i="11"/>
  <c r="F91" i="11"/>
  <c r="F115" i="11"/>
  <c r="F130" i="11"/>
  <c r="F134" i="11"/>
  <c r="F149" i="11"/>
  <c r="F167" i="11"/>
  <c r="F170" i="11"/>
  <c r="F173" i="11"/>
  <c r="F199" i="11"/>
  <c r="F206" i="11"/>
  <c r="F210" i="11"/>
  <c r="F214" i="11"/>
  <c r="F225" i="11"/>
  <c r="F238" i="11"/>
  <c r="F249" i="11"/>
  <c r="F260" i="11"/>
  <c r="F267" i="11"/>
  <c r="F290" i="11"/>
  <c r="F314" i="11"/>
  <c r="F321" i="11"/>
  <c r="F325" i="11"/>
  <c r="F340" i="10"/>
  <c r="F344" i="10"/>
  <c r="F356" i="10"/>
  <c r="F360" i="10"/>
  <c r="F364" i="10"/>
  <c r="F368" i="10"/>
  <c r="F372" i="10"/>
  <c r="F376" i="10"/>
  <c r="F384" i="10"/>
  <c r="F392" i="10"/>
  <c r="F404" i="10"/>
  <c r="F408" i="10"/>
  <c r="F412" i="10"/>
  <c r="F37" i="10"/>
  <c r="F49" i="10"/>
  <c r="F53" i="10"/>
  <c r="F57" i="10"/>
  <c r="F61" i="10"/>
  <c r="F65" i="10"/>
  <c r="F145" i="10"/>
  <c r="F149" i="10"/>
  <c r="F153" i="10"/>
  <c r="F157" i="10"/>
  <c r="F161" i="10"/>
  <c r="F165" i="10"/>
  <c r="F169" i="10"/>
  <c r="F173" i="10"/>
  <c r="F177" i="10"/>
  <c r="F181" i="10"/>
  <c r="F405" i="10"/>
  <c r="F201" i="10"/>
  <c r="F205" i="10"/>
  <c r="F209" i="10"/>
  <c r="F225" i="10"/>
  <c r="F229" i="10"/>
  <c r="F277" i="10"/>
  <c r="F281" i="10"/>
  <c r="F285" i="10"/>
  <c r="F289" i="10"/>
  <c r="F293" i="10"/>
  <c r="F317" i="10"/>
  <c r="F321" i="10"/>
  <c r="F325" i="10"/>
  <c r="F329" i="10"/>
  <c r="F345" i="10"/>
  <c r="F349" i="10"/>
  <c r="F353" i="10"/>
  <c r="F357" i="10"/>
  <c r="F361" i="10"/>
  <c r="F365" i="10"/>
  <c r="F369" i="10"/>
  <c r="F373" i="10"/>
  <c r="F381" i="10"/>
  <c r="F397" i="10"/>
  <c r="F233" i="10"/>
  <c r="F237" i="10"/>
  <c r="F241" i="10"/>
  <c r="F245" i="10"/>
  <c r="F253" i="10"/>
  <c r="F257" i="10"/>
  <c r="F261" i="10"/>
  <c r="F265" i="10"/>
  <c r="F273" i="10"/>
  <c r="F36" i="10"/>
  <c r="F44" i="10"/>
  <c r="F56" i="10"/>
  <c r="F68" i="10"/>
  <c r="F72" i="10"/>
  <c r="F76" i="10"/>
  <c r="F80" i="10"/>
  <c r="F88" i="10"/>
  <c r="F100" i="10"/>
  <c r="F104" i="10"/>
  <c r="F108" i="10"/>
  <c r="F112" i="10"/>
  <c r="F120" i="10"/>
  <c r="F132" i="10"/>
  <c r="F136" i="10"/>
  <c r="F156" i="10"/>
  <c r="F160" i="10"/>
  <c r="F164" i="10"/>
  <c r="F168" i="10"/>
  <c r="F172" i="10"/>
  <c r="F176" i="10"/>
  <c r="F180" i="10"/>
  <c r="F184" i="10"/>
  <c r="F192" i="10"/>
  <c r="F196" i="10"/>
  <c r="F200" i="10"/>
  <c r="F208" i="10"/>
  <c r="F212" i="10"/>
  <c r="F216" i="10"/>
  <c r="F220" i="10"/>
  <c r="F224" i="10"/>
  <c r="F232" i="10"/>
  <c r="F244" i="10"/>
  <c r="F248" i="10"/>
  <c r="F256" i="10"/>
  <c r="F260" i="10"/>
  <c r="F264" i="10"/>
  <c r="F268" i="10"/>
  <c r="F272" i="10"/>
  <c r="F276" i="10"/>
  <c r="F280" i="10"/>
  <c r="F284" i="10"/>
  <c r="F288" i="10"/>
  <c r="F292" i="10"/>
  <c r="F296" i="10"/>
  <c r="F300" i="10"/>
  <c r="F304" i="10"/>
  <c r="F308" i="10"/>
  <c r="F312" i="10"/>
  <c r="F320" i="10"/>
  <c r="F332" i="10"/>
  <c r="F336" i="10"/>
  <c r="F95" i="11"/>
  <c r="F159" i="11"/>
  <c r="F223" i="11"/>
  <c r="F287" i="11"/>
  <c r="F351" i="11"/>
  <c r="F412" i="11"/>
  <c r="F47" i="11"/>
  <c r="F111" i="11"/>
  <c r="F175" i="11"/>
  <c r="F239" i="11"/>
  <c r="F303" i="11"/>
  <c r="F87" i="11"/>
  <c r="F151" i="11"/>
  <c r="F215" i="11"/>
  <c r="F279" i="11"/>
  <c r="F343" i="11"/>
  <c r="F407" i="11"/>
  <c r="F155" i="10"/>
  <c r="F251" i="10"/>
  <c r="F148" i="10"/>
  <c r="F163" i="10"/>
  <c r="F243" i="10"/>
  <c r="F152" i="10"/>
  <c r="F374" i="10"/>
  <c r="F316" i="10"/>
  <c r="F185" i="10"/>
  <c r="F355" i="10"/>
  <c r="F64" i="10"/>
  <c r="F45" i="10"/>
  <c r="F69" i="10"/>
  <c r="F81" i="10"/>
  <c r="F85" i="10"/>
  <c r="F96" i="10"/>
  <c r="F140" i="10"/>
  <c r="F147" i="10"/>
  <c r="F182" i="10"/>
  <c r="F234" i="10"/>
  <c r="F238" i="10"/>
  <c r="F242" i="10"/>
  <c r="F250" i="10"/>
  <c r="F254" i="10"/>
  <c r="F270" i="10"/>
  <c r="F274" i="10"/>
  <c r="F278" i="10"/>
  <c r="F298" i="10"/>
  <c r="F302" i="10"/>
  <c r="F306" i="10"/>
  <c r="F314" i="10"/>
  <c r="F318" i="10"/>
  <c r="F333" i="10"/>
  <c r="F337" i="10"/>
  <c r="F341" i="10"/>
  <c r="F352" i="10"/>
  <c r="F400" i="10"/>
  <c r="F382" i="10"/>
  <c r="F67" i="10"/>
  <c r="F240" i="10"/>
  <c r="F328" i="10"/>
  <c r="F131" i="10"/>
  <c r="F139" i="10"/>
  <c r="F38" i="10"/>
  <c r="F42" i="10"/>
  <c r="F46" i="10"/>
  <c r="F50" i="10"/>
  <c r="F89" i="10"/>
  <c r="F93" i="10"/>
  <c r="F97" i="10"/>
  <c r="F101" i="10"/>
  <c r="F113" i="10"/>
  <c r="F117" i="10"/>
  <c r="F124" i="10"/>
  <c r="F128" i="10"/>
  <c r="F144" i="10"/>
  <c r="F151" i="10"/>
  <c r="F175" i="10"/>
  <c r="F183" i="10"/>
  <c r="F203" i="10"/>
  <c r="F211" i="10"/>
  <c r="F215" i="10"/>
  <c r="F223" i="10"/>
  <c r="F48" i="10"/>
  <c r="F99" i="10"/>
  <c r="F363" i="10"/>
  <c r="F403" i="10"/>
  <c r="F35" i="10"/>
  <c r="F58" i="10"/>
  <c r="F62" i="10"/>
  <c r="F66" i="10"/>
  <c r="F78" i="10"/>
  <c r="F82" i="10"/>
  <c r="F125" i="10"/>
  <c r="F129" i="10"/>
  <c r="F133" i="10"/>
  <c r="F137" i="10"/>
  <c r="F141" i="10"/>
  <c r="F239" i="10"/>
  <c r="F267" i="10"/>
  <c r="F271" i="10"/>
  <c r="F275" i="10"/>
  <c r="F287" i="10"/>
  <c r="F295" i="10"/>
  <c r="F303" i="10"/>
  <c r="F311" i="10"/>
  <c r="F334" i="10"/>
  <c r="F338" i="10"/>
  <c r="F342" i="10"/>
  <c r="F385" i="10"/>
  <c r="F188" i="10"/>
  <c r="F227" i="10"/>
  <c r="F246" i="10"/>
  <c r="F315" i="10"/>
  <c r="F388" i="10"/>
  <c r="F283" i="10"/>
  <c r="F313" i="10"/>
  <c r="F371" i="10"/>
  <c r="F121" i="10"/>
  <c r="F179" i="10"/>
  <c r="F310" i="10"/>
  <c r="F379" i="10"/>
  <c r="F299" i="10"/>
  <c r="F387" i="10"/>
  <c r="F75" i="10"/>
  <c r="F219" i="10"/>
  <c r="F249" i="10"/>
  <c r="F307" i="10"/>
  <c r="F380" i="10"/>
  <c r="F51" i="10"/>
  <c r="F83" i="10"/>
  <c r="F115" i="10"/>
  <c r="F33" i="10"/>
  <c r="F40" i="10"/>
  <c r="F52" i="10"/>
  <c r="F59" i="10"/>
  <c r="F84" i="10"/>
  <c r="F91" i="10"/>
  <c r="F116" i="10"/>
  <c r="F123" i="10"/>
  <c r="F159" i="10"/>
  <c r="F170" i="10"/>
  <c r="F174" i="10"/>
  <c r="F189" i="10"/>
  <c r="F207" i="10"/>
  <c r="F210" i="10"/>
  <c r="F213" i="10"/>
  <c r="F228" i="10"/>
  <c r="F235" i="10"/>
  <c r="F247" i="10"/>
  <c r="F258" i="10"/>
  <c r="F262" i="10"/>
  <c r="F269" i="10"/>
  <c r="F282" i="10"/>
  <c r="F286" i="10"/>
  <c r="F297" i="10"/>
  <c r="F301" i="10"/>
  <c r="F323" i="10"/>
  <c r="F347" i="10"/>
  <c r="F359" i="10"/>
  <c r="F370" i="10"/>
  <c r="F377" i="10"/>
  <c r="F389" i="10"/>
  <c r="F396" i="10"/>
  <c r="F409" i="10"/>
  <c r="F413" i="10"/>
  <c r="F171" i="10"/>
  <c r="F259" i="10"/>
  <c r="F252" i="10"/>
  <c r="F291" i="10"/>
  <c r="F54" i="10"/>
  <c r="F86" i="10"/>
  <c r="F118" i="10"/>
  <c r="F187" i="10"/>
  <c r="F411" i="10"/>
  <c r="F107" i="10"/>
  <c r="F195" i="10"/>
  <c r="F41" i="10"/>
  <c r="F60" i="10"/>
  <c r="F70" i="10"/>
  <c r="F73" i="10"/>
  <c r="F77" i="10"/>
  <c r="F92" i="10"/>
  <c r="F102" i="10"/>
  <c r="F105" i="10"/>
  <c r="F109" i="10"/>
  <c r="F167" i="10"/>
  <c r="F178" i="10"/>
  <c r="F193" i="10"/>
  <c r="F197" i="10"/>
  <c r="F204" i="10"/>
  <c r="F217" i="10"/>
  <c r="F221" i="10"/>
  <c r="F236" i="10"/>
  <c r="F266" i="10"/>
  <c r="F279" i="10"/>
  <c r="F290" i="10"/>
  <c r="F294" i="10"/>
  <c r="F305" i="10"/>
  <c r="F309" i="10"/>
  <c r="F324" i="10"/>
  <c r="F348" i="10"/>
  <c r="F367" i="10"/>
  <c r="F378" i="10"/>
  <c r="F393" i="10"/>
  <c r="F406" i="10"/>
  <c r="F135" i="10"/>
  <c r="F199" i="10"/>
  <c r="F263" i="10"/>
  <c r="F327" i="10"/>
  <c r="F391" i="10"/>
  <c r="F34" i="10"/>
  <c r="F74" i="10"/>
  <c r="F106" i="10"/>
  <c r="F127" i="10"/>
  <c r="F191" i="10"/>
  <c r="F255" i="10"/>
  <c r="F319" i="10"/>
  <c r="F383" i="10"/>
  <c r="E407" i="9"/>
  <c r="D407" i="9"/>
  <c r="E406" i="9"/>
  <c r="D406" i="9"/>
  <c r="E405" i="9"/>
  <c r="F405" i="9" s="1"/>
  <c r="D405" i="9"/>
  <c r="E404" i="9"/>
  <c r="D404" i="9"/>
  <c r="E403" i="9"/>
  <c r="D403" i="9"/>
  <c r="E402" i="9"/>
  <c r="D402" i="9"/>
  <c r="E401" i="9"/>
  <c r="D401" i="9"/>
  <c r="E400" i="9"/>
  <c r="D400" i="9"/>
  <c r="E399" i="9"/>
  <c r="D399" i="9"/>
  <c r="E398" i="9"/>
  <c r="D398" i="9"/>
  <c r="E397" i="9"/>
  <c r="D397" i="9"/>
  <c r="E396" i="9"/>
  <c r="D396" i="9"/>
  <c r="E395" i="9"/>
  <c r="D395" i="9"/>
  <c r="E394" i="9"/>
  <c r="F394" i="9" s="1"/>
  <c r="D394" i="9"/>
  <c r="E393" i="9"/>
  <c r="D393" i="9"/>
  <c r="E392" i="9"/>
  <c r="D392" i="9"/>
  <c r="E391" i="9"/>
  <c r="D391" i="9"/>
  <c r="E390" i="9"/>
  <c r="D390" i="9"/>
  <c r="E389" i="9"/>
  <c r="D389" i="9"/>
  <c r="E388" i="9"/>
  <c r="D388" i="9"/>
  <c r="E387" i="9"/>
  <c r="D387" i="9"/>
  <c r="E386" i="9"/>
  <c r="D386" i="9"/>
  <c r="E385" i="9"/>
  <c r="D385" i="9"/>
  <c r="E384" i="9"/>
  <c r="D384" i="9"/>
  <c r="E383" i="9"/>
  <c r="D383" i="9"/>
  <c r="E382" i="9"/>
  <c r="D382" i="9"/>
  <c r="E381" i="9"/>
  <c r="D381" i="9"/>
  <c r="E380" i="9"/>
  <c r="D380" i="9"/>
  <c r="E379" i="9"/>
  <c r="D379" i="9"/>
  <c r="E378" i="9"/>
  <c r="D378" i="9"/>
  <c r="E377" i="9"/>
  <c r="D377" i="9"/>
  <c r="E376" i="9"/>
  <c r="D376" i="9"/>
  <c r="E375" i="9"/>
  <c r="D375" i="9"/>
  <c r="E374" i="9"/>
  <c r="D374" i="9"/>
  <c r="E373" i="9"/>
  <c r="D373" i="9"/>
  <c r="E372" i="9"/>
  <c r="D372" i="9"/>
  <c r="F372" i="9" s="1"/>
  <c r="E371" i="9"/>
  <c r="D371" i="9"/>
  <c r="E370" i="9"/>
  <c r="D370" i="9"/>
  <c r="E369" i="9"/>
  <c r="D369" i="9"/>
  <c r="E368" i="9"/>
  <c r="D368" i="9"/>
  <c r="F368" i="9" s="1"/>
  <c r="E367" i="9"/>
  <c r="D367" i="9"/>
  <c r="E366" i="9"/>
  <c r="D366" i="9"/>
  <c r="E365" i="9"/>
  <c r="D365" i="9"/>
  <c r="E364" i="9"/>
  <c r="D364" i="9"/>
  <c r="F364" i="9" s="1"/>
  <c r="E363" i="9"/>
  <c r="D363" i="9"/>
  <c r="E362" i="9"/>
  <c r="D362" i="9"/>
  <c r="E361" i="9"/>
  <c r="D361" i="9"/>
  <c r="E360" i="9"/>
  <c r="D360" i="9"/>
  <c r="E359" i="9"/>
  <c r="D359" i="9"/>
  <c r="E358" i="9"/>
  <c r="D358" i="9"/>
  <c r="E357" i="9"/>
  <c r="D357" i="9"/>
  <c r="E356" i="9"/>
  <c r="D356" i="9"/>
  <c r="E355" i="9"/>
  <c r="D355" i="9"/>
  <c r="E354" i="9"/>
  <c r="D354" i="9"/>
  <c r="E353" i="9"/>
  <c r="D353" i="9"/>
  <c r="E352" i="9"/>
  <c r="D352" i="9"/>
  <c r="F352" i="9" s="1"/>
  <c r="E351" i="9"/>
  <c r="D351" i="9"/>
  <c r="E350" i="9"/>
  <c r="D350" i="9"/>
  <c r="E349" i="9"/>
  <c r="D349" i="9"/>
  <c r="E348" i="9"/>
  <c r="D348" i="9"/>
  <c r="F348" i="9" s="1"/>
  <c r="E347" i="9"/>
  <c r="D347" i="9"/>
  <c r="E346" i="9"/>
  <c r="D346" i="9"/>
  <c r="E345" i="9"/>
  <c r="D345" i="9"/>
  <c r="E344" i="9"/>
  <c r="D344" i="9"/>
  <c r="F344" i="9" s="1"/>
  <c r="E343" i="9"/>
  <c r="D343" i="9"/>
  <c r="E342" i="9"/>
  <c r="D342" i="9"/>
  <c r="E341" i="9"/>
  <c r="D341" i="9"/>
  <c r="E340" i="9"/>
  <c r="D340" i="9"/>
  <c r="F340" i="9" s="1"/>
  <c r="E339" i="9"/>
  <c r="D339" i="9"/>
  <c r="E338" i="9"/>
  <c r="D338" i="9"/>
  <c r="E337" i="9"/>
  <c r="D337" i="9"/>
  <c r="E336" i="9"/>
  <c r="D336" i="9"/>
  <c r="E335" i="9"/>
  <c r="D335" i="9"/>
  <c r="E334" i="9"/>
  <c r="D334" i="9"/>
  <c r="E333" i="9"/>
  <c r="D333" i="9"/>
  <c r="E332" i="9"/>
  <c r="D332" i="9"/>
  <c r="E331" i="9"/>
  <c r="D331" i="9"/>
  <c r="E330" i="9"/>
  <c r="F330" i="9" s="1"/>
  <c r="D330" i="9"/>
  <c r="E329" i="9"/>
  <c r="D329" i="9"/>
  <c r="E328" i="9"/>
  <c r="D328" i="9"/>
  <c r="F328" i="9" s="1"/>
  <c r="E327" i="9"/>
  <c r="D327" i="9"/>
  <c r="E326" i="9"/>
  <c r="D326" i="9"/>
  <c r="E325" i="9"/>
  <c r="D325" i="9"/>
  <c r="E324" i="9"/>
  <c r="D324" i="9"/>
  <c r="F324" i="9" s="1"/>
  <c r="E323" i="9"/>
  <c r="D323" i="9"/>
  <c r="E322" i="9"/>
  <c r="D322" i="9"/>
  <c r="E321" i="9"/>
  <c r="D321" i="9"/>
  <c r="E320" i="9"/>
  <c r="D320" i="9"/>
  <c r="E319" i="9"/>
  <c r="D319" i="9"/>
  <c r="E318" i="9"/>
  <c r="D318" i="9"/>
  <c r="E317" i="9"/>
  <c r="D317" i="9"/>
  <c r="E316" i="9"/>
  <c r="D316" i="9"/>
  <c r="E315" i="9"/>
  <c r="D315" i="9"/>
  <c r="F315" i="9" s="1"/>
  <c r="E314" i="9"/>
  <c r="D314" i="9"/>
  <c r="E313" i="9"/>
  <c r="D313" i="9"/>
  <c r="E312" i="9"/>
  <c r="D312" i="9"/>
  <c r="E311" i="9"/>
  <c r="D311" i="9"/>
  <c r="E310" i="9"/>
  <c r="D310" i="9"/>
  <c r="E309" i="9"/>
  <c r="D309" i="9"/>
  <c r="E308" i="9"/>
  <c r="D308" i="9"/>
  <c r="E307" i="9"/>
  <c r="D307" i="9"/>
  <c r="E306" i="9"/>
  <c r="D306" i="9"/>
  <c r="E305" i="9"/>
  <c r="D305" i="9"/>
  <c r="E304" i="9"/>
  <c r="D304" i="9"/>
  <c r="E303" i="9"/>
  <c r="D303" i="9"/>
  <c r="F303" i="9" s="1"/>
  <c r="E302" i="9"/>
  <c r="D302" i="9"/>
  <c r="E301" i="9"/>
  <c r="D301" i="9"/>
  <c r="E300" i="9"/>
  <c r="D300" i="9"/>
  <c r="E299" i="9"/>
  <c r="D299" i="9"/>
  <c r="F299" i="9" s="1"/>
  <c r="E298" i="9"/>
  <c r="D298" i="9"/>
  <c r="E297" i="9"/>
  <c r="D297" i="9"/>
  <c r="E296" i="9"/>
  <c r="D296" i="9"/>
  <c r="E295" i="9"/>
  <c r="D295" i="9"/>
  <c r="E294" i="9"/>
  <c r="D294" i="9"/>
  <c r="E293" i="9"/>
  <c r="D293" i="9"/>
  <c r="E292" i="9"/>
  <c r="D292" i="9"/>
  <c r="E291" i="9"/>
  <c r="D291" i="9"/>
  <c r="E290" i="9"/>
  <c r="D290" i="9"/>
  <c r="E289" i="9"/>
  <c r="D289" i="9"/>
  <c r="F289" i="9" s="1"/>
  <c r="E288" i="9"/>
  <c r="D288" i="9"/>
  <c r="F288" i="9" s="1"/>
  <c r="E287" i="9"/>
  <c r="D287" i="9"/>
  <c r="E286" i="9"/>
  <c r="D286" i="9"/>
  <c r="E285" i="9"/>
  <c r="D285" i="9"/>
  <c r="E284" i="9"/>
  <c r="D284" i="9"/>
  <c r="F284" i="9" s="1"/>
  <c r="E283" i="9"/>
  <c r="D283" i="9"/>
  <c r="E282" i="9"/>
  <c r="D282" i="9"/>
  <c r="E281" i="9"/>
  <c r="D281" i="9"/>
  <c r="E280" i="9"/>
  <c r="D280" i="9"/>
  <c r="F280" i="9" s="1"/>
  <c r="E279" i="9"/>
  <c r="D279" i="9"/>
  <c r="E278" i="9"/>
  <c r="D278" i="9"/>
  <c r="E277" i="9"/>
  <c r="D277" i="9"/>
  <c r="E276" i="9"/>
  <c r="D276" i="9"/>
  <c r="E275" i="9"/>
  <c r="D275" i="9"/>
  <c r="E274" i="9"/>
  <c r="F274" i="9" s="1"/>
  <c r="D274" i="9"/>
  <c r="E273" i="9"/>
  <c r="D273" i="9"/>
  <c r="F273" i="9" s="1"/>
  <c r="E272" i="9"/>
  <c r="D272" i="9"/>
  <c r="F272" i="9" s="1"/>
  <c r="E271" i="9"/>
  <c r="D271" i="9"/>
  <c r="E270" i="9"/>
  <c r="D270" i="9"/>
  <c r="E269" i="9"/>
  <c r="D269" i="9"/>
  <c r="E268" i="9"/>
  <c r="D268" i="9"/>
  <c r="F268" i="9" s="1"/>
  <c r="E267" i="9"/>
  <c r="D267" i="9"/>
  <c r="E266" i="9"/>
  <c r="D266" i="9"/>
  <c r="E265" i="9"/>
  <c r="D265" i="9"/>
  <c r="F265" i="9" s="1"/>
  <c r="E264" i="9"/>
  <c r="D264" i="9"/>
  <c r="F264" i="9" s="1"/>
  <c r="E263" i="9"/>
  <c r="D263" i="9"/>
  <c r="E262" i="9"/>
  <c r="D262" i="9"/>
  <c r="E261" i="9"/>
  <c r="D261" i="9"/>
  <c r="E260" i="9"/>
  <c r="D260" i="9"/>
  <c r="F260" i="9" s="1"/>
  <c r="E259" i="9"/>
  <c r="D259" i="9"/>
  <c r="E258" i="9"/>
  <c r="D258" i="9"/>
  <c r="E257" i="9"/>
  <c r="D257" i="9"/>
  <c r="F257" i="9" s="1"/>
  <c r="E256" i="9"/>
  <c r="D256" i="9"/>
  <c r="E255" i="9"/>
  <c r="D255" i="9"/>
  <c r="E254" i="9"/>
  <c r="D254" i="9"/>
  <c r="E253" i="9"/>
  <c r="D253" i="9"/>
  <c r="E252" i="9"/>
  <c r="D252" i="9"/>
  <c r="F252" i="9" s="1"/>
  <c r="E251" i="9"/>
  <c r="D251" i="9"/>
  <c r="E250" i="9"/>
  <c r="D250" i="9"/>
  <c r="E249" i="9"/>
  <c r="D249" i="9"/>
  <c r="E248" i="9"/>
  <c r="D248" i="9"/>
  <c r="F248" i="9" s="1"/>
  <c r="E247" i="9"/>
  <c r="D247" i="9"/>
  <c r="F247" i="9" s="1"/>
  <c r="E246" i="9"/>
  <c r="D246" i="9"/>
  <c r="E245" i="9"/>
  <c r="D245" i="9"/>
  <c r="E244" i="9"/>
  <c r="D244" i="9"/>
  <c r="E243" i="9"/>
  <c r="D243" i="9"/>
  <c r="E242" i="9"/>
  <c r="D242" i="9"/>
  <c r="E241" i="9"/>
  <c r="D241" i="9"/>
  <c r="E240" i="9"/>
  <c r="D240" i="9"/>
  <c r="F240" i="9" s="1"/>
  <c r="E239" i="9"/>
  <c r="D239" i="9"/>
  <c r="F239" i="9" s="1"/>
  <c r="E238" i="9"/>
  <c r="D238" i="9"/>
  <c r="E237" i="9"/>
  <c r="D237" i="9"/>
  <c r="E236" i="9"/>
  <c r="D236" i="9"/>
  <c r="F236" i="9" s="1"/>
  <c r="E235" i="9"/>
  <c r="D235" i="9"/>
  <c r="F235" i="9" s="1"/>
  <c r="E234" i="9"/>
  <c r="D234" i="9"/>
  <c r="E233" i="9"/>
  <c r="D233" i="9"/>
  <c r="E232" i="9"/>
  <c r="D232" i="9"/>
  <c r="F232" i="9" s="1"/>
  <c r="E231" i="9"/>
  <c r="D231" i="9"/>
  <c r="E230" i="9"/>
  <c r="D230" i="9"/>
  <c r="E229" i="9"/>
  <c r="D229" i="9"/>
  <c r="E228" i="9"/>
  <c r="D228" i="9"/>
  <c r="F228" i="9" s="1"/>
  <c r="E227" i="9"/>
  <c r="D227" i="9"/>
  <c r="F227" i="9" s="1"/>
  <c r="E226" i="9"/>
  <c r="D226" i="9"/>
  <c r="E225" i="9"/>
  <c r="D225" i="9"/>
  <c r="F225" i="9" s="1"/>
  <c r="E224" i="9"/>
  <c r="D224" i="9"/>
  <c r="E223" i="9"/>
  <c r="D223" i="9"/>
  <c r="E222" i="9"/>
  <c r="D222" i="9"/>
  <c r="E221" i="9"/>
  <c r="D221" i="9"/>
  <c r="E220" i="9"/>
  <c r="D220" i="9"/>
  <c r="F220" i="9" s="1"/>
  <c r="E219" i="9"/>
  <c r="D219" i="9"/>
  <c r="E218" i="9"/>
  <c r="D218" i="9"/>
  <c r="E217" i="9"/>
  <c r="D217" i="9"/>
  <c r="E216" i="9"/>
  <c r="D216" i="9"/>
  <c r="F216" i="9" s="1"/>
  <c r="E215" i="9"/>
  <c r="D215" i="9"/>
  <c r="F215" i="9" s="1"/>
  <c r="E214" i="9"/>
  <c r="D214" i="9"/>
  <c r="E213" i="9"/>
  <c r="D213" i="9"/>
  <c r="E212" i="9"/>
  <c r="D212" i="9"/>
  <c r="E211" i="9"/>
  <c r="D211" i="9"/>
  <c r="E210" i="9"/>
  <c r="F210" i="9" s="1"/>
  <c r="D210" i="9"/>
  <c r="E209" i="9"/>
  <c r="D209" i="9"/>
  <c r="F209" i="9" s="1"/>
  <c r="E208" i="9"/>
  <c r="D208" i="9"/>
  <c r="F208" i="9" s="1"/>
  <c r="E207" i="9"/>
  <c r="D207" i="9"/>
  <c r="F207" i="9" s="1"/>
  <c r="E206" i="9"/>
  <c r="D206" i="9"/>
  <c r="E205" i="9"/>
  <c r="D205" i="9"/>
  <c r="E204" i="9"/>
  <c r="D204" i="9"/>
  <c r="F204" i="9" s="1"/>
  <c r="E203" i="9"/>
  <c r="D203" i="9"/>
  <c r="F203" i="9" s="1"/>
  <c r="E202" i="9"/>
  <c r="D202" i="9"/>
  <c r="E201" i="9"/>
  <c r="D201" i="9"/>
  <c r="F201" i="9" s="1"/>
  <c r="E200" i="9"/>
  <c r="D200" i="9"/>
  <c r="F200" i="9" s="1"/>
  <c r="E199" i="9"/>
  <c r="D199" i="9"/>
  <c r="E198" i="9"/>
  <c r="D198" i="9"/>
  <c r="E197" i="9"/>
  <c r="D197" i="9"/>
  <c r="E196" i="9"/>
  <c r="D196" i="9"/>
  <c r="F196" i="9" s="1"/>
  <c r="E195" i="9"/>
  <c r="D195" i="9"/>
  <c r="F195" i="9" s="1"/>
  <c r="E194" i="9"/>
  <c r="D194" i="9"/>
  <c r="E193" i="9"/>
  <c r="D193" i="9"/>
  <c r="F193" i="9" s="1"/>
  <c r="E192" i="9"/>
  <c r="D192" i="9"/>
  <c r="E191" i="9"/>
  <c r="D191" i="9"/>
  <c r="F191" i="9" s="1"/>
  <c r="E190" i="9"/>
  <c r="D190" i="9"/>
  <c r="E189" i="9"/>
  <c r="D189" i="9"/>
  <c r="E188" i="9"/>
  <c r="D188" i="9"/>
  <c r="F188" i="9" s="1"/>
  <c r="E187" i="9"/>
  <c r="D187" i="9"/>
  <c r="E186" i="9"/>
  <c r="D186" i="9"/>
  <c r="E185" i="9"/>
  <c r="D185" i="9"/>
  <c r="E184" i="9"/>
  <c r="D184" i="9"/>
  <c r="E183" i="9"/>
  <c r="D183" i="9"/>
  <c r="F183" i="9" s="1"/>
  <c r="E182" i="9"/>
  <c r="D182" i="9"/>
  <c r="E181" i="9"/>
  <c r="D181" i="9"/>
  <c r="E180" i="9"/>
  <c r="D180" i="9"/>
  <c r="E179" i="9"/>
  <c r="D179" i="9"/>
  <c r="E178" i="9"/>
  <c r="D178" i="9"/>
  <c r="E177" i="9"/>
  <c r="D177" i="9"/>
  <c r="E176" i="9"/>
  <c r="D176" i="9"/>
  <c r="E175" i="9"/>
  <c r="D175" i="9"/>
  <c r="F175" i="9" s="1"/>
  <c r="E174" i="9"/>
  <c r="D174" i="9"/>
  <c r="E173" i="9"/>
  <c r="D173" i="9"/>
  <c r="E172" i="9"/>
  <c r="D172" i="9"/>
  <c r="E171" i="9"/>
  <c r="D171" i="9"/>
  <c r="F171" i="9" s="1"/>
  <c r="E170" i="9"/>
  <c r="D170" i="9"/>
  <c r="E169" i="9"/>
  <c r="D169" i="9"/>
  <c r="E168" i="9"/>
  <c r="D168" i="9"/>
  <c r="E167" i="9"/>
  <c r="D167" i="9"/>
  <c r="E166" i="9"/>
  <c r="D166" i="9"/>
  <c r="E165" i="9"/>
  <c r="D165" i="9"/>
  <c r="E164" i="9"/>
  <c r="D164" i="9"/>
  <c r="E163" i="9"/>
  <c r="D163" i="9"/>
  <c r="F163" i="9" s="1"/>
  <c r="E162" i="9"/>
  <c r="D162" i="9"/>
  <c r="E161" i="9"/>
  <c r="D161" i="9"/>
  <c r="F161" i="9" s="1"/>
  <c r="E160" i="9"/>
  <c r="D160" i="9"/>
  <c r="E159" i="9"/>
  <c r="D159" i="9"/>
  <c r="E158" i="9"/>
  <c r="D158" i="9"/>
  <c r="E157" i="9"/>
  <c r="D157" i="9"/>
  <c r="E156" i="9"/>
  <c r="D156" i="9"/>
  <c r="F156" i="9" s="1"/>
  <c r="E155" i="9"/>
  <c r="D155" i="9"/>
  <c r="E154" i="9"/>
  <c r="D154" i="9"/>
  <c r="E153" i="9"/>
  <c r="D153" i="9"/>
  <c r="E152" i="9"/>
  <c r="D152" i="9"/>
  <c r="F152" i="9" s="1"/>
  <c r="E151" i="9"/>
  <c r="D151" i="9"/>
  <c r="F151" i="9" s="1"/>
  <c r="E150" i="9"/>
  <c r="D150" i="9"/>
  <c r="E149" i="9"/>
  <c r="D149" i="9"/>
  <c r="E148" i="9"/>
  <c r="D148" i="9"/>
  <c r="E147" i="9"/>
  <c r="D147" i="9"/>
  <c r="E146" i="9"/>
  <c r="F146" i="9" s="1"/>
  <c r="D146" i="9"/>
  <c r="E145" i="9"/>
  <c r="D145" i="9"/>
  <c r="E144" i="9"/>
  <c r="D144" i="9"/>
  <c r="F144" i="9" s="1"/>
  <c r="E143" i="9"/>
  <c r="D143" i="9"/>
  <c r="F143" i="9" s="1"/>
  <c r="E142" i="9"/>
  <c r="D142" i="9"/>
  <c r="E141" i="9"/>
  <c r="D141" i="9"/>
  <c r="E140" i="9"/>
  <c r="D140" i="9"/>
  <c r="E139" i="9"/>
  <c r="D139" i="9"/>
  <c r="F139" i="9" s="1"/>
  <c r="E138" i="9"/>
  <c r="D138" i="9"/>
  <c r="E137" i="9"/>
  <c r="D137" i="9"/>
  <c r="E136" i="9"/>
  <c r="D136" i="9"/>
  <c r="F136" i="9" s="1"/>
  <c r="E135" i="9"/>
  <c r="D135" i="9"/>
  <c r="E134" i="9"/>
  <c r="D134" i="9"/>
  <c r="E133" i="9"/>
  <c r="D133" i="9"/>
  <c r="E132" i="9"/>
  <c r="D132" i="9"/>
  <c r="F132" i="9" s="1"/>
  <c r="E131" i="9"/>
  <c r="D131" i="9"/>
  <c r="F131" i="9" s="1"/>
  <c r="E130" i="9"/>
  <c r="D130" i="9"/>
  <c r="E129" i="9"/>
  <c r="D129" i="9"/>
  <c r="F129" i="9" s="1"/>
  <c r="E128" i="9"/>
  <c r="D128" i="9"/>
  <c r="E127" i="9"/>
  <c r="D127" i="9"/>
  <c r="F127" i="9" s="1"/>
  <c r="E126" i="9"/>
  <c r="D126" i="9"/>
  <c r="E125" i="9"/>
  <c r="D125" i="9"/>
  <c r="E124" i="9"/>
  <c r="F124" i="9" s="1"/>
  <c r="D124" i="9"/>
  <c r="E123" i="9"/>
  <c r="D123" i="9"/>
  <c r="E122" i="9"/>
  <c r="D122" i="9"/>
  <c r="E121" i="9"/>
  <c r="D121" i="9"/>
  <c r="E120" i="9"/>
  <c r="D120" i="9"/>
  <c r="E119" i="9"/>
  <c r="D119" i="9"/>
  <c r="E118" i="9"/>
  <c r="D118" i="9"/>
  <c r="E117" i="9"/>
  <c r="D117" i="9"/>
  <c r="E116" i="9"/>
  <c r="D116" i="9"/>
  <c r="E115" i="9"/>
  <c r="D115" i="9"/>
  <c r="E114" i="9"/>
  <c r="D114" i="9"/>
  <c r="E113" i="9"/>
  <c r="D113" i="9"/>
  <c r="F113" i="9" s="1"/>
  <c r="E112" i="9"/>
  <c r="D112" i="9"/>
  <c r="F112" i="9" s="1"/>
  <c r="E111" i="9"/>
  <c r="D111" i="9"/>
  <c r="E110" i="9"/>
  <c r="D110" i="9"/>
  <c r="E109" i="9"/>
  <c r="D109" i="9"/>
  <c r="E108" i="9"/>
  <c r="D108" i="9"/>
  <c r="E107" i="9"/>
  <c r="D107" i="9"/>
  <c r="E106" i="9"/>
  <c r="D106" i="9"/>
  <c r="E105" i="9"/>
  <c r="D105" i="9"/>
  <c r="F105" i="9" s="1"/>
  <c r="E104" i="9"/>
  <c r="D104" i="9"/>
  <c r="F104" i="9" s="1"/>
  <c r="E103" i="9"/>
  <c r="D103" i="9"/>
  <c r="E102" i="9"/>
  <c r="D102" i="9"/>
  <c r="E101" i="9"/>
  <c r="D101" i="9"/>
  <c r="E100" i="9"/>
  <c r="D100" i="9"/>
  <c r="F100" i="9" s="1"/>
  <c r="E99" i="9"/>
  <c r="D99" i="9"/>
  <c r="E98" i="9"/>
  <c r="D98" i="9"/>
  <c r="F98" i="9" s="1"/>
  <c r="E97" i="9"/>
  <c r="D97" i="9"/>
  <c r="E96" i="9"/>
  <c r="D96" i="9"/>
  <c r="E95" i="9"/>
  <c r="D95" i="9"/>
  <c r="E94" i="9"/>
  <c r="D94" i="9"/>
  <c r="F94" i="9" s="1"/>
  <c r="E93" i="9"/>
  <c r="D93" i="9"/>
  <c r="E92" i="9"/>
  <c r="F92" i="9" s="1"/>
  <c r="D92" i="9"/>
  <c r="E91" i="9"/>
  <c r="D91" i="9"/>
  <c r="E90" i="9"/>
  <c r="D90" i="9"/>
  <c r="F90" i="9" s="1"/>
  <c r="E89" i="9"/>
  <c r="D89" i="9"/>
  <c r="E88" i="9"/>
  <c r="D88" i="9"/>
  <c r="E87" i="9"/>
  <c r="D87" i="9"/>
  <c r="E86" i="9"/>
  <c r="D86" i="9"/>
  <c r="F86" i="9" s="1"/>
  <c r="E85" i="9"/>
  <c r="D85" i="9"/>
  <c r="E84" i="9"/>
  <c r="F84" i="9" s="1"/>
  <c r="D84" i="9"/>
  <c r="E83" i="9"/>
  <c r="D83" i="9"/>
  <c r="E82" i="9"/>
  <c r="D82" i="9"/>
  <c r="E81" i="9"/>
  <c r="D81" i="9"/>
  <c r="E80" i="9"/>
  <c r="D80" i="9"/>
  <c r="E79" i="9"/>
  <c r="D79" i="9"/>
  <c r="E78" i="9"/>
  <c r="D78" i="9"/>
  <c r="F78" i="9" s="1"/>
  <c r="E77" i="9"/>
  <c r="D77" i="9"/>
  <c r="E76" i="9"/>
  <c r="D76" i="9"/>
  <c r="E75" i="9"/>
  <c r="D75" i="9"/>
  <c r="E74" i="9"/>
  <c r="D74" i="9"/>
  <c r="E73" i="9"/>
  <c r="D73" i="9"/>
  <c r="F73" i="9" s="1"/>
  <c r="E72" i="9"/>
  <c r="D72" i="9"/>
  <c r="E71" i="9"/>
  <c r="D71" i="9"/>
  <c r="E70" i="9"/>
  <c r="D70" i="9"/>
  <c r="F70" i="9" s="1"/>
  <c r="E69" i="9"/>
  <c r="D69" i="9"/>
  <c r="E68" i="9"/>
  <c r="D68" i="9"/>
  <c r="E67" i="9"/>
  <c r="D67" i="9"/>
  <c r="E66" i="9"/>
  <c r="D66" i="9"/>
  <c r="E65" i="9"/>
  <c r="D65" i="9"/>
  <c r="E64" i="9"/>
  <c r="D64" i="9"/>
  <c r="E63" i="9"/>
  <c r="D63" i="9"/>
  <c r="E62" i="9"/>
  <c r="D62" i="9"/>
  <c r="F62" i="9" s="1"/>
  <c r="E61" i="9"/>
  <c r="D61" i="9"/>
  <c r="F60" i="9"/>
  <c r="E60" i="9"/>
  <c r="D60" i="9"/>
  <c r="E59" i="9"/>
  <c r="D59" i="9"/>
  <c r="E58" i="9"/>
  <c r="D58" i="9"/>
  <c r="E57" i="9"/>
  <c r="F57" i="9" s="1"/>
  <c r="D57" i="9"/>
  <c r="E56" i="9"/>
  <c r="D56" i="9"/>
  <c r="E55" i="9"/>
  <c r="D55" i="9"/>
  <c r="E54" i="9"/>
  <c r="D54" i="9"/>
  <c r="F54" i="9" s="1"/>
  <c r="E53" i="9"/>
  <c r="D53" i="9"/>
  <c r="E52" i="9"/>
  <c r="D52" i="9"/>
  <c r="E51" i="9"/>
  <c r="D51" i="9"/>
  <c r="F51" i="9" s="1"/>
  <c r="E50" i="9"/>
  <c r="D50" i="9"/>
  <c r="F50" i="9" s="1"/>
  <c r="E49" i="9"/>
  <c r="D49" i="9"/>
  <c r="E48" i="9"/>
  <c r="D48" i="9"/>
  <c r="E47" i="9"/>
  <c r="D47" i="9"/>
  <c r="E46" i="9"/>
  <c r="D46" i="9"/>
  <c r="E45" i="9"/>
  <c r="D45" i="9"/>
  <c r="E44" i="9"/>
  <c r="D44" i="9"/>
  <c r="E43" i="9"/>
  <c r="D43" i="9"/>
  <c r="E42" i="9"/>
  <c r="D42" i="9"/>
  <c r="E41" i="9"/>
  <c r="D41" i="9"/>
  <c r="E40" i="9"/>
  <c r="D40" i="9"/>
  <c r="E39" i="9"/>
  <c r="D39" i="9"/>
  <c r="E38" i="9"/>
  <c r="D38" i="9"/>
  <c r="E37" i="9"/>
  <c r="D37" i="9"/>
  <c r="E36" i="9"/>
  <c r="D36" i="9"/>
  <c r="E35" i="9"/>
  <c r="D35" i="9"/>
  <c r="E34" i="9"/>
  <c r="D34" i="9"/>
  <c r="E33" i="9"/>
  <c r="D33" i="9"/>
  <c r="E32" i="9"/>
  <c r="D32" i="9"/>
  <c r="E31" i="9"/>
  <c r="D31" i="9"/>
  <c r="E30" i="9"/>
  <c r="D30" i="9"/>
  <c r="E29" i="9"/>
  <c r="D29" i="9"/>
  <c r="E28" i="9"/>
  <c r="D28" i="9"/>
  <c r="E27" i="9"/>
  <c r="D27" i="9"/>
  <c r="N22" i="9"/>
  <c r="M22" i="9"/>
  <c r="L22" i="9"/>
  <c r="K22" i="9"/>
  <c r="N21" i="9"/>
  <c r="M21" i="9"/>
  <c r="L21" i="9"/>
  <c r="K21" i="9"/>
  <c r="N20" i="9"/>
  <c r="M20" i="9"/>
  <c r="L20" i="9"/>
  <c r="K20" i="9"/>
  <c r="N19" i="9"/>
  <c r="M19" i="9"/>
  <c r="L19" i="9"/>
  <c r="K19" i="9"/>
  <c r="N18" i="9"/>
  <c r="M18" i="9"/>
  <c r="L18" i="9"/>
  <c r="K18" i="9"/>
  <c r="N17" i="9"/>
  <c r="M17" i="9"/>
  <c r="L17" i="9"/>
  <c r="K17" i="9"/>
  <c r="J16" i="9"/>
  <c r="M16" i="9" s="1"/>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M298" i="3"/>
  <c r="M308" i="3"/>
  <c r="M307" i="3"/>
  <c r="M306" i="3"/>
  <c r="M297" i="3"/>
  <c r="M296" i="3"/>
  <c r="M305" i="3"/>
  <c r="M304" i="3"/>
  <c r="M303" i="3"/>
  <c r="M295" i="3"/>
  <c r="M294" i="3"/>
  <c r="M293" i="3"/>
  <c r="M292" i="3"/>
  <c r="M291" i="3"/>
  <c r="M290" i="3"/>
  <c r="M289" i="3"/>
  <c r="M288" i="3"/>
  <c r="M287" i="3"/>
  <c r="M234" i="3"/>
  <c r="M281" i="3"/>
  <c r="M280" i="3"/>
  <c r="M286" i="3"/>
  <c r="M285" i="3"/>
  <c r="M284" i="3"/>
  <c r="M279" i="3"/>
  <c r="M283" i="3"/>
  <c r="M282" i="3"/>
  <c r="M278" i="3"/>
  <c r="M277" i="3"/>
  <c r="M276" i="3"/>
  <c r="M275" i="3"/>
  <c r="M274" i="3"/>
  <c r="M273" i="3"/>
  <c r="M272" i="3"/>
  <c r="M271" i="3"/>
  <c r="M270" i="3"/>
  <c r="M269" i="3"/>
  <c r="M196" i="3"/>
  <c r="M184" i="3"/>
  <c r="M268" i="3"/>
  <c r="M267" i="3"/>
  <c r="M249" i="3"/>
  <c r="M266" i="3"/>
  <c r="M265" i="3"/>
  <c r="M264" i="3"/>
  <c r="M263" i="3"/>
  <c r="M262" i="3"/>
  <c r="M248" i="3"/>
  <c r="M247" i="3"/>
  <c r="M261" i="3"/>
  <c r="M260" i="3"/>
  <c r="M246" i="3"/>
  <c r="M259" i="3"/>
  <c r="M258" i="3"/>
  <c r="M257" i="3"/>
  <c r="M245" i="3"/>
  <c r="M244" i="3"/>
  <c r="M256" i="3"/>
  <c r="M255" i="3"/>
  <c r="M243" i="3"/>
  <c r="M242" i="3"/>
  <c r="M241" i="3"/>
  <c r="M240" i="3"/>
  <c r="M239" i="3"/>
  <c r="M238" i="3"/>
  <c r="M157" i="3"/>
  <c r="M156" i="3"/>
  <c r="M237" i="3"/>
  <c r="M236" i="3"/>
  <c r="M155" i="3"/>
  <c r="M154" i="3"/>
  <c r="M153" i="3"/>
  <c r="M235" i="3"/>
  <c r="M152" i="3"/>
  <c r="M233" i="3"/>
  <c r="M232" i="3"/>
  <c r="M231" i="3"/>
  <c r="M230" i="3"/>
  <c r="M229" i="3"/>
  <c r="M228" i="3"/>
  <c r="M227" i="3"/>
  <c r="M226" i="3"/>
  <c r="M225" i="3"/>
  <c r="M224" i="3"/>
  <c r="M223" i="3"/>
  <c r="M222" i="3"/>
  <c r="M151" i="3"/>
  <c r="M221" i="3"/>
  <c r="M220" i="3"/>
  <c r="M219" i="3"/>
  <c r="M218" i="3"/>
  <c r="M217" i="3"/>
  <c r="M216" i="3"/>
  <c r="M215" i="3"/>
  <c r="M214" i="3"/>
  <c r="M213" i="3"/>
  <c r="M212" i="3"/>
  <c r="M211" i="3"/>
  <c r="M150" i="3"/>
  <c r="M210" i="3"/>
  <c r="M209" i="3"/>
  <c r="M149" i="3"/>
  <c r="M208" i="3"/>
  <c r="M207" i="3"/>
  <c r="M254" i="3"/>
  <c r="M206" i="3"/>
  <c r="M253" i="3"/>
  <c r="M205" i="3"/>
  <c r="M204" i="3"/>
  <c r="M203" i="3"/>
  <c r="M202" i="3"/>
  <c r="M252" i="3"/>
  <c r="M195" i="3"/>
  <c r="M194" i="3"/>
  <c r="M193" i="3"/>
  <c r="M192" i="3"/>
  <c r="M191" i="3"/>
  <c r="M190" i="3"/>
  <c r="M189" i="3"/>
  <c r="M251" i="3"/>
  <c r="M188" i="3"/>
  <c r="M187" i="3"/>
  <c r="M186" i="3"/>
  <c r="M185" i="3"/>
  <c r="M183" i="3"/>
  <c r="M182" i="3"/>
  <c r="M181" i="3"/>
  <c r="M180" i="3"/>
  <c r="M179" i="3"/>
  <c r="M178" i="3"/>
  <c r="M177" i="3"/>
  <c r="M250" i="3"/>
  <c r="M42" i="3"/>
  <c r="M176" i="3"/>
  <c r="M175" i="3"/>
  <c r="M174" i="3"/>
  <c r="M41" i="3"/>
  <c r="M173" i="3"/>
  <c r="M40" i="3"/>
  <c r="M39" i="3"/>
  <c r="M172" i="3"/>
  <c r="M171" i="3"/>
  <c r="M38" i="3"/>
  <c r="M170" i="3"/>
  <c r="M27" i="3"/>
  <c r="M26" i="3"/>
  <c r="M125" i="3"/>
  <c r="M124" i="3"/>
  <c r="M169" i="3"/>
  <c r="M168" i="3"/>
  <c r="M20" i="3"/>
  <c r="M148" i="3"/>
  <c r="M19" i="3"/>
  <c r="M18" i="3"/>
  <c r="M147" i="3"/>
  <c r="M146" i="3"/>
  <c r="M17" i="3"/>
  <c r="M16" i="3"/>
  <c r="M15" i="3"/>
  <c r="M145" i="3"/>
  <c r="M144" i="3"/>
  <c r="M14" i="3"/>
  <c r="M100" i="3"/>
  <c r="M201" i="3"/>
  <c r="M143" i="3"/>
  <c r="M200" i="3"/>
  <c r="M199" i="3"/>
  <c r="M142" i="3"/>
  <c r="M198" i="3"/>
  <c r="M197" i="3"/>
  <c r="M54" i="3"/>
  <c r="M53" i="3"/>
  <c r="M141" i="3"/>
  <c r="M140" i="3"/>
  <c r="M52" i="3"/>
  <c r="M51" i="3"/>
  <c r="M139" i="3"/>
  <c r="M138" i="3"/>
  <c r="M137" i="3"/>
  <c r="M302" i="3"/>
  <c r="M301" i="3"/>
  <c r="M136" i="3"/>
  <c r="M300" i="3"/>
  <c r="M123" i="3"/>
  <c r="M122" i="3"/>
  <c r="M121" i="3"/>
  <c r="M299" i="3"/>
  <c r="M120" i="3"/>
  <c r="M135" i="3"/>
  <c r="M119" i="3"/>
  <c r="M118" i="3"/>
  <c r="M117" i="3"/>
  <c r="M116" i="3"/>
  <c r="M115" i="3"/>
  <c r="M114" i="3"/>
  <c r="M113" i="3"/>
  <c r="M112" i="3"/>
  <c r="M111" i="3"/>
  <c r="M110" i="3"/>
  <c r="M109" i="3"/>
  <c r="M108" i="3"/>
  <c r="M107" i="3"/>
  <c r="M106" i="3"/>
  <c r="M105" i="3"/>
  <c r="M104" i="3"/>
  <c r="M103" i="3"/>
  <c r="M102" i="3"/>
  <c r="M101" i="3"/>
  <c r="M99" i="3"/>
  <c r="M98" i="3"/>
  <c r="M97" i="3"/>
  <c r="M96" i="3"/>
  <c r="M95" i="3"/>
  <c r="M134"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133" i="3"/>
  <c r="M60" i="3"/>
  <c r="M59" i="3"/>
  <c r="M132" i="3"/>
  <c r="M58" i="3"/>
  <c r="M57" i="3"/>
  <c r="M50" i="3"/>
  <c r="M131" i="3"/>
  <c r="M49" i="3"/>
  <c r="M130" i="3"/>
  <c r="M48" i="3"/>
  <c r="M47" i="3"/>
  <c r="M129" i="3"/>
  <c r="M46" i="3"/>
  <c r="M45" i="3"/>
  <c r="M128" i="3"/>
  <c r="M44" i="3"/>
  <c r="M43" i="3"/>
  <c r="M127" i="3"/>
  <c r="M37" i="3"/>
  <c r="M126" i="3"/>
  <c r="M36" i="3"/>
  <c r="M167" i="3"/>
  <c r="M35" i="3"/>
  <c r="M34" i="3"/>
  <c r="M33" i="3"/>
  <c r="M166" i="3"/>
  <c r="M32" i="3"/>
  <c r="M31" i="3"/>
  <c r="M30" i="3"/>
  <c r="M29" i="3"/>
  <c r="M28" i="3"/>
  <c r="M165" i="3"/>
  <c r="M164" i="3"/>
  <c r="M163" i="3"/>
  <c r="M25" i="3"/>
  <c r="M24" i="3"/>
  <c r="M23" i="3"/>
  <c r="M22" i="3"/>
  <c r="M21" i="3"/>
  <c r="M162" i="3"/>
  <c r="M13" i="3"/>
  <c r="M161" i="3"/>
  <c r="M160" i="3"/>
  <c r="M12" i="3"/>
  <c r="M159" i="3"/>
  <c r="M11" i="3"/>
  <c r="M158" i="3"/>
  <c r="M10" i="3"/>
  <c r="M9" i="3"/>
  <c r="M8" i="3"/>
  <c r="M7" i="3"/>
  <c r="M6" i="3"/>
  <c r="M5" i="3"/>
  <c r="M4" i="3"/>
  <c r="M56" i="3"/>
  <c r="M55" i="3"/>
  <c r="M3" i="3"/>
  <c r="F33" i="9" l="1"/>
  <c r="F41" i="9"/>
  <c r="F49" i="9"/>
  <c r="F68" i="9"/>
  <c r="F319" i="9"/>
  <c r="F387" i="9"/>
  <c r="F391" i="9"/>
  <c r="F403" i="9"/>
  <c r="F407" i="9"/>
  <c r="F120" i="9"/>
  <c r="F376" i="9"/>
  <c r="F180" i="9"/>
  <c r="F377" i="9"/>
  <c r="F58" i="9"/>
  <c r="F149" i="9"/>
  <c r="F181" i="9"/>
  <c r="F245" i="9"/>
  <c r="F341" i="9"/>
  <c r="F32" i="9"/>
  <c r="F40" i="9"/>
  <c r="F44" i="9"/>
  <c r="F48" i="9"/>
  <c r="F95" i="9"/>
  <c r="F114" i="9"/>
  <c r="F126" i="9"/>
  <c r="F130" i="9"/>
  <c r="F158" i="9"/>
  <c r="F162" i="9"/>
  <c r="F166" i="9"/>
  <c r="F170" i="9"/>
  <c r="F182" i="9"/>
  <c r="F186" i="9"/>
  <c r="F222" i="9"/>
  <c r="F226" i="9"/>
  <c r="F230" i="9"/>
  <c r="F234" i="9"/>
  <c r="F246" i="9"/>
  <c r="F250" i="9"/>
  <c r="F298" i="9"/>
  <c r="F310" i="9"/>
  <c r="F314" i="9"/>
  <c r="F318" i="9"/>
  <c r="F322" i="9"/>
  <c r="F362" i="9"/>
  <c r="F374" i="9"/>
  <c r="F378" i="9"/>
  <c r="F382" i="9"/>
  <c r="F386" i="9"/>
  <c r="F65" i="9"/>
  <c r="F29" i="9"/>
  <c r="F74" i="9"/>
  <c r="F82" i="9"/>
  <c r="F117" i="9"/>
  <c r="F140" i="9"/>
  <c r="F148" i="9"/>
  <c r="F167" i="9"/>
  <c r="F277" i="9"/>
  <c r="F34" i="9"/>
  <c r="F42" i="9"/>
  <c r="F71" i="9"/>
  <c r="F79" i="9"/>
  <c r="F87" i="9"/>
  <c r="F102" i="9"/>
  <c r="F106" i="9"/>
  <c r="F118" i="9"/>
  <c r="F122" i="9"/>
  <c r="F137" i="9"/>
  <c r="F145" i="9"/>
  <c r="F164" i="9"/>
  <c r="F168" i="9"/>
  <c r="F172" i="9"/>
  <c r="F176" i="9"/>
  <c r="F184" i="9"/>
  <c r="F223" i="9"/>
  <c r="F242" i="9"/>
  <c r="F254" i="9"/>
  <c r="F258" i="9"/>
  <c r="F262" i="9"/>
  <c r="F266" i="9"/>
  <c r="F278" i="9"/>
  <c r="F282" i="9"/>
  <c r="F290" i="9"/>
  <c r="F294" i="9"/>
  <c r="F301" i="9"/>
  <c r="F305" i="9"/>
  <c r="F317" i="9"/>
  <c r="F321" i="9"/>
  <c r="F329" i="9"/>
  <c r="F337" i="9"/>
  <c r="F353" i="9"/>
  <c r="F361" i="9"/>
  <c r="F388" i="9"/>
  <c r="F392" i="9"/>
  <c r="F404" i="9"/>
  <c r="F27" i="9"/>
  <c r="F31" i="9"/>
  <c r="F35" i="9"/>
  <c r="F39" i="9"/>
  <c r="F43" i="9"/>
  <c r="F76" i="9"/>
  <c r="F88" i="9"/>
  <c r="F99" i="9"/>
  <c r="F107" i="9"/>
  <c r="F111" i="9"/>
  <c r="F119" i="9"/>
  <c r="F134" i="9"/>
  <c r="F138" i="9"/>
  <c r="F150" i="9"/>
  <c r="F154" i="9"/>
  <c r="F169" i="9"/>
  <c r="F177" i="9"/>
  <c r="F212" i="9"/>
  <c r="F255" i="9"/>
  <c r="F259" i="9"/>
  <c r="F267" i="9"/>
  <c r="F271" i="9"/>
  <c r="F279" i="9"/>
  <c r="F291" i="9"/>
  <c r="F295" i="9"/>
  <c r="F306" i="9"/>
  <c r="F334" i="9"/>
  <c r="F338" i="9"/>
  <c r="F342" i="9"/>
  <c r="F346" i="9"/>
  <c r="F354" i="9"/>
  <c r="F358" i="9"/>
  <c r="F365" i="9"/>
  <c r="F381" i="9"/>
  <c r="F401" i="9"/>
  <c r="F213" i="9"/>
  <c r="F244" i="9"/>
  <c r="F323" i="9"/>
  <c r="F327" i="9"/>
  <c r="F339" i="9"/>
  <c r="F343" i="9"/>
  <c r="F355" i="9"/>
  <c r="F359" i="9"/>
  <c r="F370" i="9"/>
  <c r="F398" i="9"/>
  <c r="F402" i="9"/>
  <c r="F406" i="9"/>
  <c r="F28" i="9"/>
  <c r="F36" i="9"/>
  <c r="F52" i="9"/>
  <c r="F56" i="9"/>
  <c r="F59" i="9"/>
  <c r="F66" i="9"/>
  <c r="F77" i="9"/>
  <c r="F81" i="9"/>
  <c r="F85" i="9"/>
  <c r="F97" i="9"/>
  <c r="F108" i="9"/>
  <c r="F116" i="9"/>
  <c r="F159" i="9"/>
  <c r="F178" i="9"/>
  <c r="F190" i="9"/>
  <c r="F194" i="9"/>
  <c r="F198" i="9"/>
  <c r="F202" i="9"/>
  <c r="F214" i="9"/>
  <c r="F218" i="9"/>
  <c r="F233" i="9"/>
  <c r="F241" i="9"/>
  <c r="F276" i="9"/>
  <c r="F300" i="9"/>
  <c r="F304" i="9"/>
  <c r="F308" i="9"/>
  <c r="F312" i="9"/>
  <c r="F363" i="9"/>
  <c r="F367" i="9"/>
  <c r="F379" i="9"/>
  <c r="F383" i="9"/>
  <c r="I3" i="11"/>
  <c r="G3" i="11"/>
  <c r="F3" i="11"/>
  <c r="H3" i="11"/>
  <c r="H3" i="10"/>
  <c r="I3" i="10"/>
  <c r="F3" i="10"/>
  <c r="G3" i="10"/>
  <c r="F393" i="9"/>
  <c r="F37" i="9"/>
  <c r="F109" i="9"/>
  <c r="F141" i="9"/>
  <c r="F173" i="9"/>
  <c r="F205" i="9"/>
  <c r="F237" i="9"/>
  <c r="F269" i="9"/>
  <c r="F325" i="9"/>
  <c r="F389" i="9"/>
  <c r="F38" i="9"/>
  <c r="F55" i="9"/>
  <c r="F61" i="9"/>
  <c r="F72" i="9"/>
  <c r="F75" i="9"/>
  <c r="F89" i="9"/>
  <c r="F96" i="9"/>
  <c r="F103" i="9"/>
  <c r="F110" i="9"/>
  <c r="F121" i="9"/>
  <c r="F128" i="9"/>
  <c r="F135" i="9"/>
  <c r="F142" i="9"/>
  <c r="F153" i="9"/>
  <c r="F160" i="9"/>
  <c r="F174" i="9"/>
  <c r="F185" i="9"/>
  <c r="F192" i="9"/>
  <c r="F199" i="9"/>
  <c r="F206" i="9"/>
  <c r="F217" i="9"/>
  <c r="F224" i="9"/>
  <c r="F231" i="9"/>
  <c r="F238" i="9"/>
  <c r="F249" i="9"/>
  <c r="F256" i="9"/>
  <c r="F263" i="9"/>
  <c r="F270" i="9"/>
  <c r="F281" i="9"/>
  <c r="F292" i="9"/>
  <c r="F296" i="9"/>
  <c r="F307" i="9"/>
  <c r="F311" i="9"/>
  <c r="F326" i="9"/>
  <c r="F333" i="9"/>
  <c r="F345" i="9"/>
  <c r="F356" i="9"/>
  <c r="F360" i="9"/>
  <c r="F371" i="9"/>
  <c r="F375" i="9"/>
  <c r="F390" i="9"/>
  <c r="F397" i="9"/>
  <c r="F45" i="9"/>
  <c r="G3" i="9" s="1"/>
  <c r="F285" i="9"/>
  <c r="F349" i="9"/>
  <c r="K16" i="9"/>
  <c r="F46" i="9"/>
  <c r="F63" i="9"/>
  <c r="F69" i="9"/>
  <c r="F80" i="9"/>
  <c r="F83" i="9"/>
  <c r="F93" i="9"/>
  <c r="F115" i="9"/>
  <c r="F125" i="9"/>
  <c r="F147" i="9"/>
  <c r="F157" i="9"/>
  <c r="F179" i="9"/>
  <c r="F189" i="9"/>
  <c r="F211" i="9"/>
  <c r="F221" i="9"/>
  <c r="F243" i="9"/>
  <c r="F253" i="9"/>
  <c r="F275" i="9"/>
  <c r="F286" i="9"/>
  <c r="F293" i="9"/>
  <c r="F297" i="9"/>
  <c r="F316" i="9"/>
  <c r="F320" i="9"/>
  <c r="F331" i="9"/>
  <c r="F335" i="9"/>
  <c r="F350" i="9"/>
  <c r="F357" i="9"/>
  <c r="F369" i="9"/>
  <c r="F380" i="9"/>
  <c r="F384" i="9"/>
  <c r="F395" i="9"/>
  <c r="F399" i="9"/>
  <c r="L16" i="9"/>
  <c r="N16" i="9"/>
  <c r="F30" i="9"/>
  <c r="F47" i="9"/>
  <c r="F53" i="9"/>
  <c r="F64" i="9"/>
  <c r="F67" i="9"/>
  <c r="F91" i="9"/>
  <c r="F101" i="9"/>
  <c r="F123" i="9"/>
  <c r="F133" i="9"/>
  <c r="F155" i="9"/>
  <c r="F165" i="9"/>
  <c r="F187" i="9"/>
  <c r="F197" i="9"/>
  <c r="F219" i="9"/>
  <c r="F229" i="9"/>
  <c r="F251" i="9"/>
  <c r="F261" i="9"/>
  <c r="F283" i="9"/>
  <c r="F287" i="9"/>
  <c r="F302" i="9"/>
  <c r="F309" i="9"/>
  <c r="F313" i="9"/>
  <c r="F332" i="9"/>
  <c r="F336" i="9"/>
  <c r="F347" i="9"/>
  <c r="F351" i="9"/>
  <c r="F366" i="9"/>
  <c r="F373" i="9"/>
  <c r="F385" i="9"/>
  <c r="F396" i="9"/>
  <c r="F400" i="9"/>
  <c r="F3" i="9"/>
  <c r="C26" i="5"/>
  <c r="E26" i="5" s="1"/>
  <c r="D26" i="5"/>
  <c r="C27" i="5"/>
  <c r="E27" i="5" s="1"/>
  <c r="D27" i="5"/>
  <c r="C28" i="5"/>
  <c r="D28" i="5"/>
  <c r="C29" i="5"/>
  <c r="D29" i="5"/>
  <c r="C30" i="5"/>
  <c r="D30" i="5"/>
  <c r="E30" i="5"/>
  <c r="C31" i="5"/>
  <c r="D31" i="5"/>
  <c r="C32" i="5"/>
  <c r="D32" i="5"/>
  <c r="C33" i="5"/>
  <c r="E33" i="5" s="1"/>
  <c r="D33" i="5"/>
  <c r="C34" i="5"/>
  <c r="E34" i="5" s="1"/>
  <c r="D34" i="5"/>
  <c r="C35" i="5"/>
  <c r="D35" i="5"/>
  <c r="C36" i="5"/>
  <c r="D36" i="5"/>
  <c r="C37" i="5"/>
  <c r="D37" i="5"/>
  <c r="C38" i="5"/>
  <c r="D38" i="5"/>
  <c r="C39" i="5"/>
  <c r="D39" i="5"/>
  <c r="C40" i="5"/>
  <c r="D40" i="5"/>
  <c r="C41" i="5"/>
  <c r="D41" i="5"/>
  <c r="E41" i="5"/>
  <c r="C42" i="5"/>
  <c r="D42" i="5"/>
  <c r="C43" i="5"/>
  <c r="D43" i="5"/>
  <c r="C44" i="5"/>
  <c r="D44" i="5"/>
  <c r="C45" i="5"/>
  <c r="D45" i="5"/>
  <c r="C46" i="5"/>
  <c r="E46" i="5" s="1"/>
  <c r="D46" i="5"/>
  <c r="C47" i="5"/>
  <c r="D47" i="5"/>
  <c r="C48" i="5"/>
  <c r="D48" i="5"/>
  <c r="C49" i="5"/>
  <c r="D49" i="5"/>
  <c r="C50" i="5"/>
  <c r="E50" i="5" s="1"/>
  <c r="D50" i="5"/>
  <c r="C51" i="5"/>
  <c r="D51" i="5"/>
  <c r="C52" i="5"/>
  <c r="D52" i="5"/>
  <c r="C53" i="5"/>
  <c r="D53" i="5"/>
  <c r="E53" i="5" s="1"/>
  <c r="C54" i="5"/>
  <c r="D54" i="5"/>
  <c r="C55" i="5"/>
  <c r="D55" i="5"/>
  <c r="C56" i="5"/>
  <c r="D56" i="5"/>
  <c r="C57" i="5"/>
  <c r="D57" i="5"/>
  <c r="C58" i="5"/>
  <c r="D58" i="5"/>
  <c r="E58" i="5"/>
  <c r="C59" i="5"/>
  <c r="D59" i="5"/>
  <c r="C60" i="5"/>
  <c r="D60" i="5"/>
  <c r="C61" i="5"/>
  <c r="D61" i="5"/>
  <c r="C62" i="5"/>
  <c r="D62" i="5"/>
  <c r="C63" i="5"/>
  <c r="D63" i="5"/>
  <c r="C64" i="5"/>
  <c r="D64" i="5"/>
  <c r="C65" i="5"/>
  <c r="E65" i="5" s="1"/>
  <c r="D65" i="5"/>
  <c r="C66" i="5"/>
  <c r="E66" i="5" s="1"/>
  <c r="D66" i="5"/>
  <c r="C67" i="5"/>
  <c r="D67" i="5"/>
  <c r="C68" i="5"/>
  <c r="D68" i="5"/>
  <c r="C69" i="5"/>
  <c r="D69" i="5"/>
  <c r="C70" i="5"/>
  <c r="D70" i="5"/>
  <c r="C71" i="5"/>
  <c r="D71" i="5"/>
  <c r="C72" i="5"/>
  <c r="D72" i="5"/>
  <c r="C73" i="5"/>
  <c r="D73" i="5"/>
  <c r="C74" i="5"/>
  <c r="E74" i="5" s="1"/>
  <c r="D74" i="5"/>
  <c r="C75" i="5"/>
  <c r="D75" i="5"/>
  <c r="C76" i="5"/>
  <c r="D76" i="5"/>
  <c r="C77" i="5"/>
  <c r="D77" i="5"/>
  <c r="C78" i="5"/>
  <c r="E78" i="5" s="1"/>
  <c r="D78" i="5"/>
  <c r="C79" i="5"/>
  <c r="D79" i="5"/>
  <c r="C80" i="5"/>
  <c r="D80" i="5"/>
  <c r="C81" i="5"/>
  <c r="E81" i="5" s="1"/>
  <c r="D81" i="5"/>
  <c r="C82" i="5"/>
  <c r="D82" i="5"/>
  <c r="C83" i="5"/>
  <c r="D83" i="5"/>
  <c r="C84" i="5"/>
  <c r="D84" i="5"/>
  <c r="C85" i="5"/>
  <c r="D85" i="5"/>
  <c r="C86" i="5"/>
  <c r="D86" i="5"/>
  <c r="C87" i="5"/>
  <c r="D87" i="5"/>
  <c r="C88" i="5"/>
  <c r="D88" i="5"/>
  <c r="C89" i="5"/>
  <c r="E89" i="5" s="1"/>
  <c r="D89" i="5"/>
  <c r="C90" i="5"/>
  <c r="D90" i="5"/>
  <c r="E90" i="5"/>
  <c r="C91" i="5"/>
  <c r="D91" i="5"/>
  <c r="E91" i="5"/>
  <c r="C92" i="5"/>
  <c r="D92" i="5"/>
  <c r="C93" i="5"/>
  <c r="D93" i="5"/>
  <c r="C94" i="5"/>
  <c r="E94" i="5" s="1"/>
  <c r="D94" i="5"/>
  <c r="C95" i="5"/>
  <c r="D95" i="5"/>
  <c r="C96" i="5"/>
  <c r="D96" i="5"/>
  <c r="C97" i="5"/>
  <c r="E97" i="5" s="1"/>
  <c r="D97" i="5"/>
  <c r="C98" i="5"/>
  <c r="D98" i="5"/>
  <c r="E98" i="5"/>
  <c r="C99" i="5"/>
  <c r="E99" i="5" s="1"/>
  <c r="D99" i="5"/>
  <c r="C100" i="5"/>
  <c r="D100" i="5"/>
  <c r="C101" i="5"/>
  <c r="D101" i="5"/>
  <c r="C102" i="5"/>
  <c r="D102" i="5"/>
  <c r="C103" i="5"/>
  <c r="D103" i="5"/>
  <c r="C104" i="5"/>
  <c r="E104" i="5" s="1"/>
  <c r="D104" i="5"/>
  <c r="C105" i="5"/>
  <c r="D105" i="5"/>
  <c r="C106" i="5"/>
  <c r="E106" i="5" s="1"/>
  <c r="D106" i="5"/>
  <c r="C107" i="5"/>
  <c r="D107" i="5"/>
  <c r="E107" i="5"/>
  <c r="C108" i="5"/>
  <c r="D108" i="5"/>
  <c r="C109" i="5"/>
  <c r="D109" i="5"/>
  <c r="C110" i="5"/>
  <c r="D110" i="5"/>
  <c r="E110" i="5"/>
  <c r="C111" i="5"/>
  <c r="D111" i="5"/>
  <c r="C112" i="5"/>
  <c r="D112" i="5"/>
  <c r="E112" i="5"/>
  <c r="C113" i="5"/>
  <c r="D113" i="5"/>
  <c r="E113" i="5"/>
  <c r="C114" i="5"/>
  <c r="D114" i="5"/>
  <c r="C115" i="5"/>
  <c r="D115" i="5"/>
  <c r="E115" i="5"/>
  <c r="C116" i="5"/>
  <c r="D116" i="5"/>
  <c r="C117" i="5"/>
  <c r="D117" i="5"/>
  <c r="C118" i="5"/>
  <c r="D118" i="5"/>
  <c r="E118" i="5"/>
  <c r="C119" i="5"/>
  <c r="D119" i="5"/>
  <c r="C120" i="5"/>
  <c r="D120" i="5"/>
  <c r="E120" i="5"/>
  <c r="C121" i="5"/>
  <c r="D121" i="5"/>
  <c r="E121" i="5"/>
  <c r="C122" i="5"/>
  <c r="E122" i="5" s="1"/>
  <c r="D122" i="5"/>
  <c r="C123" i="5"/>
  <c r="D123" i="5"/>
  <c r="C124" i="5"/>
  <c r="D124" i="5"/>
  <c r="C125" i="5"/>
  <c r="D125" i="5"/>
  <c r="C126" i="5"/>
  <c r="E126" i="5" s="1"/>
  <c r="D126" i="5"/>
  <c r="C127" i="5"/>
  <c r="D127" i="5"/>
  <c r="C128" i="5"/>
  <c r="E128" i="5" s="1"/>
  <c r="D128" i="5"/>
  <c r="C129" i="5"/>
  <c r="D129" i="5"/>
  <c r="C130" i="5"/>
  <c r="D130" i="5"/>
  <c r="E130" i="5"/>
  <c r="C131" i="5"/>
  <c r="D131" i="5"/>
  <c r="C132" i="5"/>
  <c r="D132" i="5"/>
  <c r="C133" i="5"/>
  <c r="D133" i="5"/>
  <c r="C134" i="5"/>
  <c r="D134" i="5"/>
  <c r="E134" i="5"/>
  <c r="C135" i="5"/>
  <c r="D135" i="5"/>
  <c r="C136" i="5"/>
  <c r="D136" i="5"/>
  <c r="C137" i="5"/>
  <c r="D137" i="5"/>
  <c r="E137" i="5"/>
  <c r="C138" i="5"/>
  <c r="D138" i="5"/>
  <c r="C139" i="5"/>
  <c r="D139" i="5"/>
  <c r="C140" i="5"/>
  <c r="D140" i="5"/>
  <c r="C141" i="5"/>
  <c r="D141" i="5"/>
  <c r="C142" i="5"/>
  <c r="D142" i="5"/>
  <c r="C143" i="5"/>
  <c r="D143" i="5"/>
  <c r="C144" i="5"/>
  <c r="E144" i="5" s="1"/>
  <c r="D144" i="5"/>
  <c r="C145" i="5"/>
  <c r="D145" i="5"/>
  <c r="C146" i="5"/>
  <c r="E146" i="5" s="1"/>
  <c r="D146" i="5"/>
  <c r="C147" i="5"/>
  <c r="E147" i="5" s="1"/>
  <c r="D147" i="5"/>
  <c r="C148" i="5"/>
  <c r="D148" i="5"/>
  <c r="C149" i="5"/>
  <c r="D149" i="5"/>
  <c r="C150" i="5"/>
  <c r="D150" i="5"/>
  <c r="E150" i="5"/>
  <c r="C151" i="5"/>
  <c r="D151" i="5"/>
  <c r="C152" i="5"/>
  <c r="D152" i="5"/>
  <c r="C153" i="5"/>
  <c r="D153" i="5"/>
  <c r="E153" i="5"/>
  <c r="C154" i="5"/>
  <c r="D154" i="5"/>
  <c r="C155" i="5"/>
  <c r="D155" i="5"/>
  <c r="C156" i="5"/>
  <c r="D156" i="5"/>
  <c r="C157" i="5"/>
  <c r="D157" i="5"/>
  <c r="C158" i="5"/>
  <c r="E158" i="5" s="1"/>
  <c r="D158" i="5"/>
  <c r="C159" i="5"/>
  <c r="D159" i="5"/>
  <c r="C160" i="5"/>
  <c r="D160" i="5"/>
  <c r="C161" i="5"/>
  <c r="D161" i="5"/>
  <c r="C162" i="5"/>
  <c r="D162" i="5"/>
  <c r="C163" i="5"/>
  <c r="D163" i="5"/>
  <c r="C164" i="5"/>
  <c r="D164" i="5"/>
  <c r="C165" i="5"/>
  <c r="D165" i="5"/>
  <c r="C166" i="5"/>
  <c r="D166" i="5"/>
  <c r="C167" i="5"/>
  <c r="D167" i="5"/>
  <c r="C168" i="5"/>
  <c r="D168" i="5"/>
  <c r="C169" i="5"/>
  <c r="D169" i="5"/>
  <c r="C170" i="5"/>
  <c r="E170" i="5" s="1"/>
  <c r="D170" i="5"/>
  <c r="C171" i="5"/>
  <c r="D171" i="5"/>
  <c r="C172" i="5"/>
  <c r="D172" i="5"/>
  <c r="C173" i="5"/>
  <c r="D173" i="5"/>
  <c r="C174" i="5"/>
  <c r="E174" i="5" s="1"/>
  <c r="D174" i="5"/>
  <c r="C175" i="5"/>
  <c r="D175" i="5"/>
  <c r="C176" i="5"/>
  <c r="D176" i="5"/>
  <c r="E176" i="5"/>
  <c r="C177" i="5"/>
  <c r="E177" i="5" s="1"/>
  <c r="D177" i="5"/>
  <c r="C178" i="5"/>
  <c r="D178" i="5"/>
  <c r="C179" i="5"/>
  <c r="E179" i="5" s="1"/>
  <c r="D179" i="5"/>
  <c r="C180" i="5"/>
  <c r="D180" i="5"/>
  <c r="C181" i="5"/>
  <c r="D181" i="5"/>
  <c r="C182" i="5"/>
  <c r="E182" i="5" s="1"/>
  <c r="D182" i="5"/>
  <c r="C183" i="5"/>
  <c r="D183" i="5"/>
  <c r="C184" i="5"/>
  <c r="E184" i="5" s="1"/>
  <c r="D184" i="5"/>
  <c r="C185" i="5"/>
  <c r="D185" i="5"/>
  <c r="E185" i="5"/>
  <c r="C186" i="5"/>
  <c r="D186" i="5"/>
  <c r="E186" i="5"/>
  <c r="C187" i="5"/>
  <c r="E187" i="5" s="1"/>
  <c r="D187" i="5"/>
  <c r="C188" i="5"/>
  <c r="D188" i="5"/>
  <c r="C189" i="5"/>
  <c r="D189" i="5"/>
  <c r="C190" i="5"/>
  <c r="D190" i="5"/>
  <c r="C191" i="5"/>
  <c r="D191" i="5"/>
  <c r="C192" i="5"/>
  <c r="D192" i="5"/>
  <c r="E192" i="5"/>
  <c r="C193" i="5"/>
  <c r="D193" i="5"/>
  <c r="C194" i="5"/>
  <c r="D194" i="5"/>
  <c r="C195" i="5"/>
  <c r="D195" i="5"/>
  <c r="E195" i="5"/>
  <c r="C196" i="5"/>
  <c r="D196" i="5"/>
  <c r="C197" i="5"/>
  <c r="D197" i="5"/>
  <c r="C198" i="5"/>
  <c r="E198" i="5" s="1"/>
  <c r="D198" i="5"/>
  <c r="C199" i="5"/>
  <c r="D199" i="5"/>
  <c r="C200" i="5"/>
  <c r="D200" i="5"/>
  <c r="C201" i="5"/>
  <c r="D201" i="5"/>
  <c r="C202" i="5"/>
  <c r="D202" i="5"/>
  <c r="E202" i="5"/>
  <c r="C203" i="5"/>
  <c r="E203" i="5" s="1"/>
  <c r="D203" i="5"/>
  <c r="C204" i="5"/>
  <c r="D204" i="5"/>
  <c r="C205" i="5"/>
  <c r="D205" i="5"/>
  <c r="C206" i="5"/>
  <c r="D206" i="5"/>
  <c r="C207" i="5"/>
  <c r="D207" i="5"/>
  <c r="C208" i="5"/>
  <c r="E208" i="5" s="1"/>
  <c r="D208" i="5"/>
  <c r="C209" i="5"/>
  <c r="D209" i="5"/>
  <c r="C210" i="5"/>
  <c r="E210" i="5" s="1"/>
  <c r="D210" i="5"/>
  <c r="C211" i="5"/>
  <c r="E211" i="5" s="1"/>
  <c r="D211" i="5"/>
  <c r="C212" i="5"/>
  <c r="D212" i="5"/>
  <c r="C213" i="5"/>
  <c r="D213" i="5"/>
  <c r="C214" i="5"/>
  <c r="D214" i="5"/>
  <c r="C215" i="5"/>
  <c r="D215" i="5"/>
  <c r="C216" i="5"/>
  <c r="D216" i="5"/>
  <c r="C217" i="5"/>
  <c r="E217" i="5" s="1"/>
  <c r="D217" i="5"/>
  <c r="C218" i="5"/>
  <c r="D218" i="5"/>
  <c r="C219" i="5"/>
  <c r="D219" i="5"/>
  <c r="C220" i="5"/>
  <c r="D220" i="5"/>
  <c r="C221" i="5"/>
  <c r="D221" i="5"/>
  <c r="C222" i="5"/>
  <c r="D222" i="5"/>
  <c r="C223" i="5"/>
  <c r="D223" i="5"/>
  <c r="C224" i="5"/>
  <c r="D224" i="5"/>
  <c r="C225" i="5"/>
  <c r="E225" i="5" s="1"/>
  <c r="D225" i="5"/>
  <c r="C226" i="5"/>
  <c r="D226" i="5"/>
  <c r="E226" i="5"/>
  <c r="C227" i="5"/>
  <c r="D227" i="5"/>
  <c r="C228" i="5"/>
  <c r="D228" i="5"/>
  <c r="C229" i="5"/>
  <c r="D229" i="5"/>
  <c r="C230" i="5"/>
  <c r="D230" i="5"/>
  <c r="C231" i="5"/>
  <c r="D231" i="5"/>
  <c r="C232" i="5"/>
  <c r="D232" i="5"/>
  <c r="C233" i="5"/>
  <c r="D233" i="5"/>
  <c r="C234" i="5"/>
  <c r="E234" i="5" s="1"/>
  <c r="D234" i="5"/>
  <c r="C235" i="5"/>
  <c r="D235" i="5"/>
  <c r="C236" i="5"/>
  <c r="D236" i="5"/>
  <c r="C237" i="5"/>
  <c r="D237" i="5"/>
  <c r="C238" i="5"/>
  <c r="E238" i="5" s="1"/>
  <c r="D238" i="5"/>
  <c r="C239" i="5"/>
  <c r="D239" i="5"/>
  <c r="C240" i="5"/>
  <c r="E240" i="5" s="1"/>
  <c r="D240" i="5"/>
  <c r="C241" i="5"/>
  <c r="D241" i="5"/>
  <c r="C242" i="5"/>
  <c r="D242" i="5"/>
  <c r="C243" i="5"/>
  <c r="E243" i="5" s="1"/>
  <c r="D243" i="5"/>
  <c r="C244" i="5"/>
  <c r="D244" i="5"/>
  <c r="C245" i="5"/>
  <c r="D245" i="5"/>
  <c r="C246" i="5"/>
  <c r="D246" i="5"/>
  <c r="E246" i="5"/>
  <c r="C247" i="5"/>
  <c r="D247" i="5"/>
  <c r="C248" i="5"/>
  <c r="D248" i="5"/>
  <c r="C249" i="5"/>
  <c r="D249" i="5"/>
  <c r="E249" i="5"/>
  <c r="C250" i="5"/>
  <c r="E250" i="5" s="1"/>
  <c r="D250" i="5"/>
  <c r="C251" i="5"/>
  <c r="D251" i="5"/>
  <c r="C252" i="5"/>
  <c r="D252" i="5"/>
  <c r="C253" i="5"/>
  <c r="D253" i="5"/>
  <c r="C254" i="5"/>
  <c r="E254" i="5" s="1"/>
  <c r="D254" i="5"/>
  <c r="C255" i="5"/>
  <c r="D255" i="5"/>
  <c r="C256" i="5"/>
  <c r="D256" i="5"/>
  <c r="E256" i="5"/>
  <c r="C257" i="5"/>
  <c r="E257" i="5" s="1"/>
  <c r="D257" i="5"/>
  <c r="C258" i="5"/>
  <c r="D258" i="5"/>
  <c r="C259" i="5"/>
  <c r="E259" i="5" s="1"/>
  <c r="D259" i="5"/>
  <c r="C260" i="5"/>
  <c r="D260" i="5"/>
  <c r="C261" i="5"/>
  <c r="D261" i="5"/>
  <c r="C262" i="5"/>
  <c r="E262" i="5" s="1"/>
  <c r="D262" i="5"/>
  <c r="C263" i="5"/>
  <c r="D263" i="5"/>
  <c r="C264" i="5"/>
  <c r="D264" i="5"/>
  <c r="C265" i="5"/>
  <c r="D265" i="5"/>
  <c r="E265" i="5"/>
  <c r="C266" i="5"/>
  <c r="D266" i="5"/>
  <c r="E266" i="5"/>
  <c r="C267" i="5"/>
  <c r="E267" i="5" s="1"/>
  <c r="D267" i="5"/>
  <c r="C268" i="5"/>
  <c r="D268" i="5"/>
  <c r="C269" i="5"/>
  <c r="D269" i="5"/>
  <c r="C270" i="5"/>
  <c r="D270" i="5"/>
  <c r="C271" i="5"/>
  <c r="D271" i="5"/>
  <c r="C272" i="5"/>
  <c r="D272" i="5"/>
  <c r="E272" i="5"/>
  <c r="C273" i="5"/>
  <c r="D273" i="5"/>
  <c r="C274" i="5"/>
  <c r="D274" i="5"/>
  <c r="C275" i="5"/>
  <c r="D275" i="5"/>
  <c r="E275" i="5"/>
  <c r="C276" i="5"/>
  <c r="D276" i="5"/>
  <c r="C277" i="5"/>
  <c r="D277" i="5"/>
  <c r="C278" i="5"/>
  <c r="E278" i="5" s="1"/>
  <c r="D278" i="5"/>
  <c r="C279" i="5"/>
  <c r="D279" i="5"/>
  <c r="C280" i="5"/>
  <c r="E280" i="5" s="1"/>
  <c r="D280" i="5"/>
  <c r="C281" i="5"/>
  <c r="D281" i="5"/>
  <c r="C282" i="5"/>
  <c r="D282" i="5"/>
  <c r="C283" i="5"/>
  <c r="E283" i="5" s="1"/>
  <c r="D283" i="5"/>
  <c r="C284" i="5"/>
  <c r="D284" i="5"/>
  <c r="C285" i="5"/>
  <c r="D285" i="5"/>
  <c r="C286" i="5"/>
  <c r="D286" i="5"/>
  <c r="E286" i="5"/>
  <c r="C287" i="5"/>
  <c r="D287" i="5"/>
  <c r="C288" i="5"/>
  <c r="D288" i="5"/>
  <c r="C289" i="5"/>
  <c r="D289" i="5"/>
  <c r="E289" i="5"/>
  <c r="C290" i="5"/>
  <c r="D290" i="5"/>
  <c r="C291" i="5"/>
  <c r="D291" i="5"/>
  <c r="C292" i="5"/>
  <c r="D292" i="5"/>
  <c r="C293" i="5"/>
  <c r="D293" i="5"/>
  <c r="C294" i="5"/>
  <c r="D294" i="5"/>
  <c r="C295" i="5"/>
  <c r="D295" i="5"/>
  <c r="C296" i="5"/>
  <c r="E296" i="5" s="1"/>
  <c r="D296" i="5"/>
  <c r="C297" i="5"/>
  <c r="D297" i="5"/>
  <c r="C298" i="5"/>
  <c r="E298" i="5" s="1"/>
  <c r="D298" i="5"/>
  <c r="C299" i="5"/>
  <c r="E299" i="5" s="1"/>
  <c r="D299" i="5"/>
  <c r="C300" i="5"/>
  <c r="D300" i="5"/>
  <c r="C301" i="5"/>
  <c r="D301" i="5"/>
  <c r="C302" i="5"/>
  <c r="D302" i="5"/>
  <c r="E302" i="5"/>
  <c r="C303" i="5"/>
  <c r="D303" i="5"/>
  <c r="C304" i="5"/>
  <c r="D304" i="5"/>
  <c r="C305" i="5"/>
  <c r="E305" i="5" s="1"/>
  <c r="D305" i="5"/>
  <c r="C306" i="5"/>
  <c r="D306" i="5"/>
  <c r="C307" i="5"/>
  <c r="D307" i="5"/>
  <c r="C308" i="5"/>
  <c r="D308" i="5"/>
  <c r="C309" i="5"/>
  <c r="D309" i="5"/>
  <c r="C310" i="5"/>
  <c r="D310" i="5"/>
  <c r="C311" i="5"/>
  <c r="D311" i="5"/>
  <c r="C312" i="5"/>
  <c r="D312" i="5"/>
  <c r="C313" i="5"/>
  <c r="D313" i="5"/>
  <c r="C314" i="5"/>
  <c r="E314" i="5" s="1"/>
  <c r="D314" i="5"/>
  <c r="C315" i="5"/>
  <c r="D315" i="5"/>
  <c r="C316" i="5"/>
  <c r="D316" i="5"/>
  <c r="C317" i="5"/>
  <c r="D317" i="5"/>
  <c r="C318" i="5"/>
  <c r="E318" i="5" s="1"/>
  <c r="D318" i="5"/>
  <c r="C319" i="5"/>
  <c r="D319" i="5"/>
  <c r="C320" i="5"/>
  <c r="D320" i="5"/>
  <c r="C321" i="5"/>
  <c r="E321" i="5" s="1"/>
  <c r="D321" i="5"/>
  <c r="C322" i="5"/>
  <c r="D322" i="5"/>
  <c r="C323" i="5"/>
  <c r="E323" i="5" s="1"/>
  <c r="D323" i="5"/>
  <c r="C324" i="5"/>
  <c r="D324" i="5"/>
  <c r="C325" i="5"/>
  <c r="D325" i="5"/>
  <c r="C326" i="5"/>
  <c r="D326" i="5"/>
  <c r="C327" i="5"/>
  <c r="D327" i="5"/>
  <c r="C328" i="5"/>
  <c r="D328" i="5"/>
  <c r="C329" i="5"/>
  <c r="D329" i="5"/>
  <c r="C330" i="5"/>
  <c r="E330" i="5" s="1"/>
  <c r="D330" i="5"/>
  <c r="C331" i="5"/>
  <c r="D331" i="5"/>
  <c r="E331" i="5"/>
  <c r="C332" i="5"/>
  <c r="D332" i="5"/>
  <c r="C333" i="5"/>
  <c r="D333" i="5"/>
  <c r="C334" i="5"/>
  <c r="D334" i="5"/>
  <c r="E334" i="5"/>
  <c r="C335" i="5"/>
  <c r="D335" i="5"/>
  <c r="C336" i="5"/>
  <c r="D336" i="5"/>
  <c r="C337" i="5"/>
  <c r="E337" i="5" s="1"/>
  <c r="D337" i="5"/>
  <c r="C338" i="5"/>
  <c r="D338" i="5"/>
  <c r="C339" i="5"/>
  <c r="E339" i="5" s="1"/>
  <c r="D339" i="5"/>
  <c r="C340" i="5"/>
  <c r="D340" i="5"/>
  <c r="C341" i="5"/>
  <c r="D341" i="5"/>
  <c r="C342" i="5"/>
  <c r="D342" i="5"/>
  <c r="C343" i="5"/>
  <c r="D343" i="5"/>
  <c r="C344" i="5"/>
  <c r="E344" i="5" s="1"/>
  <c r="D344" i="5"/>
  <c r="C345" i="5"/>
  <c r="D345" i="5"/>
  <c r="C346" i="5"/>
  <c r="E346" i="5" s="1"/>
  <c r="D346" i="5"/>
  <c r="C347" i="5"/>
  <c r="D347" i="5"/>
  <c r="C348" i="5"/>
  <c r="D348" i="5"/>
  <c r="C349" i="5"/>
  <c r="D349" i="5"/>
  <c r="C350" i="5"/>
  <c r="D350" i="5"/>
  <c r="E350" i="5"/>
  <c r="C351" i="5"/>
  <c r="D351" i="5"/>
  <c r="C352" i="5"/>
  <c r="D352" i="5"/>
  <c r="C353" i="5"/>
  <c r="E353" i="5" s="1"/>
  <c r="D353" i="5"/>
  <c r="C354" i="5"/>
  <c r="E354" i="5" s="1"/>
  <c r="D354" i="5"/>
  <c r="C355" i="5"/>
  <c r="D355" i="5"/>
  <c r="E355" i="5"/>
  <c r="C356" i="5"/>
  <c r="D356" i="5"/>
  <c r="C357" i="5"/>
  <c r="D357" i="5"/>
  <c r="C358" i="5"/>
  <c r="E358" i="5" s="1"/>
  <c r="D358" i="5"/>
  <c r="C359" i="5"/>
  <c r="D359" i="5"/>
  <c r="C360" i="5"/>
  <c r="D360" i="5"/>
  <c r="C361" i="5"/>
  <c r="D361" i="5"/>
  <c r="C362" i="5"/>
  <c r="D362" i="5"/>
  <c r="E362" i="5"/>
  <c r="C363" i="5"/>
  <c r="E363" i="5" s="1"/>
  <c r="D363" i="5"/>
  <c r="C364" i="5"/>
  <c r="D364" i="5"/>
  <c r="C365" i="5"/>
  <c r="D365" i="5"/>
  <c r="C366" i="5"/>
  <c r="D366" i="5"/>
  <c r="C367" i="5"/>
  <c r="D367" i="5"/>
  <c r="C368" i="5"/>
  <c r="D368" i="5"/>
  <c r="C369" i="5"/>
  <c r="D369" i="5"/>
  <c r="C370" i="5"/>
  <c r="E370" i="5" s="1"/>
  <c r="D370" i="5"/>
  <c r="C371" i="5"/>
  <c r="D371" i="5"/>
  <c r="C372" i="5"/>
  <c r="D372" i="5"/>
  <c r="C373" i="5"/>
  <c r="D373" i="5"/>
  <c r="C374" i="5"/>
  <c r="E374" i="5" s="1"/>
  <c r="D374" i="5"/>
  <c r="C375" i="5"/>
  <c r="D375" i="5"/>
  <c r="C376" i="5"/>
  <c r="E376" i="5" s="1"/>
  <c r="D376" i="5"/>
  <c r="C377" i="5"/>
  <c r="D377" i="5"/>
  <c r="C378" i="5"/>
  <c r="D378" i="5"/>
  <c r="C379" i="5"/>
  <c r="E379" i="5" s="1"/>
  <c r="D379" i="5"/>
  <c r="C380" i="5"/>
  <c r="D380" i="5"/>
  <c r="C381" i="5"/>
  <c r="D381" i="5"/>
  <c r="C382" i="5"/>
  <c r="D382" i="5"/>
  <c r="E382" i="5"/>
  <c r="C383" i="5"/>
  <c r="D383" i="5"/>
  <c r="C384" i="5"/>
  <c r="D384" i="5"/>
  <c r="C385" i="5"/>
  <c r="D385" i="5"/>
  <c r="E385" i="5"/>
  <c r="C386" i="5"/>
  <c r="E386" i="5" s="1"/>
  <c r="D386" i="5"/>
  <c r="C387" i="5"/>
  <c r="D387" i="5"/>
  <c r="C388" i="5"/>
  <c r="D388" i="5"/>
  <c r="C389" i="5"/>
  <c r="D389" i="5"/>
  <c r="C390" i="5"/>
  <c r="D390" i="5"/>
  <c r="C391" i="5"/>
  <c r="D391" i="5"/>
  <c r="C392" i="5"/>
  <c r="D392" i="5"/>
  <c r="E392" i="5"/>
  <c r="C393" i="5"/>
  <c r="D393" i="5"/>
  <c r="C394" i="5"/>
  <c r="D394" i="5"/>
  <c r="C395" i="5"/>
  <c r="E395" i="5" s="1"/>
  <c r="D395" i="5"/>
  <c r="C396" i="5"/>
  <c r="D396" i="5"/>
  <c r="C397" i="5"/>
  <c r="D397" i="5"/>
  <c r="C398" i="5"/>
  <c r="E398" i="5" s="1"/>
  <c r="D398" i="5"/>
  <c r="C399" i="5"/>
  <c r="D399" i="5"/>
  <c r="C400" i="5"/>
  <c r="E400" i="5" s="1"/>
  <c r="D400" i="5"/>
  <c r="C401" i="5"/>
  <c r="E401" i="5" s="1"/>
  <c r="D401" i="5"/>
  <c r="C402" i="5"/>
  <c r="D402" i="5"/>
  <c r="C403" i="5"/>
  <c r="E403" i="5" s="1"/>
  <c r="D403" i="5"/>
  <c r="C404" i="5"/>
  <c r="D404" i="5"/>
  <c r="C405" i="5"/>
  <c r="D405" i="5"/>
  <c r="C406" i="5"/>
  <c r="E406" i="5" s="1"/>
  <c r="D406" i="5"/>
  <c r="E394" i="5" l="1"/>
  <c r="E352" i="5"/>
  <c r="E345" i="5"/>
  <c r="E235" i="5"/>
  <c r="E155" i="5"/>
  <c r="E387" i="5"/>
  <c r="E281" i="5"/>
  <c r="E232" i="5"/>
  <c r="E152" i="5"/>
  <c r="E75" i="5"/>
  <c r="E57" i="5"/>
  <c r="E162" i="5"/>
  <c r="E384" i="5"/>
  <c r="E342" i="5"/>
  <c r="E248" i="5"/>
  <c r="E201" i="5"/>
  <c r="E194" i="5"/>
  <c r="E43" i="5"/>
  <c r="E371" i="5"/>
  <c r="E336" i="5"/>
  <c r="E322" i="5"/>
  <c r="E214" i="5"/>
  <c r="E139" i="5"/>
  <c r="E377" i="5"/>
  <c r="E368" i="5"/>
  <c r="E361" i="5"/>
  <c r="E312" i="5"/>
  <c r="E241" i="5"/>
  <c r="E129" i="5"/>
  <c r="E61" i="5"/>
  <c r="H3" i="9"/>
  <c r="I3" i="9"/>
  <c r="E329" i="5"/>
  <c r="E35" i="5"/>
  <c r="E338" i="5"/>
  <c r="E290" i="5"/>
  <c r="E131" i="5"/>
  <c r="E307" i="5"/>
  <c r="E59" i="5"/>
  <c r="E369" i="5"/>
  <c r="E310" i="5"/>
  <c r="E171" i="5"/>
  <c r="E73" i="5"/>
  <c r="E62" i="5"/>
  <c r="E32" i="5"/>
  <c r="E390" i="5"/>
  <c r="E304" i="5"/>
  <c r="E190" i="5"/>
  <c r="E396" i="5"/>
  <c r="E360" i="5"/>
  <c r="E154" i="5"/>
  <c r="E366" i="5"/>
  <c r="E219" i="5"/>
  <c r="E168" i="5"/>
  <c r="E372" i="5"/>
  <c r="E378" i="5"/>
  <c r="E375" i="5"/>
  <c r="E320" i="5"/>
  <c r="E313" i="5"/>
  <c r="E258" i="5"/>
  <c r="E242" i="5"/>
  <c r="E222" i="5"/>
  <c r="E332" i="5"/>
  <c r="E274" i="5"/>
  <c r="E294" i="5"/>
  <c r="E138" i="5"/>
  <c r="E49" i="5"/>
  <c r="E42" i="5"/>
  <c r="E393" i="5"/>
  <c r="E347" i="5"/>
  <c r="E216" i="5"/>
  <c r="E206" i="5"/>
  <c r="E193" i="5"/>
  <c r="E161" i="5"/>
  <c r="E151" i="5"/>
  <c r="E402" i="5"/>
  <c r="E381" i="5"/>
  <c r="E326" i="5"/>
  <c r="E96" i="5"/>
  <c r="E86" i="5"/>
  <c r="E82" i="5"/>
  <c r="J3" i="11"/>
  <c r="J3" i="10"/>
  <c r="E399" i="5"/>
  <c r="E335" i="5"/>
  <c r="E300" i="5"/>
  <c r="E251" i="5"/>
  <c r="E365" i="5"/>
  <c r="E389" i="5"/>
  <c r="E279" i="5"/>
  <c r="E224" i="5"/>
  <c r="E166" i="5"/>
  <c r="E114" i="5"/>
  <c r="E67" i="5"/>
  <c r="E64" i="5"/>
  <c r="E54" i="5"/>
  <c r="E209" i="5"/>
  <c r="E163" i="5"/>
  <c r="E51" i="5"/>
  <c r="E273" i="5"/>
  <c r="E282" i="5"/>
  <c r="E227" i="5"/>
  <c r="E373" i="5"/>
  <c r="E172" i="5"/>
  <c r="E169" i="5"/>
  <c r="E136" i="5"/>
  <c r="E123" i="5"/>
  <c r="E405" i="5"/>
  <c r="E356" i="5"/>
  <c r="E297" i="5"/>
  <c r="E380" i="5"/>
  <c r="E359" i="5"/>
  <c r="E270" i="5"/>
  <c r="E215" i="5"/>
  <c r="E102" i="5"/>
  <c r="E38" i="5"/>
  <c r="E404" i="5"/>
  <c r="E340" i="5"/>
  <c r="E328" i="5"/>
  <c r="E315" i="5"/>
  <c r="E105" i="5"/>
  <c r="E364" i="5"/>
  <c r="E349" i="5"/>
  <c r="E388" i="5"/>
  <c r="E397" i="5"/>
  <c r="E391" i="5"/>
  <c r="E348" i="5"/>
  <c r="E333" i="5"/>
  <c r="E291" i="5"/>
  <c r="E288" i="5"/>
  <c r="E230" i="5"/>
  <c r="E178" i="5"/>
  <c r="E142" i="5"/>
  <c r="E83" i="5"/>
  <c r="E80" i="5"/>
  <c r="E70" i="5"/>
  <c r="E341" i="5"/>
  <c r="E264" i="5"/>
  <c r="E157" i="5"/>
  <c r="E306" i="5"/>
  <c r="E218" i="5"/>
  <c r="E160" i="5"/>
  <c r="E48" i="5"/>
  <c r="E383" i="5"/>
  <c r="E221" i="5"/>
  <c r="E108" i="5"/>
  <c r="E343" i="5"/>
  <c r="E367" i="5"/>
  <c r="E357" i="5"/>
  <c r="E351" i="5"/>
  <c r="E236" i="5"/>
  <c r="E233" i="5"/>
  <c r="E200" i="5"/>
  <c r="E145" i="5"/>
  <c r="E69" i="5"/>
  <c r="E317" i="5"/>
  <c r="E253" i="5"/>
  <c r="E204" i="5"/>
  <c r="E183" i="5"/>
  <c r="E56" i="5"/>
  <c r="E292" i="5"/>
  <c r="E207" i="5"/>
  <c r="E164" i="5"/>
  <c r="E149" i="5"/>
  <c r="E143" i="5"/>
  <c r="E100" i="5"/>
  <c r="E84" i="5"/>
  <c r="E68" i="5"/>
  <c r="E52" i="5"/>
  <c r="E36" i="5"/>
  <c r="E324" i="5"/>
  <c r="E309" i="5"/>
  <c r="E303" i="5"/>
  <c r="E245" i="5"/>
  <c r="E239" i="5"/>
  <c r="E181" i="5"/>
  <c r="E175" i="5"/>
  <c r="E117" i="5"/>
  <c r="E111" i="5"/>
  <c r="E92" i="5"/>
  <c r="E76" i="5"/>
  <c r="E60" i="5"/>
  <c r="E28" i="5"/>
  <c r="E327" i="5"/>
  <c r="E284" i="5"/>
  <c r="E263" i="5"/>
  <c r="E205" i="5"/>
  <c r="E199" i="5"/>
  <c r="E156" i="5"/>
  <c r="E141" i="5"/>
  <c r="E79" i="5"/>
  <c r="E287" i="5"/>
  <c r="E229" i="5"/>
  <c r="E159" i="5"/>
  <c r="E101" i="5"/>
  <c r="E85" i="5"/>
  <c r="E311" i="5"/>
  <c r="E247" i="5"/>
  <c r="E119" i="5"/>
  <c r="E88" i="5"/>
  <c r="E72" i="5"/>
  <c r="E277" i="5"/>
  <c r="E228" i="5"/>
  <c r="E316" i="5"/>
  <c r="E301" i="5"/>
  <c r="E295" i="5"/>
  <c r="E252" i="5"/>
  <c r="E237" i="5"/>
  <c r="E231" i="5"/>
  <c r="E188" i="5"/>
  <c r="E173" i="5"/>
  <c r="E167" i="5"/>
  <c r="E124" i="5"/>
  <c r="E109" i="5"/>
  <c r="E103" i="5"/>
  <c r="E87" i="5"/>
  <c r="E71" i="5"/>
  <c r="E55" i="5"/>
  <c r="E39" i="5"/>
  <c r="E260" i="5"/>
  <c r="E196" i="5"/>
  <c r="E132" i="5"/>
  <c r="E44" i="5"/>
  <c r="E269" i="5"/>
  <c r="E220" i="5"/>
  <c r="E135" i="5"/>
  <c r="E95" i="5"/>
  <c r="E63" i="5"/>
  <c r="E47" i="5"/>
  <c r="E31" i="5"/>
  <c r="E308" i="5"/>
  <c r="E293" i="5"/>
  <c r="E244" i="5"/>
  <c r="E223" i="5"/>
  <c r="E180" i="5"/>
  <c r="E165" i="5"/>
  <c r="E116" i="5"/>
  <c r="E37" i="5"/>
  <c r="E268" i="5"/>
  <c r="E189" i="5"/>
  <c r="E140" i="5"/>
  <c r="E125" i="5"/>
  <c r="E40" i="5"/>
  <c r="E271" i="5"/>
  <c r="E213" i="5"/>
  <c r="E325" i="5"/>
  <c r="E319" i="5"/>
  <c r="E285" i="5"/>
  <c r="E276" i="5"/>
  <c r="E261" i="5"/>
  <c r="E255" i="5"/>
  <c r="E212" i="5"/>
  <c r="E197" i="5"/>
  <c r="E191" i="5"/>
  <c r="E148" i="5"/>
  <c r="E133" i="5"/>
  <c r="E127" i="5"/>
  <c r="E93" i="5"/>
  <c r="E77" i="5"/>
  <c r="E45" i="5"/>
  <c r="E29" i="5"/>
  <c r="J8" i="5"/>
  <c r="K8" i="5" s="1"/>
  <c r="J9" i="5"/>
  <c r="L9" i="5" s="1"/>
  <c r="J10" i="5"/>
  <c r="K10" i="5" s="1"/>
  <c r="J11" i="5"/>
  <c r="K11" i="5" s="1"/>
  <c r="J12" i="5"/>
  <c r="L12" i="5" s="1"/>
  <c r="J13" i="5"/>
  <c r="K13" i="5" s="1"/>
  <c r="J14" i="5"/>
  <c r="K14" i="5" s="1"/>
  <c r="J15" i="5"/>
  <c r="K15" i="5" s="1"/>
  <c r="J16" i="5"/>
  <c r="K16" i="5" s="1"/>
  <c r="J17" i="5"/>
  <c r="L17" i="5" s="1"/>
  <c r="J18" i="5"/>
  <c r="K18" i="5" s="1"/>
  <c r="J19" i="5"/>
  <c r="K19" i="5"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3" i="9" l="1"/>
  <c r="N18" i="5"/>
  <c r="N15" i="6"/>
  <c r="N16" i="6"/>
  <c r="N12" i="6"/>
  <c r="N8" i="6"/>
  <c r="M15" i="6"/>
  <c r="N9" i="5"/>
  <c r="N17" i="5"/>
  <c r="N15" i="5"/>
  <c r="N10" i="5"/>
  <c r="M16" i="5"/>
  <c r="N14" i="5"/>
  <c r="M15" i="5"/>
  <c r="N13" i="5"/>
  <c r="M12" i="5"/>
  <c r="N12" i="5"/>
  <c r="N19" i="5"/>
  <c r="N11" i="5"/>
  <c r="N16" i="5"/>
  <c r="N8" i="5"/>
  <c r="M8" i="5"/>
  <c r="K12" i="5"/>
  <c r="M14" i="5"/>
  <c r="L15" i="5"/>
  <c r="M13" i="5"/>
  <c r="M19" i="5"/>
  <c r="M11" i="5"/>
  <c r="M18" i="5"/>
  <c r="M10" i="5"/>
  <c r="L13" i="5"/>
  <c r="M17" i="5"/>
  <c r="M9" i="5"/>
  <c r="K17" i="5"/>
  <c r="L14" i="5"/>
  <c r="K9" i="5"/>
  <c r="L19" i="5"/>
  <c r="L11" i="5"/>
  <c r="L18" i="5"/>
  <c r="L10" i="5"/>
  <c r="L16" i="5"/>
  <c r="L8" i="5"/>
  <c r="N14" i="6"/>
  <c r="M16" i="6"/>
  <c r="N13" i="6"/>
  <c r="N19" i="6"/>
  <c r="N11" i="6"/>
  <c r="N18" i="6"/>
  <c r="N10" i="6"/>
  <c r="N17" i="6"/>
  <c r="N9" i="6"/>
  <c r="M8" i="6"/>
  <c r="M14" i="6"/>
  <c r="M13" i="6"/>
  <c r="L15" i="6"/>
  <c r="M12" i="6"/>
  <c r="M11" i="6"/>
  <c r="M18" i="6"/>
  <c r="M10" i="6"/>
  <c r="M19" i="6"/>
  <c r="M17" i="6"/>
  <c r="M9" i="6"/>
  <c r="L14" i="6"/>
  <c r="L13" i="6"/>
  <c r="L12" i="6"/>
  <c r="L19" i="6"/>
  <c r="L11" i="6"/>
  <c r="L18" i="6"/>
  <c r="L10" i="6"/>
  <c r="L17" i="6"/>
  <c r="L9" i="6"/>
  <c r="L16" i="6"/>
  <c r="L8" i="6"/>
  <c r="D406" i="8"/>
  <c r="C406" i="8"/>
  <c r="D405" i="8"/>
  <c r="C405" i="8"/>
  <c r="D404" i="8"/>
  <c r="C404" i="8"/>
  <c r="E404" i="8" s="1"/>
  <c r="D403" i="8"/>
  <c r="C403" i="8"/>
  <c r="D402" i="8"/>
  <c r="C402" i="8"/>
  <c r="D401" i="8"/>
  <c r="C401" i="8"/>
  <c r="D400" i="8"/>
  <c r="C400" i="8"/>
  <c r="E400" i="8" s="1"/>
  <c r="D399" i="8"/>
  <c r="C399" i="8"/>
  <c r="D398" i="8"/>
  <c r="C398" i="8"/>
  <c r="E398" i="8" s="1"/>
  <c r="D397" i="8"/>
  <c r="C397" i="8"/>
  <c r="D396" i="8"/>
  <c r="C396" i="8"/>
  <c r="E396" i="8" s="1"/>
  <c r="D395" i="8"/>
  <c r="C395" i="8"/>
  <c r="D394" i="8"/>
  <c r="C394" i="8"/>
  <c r="E394" i="8" s="1"/>
  <c r="D393" i="8"/>
  <c r="C393" i="8"/>
  <c r="D392" i="8"/>
  <c r="C392" i="8"/>
  <c r="E392" i="8" s="1"/>
  <c r="D391" i="8"/>
  <c r="C391" i="8"/>
  <c r="D390" i="8"/>
  <c r="C390" i="8"/>
  <c r="D389" i="8"/>
  <c r="C389" i="8"/>
  <c r="D388" i="8"/>
  <c r="C388" i="8"/>
  <c r="E388" i="8" s="1"/>
  <c r="D387" i="8"/>
  <c r="C387" i="8"/>
  <c r="D386" i="8"/>
  <c r="C386" i="8"/>
  <c r="E386" i="8" s="1"/>
  <c r="D385" i="8"/>
  <c r="C385" i="8"/>
  <c r="D384" i="8"/>
  <c r="C384" i="8"/>
  <c r="D383" i="8"/>
  <c r="C383" i="8"/>
  <c r="D382" i="8"/>
  <c r="C382" i="8"/>
  <c r="E382" i="8" s="1"/>
  <c r="D381" i="8"/>
  <c r="C381" i="8"/>
  <c r="D380" i="8"/>
  <c r="C380" i="8"/>
  <c r="D379" i="8"/>
  <c r="C379" i="8"/>
  <c r="D378" i="8"/>
  <c r="C378" i="8"/>
  <c r="D377" i="8"/>
  <c r="C377" i="8"/>
  <c r="D376" i="8"/>
  <c r="C376" i="8"/>
  <c r="D375" i="8"/>
  <c r="C375" i="8"/>
  <c r="D374" i="8"/>
  <c r="C374" i="8"/>
  <c r="D373" i="8"/>
  <c r="C373" i="8"/>
  <c r="D372" i="8"/>
  <c r="C372" i="8"/>
  <c r="E372" i="8" s="1"/>
  <c r="D371" i="8"/>
  <c r="C371" i="8"/>
  <c r="D370" i="8"/>
  <c r="C370" i="8"/>
  <c r="D369" i="8"/>
  <c r="C369" i="8"/>
  <c r="D368" i="8"/>
  <c r="C368" i="8"/>
  <c r="D367" i="8"/>
  <c r="C367" i="8"/>
  <c r="D366" i="8"/>
  <c r="C366" i="8"/>
  <c r="D365" i="8"/>
  <c r="C365" i="8"/>
  <c r="D364" i="8"/>
  <c r="C364" i="8"/>
  <c r="D363" i="8"/>
  <c r="C363" i="8"/>
  <c r="D362" i="8"/>
  <c r="C362" i="8"/>
  <c r="D361" i="8"/>
  <c r="C361" i="8"/>
  <c r="D360" i="8"/>
  <c r="C360" i="8"/>
  <c r="E360" i="8" s="1"/>
  <c r="D359" i="8"/>
  <c r="C359" i="8"/>
  <c r="D358" i="8"/>
  <c r="C358" i="8"/>
  <c r="D357" i="8"/>
  <c r="C357" i="8"/>
  <c r="D356" i="8"/>
  <c r="C356" i="8"/>
  <c r="E356" i="8" s="1"/>
  <c r="D355" i="8"/>
  <c r="C355" i="8"/>
  <c r="D354" i="8"/>
  <c r="C354" i="8"/>
  <c r="D353" i="8"/>
  <c r="C353" i="8"/>
  <c r="D352" i="8"/>
  <c r="C352" i="8"/>
  <c r="E352" i="8" s="1"/>
  <c r="D351" i="8"/>
  <c r="C351" i="8"/>
  <c r="D350" i="8"/>
  <c r="C350" i="8"/>
  <c r="D349" i="8"/>
  <c r="C349" i="8"/>
  <c r="D348" i="8"/>
  <c r="C348" i="8"/>
  <c r="E348" i="8" s="1"/>
  <c r="D347" i="8"/>
  <c r="C347" i="8"/>
  <c r="D346" i="8"/>
  <c r="C346" i="8"/>
  <c r="D345" i="8"/>
  <c r="C345" i="8"/>
  <c r="D344" i="8"/>
  <c r="C344" i="8"/>
  <c r="D343" i="8"/>
  <c r="C343" i="8"/>
  <c r="D342" i="8"/>
  <c r="C342" i="8"/>
  <c r="D341" i="8"/>
  <c r="C341" i="8"/>
  <c r="D340" i="8"/>
  <c r="C340" i="8"/>
  <c r="E340" i="8" s="1"/>
  <c r="D339" i="8"/>
  <c r="C339" i="8"/>
  <c r="D338" i="8"/>
  <c r="C338" i="8"/>
  <c r="D337" i="8"/>
  <c r="C337" i="8"/>
  <c r="D336" i="8"/>
  <c r="C336" i="8"/>
  <c r="E336" i="8" s="1"/>
  <c r="D335" i="8"/>
  <c r="C335" i="8"/>
  <c r="D334" i="8"/>
  <c r="C334" i="8"/>
  <c r="D333" i="8"/>
  <c r="C333" i="8"/>
  <c r="D332" i="8"/>
  <c r="C332" i="8"/>
  <c r="E332" i="8" s="1"/>
  <c r="D331" i="8"/>
  <c r="C331" i="8"/>
  <c r="D330" i="8"/>
  <c r="C330" i="8"/>
  <c r="D329" i="8"/>
  <c r="C329" i="8"/>
  <c r="D328" i="8"/>
  <c r="C328" i="8"/>
  <c r="E328" i="8" s="1"/>
  <c r="D327" i="8"/>
  <c r="C327" i="8"/>
  <c r="D326" i="8"/>
  <c r="C326" i="8"/>
  <c r="D325" i="8"/>
  <c r="C325" i="8"/>
  <c r="D324" i="8"/>
  <c r="C324" i="8"/>
  <c r="D323" i="8"/>
  <c r="C323" i="8"/>
  <c r="D322" i="8"/>
  <c r="C322" i="8"/>
  <c r="D321" i="8"/>
  <c r="C321" i="8"/>
  <c r="D320" i="8"/>
  <c r="C320" i="8"/>
  <c r="E320" i="8" s="1"/>
  <c r="D319" i="8"/>
  <c r="C319" i="8"/>
  <c r="D318" i="8"/>
  <c r="C318" i="8"/>
  <c r="D317" i="8"/>
  <c r="C317" i="8"/>
  <c r="D316" i="8"/>
  <c r="C316" i="8"/>
  <c r="E316" i="8" s="1"/>
  <c r="D315" i="8"/>
  <c r="C315" i="8"/>
  <c r="D314" i="8"/>
  <c r="C314" i="8"/>
  <c r="D313" i="8"/>
  <c r="C313" i="8"/>
  <c r="D312" i="8"/>
  <c r="C312" i="8"/>
  <c r="E312" i="8" s="1"/>
  <c r="D311" i="8"/>
  <c r="C311" i="8"/>
  <c r="D310" i="8"/>
  <c r="C310" i="8"/>
  <c r="D309" i="8"/>
  <c r="C309" i="8"/>
  <c r="D308" i="8"/>
  <c r="C308" i="8"/>
  <c r="D307" i="8"/>
  <c r="C307" i="8"/>
  <c r="D306" i="8"/>
  <c r="C306" i="8"/>
  <c r="D305" i="8"/>
  <c r="C305" i="8"/>
  <c r="D304" i="8"/>
  <c r="C304" i="8"/>
  <c r="D303" i="8"/>
  <c r="C303" i="8"/>
  <c r="D302" i="8"/>
  <c r="C302" i="8"/>
  <c r="D301" i="8"/>
  <c r="C301" i="8"/>
  <c r="D300" i="8"/>
  <c r="C300" i="8"/>
  <c r="D299" i="8"/>
  <c r="C299" i="8"/>
  <c r="D298" i="8"/>
  <c r="C298" i="8"/>
  <c r="D297" i="8"/>
  <c r="C297" i="8"/>
  <c r="D296" i="8"/>
  <c r="C296" i="8"/>
  <c r="D295" i="8"/>
  <c r="C295" i="8"/>
  <c r="D294" i="8"/>
  <c r="C294" i="8"/>
  <c r="D293" i="8"/>
  <c r="C293" i="8"/>
  <c r="D292" i="8"/>
  <c r="C292" i="8"/>
  <c r="D291" i="8"/>
  <c r="C291" i="8"/>
  <c r="D290" i="8"/>
  <c r="C290" i="8"/>
  <c r="D289" i="8"/>
  <c r="C289" i="8"/>
  <c r="D288" i="8"/>
  <c r="C288" i="8"/>
  <c r="D287" i="8"/>
  <c r="C287" i="8"/>
  <c r="D286" i="8"/>
  <c r="C286" i="8"/>
  <c r="D285" i="8"/>
  <c r="C285" i="8"/>
  <c r="D284" i="8"/>
  <c r="C284" i="8"/>
  <c r="E284" i="8" s="1"/>
  <c r="D283" i="8"/>
  <c r="C283" i="8"/>
  <c r="D282" i="8"/>
  <c r="C282" i="8"/>
  <c r="D281" i="8"/>
  <c r="C281" i="8"/>
  <c r="D280" i="8"/>
  <c r="C280" i="8"/>
  <c r="D279" i="8"/>
  <c r="C279" i="8"/>
  <c r="D278" i="8"/>
  <c r="C278" i="8"/>
  <c r="D277" i="8"/>
  <c r="C277" i="8"/>
  <c r="D276" i="8"/>
  <c r="C276" i="8"/>
  <c r="E276" i="8" s="1"/>
  <c r="D275" i="8"/>
  <c r="C275" i="8"/>
  <c r="D274" i="8"/>
  <c r="C274" i="8"/>
  <c r="D273" i="8"/>
  <c r="C273" i="8"/>
  <c r="D272" i="8"/>
  <c r="C272" i="8"/>
  <c r="E272" i="8" s="1"/>
  <c r="D271" i="8"/>
  <c r="C271" i="8"/>
  <c r="D270" i="8"/>
  <c r="C270" i="8"/>
  <c r="D269" i="8"/>
  <c r="C269" i="8"/>
  <c r="D268" i="8"/>
  <c r="C268" i="8"/>
  <c r="D267" i="8"/>
  <c r="C267" i="8"/>
  <c r="D266" i="8"/>
  <c r="C266" i="8"/>
  <c r="D265" i="8"/>
  <c r="C265" i="8"/>
  <c r="D264" i="8"/>
  <c r="C264" i="8"/>
  <c r="D263" i="8"/>
  <c r="C263" i="8"/>
  <c r="D262" i="8"/>
  <c r="C262" i="8"/>
  <c r="D261" i="8"/>
  <c r="C261" i="8"/>
  <c r="D260" i="8"/>
  <c r="C260" i="8"/>
  <c r="D259" i="8"/>
  <c r="C259" i="8"/>
  <c r="D258" i="8"/>
  <c r="C258" i="8"/>
  <c r="D257" i="8"/>
  <c r="C257" i="8"/>
  <c r="D256" i="8"/>
  <c r="C256" i="8"/>
  <c r="D255" i="8"/>
  <c r="C255" i="8"/>
  <c r="D254" i="8"/>
  <c r="C254" i="8"/>
  <c r="D253" i="8"/>
  <c r="C253" i="8"/>
  <c r="D252" i="8"/>
  <c r="C252" i="8"/>
  <c r="D251" i="8"/>
  <c r="C251" i="8"/>
  <c r="D250" i="8"/>
  <c r="C250" i="8"/>
  <c r="D249" i="8"/>
  <c r="C249" i="8"/>
  <c r="D248" i="8"/>
  <c r="C248" i="8"/>
  <c r="E248" i="8" s="1"/>
  <c r="D247" i="8"/>
  <c r="C247" i="8"/>
  <c r="D246" i="8"/>
  <c r="C246" i="8"/>
  <c r="D245" i="8"/>
  <c r="C245" i="8"/>
  <c r="D244" i="8"/>
  <c r="C244" i="8"/>
  <c r="E244" i="8" s="1"/>
  <c r="D243" i="8"/>
  <c r="C243" i="8"/>
  <c r="D242" i="8"/>
  <c r="C242" i="8"/>
  <c r="D241" i="8"/>
  <c r="C241" i="8"/>
  <c r="D240" i="8"/>
  <c r="C240" i="8"/>
  <c r="E240" i="8" s="1"/>
  <c r="D239" i="8"/>
  <c r="C239" i="8"/>
  <c r="D238" i="8"/>
  <c r="C238" i="8"/>
  <c r="D237" i="8"/>
  <c r="C237" i="8"/>
  <c r="D236" i="8"/>
  <c r="C236" i="8"/>
  <c r="E236" i="8" s="1"/>
  <c r="D235" i="8"/>
  <c r="C235" i="8"/>
  <c r="D234" i="8"/>
  <c r="C234" i="8"/>
  <c r="D233" i="8"/>
  <c r="C233" i="8"/>
  <c r="D232" i="8"/>
  <c r="C232" i="8"/>
  <c r="D231" i="8"/>
  <c r="C231" i="8"/>
  <c r="D230" i="8"/>
  <c r="C230" i="8"/>
  <c r="D229" i="8"/>
  <c r="C229" i="8"/>
  <c r="D228" i="8"/>
  <c r="C228" i="8"/>
  <c r="E228" i="8" s="1"/>
  <c r="D227" i="8"/>
  <c r="C227" i="8"/>
  <c r="D226" i="8"/>
  <c r="C226" i="8"/>
  <c r="D225" i="8"/>
  <c r="C225" i="8"/>
  <c r="D224" i="8"/>
  <c r="C224" i="8"/>
  <c r="E224" i="8" s="1"/>
  <c r="D223" i="8"/>
  <c r="C223" i="8"/>
  <c r="D222" i="8"/>
  <c r="C222" i="8"/>
  <c r="D221" i="8"/>
  <c r="C221" i="8"/>
  <c r="D220" i="8"/>
  <c r="C220" i="8"/>
  <c r="E220" i="8" s="1"/>
  <c r="D219" i="8"/>
  <c r="C219" i="8"/>
  <c r="D218" i="8"/>
  <c r="C218" i="8"/>
  <c r="D217" i="8"/>
  <c r="C217" i="8"/>
  <c r="D216" i="8"/>
  <c r="C216" i="8"/>
  <c r="E216" i="8" s="1"/>
  <c r="D215" i="8"/>
  <c r="C215" i="8"/>
  <c r="D214" i="8"/>
  <c r="C214" i="8"/>
  <c r="D213" i="8"/>
  <c r="C213" i="8"/>
  <c r="D212" i="8"/>
  <c r="C212" i="8"/>
  <c r="E212" i="8" s="1"/>
  <c r="D211" i="8"/>
  <c r="C211" i="8"/>
  <c r="D210" i="8"/>
  <c r="C210" i="8"/>
  <c r="D209" i="8"/>
  <c r="C209" i="8"/>
  <c r="D208" i="8"/>
  <c r="C208" i="8"/>
  <c r="E208" i="8" s="1"/>
  <c r="D207" i="8"/>
  <c r="C207" i="8"/>
  <c r="D206" i="8"/>
  <c r="C206" i="8"/>
  <c r="D205" i="8"/>
  <c r="C205" i="8"/>
  <c r="D204" i="8"/>
  <c r="C204" i="8"/>
  <c r="D203" i="8"/>
  <c r="C203" i="8"/>
  <c r="D202" i="8"/>
  <c r="C202" i="8"/>
  <c r="E202" i="8" s="1"/>
  <c r="D201" i="8"/>
  <c r="C201" i="8"/>
  <c r="D200" i="8"/>
  <c r="C200" i="8"/>
  <c r="D199" i="8"/>
  <c r="C199" i="8"/>
  <c r="D198" i="8"/>
  <c r="C198" i="8"/>
  <c r="E198" i="8" s="1"/>
  <c r="D197" i="8"/>
  <c r="C197" i="8"/>
  <c r="D196" i="8"/>
  <c r="C196" i="8"/>
  <c r="D195" i="8"/>
  <c r="C195" i="8"/>
  <c r="D194" i="8"/>
  <c r="C194" i="8"/>
  <c r="E194" i="8" s="1"/>
  <c r="D193" i="8"/>
  <c r="C193" i="8"/>
  <c r="D192" i="8"/>
  <c r="C192" i="8"/>
  <c r="D191" i="8"/>
  <c r="C191" i="8"/>
  <c r="D190" i="8"/>
  <c r="C190" i="8"/>
  <c r="D189" i="8"/>
  <c r="C189" i="8"/>
  <c r="D188" i="8"/>
  <c r="C188" i="8"/>
  <c r="E188" i="8" s="1"/>
  <c r="D187" i="8"/>
  <c r="C187" i="8"/>
  <c r="D186" i="8"/>
  <c r="C186" i="8"/>
  <c r="D185" i="8"/>
  <c r="C185" i="8"/>
  <c r="D184" i="8"/>
  <c r="C184" i="8"/>
  <c r="D183" i="8"/>
  <c r="C183" i="8"/>
  <c r="D182" i="8"/>
  <c r="C182" i="8"/>
  <c r="D181" i="8"/>
  <c r="C181" i="8"/>
  <c r="D180" i="8"/>
  <c r="C180" i="8"/>
  <c r="D179" i="8"/>
  <c r="C179" i="8"/>
  <c r="D178" i="8"/>
  <c r="C178" i="8"/>
  <c r="D177" i="8"/>
  <c r="C177" i="8"/>
  <c r="D176" i="8"/>
  <c r="C176" i="8"/>
  <c r="D175" i="8"/>
  <c r="C175" i="8"/>
  <c r="D174" i="8"/>
  <c r="C174" i="8"/>
  <c r="D173" i="8"/>
  <c r="C173" i="8"/>
  <c r="D172" i="8"/>
  <c r="C172" i="8"/>
  <c r="D171" i="8"/>
  <c r="C171" i="8"/>
  <c r="D170" i="8"/>
  <c r="C170" i="8"/>
  <c r="D169" i="8"/>
  <c r="C169" i="8"/>
  <c r="D168" i="8"/>
  <c r="C168" i="8"/>
  <c r="D167" i="8"/>
  <c r="C167" i="8"/>
  <c r="D166" i="8"/>
  <c r="C166" i="8"/>
  <c r="D165" i="8"/>
  <c r="C165" i="8"/>
  <c r="D164" i="8"/>
  <c r="C164" i="8"/>
  <c r="D163" i="8"/>
  <c r="C163" i="8"/>
  <c r="D162" i="8"/>
  <c r="C162" i="8"/>
  <c r="E162" i="8" s="1"/>
  <c r="D161" i="8"/>
  <c r="C161" i="8"/>
  <c r="D160" i="8"/>
  <c r="C160" i="8"/>
  <c r="D159" i="8"/>
  <c r="C159" i="8"/>
  <c r="D158" i="8"/>
  <c r="C158" i="8"/>
  <c r="E158" i="8" s="1"/>
  <c r="D157" i="8"/>
  <c r="C157" i="8"/>
  <c r="D156" i="8"/>
  <c r="C156" i="8"/>
  <c r="E156" i="8" s="1"/>
  <c r="D155" i="8"/>
  <c r="C155" i="8"/>
  <c r="D154" i="8"/>
  <c r="C154" i="8"/>
  <c r="D153" i="8"/>
  <c r="C153" i="8"/>
  <c r="D152" i="8"/>
  <c r="C152" i="8"/>
  <c r="D151" i="8"/>
  <c r="C151" i="8"/>
  <c r="D150" i="8"/>
  <c r="C150" i="8"/>
  <c r="D149" i="8"/>
  <c r="C149" i="8"/>
  <c r="D148" i="8"/>
  <c r="C148" i="8"/>
  <c r="D147" i="8"/>
  <c r="C147" i="8"/>
  <c r="D146" i="8"/>
  <c r="C146" i="8"/>
  <c r="D145" i="8"/>
  <c r="C145" i="8"/>
  <c r="D144" i="8"/>
  <c r="C144" i="8"/>
  <c r="D143" i="8"/>
  <c r="C143" i="8"/>
  <c r="D142" i="8"/>
  <c r="C142" i="8"/>
  <c r="D141" i="8"/>
  <c r="C141" i="8"/>
  <c r="D140" i="8"/>
  <c r="C140" i="8"/>
  <c r="E140" i="8" s="1"/>
  <c r="D139" i="8"/>
  <c r="C139" i="8"/>
  <c r="D138" i="8"/>
  <c r="C138" i="8"/>
  <c r="D137" i="8"/>
  <c r="C137" i="8"/>
  <c r="D136" i="8"/>
  <c r="C136" i="8"/>
  <c r="D135" i="8"/>
  <c r="C135" i="8"/>
  <c r="D134" i="8"/>
  <c r="C134" i="8"/>
  <c r="D133" i="8"/>
  <c r="C133" i="8"/>
  <c r="D132" i="8"/>
  <c r="C132" i="8"/>
  <c r="E132" i="8" s="1"/>
  <c r="D131" i="8"/>
  <c r="C131" i="8"/>
  <c r="D130" i="8"/>
  <c r="C130" i="8"/>
  <c r="D129" i="8"/>
  <c r="C129" i="8"/>
  <c r="D128" i="8"/>
  <c r="C128" i="8"/>
  <c r="D127" i="8"/>
  <c r="C127" i="8"/>
  <c r="D126" i="8"/>
  <c r="C126" i="8"/>
  <c r="D125" i="8"/>
  <c r="C125" i="8"/>
  <c r="D124" i="8"/>
  <c r="C124" i="8"/>
  <c r="E124" i="8" s="1"/>
  <c r="D123" i="8"/>
  <c r="C123" i="8"/>
  <c r="D122" i="8"/>
  <c r="C122" i="8"/>
  <c r="D121" i="8"/>
  <c r="C121" i="8"/>
  <c r="D120" i="8"/>
  <c r="C120" i="8"/>
  <c r="D119" i="8"/>
  <c r="C119" i="8"/>
  <c r="D118" i="8"/>
  <c r="C118" i="8"/>
  <c r="D117" i="8"/>
  <c r="C117" i="8"/>
  <c r="D116" i="8"/>
  <c r="C116" i="8"/>
  <c r="E116" i="8" s="1"/>
  <c r="D115" i="8"/>
  <c r="C115" i="8"/>
  <c r="D114" i="8"/>
  <c r="C114" i="8"/>
  <c r="D113" i="8"/>
  <c r="C113" i="8"/>
  <c r="D112" i="8"/>
  <c r="C112" i="8"/>
  <c r="D111" i="8"/>
  <c r="C111" i="8"/>
  <c r="D110" i="8"/>
  <c r="C110" i="8"/>
  <c r="D109" i="8"/>
  <c r="C109" i="8"/>
  <c r="D108" i="8"/>
  <c r="C108" i="8"/>
  <c r="D107" i="8"/>
  <c r="C107" i="8"/>
  <c r="D106" i="8"/>
  <c r="C106" i="8"/>
  <c r="D105" i="8"/>
  <c r="C105" i="8"/>
  <c r="D104" i="8"/>
  <c r="C104" i="8"/>
  <c r="D103" i="8"/>
  <c r="C103" i="8"/>
  <c r="D102" i="8"/>
  <c r="C102" i="8"/>
  <c r="D101" i="8"/>
  <c r="C101" i="8"/>
  <c r="D100" i="8"/>
  <c r="C100" i="8"/>
  <c r="D99" i="8"/>
  <c r="C99" i="8"/>
  <c r="D98" i="8"/>
  <c r="C98" i="8"/>
  <c r="D97" i="8"/>
  <c r="C97" i="8"/>
  <c r="D96" i="8"/>
  <c r="C96" i="8"/>
  <c r="D95" i="8"/>
  <c r="C95" i="8"/>
  <c r="D94" i="8"/>
  <c r="C94" i="8"/>
  <c r="D93" i="8"/>
  <c r="C93" i="8"/>
  <c r="D92" i="8"/>
  <c r="C92" i="8"/>
  <c r="D91" i="8"/>
  <c r="C91" i="8"/>
  <c r="D90" i="8"/>
  <c r="C90" i="8"/>
  <c r="D89" i="8"/>
  <c r="C89" i="8"/>
  <c r="D88" i="8"/>
  <c r="C88" i="8"/>
  <c r="D87" i="8"/>
  <c r="C87" i="8"/>
  <c r="D86" i="8"/>
  <c r="C86" i="8"/>
  <c r="D85" i="8"/>
  <c r="C85" i="8"/>
  <c r="D84" i="8"/>
  <c r="C84" i="8"/>
  <c r="D83" i="8"/>
  <c r="C83" i="8"/>
  <c r="D82" i="8"/>
  <c r="C82" i="8"/>
  <c r="D81" i="8"/>
  <c r="C81" i="8"/>
  <c r="D80" i="8"/>
  <c r="C80" i="8"/>
  <c r="D79" i="8"/>
  <c r="C79" i="8"/>
  <c r="D78" i="8"/>
  <c r="C78" i="8"/>
  <c r="D77" i="8"/>
  <c r="C77" i="8"/>
  <c r="D76" i="8"/>
  <c r="C76" i="8"/>
  <c r="D75" i="8"/>
  <c r="C75" i="8"/>
  <c r="D74" i="8"/>
  <c r="C74" i="8"/>
  <c r="D73" i="8"/>
  <c r="C73" i="8"/>
  <c r="D72" i="8"/>
  <c r="C72" i="8"/>
  <c r="D71" i="8"/>
  <c r="C71" i="8"/>
  <c r="D70" i="8"/>
  <c r="C70" i="8"/>
  <c r="D69" i="8"/>
  <c r="C69" i="8"/>
  <c r="D68" i="8"/>
  <c r="C68" i="8"/>
  <c r="D67" i="8"/>
  <c r="C67" i="8"/>
  <c r="D66" i="8"/>
  <c r="C66" i="8"/>
  <c r="D65" i="8"/>
  <c r="C65" i="8"/>
  <c r="D64" i="8"/>
  <c r="C64" i="8"/>
  <c r="D63" i="8"/>
  <c r="C63" i="8"/>
  <c r="D62" i="8"/>
  <c r="C62" i="8"/>
  <c r="D61" i="8"/>
  <c r="C61" i="8"/>
  <c r="D60" i="8"/>
  <c r="C60" i="8"/>
  <c r="D59" i="8"/>
  <c r="C59" i="8"/>
  <c r="D58" i="8"/>
  <c r="C58" i="8"/>
  <c r="D57" i="8"/>
  <c r="C57" i="8"/>
  <c r="D56" i="8"/>
  <c r="C56" i="8"/>
  <c r="D55" i="8"/>
  <c r="C55" i="8"/>
  <c r="D54" i="8"/>
  <c r="C54" i="8"/>
  <c r="D53" i="8"/>
  <c r="C53" i="8"/>
  <c r="D52" i="8"/>
  <c r="C52" i="8"/>
  <c r="D51" i="8"/>
  <c r="C51" i="8"/>
  <c r="D50" i="8"/>
  <c r="C50" i="8"/>
  <c r="D49" i="8"/>
  <c r="C49" i="8"/>
  <c r="D48" i="8"/>
  <c r="C48" i="8"/>
  <c r="D47" i="8"/>
  <c r="C47" i="8"/>
  <c r="D46" i="8"/>
  <c r="C46" i="8"/>
  <c r="D45" i="8"/>
  <c r="C45" i="8"/>
  <c r="D44" i="8"/>
  <c r="C44" i="8"/>
  <c r="E44" i="8" s="1"/>
  <c r="D43" i="8"/>
  <c r="C43" i="8"/>
  <c r="D42" i="8"/>
  <c r="C42" i="8"/>
  <c r="D41" i="8"/>
  <c r="C41" i="8"/>
  <c r="D40" i="8"/>
  <c r="C40" i="8"/>
  <c r="D39" i="8"/>
  <c r="C39" i="8"/>
  <c r="D38" i="8"/>
  <c r="C38" i="8"/>
  <c r="D37" i="8"/>
  <c r="C37" i="8"/>
  <c r="D36" i="8"/>
  <c r="C36" i="8"/>
  <c r="E36" i="8" s="1"/>
  <c r="D35" i="8"/>
  <c r="C35" i="8"/>
  <c r="D34" i="8"/>
  <c r="C34" i="8"/>
  <c r="D33" i="8"/>
  <c r="C33" i="8"/>
  <c r="D32" i="8"/>
  <c r="C32" i="8"/>
  <c r="D31" i="8"/>
  <c r="C31" i="8"/>
  <c r="D30" i="8"/>
  <c r="C30" i="8"/>
  <c r="D29" i="8"/>
  <c r="C29" i="8"/>
  <c r="D28" i="8"/>
  <c r="C28" i="8"/>
  <c r="D27" i="8"/>
  <c r="C27" i="8"/>
  <c r="D26" i="8"/>
  <c r="C26" i="8"/>
  <c r="D406" i="7"/>
  <c r="C406" i="7"/>
  <c r="D405" i="7"/>
  <c r="C405" i="7"/>
  <c r="E405" i="7" s="1"/>
  <c r="D404" i="7"/>
  <c r="C404" i="7"/>
  <c r="D403" i="7"/>
  <c r="C403" i="7"/>
  <c r="D402" i="7"/>
  <c r="C402" i="7"/>
  <c r="D401" i="7"/>
  <c r="C401" i="7"/>
  <c r="E401" i="7" s="1"/>
  <c r="D400" i="7"/>
  <c r="C400" i="7"/>
  <c r="D399" i="7"/>
  <c r="C399" i="7"/>
  <c r="D398" i="7"/>
  <c r="C398" i="7"/>
  <c r="D397" i="7"/>
  <c r="C397" i="7"/>
  <c r="E397" i="7" s="1"/>
  <c r="D396" i="7"/>
  <c r="C396" i="7"/>
  <c r="D395" i="7"/>
  <c r="C395" i="7"/>
  <c r="D394" i="7"/>
  <c r="C394" i="7"/>
  <c r="D393" i="7"/>
  <c r="C393" i="7"/>
  <c r="D392" i="7"/>
  <c r="C392" i="7"/>
  <c r="D391" i="7"/>
  <c r="C391" i="7"/>
  <c r="D390" i="7"/>
  <c r="C390" i="7"/>
  <c r="D389" i="7"/>
  <c r="C389" i="7"/>
  <c r="E389" i="7" s="1"/>
  <c r="D388" i="7"/>
  <c r="C388" i="7"/>
  <c r="D387" i="7"/>
  <c r="C387" i="7"/>
  <c r="D386" i="7"/>
  <c r="C386" i="7"/>
  <c r="D385" i="7"/>
  <c r="C385" i="7"/>
  <c r="D384" i="7"/>
  <c r="C384" i="7"/>
  <c r="D383" i="7"/>
  <c r="C383" i="7"/>
  <c r="D382" i="7"/>
  <c r="C382" i="7"/>
  <c r="D381" i="7"/>
  <c r="C381" i="7"/>
  <c r="E381" i="7" s="1"/>
  <c r="D380" i="7"/>
  <c r="C380" i="7"/>
  <c r="D379" i="7"/>
  <c r="C379" i="7"/>
  <c r="D378" i="7"/>
  <c r="C378" i="7"/>
  <c r="D377" i="7"/>
  <c r="C377" i="7"/>
  <c r="D376" i="7"/>
  <c r="C376" i="7"/>
  <c r="D375" i="7"/>
  <c r="C375" i="7"/>
  <c r="D374" i="7"/>
  <c r="C374" i="7"/>
  <c r="D373" i="7"/>
  <c r="C373" i="7"/>
  <c r="E373" i="7" s="1"/>
  <c r="D372" i="7"/>
  <c r="C372" i="7"/>
  <c r="D371" i="7"/>
  <c r="C371" i="7"/>
  <c r="D370" i="7"/>
  <c r="C370" i="7"/>
  <c r="D369" i="7"/>
  <c r="C369" i="7"/>
  <c r="E369" i="7" s="1"/>
  <c r="D368" i="7"/>
  <c r="C368" i="7"/>
  <c r="D367" i="7"/>
  <c r="C367" i="7"/>
  <c r="D366" i="7"/>
  <c r="C366" i="7"/>
  <c r="D365" i="7"/>
  <c r="C365" i="7"/>
  <c r="D364" i="7"/>
  <c r="C364" i="7"/>
  <c r="D363" i="7"/>
  <c r="C363" i="7"/>
  <c r="D362" i="7"/>
  <c r="C362" i="7"/>
  <c r="D361" i="7"/>
  <c r="C361" i="7"/>
  <c r="D360" i="7"/>
  <c r="C360" i="7"/>
  <c r="D359" i="7"/>
  <c r="C359" i="7"/>
  <c r="D358" i="7"/>
  <c r="C358" i="7"/>
  <c r="D357" i="7"/>
  <c r="C357" i="7"/>
  <c r="D356" i="7"/>
  <c r="C356" i="7"/>
  <c r="D355" i="7"/>
  <c r="C355" i="7"/>
  <c r="D354" i="7"/>
  <c r="C354" i="7"/>
  <c r="D353" i="7"/>
  <c r="C353" i="7"/>
  <c r="D352" i="7"/>
  <c r="C352" i="7"/>
  <c r="D351" i="7"/>
  <c r="C351" i="7"/>
  <c r="D350" i="7"/>
  <c r="C350" i="7"/>
  <c r="D349" i="7"/>
  <c r="C349" i="7"/>
  <c r="D348" i="7"/>
  <c r="C348" i="7"/>
  <c r="D347" i="7"/>
  <c r="C347" i="7"/>
  <c r="D346" i="7"/>
  <c r="C346" i="7"/>
  <c r="D345" i="7"/>
  <c r="C345" i="7"/>
  <c r="D344" i="7"/>
  <c r="C344" i="7"/>
  <c r="D343" i="7"/>
  <c r="C343" i="7"/>
  <c r="D342" i="7"/>
  <c r="C342" i="7"/>
  <c r="D341" i="7"/>
  <c r="C341" i="7"/>
  <c r="D340" i="7"/>
  <c r="C340" i="7"/>
  <c r="D339" i="7"/>
  <c r="C339" i="7"/>
  <c r="D338" i="7"/>
  <c r="C338" i="7"/>
  <c r="D337" i="7"/>
  <c r="C337" i="7"/>
  <c r="D336" i="7"/>
  <c r="E336" i="7" s="1"/>
  <c r="C336" i="7"/>
  <c r="D335" i="7"/>
  <c r="C335" i="7"/>
  <c r="D334" i="7"/>
  <c r="C334" i="7"/>
  <c r="D333" i="7"/>
  <c r="C333" i="7"/>
  <c r="E333" i="7" s="1"/>
  <c r="D332" i="7"/>
  <c r="C332" i="7"/>
  <c r="D331" i="7"/>
  <c r="C331" i="7"/>
  <c r="D330" i="7"/>
  <c r="C330" i="7"/>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D303" i="7"/>
  <c r="C303" i="7"/>
  <c r="D302" i="7"/>
  <c r="C302" i="7"/>
  <c r="D301" i="7"/>
  <c r="C301" i="7"/>
  <c r="D300" i="7"/>
  <c r="C300" i="7"/>
  <c r="D299" i="7"/>
  <c r="C299" i="7"/>
  <c r="D298" i="7"/>
  <c r="C298" i="7"/>
  <c r="D297" i="7"/>
  <c r="C297" i="7"/>
  <c r="D296" i="7"/>
  <c r="C296" i="7"/>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5" i="7"/>
  <c r="C165" i="7"/>
  <c r="D164" i="7"/>
  <c r="C164"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3" i="7"/>
  <c r="C143" i="7"/>
  <c r="D142" i="7"/>
  <c r="C142" i="7"/>
  <c r="D141" i="7"/>
  <c r="C141"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3" i="7"/>
  <c r="C113" i="7"/>
  <c r="D112" i="7"/>
  <c r="C112" i="7"/>
  <c r="D111" i="7"/>
  <c r="C111" i="7"/>
  <c r="D110" i="7"/>
  <c r="C110" i="7"/>
  <c r="D109" i="7"/>
  <c r="C109" i="7"/>
  <c r="D108" i="7"/>
  <c r="C108"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E30" i="7" l="1"/>
  <c r="E38" i="7"/>
  <c r="E42" i="7"/>
  <c r="E46" i="7"/>
  <c r="E118" i="7"/>
  <c r="E126" i="7"/>
  <c r="E232" i="7"/>
  <c r="E240" i="7"/>
  <c r="E248" i="7"/>
  <c r="E252" i="7"/>
  <c r="E256" i="7"/>
  <c r="E264" i="7"/>
  <c r="E268" i="7"/>
  <c r="E272" i="7"/>
  <c r="E280" i="7"/>
  <c r="E284" i="7"/>
  <c r="E288" i="7"/>
  <c r="E296" i="7"/>
  <c r="E300" i="7"/>
  <c r="E304" i="7"/>
  <c r="E308" i="7"/>
  <c r="E330" i="7"/>
  <c r="E334" i="7"/>
  <c r="E342" i="7"/>
  <c r="E350" i="7"/>
  <c r="E310" i="7"/>
  <c r="E318" i="7"/>
  <c r="E326" i="7"/>
  <c r="E165" i="8"/>
  <c r="E169" i="8"/>
  <c r="E173" i="8"/>
  <c r="E249" i="8"/>
  <c r="E257" i="8"/>
  <c r="E261" i="8"/>
  <c r="E269" i="8"/>
  <c r="E285" i="8"/>
  <c r="E289" i="8"/>
  <c r="E293" i="8"/>
  <c r="E297" i="8"/>
  <c r="E313" i="8"/>
  <c r="E321" i="8"/>
  <c r="E325" i="8"/>
  <c r="E195" i="7"/>
  <c r="E259" i="7"/>
  <c r="E361" i="8"/>
  <c r="E369" i="8"/>
  <c r="E405" i="8"/>
  <c r="E352" i="7"/>
  <c r="E356" i="7"/>
  <c r="E360" i="7"/>
  <c r="E368" i="7"/>
  <c r="E61" i="8"/>
  <c r="E85" i="8"/>
  <c r="E141" i="8"/>
  <c r="E149" i="8"/>
  <c r="E51" i="8"/>
  <c r="E59" i="8"/>
  <c r="E75" i="8"/>
  <c r="E115" i="8"/>
  <c r="E123" i="8"/>
  <c r="E131" i="8"/>
  <c r="E139" i="8"/>
  <c r="E147" i="8"/>
  <c r="E77" i="8"/>
  <c r="E203" i="8"/>
  <c r="E291" i="8"/>
  <c r="E331" i="8"/>
  <c r="E32" i="7"/>
  <c r="E64" i="7"/>
  <c r="E144" i="7"/>
  <c r="E237" i="7"/>
  <c r="E277" i="7"/>
  <c r="E285" i="7"/>
  <c r="E293" i="7"/>
  <c r="E301" i="7"/>
  <c r="E29" i="7"/>
  <c r="E49" i="7"/>
  <c r="E53" i="7"/>
  <c r="E61" i="7"/>
  <c r="E133" i="7"/>
  <c r="E141" i="7"/>
  <c r="E148" i="7"/>
  <c r="E164" i="7"/>
  <c r="E176" i="7"/>
  <c r="E332" i="7"/>
  <c r="E197" i="8"/>
  <c r="E292" i="8"/>
  <c r="E300" i="8"/>
  <c r="E395" i="8"/>
  <c r="E399" i="8"/>
  <c r="E185" i="7"/>
  <c r="E376" i="8"/>
  <c r="E193" i="7"/>
  <c r="E201" i="7"/>
  <c r="E340" i="7"/>
  <c r="E150" i="7"/>
  <c r="E158" i="7"/>
  <c r="E166" i="7"/>
  <c r="E170" i="7"/>
  <c r="E174" i="7"/>
  <c r="E182" i="7"/>
  <c r="E190" i="7"/>
  <c r="E198" i="7"/>
  <c r="E202" i="7"/>
  <c r="E206" i="7"/>
  <c r="E357" i="7"/>
  <c r="E365" i="7"/>
  <c r="E372" i="7"/>
  <c r="E400" i="7"/>
  <c r="E163" i="8"/>
  <c r="E171" i="8"/>
  <c r="E187" i="8"/>
  <c r="E230" i="8"/>
  <c r="E234" i="8"/>
  <c r="E242" i="8"/>
  <c r="E250" i="8"/>
  <c r="E270" i="8"/>
  <c r="E274" i="8"/>
  <c r="E334" i="8"/>
  <c r="E338" i="8"/>
  <c r="E350" i="8"/>
  <c r="E354" i="8"/>
  <c r="E373" i="8"/>
  <c r="E393" i="8"/>
  <c r="E401" i="8"/>
  <c r="E56" i="8"/>
  <c r="E60" i="8"/>
  <c r="E80" i="7"/>
  <c r="E88" i="7"/>
  <c r="E92" i="7"/>
  <c r="E96" i="7"/>
  <c r="E104" i="7"/>
  <c r="E108" i="7"/>
  <c r="E112" i="7"/>
  <c r="E136" i="7"/>
  <c r="E140" i="7"/>
  <c r="E374" i="7"/>
  <c r="E406" i="7"/>
  <c r="E45" i="8"/>
  <c r="E160" i="8"/>
  <c r="E176" i="8"/>
  <c r="E215" i="8"/>
  <c r="E219" i="8"/>
  <c r="E255" i="8"/>
  <c r="E263" i="8"/>
  <c r="E335" i="8"/>
  <c r="E351" i="8"/>
  <c r="E27" i="8"/>
  <c r="E86" i="8"/>
  <c r="E90" i="8"/>
  <c r="E94" i="8"/>
  <c r="E98" i="8"/>
  <c r="E102" i="8"/>
  <c r="E106" i="8"/>
  <c r="E118" i="8"/>
  <c r="E122" i="8"/>
  <c r="E150" i="8"/>
  <c r="E154" i="8"/>
  <c r="E181" i="8"/>
  <c r="E204" i="8"/>
  <c r="E295" i="8"/>
  <c r="E205" i="8"/>
  <c r="E213" i="8"/>
  <c r="E229" i="8"/>
  <c r="E237" i="8"/>
  <c r="E245" i="8"/>
  <c r="E256" i="8"/>
  <c r="E268" i="8"/>
  <c r="E288" i="8"/>
  <c r="E296" i="8"/>
  <c r="E347" i="8"/>
  <c r="E355" i="8"/>
  <c r="E362" i="8"/>
  <c r="E366" i="8"/>
  <c r="E389" i="8"/>
  <c r="E68" i="8"/>
  <c r="E79" i="8"/>
  <c r="E87" i="8"/>
  <c r="E91" i="8"/>
  <c r="E95" i="8"/>
  <c r="E99" i="8"/>
  <c r="E151" i="8"/>
  <c r="E155" i="8"/>
  <c r="E324" i="8"/>
  <c r="E159" i="8"/>
  <c r="E344" i="8"/>
  <c r="E367" i="8"/>
  <c r="E29" i="8"/>
  <c r="E69" i="8"/>
  <c r="E73" i="8"/>
  <c r="E80" i="8"/>
  <c r="E84" i="8"/>
  <c r="E92" i="8"/>
  <c r="E96" i="8"/>
  <c r="E104" i="8"/>
  <c r="E164" i="8"/>
  <c r="E172" i="8"/>
  <c r="E180" i="8"/>
  <c r="E199" i="8"/>
  <c r="E235" i="8"/>
  <c r="E294" i="8"/>
  <c r="E333" i="8"/>
  <c r="E341" i="8"/>
  <c r="E364" i="8"/>
  <c r="E368" i="8"/>
  <c r="E383" i="8"/>
  <c r="E26" i="8"/>
  <c r="E30" i="8"/>
  <c r="E34" i="8"/>
  <c r="E109" i="8"/>
  <c r="E117" i="8"/>
  <c r="E125" i="8"/>
  <c r="E196" i="8"/>
  <c r="E200" i="8"/>
  <c r="E259" i="8"/>
  <c r="E283" i="8"/>
  <c r="E306" i="8"/>
  <c r="E326" i="8"/>
  <c r="E357" i="8"/>
  <c r="E380" i="8"/>
  <c r="E384" i="8"/>
  <c r="E36" i="7"/>
  <c r="E40" i="7"/>
  <c r="E44" i="7"/>
  <c r="E48" i="7"/>
  <c r="E56" i="7"/>
  <c r="E60" i="7"/>
  <c r="E107" i="7"/>
  <c r="E234" i="7"/>
  <c r="E238" i="7"/>
  <c r="E278" i="7"/>
  <c r="E286" i="7"/>
  <c r="E294" i="7"/>
  <c r="E298" i="7"/>
  <c r="E302" i="7"/>
  <c r="E337" i="7"/>
  <c r="E341" i="7"/>
  <c r="E349" i="7"/>
  <c r="E376" i="7"/>
  <c r="E380" i="7"/>
  <c r="E384" i="7"/>
  <c r="E388" i="7"/>
  <c r="E392" i="7"/>
  <c r="E396" i="7"/>
  <c r="E147" i="7"/>
  <c r="E404" i="7"/>
  <c r="E69" i="7"/>
  <c r="E77" i="7"/>
  <c r="E101" i="7"/>
  <c r="E109" i="7"/>
  <c r="E116" i="7"/>
  <c r="E128" i="7"/>
  <c r="E184" i="7"/>
  <c r="E188" i="7"/>
  <c r="E192" i="7"/>
  <c r="E200" i="7"/>
  <c r="E204" i="7"/>
  <c r="E208" i="7"/>
  <c r="E216" i="7"/>
  <c r="E220" i="7"/>
  <c r="E224" i="7"/>
  <c r="E358" i="7"/>
  <c r="E362" i="7"/>
  <c r="E366" i="7"/>
  <c r="E382" i="7"/>
  <c r="E390" i="7"/>
  <c r="E394" i="7"/>
  <c r="E398" i="7"/>
  <c r="E70" i="7"/>
  <c r="E74" i="7"/>
  <c r="E78" i="7"/>
  <c r="E102" i="7"/>
  <c r="E106" i="7"/>
  <c r="E110" i="7"/>
  <c r="E145" i="7"/>
  <c r="E149" i="7"/>
  <c r="E157" i="7"/>
  <c r="E165" i="7"/>
  <c r="E173" i="7"/>
  <c r="E213" i="7"/>
  <c r="E221" i="7"/>
  <c r="E229" i="7"/>
  <c r="E339" i="7"/>
  <c r="E347" i="7"/>
  <c r="E324" i="7"/>
  <c r="E344" i="7"/>
  <c r="E348" i="7"/>
  <c r="E363" i="7"/>
  <c r="E27" i="7"/>
  <c r="E51" i="7"/>
  <c r="E59" i="7"/>
  <c r="E249" i="7"/>
  <c r="E257" i="7"/>
  <c r="E265" i="7"/>
  <c r="E364" i="7"/>
  <c r="E371" i="7"/>
  <c r="E379" i="7"/>
  <c r="E395" i="7"/>
  <c r="F358" i="4"/>
  <c r="F343" i="4"/>
  <c r="F191" i="4"/>
  <c r="F175" i="4"/>
  <c r="F171" i="4"/>
  <c r="F151" i="4"/>
  <c r="F139" i="4"/>
  <c r="F344" i="4"/>
  <c r="F320" i="4"/>
  <c r="F288" i="4"/>
  <c r="F240" i="4"/>
  <c r="F232" i="4"/>
  <c r="F216" i="4"/>
  <c r="F208" i="4"/>
  <c r="F200" i="4"/>
  <c r="F383" i="4"/>
  <c r="F415" i="4"/>
  <c r="F168" i="4"/>
  <c r="F95" i="4"/>
  <c r="F394" i="4"/>
  <c r="F351" i="4"/>
  <c r="F287" i="4"/>
  <c r="F374" i="4"/>
  <c r="F390" i="4"/>
  <c r="F369" i="4"/>
  <c r="F310" i="4"/>
  <c r="F407" i="4"/>
  <c r="F388" i="4"/>
  <c r="F357" i="4"/>
  <c r="F305" i="4"/>
  <c r="F297" i="4"/>
  <c r="F281" i="4"/>
  <c r="F273" i="4"/>
  <c r="F190" i="4"/>
  <c r="F150" i="4"/>
  <c r="F142" i="4"/>
  <c r="F414" i="4"/>
  <c r="F359" i="4"/>
  <c r="F144" i="4"/>
  <c r="F397" i="4"/>
  <c r="F319" i="4"/>
  <c r="F311" i="4"/>
  <c r="F307" i="4"/>
  <c r="F303" i="4"/>
  <c r="F295" i="4"/>
  <c r="F279" i="4"/>
  <c r="F275" i="4"/>
  <c r="F271" i="4"/>
  <c r="F263" i="4"/>
  <c r="F255" i="4"/>
  <c r="F406" i="4"/>
  <c r="F363" i="4"/>
  <c r="F350" i="4"/>
  <c r="F346" i="4"/>
  <c r="F342" i="4"/>
  <c r="F294" i="4"/>
  <c r="F371" i="4"/>
  <c r="F382" i="4"/>
  <c r="F375" i="4"/>
  <c r="F89" i="4"/>
  <c r="F65" i="4"/>
  <c r="F57" i="4"/>
  <c r="F41" i="4"/>
  <c r="F247" i="4"/>
  <c r="F223" i="4"/>
  <c r="F215" i="4"/>
  <c r="F164" i="4"/>
  <c r="F160" i="4"/>
  <c r="F152" i="4"/>
  <c r="F136" i="4"/>
  <c r="F128" i="4"/>
  <c r="F120" i="4"/>
  <c r="F92" i="4"/>
  <c r="F404" i="4"/>
  <c r="F400" i="4"/>
  <c r="F396" i="4"/>
  <c r="F392" i="4"/>
  <c r="F366" i="4"/>
  <c r="F332" i="4"/>
  <c r="F304" i="4"/>
  <c r="F293" i="4"/>
  <c r="F270" i="4"/>
  <c r="F262" i="4"/>
  <c r="F183" i="4"/>
  <c r="F55" i="4"/>
  <c r="F411" i="4"/>
  <c r="F384" i="4"/>
  <c r="F381" i="4"/>
  <c r="F354" i="4"/>
  <c r="F347" i="4"/>
  <c r="F238" i="4"/>
  <c r="F230" i="4"/>
  <c r="F206" i="4"/>
  <c r="F198" i="4"/>
  <c r="F167" i="4"/>
  <c r="F159" i="4"/>
  <c r="F143" i="4"/>
  <c r="F403" i="4"/>
  <c r="F399" i="4"/>
  <c r="F395" i="4"/>
  <c r="F391" i="4"/>
  <c r="F365" i="4"/>
  <c r="F339" i="4"/>
  <c r="F335" i="4"/>
  <c r="F327" i="4"/>
  <c r="F158" i="4"/>
  <c r="F389" i="4"/>
  <c r="F272" i="4"/>
  <c r="F264" i="4"/>
  <c r="F256" i="4"/>
  <c r="F398" i="4"/>
  <c r="F372" i="4"/>
  <c r="F368" i="4"/>
  <c r="F364" i="4"/>
  <c r="F334" i="4"/>
  <c r="F326" i="4"/>
  <c r="F413" i="4"/>
  <c r="F401" i="4"/>
  <c r="F379" i="4"/>
  <c r="F367" i="4"/>
  <c r="F356" i="4"/>
  <c r="F349" i="4"/>
  <c r="F337" i="4"/>
  <c r="F329" i="4"/>
  <c r="F184" i="4"/>
  <c r="F176" i="4"/>
  <c r="F149" i="4"/>
  <c r="F145" i="4"/>
  <c r="F280" i="4"/>
  <c r="F254" i="4"/>
  <c r="F246" i="4"/>
  <c r="F192" i="4"/>
  <c r="F166" i="4"/>
  <c r="F162" i="4"/>
  <c r="F405" i="4"/>
  <c r="F387" i="4"/>
  <c r="F380" i="4"/>
  <c r="F376" i="4"/>
  <c r="F362" i="4"/>
  <c r="F355" i="4"/>
  <c r="F348" i="4"/>
  <c r="F341" i="4"/>
  <c r="F318" i="4"/>
  <c r="F314" i="4"/>
  <c r="F207" i="4"/>
  <c r="F199" i="4"/>
  <c r="F373" i="4"/>
  <c r="F393" i="4"/>
  <c r="F386" i="4"/>
  <c r="F361" i="4"/>
  <c r="F336" i="4"/>
  <c r="F325" i="4"/>
  <c r="F313" i="4"/>
  <c r="F302" i="4"/>
  <c r="F248" i="4"/>
  <c r="F222" i="4"/>
  <c r="F214" i="4"/>
  <c r="F135" i="4"/>
  <c r="F138" i="4"/>
  <c r="F408" i="4"/>
  <c r="F410" i="4"/>
  <c r="F385" i="4"/>
  <c r="F378" i="4"/>
  <c r="F360" i="4"/>
  <c r="F353" i="4"/>
  <c r="F312" i="4"/>
  <c r="F286" i="4"/>
  <c r="F282" i="4"/>
  <c r="F278" i="4"/>
  <c r="F224" i="4"/>
  <c r="F182" i="4"/>
  <c r="F163" i="4"/>
  <c r="F155" i="4"/>
  <c r="F134" i="4"/>
  <c r="F412" i="4"/>
  <c r="F409" i="4"/>
  <c r="F402" i="4"/>
  <c r="F377" i="4"/>
  <c r="F370" i="4"/>
  <c r="F352" i="4"/>
  <c r="F345" i="4"/>
  <c r="F300" i="4"/>
  <c r="F239" i="4"/>
  <c r="F231" i="4"/>
  <c r="F174" i="4"/>
  <c r="E53" i="8"/>
  <c r="E57" i="8"/>
  <c r="E65" i="8"/>
  <c r="E76" i="8"/>
  <c r="E100" i="8"/>
  <c r="E108" i="8"/>
  <c r="E133" i="8"/>
  <c r="E137" i="8"/>
  <c r="E145" i="8"/>
  <c r="E179" i="8"/>
  <c r="E182" i="8"/>
  <c r="E186" i="8"/>
  <c r="E189" i="8"/>
  <c r="E207" i="8"/>
  <c r="E211" i="8"/>
  <c r="E226" i="8"/>
  <c r="E252" i="8"/>
  <c r="E267" i="8"/>
  <c r="E286" i="8"/>
  <c r="E304" i="8"/>
  <c r="E308" i="8"/>
  <c r="E319" i="8"/>
  <c r="E323" i="8"/>
  <c r="E39" i="8"/>
  <c r="E43" i="8"/>
  <c r="E46" i="8"/>
  <c r="E50" i="8"/>
  <c r="E54" i="8"/>
  <c r="E58" i="8"/>
  <c r="E62" i="8"/>
  <c r="E66" i="8"/>
  <c r="E81" i="8"/>
  <c r="E89" i="8"/>
  <c r="E93" i="8"/>
  <c r="E101" i="8"/>
  <c r="E105" i="8"/>
  <c r="E112" i="8"/>
  <c r="E119" i="8"/>
  <c r="E157" i="8"/>
  <c r="E168" i="8"/>
  <c r="E260" i="8"/>
  <c r="E264" i="8"/>
  <c r="E271" i="8"/>
  <c r="E301" i="8"/>
  <c r="E309" i="8"/>
  <c r="E327" i="8"/>
  <c r="E183" i="8"/>
  <c r="E223" i="8"/>
  <c r="E227" i="8"/>
  <c r="E253" i="8"/>
  <c r="E28" i="8"/>
  <c r="E127" i="8"/>
  <c r="E231" i="8"/>
  <c r="E280" i="8"/>
  <c r="E317" i="8"/>
  <c r="E33" i="8"/>
  <c r="E63" i="8"/>
  <c r="E143" i="8"/>
  <c r="E191" i="8"/>
  <c r="E195" i="8"/>
  <c r="E210" i="8"/>
  <c r="E232" i="8"/>
  <c r="E277" i="8"/>
  <c r="E314" i="8"/>
  <c r="E37" i="8"/>
  <c r="E41" i="8"/>
  <c r="E52" i="8"/>
  <c r="E83" i="8"/>
  <c r="E107" i="8"/>
  <c r="E192" i="8"/>
  <c r="E214" i="8"/>
  <c r="E218" i="8"/>
  <c r="E221" i="8"/>
  <c r="E262" i="8"/>
  <c r="E266" i="8"/>
  <c r="E136" i="8"/>
  <c r="E144" i="8"/>
  <c r="E148" i="8"/>
  <c r="E330" i="8"/>
  <c r="E180" i="7"/>
  <c r="E196" i="7"/>
  <c r="E75" i="7"/>
  <c r="E37" i="7"/>
  <c r="E45" i="7"/>
  <c r="E52" i="7"/>
  <c r="E68" i="7"/>
  <c r="E72" i="7"/>
  <c r="E76" i="7"/>
  <c r="E83" i="7"/>
  <c r="E91" i="7"/>
  <c r="E134" i="7"/>
  <c r="E138" i="7"/>
  <c r="E142" i="7"/>
  <c r="E161" i="7"/>
  <c r="E169" i="7"/>
  <c r="E181" i="7"/>
  <c r="E189" i="7"/>
  <c r="E197" i="7"/>
  <c r="E205" i="7"/>
  <c r="E212" i="7"/>
  <c r="E228" i="7"/>
  <c r="E236" i="7"/>
  <c r="E291" i="7"/>
  <c r="E84" i="7"/>
  <c r="E115" i="7"/>
  <c r="E123" i="7"/>
  <c r="E217" i="7"/>
  <c r="E225" i="7"/>
  <c r="E244" i="7"/>
  <c r="E260" i="7"/>
  <c r="E315" i="7"/>
  <c r="E54" i="7"/>
  <c r="E62" i="7"/>
  <c r="E81" i="7"/>
  <c r="E85" i="7"/>
  <c r="E93" i="7"/>
  <c r="E100" i="7"/>
  <c r="E120" i="7"/>
  <c r="E124" i="7"/>
  <c r="E139" i="7"/>
  <c r="E163" i="7"/>
  <c r="E214" i="7"/>
  <c r="E222" i="7"/>
  <c r="E230" i="7"/>
  <c r="E233" i="7"/>
  <c r="E245" i="7"/>
  <c r="E253" i="7"/>
  <c r="E261" i="7"/>
  <c r="E269" i="7"/>
  <c r="E276" i="7"/>
  <c r="E292" i="7"/>
  <c r="E312" i="7"/>
  <c r="E316" i="7"/>
  <c r="E320" i="7"/>
  <c r="E328" i="7"/>
  <c r="E28" i="7"/>
  <c r="E43" i="7"/>
  <c r="E86" i="7"/>
  <c r="E94" i="7"/>
  <c r="E113" i="7"/>
  <c r="E117" i="7"/>
  <c r="E125" i="7"/>
  <c r="E132" i="7"/>
  <c r="E152" i="7"/>
  <c r="E156" i="7"/>
  <c r="E160" i="7"/>
  <c r="E168" i="7"/>
  <c r="E172" i="7"/>
  <c r="E227" i="7"/>
  <c r="E246" i="7"/>
  <c r="E254" i="7"/>
  <c r="E262" i="7"/>
  <c r="E266" i="7"/>
  <c r="E270" i="7"/>
  <c r="E281" i="7"/>
  <c r="E305" i="7"/>
  <c r="E309" i="7"/>
  <c r="E317" i="7"/>
  <c r="E325" i="7"/>
  <c r="E48" i="8"/>
  <c r="E55" i="8"/>
  <c r="E97" i="8"/>
  <c r="E103" i="8"/>
  <c r="E110" i="8"/>
  <c r="E114" i="8"/>
  <c r="E120" i="8"/>
  <c r="E161" i="8"/>
  <c r="E167" i="8"/>
  <c r="E174" i="8"/>
  <c r="E178" i="8"/>
  <c r="E184" i="8"/>
  <c r="E279" i="8"/>
  <c r="E343" i="8"/>
  <c r="E375" i="8"/>
  <c r="E31" i="8"/>
  <c r="E35" i="8"/>
  <c r="E38" i="8"/>
  <c r="E42" i="8"/>
  <c r="E49" i="8"/>
  <c r="E67" i="8"/>
  <c r="E70" i="8"/>
  <c r="E74" i="8"/>
  <c r="E121" i="8"/>
  <c r="E134" i="8"/>
  <c r="E138" i="8"/>
  <c r="E185" i="8"/>
  <c r="E201" i="8"/>
  <c r="E217" i="8"/>
  <c r="E233" i="8"/>
  <c r="E239" i="8"/>
  <c r="E243" i="8"/>
  <c r="E246" i="8"/>
  <c r="E273" i="8"/>
  <c r="E290" i="8"/>
  <c r="E303" i="8"/>
  <c r="E307" i="8"/>
  <c r="E310" i="8"/>
  <c r="E337" i="8"/>
  <c r="E358" i="8"/>
  <c r="E365" i="8"/>
  <c r="E379" i="8"/>
  <c r="E390" i="8"/>
  <c r="E397" i="8"/>
  <c r="E111" i="8"/>
  <c r="E128" i="8"/>
  <c r="E175" i="8"/>
  <c r="E287" i="8"/>
  <c r="E387" i="8"/>
  <c r="E32" i="8"/>
  <c r="E64" i="8"/>
  <c r="E71" i="8"/>
  <c r="E78" i="8"/>
  <c r="E82" i="8"/>
  <c r="E88" i="8"/>
  <c r="E129" i="8"/>
  <c r="E135" i="8"/>
  <c r="E142" i="8"/>
  <c r="E146" i="8"/>
  <c r="E152" i="8"/>
  <c r="E247" i="8"/>
  <c r="E251" i="8"/>
  <c r="E254" i="8"/>
  <c r="E281" i="8"/>
  <c r="E298" i="8"/>
  <c r="E311" i="8"/>
  <c r="E315" i="8"/>
  <c r="E318" i="8"/>
  <c r="E345" i="8"/>
  <c r="E359" i="8"/>
  <c r="E363" i="8"/>
  <c r="E370" i="8"/>
  <c r="E377" i="8"/>
  <c r="E391" i="8"/>
  <c r="E402" i="8"/>
  <c r="E153" i="8"/>
  <c r="E166" i="8"/>
  <c r="E170" i="8"/>
  <c r="E193" i="8"/>
  <c r="E209" i="8"/>
  <c r="E225" i="8"/>
  <c r="E241" i="8"/>
  <c r="E258" i="8"/>
  <c r="E275" i="8"/>
  <c r="E278" i="8"/>
  <c r="E305" i="8"/>
  <c r="E322" i="8"/>
  <c r="E339" i="8"/>
  <c r="E342" i="8"/>
  <c r="E349" i="8"/>
  <c r="E374" i="8"/>
  <c r="E381" i="8"/>
  <c r="E406" i="8"/>
  <c r="E40" i="8"/>
  <c r="E47" i="8"/>
  <c r="E72" i="8"/>
  <c r="E113" i="8"/>
  <c r="E126" i="8"/>
  <c r="E130" i="8"/>
  <c r="E177" i="8"/>
  <c r="E190" i="8"/>
  <c r="E206" i="8"/>
  <c r="E222" i="8"/>
  <c r="E238" i="8"/>
  <c r="E265" i="8"/>
  <c r="E282" i="8"/>
  <c r="E299" i="8"/>
  <c r="E302" i="8"/>
  <c r="E329" i="8"/>
  <c r="E346" i="8"/>
  <c r="E353" i="8"/>
  <c r="E371" i="8"/>
  <c r="E378" i="8"/>
  <c r="E385" i="8"/>
  <c r="E403" i="8"/>
  <c r="E63" i="7"/>
  <c r="E127" i="7"/>
  <c r="E35" i="7"/>
  <c r="E67" i="7"/>
  <c r="E99" i="7"/>
  <c r="E131" i="7"/>
  <c r="E177" i="7"/>
  <c r="E209" i="7"/>
  <c r="E241" i="7"/>
  <c r="E273" i="7"/>
  <c r="E323" i="7"/>
  <c r="E355" i="7"/>
  <c r="E387" i="7"/>
  <c r="E319" i="7"/>
  <c r="E351" i="7"/>
  <c r="E39" i="7"/>
  <c r="E50" i="7"/>
  <c r="E57" i="7"/>
  <c r="E71" i="7"/>
  <c r="E82" i="7"/>
  <c r="E89" i="7"/>
  <c r="E103" i="7"/>
  <c r="E114" i="7"/>
  <c r="E121" i="7"/>
  <c r="E135" i="7"/>
  <c r="E146" i="7"/>
  <c r="E153" i="7"/>
  <c r="E167" i="7"/>
  <c r="E171" i="7"/>
  <c r="E178" i="7"/>
  <c r="E199" i="7"/>
  <c r="E203" i="7"/>
  <c r="E210" i="7"/>
  <c r="E231" i="7"/>
  <c r="E235" i="7"/>
  <c r="E242" i="7"/>
  <c r="E263" i="7"/>
  <c r="E267" i="7"/>
  <c r="E274" i="7"/>
  <c r="E295" i="7"/>
  <c r="E299" i="7"/>
  <c r="E306" i="7"/>
  <c r="E313" i="7"/>
  <c r="E327" i="7"/>
  <c r="E331" i="7"/>
  <c r="E338" i="7"/>
  <c r="E345" i="7"/>
  <c r="E359" i="7"/>
  <c r="E370" i="7"/>
  <c r="E377" i="7"/>
  <c r="E391" i="7"/>
  <c r="E402" i="7"/>
  <c r="E191" i="7"/>
  <c r="E287" i="7"/>
  <c r="E95" i="7"/>
  <c r="E26" i="7"/>
  <c r="E33" i="7"/>
  <c r="E47" i="7"/>
  <c r="E58" i="7"/>
  <c r="E65" i="7"/>
  <c r="E79" i="7"/>
  <c r="E90" i="7"/>
  <c r="E97" i="7"/>
  <c r="E111" i="7"/>
  <c r="E122" i="7"/>
  <c r="E129" i="7"/>
  <c r="E143" i="7"/>
  <c r="E154" i="7"/>
  <c r="E175" i="7"/>
  <c r="E179" i="7"/>
  <c r="E186" i="7"/>
  <c r="E207" i="7"/>
  <c r="E211" i="7"/>
  <c r="E218" i="7"/>
  <c r="E239" i="7"/>
  <c r="E243" i="7"/>
  <c r="E250" i="7"/>
  <c r="E271" i="7"/>
  <c r="E275" i="7"/>
  <c r="E282" i="7"/>
  <c r="E289" i="7"/>
  <c r="E303" i="7"/>
  <c r="E307" i="7"/>
  <c r="E314" i="7"/>
  <c r="E321" i="7"/>
  <c r="E335" i="7"/>
  <c r="E346" i="7"/>
  <c r="E353" i="7"/>
  <c r="E367" i="7"/>
  <c r="E378" i="7"/>
  <c r="E385" i="7"/>
  <c r="E399" i="7"/>
  <c r="E159" i="7"/>
  <c r="E223" i="7"/>
  <c r="E403" i="7"/>
  <c r="E31" i="7"/>
  <c r="E255" i="7"/>
  <c r="E383" i="7"/>
  <c r="E34" i="7"/>
  <c r="E41" i="7"/>
  <c r="E55" i="7"/>
  <c r="E66" i="7"/>
  <c r="E73" i="7"/>
  <c r="E87" i="7"/>
  <c r="E98" i="7"/>
  <c r="E105" i="7"/>
  <c r="E119" i="7"/>
  <c r="E130" i="7"/>
  <c r="E137" i="7"/>
  <c r="E151" i="7"/>
  <c r="E155" i="7"/>
  <c r="E162" i="7"/>
  <c r="E183" i="7"/>
  <c r="E187" i="7"/>
  <c r="E194" i="7"/>
  <c r="E215" i="7"/>
  <c r="E219" i="7"/>
  <c r="E226" i="7"/>
  <c r="E247" i="7"/>
  <c r="E251" i="7"/>
  <c r="E258" i="7"/>
  <c r="E279" i="7"/>
  <c r="E283" i="7"/>
  <c r="E290" i="7"/>
  <c r="E297" i="7"/>
  <c r="E311" i="7"/>
  <c r="E322" i="7"/>
  <c r="E329" i="7"/>
  <c r="E343" i="7"/>
  <c r="E354" i="7"/>
  <c r="E361" i="7"/>
  <c r="E375" i="7"/>
  <c r="E386" i="7"/>
  <c r="E393" i="7"/>
  <c r="F338" i="4"/>
  <c r="F331" i="4"/>
  <c r="F324" i="4"/>
  <c r="F317" i="4"/>
  <c r="F306" i="4"/>
  <c r="F299" i="4"/>
  <c r="F292" i="4"/>
  <c r="F285" i="4"/>
  <c r="F274" i="4"/>
  <c r="F267" i="4"/>
  <c r="F260" i="4"/>
  <c r="F253" i="4"/>
  <c r="F249" i="4"/>
  <c r="F242" i="4"/>
  <c r="F235" i="4"/>
  <c r="F228" i="4"/>
  <c r="F221" i="4"/>
  <c r="F217" i="4"/>
  <c r="F210" i="4"/>
  <c r="F203" i="4"/>
  <c r="F196" i="4"/>
  <c r="F189" i="4"/>
  <c r="F185" i="4"/>
  <c r="F178" i="4"/>
  <c r="F154" i="4"/>
  <c r="F147" i="4"/>
  <c r="F141" i="4"/>
  <c r="F137" i="4"/>
  <c r="F42" i="4"/>
  <c r="F316" i="4"/>
  <c r="F309" i="4"/>
  <c r="F298" i="4"/>
  <c r="F291" i="4"/>
  <c r="F284" i="4"/>
  <c r="F277" i="4"/>
  <c r="F266" i="4"/>
  <c r="F259" i="4"/>
  <c r="F252" i="4"/>
  <c r="F245" i="4"/>
  <c r="F241" i="4"/>
  <c r="F234" i="4"/>
  <c r="F227" i="4"/>
  <c r="F220" i="4"/>
  <c r="F213" i="4"/>
  <c r="F209" i="4"/>
  <c r="F202" i="4"/>
  <c r="F195" i="4"/>
  <c r="F188" i="4"/>
  <c r="F181" i="4"/>
  <c r="F177" i="4"/>
  <c r="F170" i="4"/>
  <c r="F157" i="4"/>
  <c r="F153" i="4"/>
  <c r="F140" i="4"/>
  <c r="F146" i="4"/>
  <c r="F133" i="4"/>
  <c r="F323" i="4"/>
  <c r="F340" i="4"/>
  <c r="F333" i="4"/>
  <c r="F322" i="4"/>
  <c r="F315" i="4"/>
  <c r="F308" i="4"/>
  <c r="F301" i="4"/>
  <c r="F290" i="4"/>
  <c r="F283" i="4"/>
  <c r="F276" i="4"/>
  <c r="F269" i="4"/>
  <c r="F265" i="4"/>
  <c r="F258" i="4"/>
  <c r="F251" i="4"/>
  <c r="F244" i="4"/>
  <c r="F237" i="4"/>
  <c r="F233" i="4"/>
  <c r="F226" i="4"/>
  <c r="F219" i="4"/>
  <c r="F212" i="4"/>
  <c r="F205" i="4"/>
  <c r="F201" i="4"/>
  <c r="F194" i="4"/>
  <c r="F187" i="4"/>
  <c r="F180" i="4"/>
  <c r="F173" i="4"/>
  <c r="F169" i="4"/>
  <c r="F156" i="4"/>
  <c r="F330" i="4"/>
  <c r="F328" i="4"/>
  <c r="F321" i="4"/>
  <c r="F296" i="4"/>
  <c r="F289" i="4"/>
  <c r="F268" i="4"/>
  <c r="F261" i="4"/>
  <c r="F257" i="4"/>
  <c r="F250" i="4"/>
  <c r="F243" i="4"/>
  <c r="F236" i="4"/>
  <c r="F229" i="4"/>
  <c r="F225" i="4"/>
  <c r="F218" i="4"/>
  <c r="F211" i="4"/>
  <c r="F204" i="4"/>
  <c r="F197" i="4"/>
  <c r="F193" i="4"/>
  <c r="F186" i="4"/>
  <c r="F179" i="4"/>
  <c r="F172" i="4"/>
  <c r="F165" i="4"/>
  <c r="F161" i="4"/>
  <c r="F148" i="4"/>
  <c r="F118" i="4"/>
  <c r="F106" i="4"/>
  <c r="F94" i="4"/>
  <c r="F78" i="4"/>
  <c r="F74" i="4"/>
  <c r="F117" i="4"/>
  <c r="F113" i="4"/>
  <c r="F109" i="4"/>
  <c r="F104" i="4"/>
  <c r="F96" i="4"/>
  <c r="F56" i="4"/>
  <c r="F127" i="4"/>
  <c r="F119" i="4"/>
  <c r="F111" i="4"/>
  <c r="F91" i="4"/>
  <c r="F87" i="4"/>
  <c r="F79" i="4"/>
  <c r="F71" i="4"/>
  <c r="F114" i="4"/>
  <c r="F110" i="4"/>
  <c r="F103" i="4"/>
  <c r="F97" i="4"/>
  <c r="F84" i="4"/>
  <c r="F38" i="4"/>
  <c r="F130" i="4"/>
  <c r="F115" i="4"/>
  <c r="F72" i="4"/>
  <c r="F53" i="4"/>
  <c r="F37" i="4"/>
  <c r="F112" i="4"/>
  <c r="F85" i="4"/>
  <c r="F77" i="4"/>
  <c r="F62" i="4"/>
  <c r="F126" i="4"/>
  <c r="F122" i="4"/>
  <c r="F99" i="4"/>
  <c r="F68" i="4"/>
  <c r="F52" i="4"/>
  <c r="F44" i="4"/>
  <c r="F58" i="4"/>
  <c r="F102" i="4"/>
  <c r="F98" i="4"/>
  <c r="F86" i="4"/>
  <c r="F67" i="4"/>
  <c r="F63" i="4"/>
  <c r="F59" i="4"/>
  <c r="F47" i="4"/>
  <c r="F43" i="4"/>
  <c r="F39" i="4"/>
  <c r="F132" i="4"/>
  <c r="F131" i="4"/>
  <c r="F125" i="4"/>
  <c r="F121" i="4"/>
  <c r="F108" i="4"/>
  <c r="F101" i="4"/>
  <c r="F90" i="4"/>
  <c r="F83" i="4"/>
  <c r="F76" i="4"/>
  <c r="F64" i="4"/>
  <c r="F61" i="4"/>
  <c r="F49" i="4"/>
  <c r="F46" i="4"/>
  <c r="F124" i="4"/>
  <c r="F107" i="4"/>
  <c r="F100" i="4"/>
  <c r="F93" i="4"/>
  <c r="F82" i="4"/>
  <c r="F75" i="4"/>
  <c r="F60" i="4"/>
  <c r="F48" i="4"/>
  <c r="F45" i="4"/>
  <c r="F123" i="4"/>
  <c r="F88" i="4"/>
  <c r="F81" i="4"/>
  <c r="F40" i="4"/>
  <c r="F129" i="4"/>
  <c r="F116" i="4"/>
  <c r="F105" i="4"/>
  <c r="F80" i="4"/>
  <c r="F73" i="4"/>
  <c r="F70" i="4"/>
  <c r="F66" i="4"/>
  <c r="F51" i="4"/>
  <c r="F36" i="4"/>
  <c r="F69" i="4"/>
  <c r="F54" i="4"/>
  <c r="F50" i="4"/>
  <c r="F35" i="4"/>
  <c r="D406" i="6"/>
  <c r="C406" i="6"/>
  <c r="D405" i="6"/>
  <c r="C405" i="6"/>
  <c r="D404" i="6"/>
  <c r="C404" i="6"/>
  <c r="D403" i="6"/>
  <c r="C403" i="6"/>
  <c r="D402" i="6"/>
  <c r="C402" i="6"/>
  <c r="D401" i="6"/>
  <c r="C401" i="6"/>
  <c r="D400" i="6"/>
  <c r="C400" i="6"/>
  <c r="D399" i="6"/>
  <c r="C399" i="6"/>
  <c r="D398" i="6"/>
  <c r="C398" i="6"/>
  <c r="D397" i="6"/>
  <c r="C397" i="6"/>
  <c r="D396" i="6"/>
  <c r="C396" i="6"/>
  <c r="D395" i="6"/>
  <c r="C395" i="6"/>
  <c r="D394" i="6"/>
  <c r="C394" i="6"/>
  <c r="D393" i="6"/>
  <c r="C393" i="6"/>
  <c r="D392" i="6"/>
  <c r="C392" i="6"/>
  <c r="D391" i="6"/>
  <c r="C391" i="6"/>
  <c r="D390" i="6"/>
  <c r="C390" i="6"/>
  <c r="D389" i="6"/>
  <c r="C389" i="6"/>
  <c r="D388" i="6"/>
  <c r="C388" i="6"/>
  <c r="D387" i="6"/>
  <c r="C387" i="6"/>
  <c r="D386" i="6"/>
  <c r="C386" i="6"/>
  <c r="D385" i="6"/>
  <c r="C385" i="6"/>
  <c r="D384" i="6"/>
  <c r="C384" i="6"/>
  <c r="D383" i="6"/>
  <c r="C383" i="6"/>
  <c r="D382" i="6"/>
  <c r="C382" i="6"/>
  <c r="D381" i="6"/>
  <c r="C381" i="6"/>
  <c r="D380" i="6"/>
  <c r="C380" i="6"/>
  <c r="D379" i="6"/>
  <c r="C379" i="6"/>
  <c r="D378" i="6"/>
  <c r="C378" i="6"/>
  <c r="D377" i="6"/>
  <c r="C377" i="6"/>
  <c r="D376" i="6"/>
  <c r="C376" i="6"/>
  <c r="D375" i="6"/>
  <c r="C375" i="6"/>
  <c r="D374" i="6"/>
  <c r="C374" i="6"/>
  <c r="D373" i="6"/>
  <c r="C373" i="6"/>
  <c r="D372" i="6"/>
  <c r="C372" i="6"/>
  <c r="D371" i="6"/>
  <c r="C371" i="6"/>
  <c r="D370" i="6"/>
  <c r="C370" i="6"/>
  <c r="D369" i="6"/>
  <c r="C369" i="6"/>
  <c r="D368" i="6"/>
  <c r="C368" i="6"/>
  <c r="D367" i="6"/>
  <c r="C367" i="6"/>
  <c r="D366" i="6"/>
  <c r="C366" i="6"/>
  <c r="D365" i="6"/>
  <c r="C365" i="6"/>
  <c r="D364" i="6"/>
  <c r="C364" i="6"/>
  <c r="D363" i="6"/>
  <c r="C363" i="6"/>
  <c r="D362" i="6"/>
  <c r="C362" i="6"/>
  <c r="D361" i="6"/>
  <c r="C361" i="6"/>
  <c r="D360" i="6"/>
  <c r="C360" i="6"/>
  <c r="D359" i="6"/>
  <c r="C359" i="6"/>
  <c r="D358" i="6"/>
  <c r="C358" i="6"/>
  <c r="D357" i="6"/>
  <c r="C357" i="6"/>
  <c r="D356" i="6"/>
  <c r="C356" i="6"/>
  <c r="D355" i="6"/>
  <c r="C355" i="6"/>
  <c r="D354" i="6"/>
  <c r="C354" i="6"/>
  <c r="D353" i="6"/>
  <c r="C353" i="6"/>
  <c r="D352" i="6"/>
  <c r="C352" i="6"/>
  <c r="D351" i="6"/>
  <c r="C351" i="6"/>
  <c r="D350" i="6"/>
  <c r="C350" i="6"/>
  <c r="D349" i="6"/>
  <c r="C349" i="6"/>
  <c r="D348" i="6"/>
  <c r="C348" i="6"/>
  <c r="D347" i="6"/>
  <c r="C347" i="6"/>
  <c r="D346" i="6"/>
  <c r="C346" i="6"/>
  <c r="D345" i="6"/>
  <c r="C345" i="6"/>
  <c r="D344" i="6"/>
  <c r="C344" i="6"/>
  <c r="D343" i="6"/>
  <c r="C343" i="6"/>
  <c r="D342" i="6"/>
  <c r="C342" i="6"/>
  <c r="D341" i="6"/>
  <c r="C341" i="6"/>
  <c r="D340" i="6"/>
  <c r="C340" i="6"/>
  <c r="D339" i="6"/>
  <c r="C339" i="6"/>
  <c r="D338" i="6"/>
  <c r="C338" i="6"/>
  <c r="D337" i="6"/>
  <c r="C337" i="6"/>
  <c r="D336" i="6"/>
  <c r="C336" i="6"/>
  <c r="D335" i="6"/>
  <c r="C335" i="6"/>
  <c r="D334" i="6"/>
  <c r="C334" i="6"/>
  <c r="D333" i="6"/>
  <c r="C333" i="6"/>
  <c r="D332" i="6"/>
  <c r="C332" i="6"/>
  <c r="D331" i="6"/>
  <c r="C331" i="6"/>
  <c r="D330" i="6"/>
  <c r="C330" i="6"/>
  <c r="D329" i="6"/>
  <c r="C329" i="6"/>
  <c r="D328" i="6"/>
  <c r="C328" i="6"/>
  <c r="D327" i="6"/>
  <c r="C327" i="6"/>
  <c r="D326" i="6"/>
  <c r="C326" i="6"/>
  <c r="D325" i="6"/>
  <c r="C325" i="6"/>
  <c r="D324" i="6"/>
  <c r="C324" i="6"/>
  <c r="D323" i="6"/>
  <c r="C323" i="6"/>
  <c r="D322" i="6"/>
  <c r="C322" i="6"/>
  <c r="D321" i="6"/>
  <c r="C321" i="6"/>
  <c r="D320" i="6"/>
  <c r="C320" i="6"/>
  <c r="D319" i="6"/>
  <c r="C319" i="6"/>
  <c r="D318" i="6"/>
  <c r="C318" i="6"/>
  <c r="D317" i="6"/>
  <c r="C317" i="6"/>
  <c r="D316" i="6"/>
  <c r="C316" i="6"/>
  <c r="D315" i="6"/>
  <c r="C315" i="6"/>
  <c r="D314" i="6"/>
  <c r="C314" i="6"/>
  <c r="D313" i="6"/>
  <c r="C313" i="6"/>
  <c r="D312" i="6"/>
  <c r="C312" i="6"/>
  <c r="D311" i="6"/>
  <c r="C311" i="6"/>
  <c r="D310" i="6"/>
  <c r="C310" i="6"/>
  <c r="D309" i="6"/>
  <c r="C309" i="6"/>
  <c r="D308" i="6"/>
  <c r="C308" i="6"/>
  <c r="D307" i="6"/>
  <c r="C307" i="6"/>
  <c r="D306" i="6"/>
  <c r="C306" i="6"/>
  <c r="D305" i="6"/>
  <c r="C305" i="6"/>
  <c r="D304" i="6"/>
  <c r="C304" i="6"/>
  <c r="D303" i="6"/>
  <c r="C303" i="6"/>
  <c r="D302" i="6"/>
  <c r="C302" i="6"/>
  <c r="D301" i="6"/>
  <c r="C301" i="6"/>
  <c r="D300" i="6"/>
  <c r="C300" i="6"/>
  <c r="D299" i="6"/>
  <c r="C299" i="6"/>
  <c r="D298" i="6"/>
  <c r="C298" i="6"/>
  <c r="D297" i="6"/>
  <c r="C297" i="6"/>
  <c r="D296" i="6"/>
  <c r="C296" i="6"/>
  <c r="D295" i="6"/>
  <c r="C295" i="6"/>
  <c r="D294" i="6"/>
  <c r="C294" i="6"/>
  <c r="D293" i="6"/>
  <c r="C293" i="6"/>
  <c r="D292" i="6"/>
  <c r="C292" i="6"/>
  <c r="D291" i="6"/>
  <c r="C291" i="6"/>
  <c r="D290" i="6"/>
  <c r="C290" i="6"/>
  <c r="D289" i="6"/>
  <c r="C289" i="6"/>
  <c r="D288" i="6"/>
  <c r="C288" i="6"/>
  <c r="D287" i="6"/>
  <c r="C287" i="6"/>
  <c r="D286" i="6"/>
  <c r="C286" i="6"/>
  <c r="D285" i="6"/>
  <c r="C285" i="6"/>
  <c r="D284" i="6"/>
  <c r="C284" i="6"/>
  <c r="D283" i="6"/>
  <c r="C283" i="6"/>
  <c r="D282" i="6"/>
  <c r="C282" i="6"/>
  <c r="D281" i="6"/>
  <c r="C281" i="6"/>
  <c r="D280" i="6"/>
  <c r="C280" i="6"/>
  <c r="D279" i="6"/>
  <c r="C279" i="6"/>
  <c r="D278" i="6"/>
  <c r="C278" i="6"/>
  <c r="D277" i="6"/>
  <c r="C277" i="6"/>
  <c r="D276" i="6"/>
  <c r="C276" i="6"/>
  <c r="D275" i="6"/>
  <c r="C275" i="6"/>
  <c r="D274" i="6"/>
  <c r="C274" i="6"/>
  <c r="D273" i="6"/>
  <c r="C273" i="6"/>
  <c r="D272" i="6"/>
  <c r="C272" i="6"/>
  <c r="D271" i="6"/>
  <c r="C271" i="6"/>
  <c r="D270" i="6"/>
  <c r="C270" i="6"/>
  <c r="D269" i="6"/>
  <c r="C269" i="6"/>
  <c r="D268" i="6"/>
  <c r="C268" i="6"/>
  <c r="D267" i="6"/>
  <c r="C267" i="6"/>
  <c r="D266" i="6"/>
  <c r="C266" i="6"/>
  <c r="D265" i="6"/>
  <c r="C265" i="6"/>
  <c r="D264" i="6"/>
  <c r="C264" i="6"/>
  <c r="D263" i="6"/>
  <c r="C263" i="6"/>
  <c r="D262" i="6"/>
  <c r="C262" i="6"/>
  <c r="D261" i="6"/>
  <c r="C261" i="6"/>
  <c r="D260" i="6"/>
  <c r="C260" i="6"/>
  <c r="D259" i="6"/>
  <c r="C259" i="6"/>
  <c r="D258" i="6"/>
  <c r="C258" i="6"/>
  <c r="D257" i="6"/>
  <c r="C257" i="6"/>
  <c r="D256" i="6"/>
  <c r="C256" i="6"/>
  <c r="D255" i="6"/>
  <c r="C255" i="6"/>
  <c r="D254" i="6"/>
  <c r="C254" i="6"/>
  <c r="D253" i="6"/>
  <c r="C253" i="6"/>
  <c r="D252" i="6"/>
  <c r="C252" i="6"/>
  <c r="D251" i="6"/>
  <c r="C251" i="6"/>
  <c r="D250" i="6"/>
  <c r="C250" i="6"/>
  <c r="D249" i="6"/>
  <c r="C249" i="6"/>
  <c r="D248" i="6"/>
  <c r="C248" i="6"/>
  <c r="D247" i="6"/>
  <c r="C247" i="6"/>
  <c r="D246" i="6"/>
  <c r="C246" i="6"/>
  <c r="D245" i="6"/>
  <c r="C245" i="6"/>
  <c r="D244" i="6"/>
  <c r="C244" i="6"/>
  <c r="D243" i="6"/>
  <c r="C243" i="6"/>
  <c r="D242" i="6"/>
  <c r="C242" i="6"/>
  <c r="D241" i="6"/>
  <c r="C241" i="6"/>
  <c r="D240" i="6"/>
  <c r="C240" i="6"/>
  <c r="D239" i="6"/>
  <c r="C239" i="6"/>
  <c r="D238" i="6"/>
  <c r="C238" i="6"/>
  <c r="D237" i="6"/>
  <c r="C237" i="6"/>
  <c r="D236" i="6"/>
  <c r="C236" i="6"/>
  <c r="D235" i="6"/>
  <c r="C235" i="6"/>
  <c r="D234" i="6"/>
  <c r="C234" i="6"/>
  <c r="D233" i="6"/>
  <c r="C233" i="6"/>
  <c r="D232" i="6"/>
  <c r="C232" i="6"/>
  <c r="D231" i="6"/>
  <c r="C231" i="6"/>
  <c r="D230" i="6"/>
  <c r="C230" i="6"/>
  <c r="D229" i="6"/>
  <c r="C229" i="6"/>
  <c r="D228" i="6"/>
  <c r="C228" i="6"/>
  <c r="D227" i="6"/>
  <c r="C227" i="6"/>
  <c r="D226" i="6"/>
  <c r="C226" i="6"/>
  <c r="D225" i="6"/>
  <c r="C225" i="6"/>
  <c r="D224" i="6"/>
  <c r="C224" i="6"/>
  <c r="D223" i="6"/>
  <c r="C223" i="6"/>
  <c r="D222" i="6"/>
  <c r="C222" i="6"/>
  <c r="D221" i="6"/>
  <c r="C221" i="6"/>
  <c r="D220" i="6"/>
  <c r="C220" i="6"/>
  <c r="D219" i="6"/>
  <c r="C219" i="6"/>
  <c r="D218" i="6"/>
  <c r="C218" i="6"/>
  <c r="D217" i="6"/>
  <c r="C217" i="6"/>
  <c r="D216" i="6"/>
  <c r="C216" i="6"/>
  <c r="D215" i="6"/>
  <c r="C215" i="6"/>
  <c r="D214" i="6"/>
  <c r="C214" i="6"/>
  <c r="D213" i="6"/>
  <c r="C213" i="6"/>
  <c r="D212" i="6"/>
  <c r="C212" i="6"/>
  <c r="D211" i="6"/>
  <c r="C211" i="6"/>
  <c r="D210" i="6"/>
  <c r="C210" i="6"/>
  <c r="D209" i="6"/>
  <c r="C209" i="6"/>
  <c r="D208" i="6"/>
  <c r="C208" i="6"/>
  <c r="D207" i="6"/>
  <c r="C207" i="6"/>
  <c r="D206" i="6"/>
  <c r="C206"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8" i="6"/>
  <c r="C188" i="6"/>
  <c r="D187" i="6"/>
  <c r="C187" i="6"/>
  <c r="D186" i="6"/>
  <c r="C186" i="6"/>
  <c r="D185" i="6"/>
  <c r="C185" i="6"/>
  <c r="D184" i="6"/>
  <c r="C184" i="6"/>
  <c r="D183" i="6"/>
  <c r="C183" i="6"/>
  <c r="D182" i="6"/>
  <c r="C182" i="6"/>
  <c r="D181" i="6"/>
  <c r="C181" i="6"/>
  <c r="D180" i="6"/>
  <c r="C180" i="6"/>
  <c r="D179" i="6"/>
  <c r="C179" i="6"/>
  <c r="D178" i="6"/>
  <c r="C178" i="6"/>
  <c r="D177" i="6"/>
  <c r="C177" i="6"/>
  <c r="D176" i="6"/>
  <c r="C176" i="6"/>
  <c r="D175" i="6"/>
  <c r="C175" i="6"/>
  <c r="D174" i="6"/>
  <c r="C174" i="6"/>
  <c r="D173" i="6"/>
  <c r="C173" i="6"/>
  <c r="D172" i="6"/>
  <c r="C172" i="6"/>
  <c r="D171" i="6"/>
  <c r="C171" i="6"/>
  <c r="D170" i="6"/>
  <c r="C170" i="6"/>
  <c r="D169" i="6"/>
  <c r="C169" i="6"/>
  <c r="D168" i="6"/>
  <c r="C168" i="6"/>
  <c r="D167" i="6"/>
  <c r="C167" i="6"/>
  <c r="D166" i="6"/>
  <c r="C166" i="6"/>
  <c r="D165" i="6"/>
  <c r="C165" i="6"/>
  <c r="D164" i="6"/>
  <c r="C164" i="6"/>
  <c r="D163" i="6"/>
  <c r="C163" i="6"/>
  <c r="D162" i="6"/>
  <c r="C162" i="6"/>
  <c r="D161" i="6"/>
  <c r="C161" i="6"/>
  <c r="D160" i="6"/>
  <c r="C160" i="6"/>
  <c r="D159" i="6"/>
  <c r="C159" i="6"/>
  <c r="D158" i="6"/>
  <c r="C158" i="6"/>
  <c r="D157" i="6"/>
  <c r="C157" i="6"/>
  <c r="D156" i="6"/>
  <c r="C156" i="6"/>
  <c r="D155" i="6"/>
  <c r="C155" i="6"/>
  <c r="D154" i="6"/>
  <c r="C154" i="6"/>
  <c r="D153" i="6"/>
  <c r="C153" i="6"/>
  <c r="D152" i="6"/>
  <c r="C152" i="6"/>
  <c r="D151" i="6"/>
  <c r="C151" i="6"/>
  <c r="D150" i="6"/>
  <c r="C150" i="6"/>
  <c r="D149" i="6"/>
  <c r="C149" i="6"/>
  <c r="D148" i="6"/>
  <c r="C148" i="6"/>
  <c r="D147" i="6"/>
  <c r="C147" i="6"/>
  <c r="D146" i="6"/>
  <c r="C146" i="6"/>
  <c r="D145" i="6"/>
  <c r="C145" i="6"/>
  <c r="D144" i="6"/>
  <c r="C144" i="6"/>
  <c r="D143" i="6"/>
  <c r="C143" i="6"/>
  <c r="D142" i="6"/>
  <c r="C142" i="6"/>
  <c r="D141" i="6"/>
  <c r="C141" i="6"/>
  <c r="D140" i="6"/>
  <c r="C140" i="6"/>
  <c r="D139" i="6"/>
  <c r="C139" i="6"/>
  <c r="D138" i="6"/>
  <c r="C138" i="6"/>
  <c r="D137" i="6"/>
  <c r="C137" i="6"/>
  <c r="D136" i="6"/>
  <c r="C136" i="6"/>
  <c r="D135" i="6"/>
  <c r="C135" i="6"/>
  <c r="D134" i="6"/>
  <c r="C134" i="6"/>
  <c r="D133" i="6"/>
  <c r="C133" i="6"/>
  <c r="D132" i="6"/>
  <c r="C132" i="6"/>
  <c r="D131" i="6"/>
  <c r="C131" i="6"/>
  <c r="D130" i="6"/>
  <c r="C130" i="6"/>
  <c r="D129" i="6"/>
  <c r="C129" i="6"/>
  <c r="D128" i="6"/>
  <c r="C128" i="6"/>
  <c r="D127" i="6"/>
  <c r="C127" i="6"/>
  <c r="D126" i="6"/>
  <c r="C126" i="6"/>
  <c r="D125" i="6"/>
  <c r="C125" i="6"/>
  <c r="D124" i="6"/>
  <c r="C124" i="6"/>
  <c r="D123" i="6"/>
  <c r="C123" i="6"/>
  <c r="D122" i="6"/>
  <c r="C122" i="6"/>
  <c r="D121" i="6"/>
  <c r="C121" i="6"/>
  <c r="D120" i="6"/>
  <c r="C120" i="6"/>
  <c r="D119" i="6"/>
  <c r="C119" i="6"/>
  <c r="D118" i="6"/>
  <c r="C118" i="6"/>
  <c r="D117" i="6"/>
  <c r="C117" i="6"/>
  <c r="D116" i="6"/>
  <c r="C116" i="6"/>
  <c r="D115" i="6"/>
  <c r="C115" i="6"/>
  <c r="D114" i="6"/>
  <c r="C114" i="6"/>
  <c r="D113" i="6"/>
  <c r="C113" i="6"/>
  <c r="D112" i="6"/>
  <c r="C112" i="6"/>
  <c r="D111" i="6"/>
  <c r="C111" i="6"/>
  <c r="D110" i="6"/>
  <c r="C110" i="6"/>
  <c r="D109" i="6"/>
  <c r="C109" i="6"/>
  <c r="D108" i="6"/>
  <c r="C108" i="6"/>
  <c r="D107" i="6"/>
  <c r="C107" i="6"/>
  <c r="D106" i="6"/>
  <c r="C106" i="6"/>
  <c r="D105" i="6"/>
  <c r="C105" i="6"/>
  <c r="D104" i="6"/>
  <c r="C104" i="6"/>
  <c r="D103" i="6"/>
  <c r="C103" i="6"/>
  <c r="D102" i="6"/>
  <c r="C102" i="6"/>
  <c r="D101" i="6"/>
  <c r="C101" i="6"/>
  <c r="D100" i="6"/>
  <c r="C100" i="6"/>
  <c r="D99" i="6"/>
  <c r="C99" i="6"/>
  <c r="D98" i="6"/>
  <c r="C98" i="6"/>
  <c r="D97" i="6"/>
  <c r="C97" i="6"/>
  <c r="D96" i="6"/>
  <c r="C96" i="6"/>
  <c r="D95" i="6"/>
  <c r="C95" i="6"/>
  <c r="D94" i="6"/>
  <c r="C94" i="6"/>
  <c r="D93" i="6"/>
  <c r="C93" i="6"/>
  <c r="D92" i="6"/>
  <c r="C92" i="6"/>
  <c r="D91" i="6"/>
  <c r="C91" i="6"/>
  <c r="D90" i="6"/>
  <c r="C90" i="6"/>
  <c r="D89" i="6"/>
  <c r="C89" i="6"/>
  <c r="D88" i="6"/>
  <c r="C88" i="6"/>
  <c r="D87" i="6"/>
  <c r="C87" i="6"/>
  <c r="D86" i="6"/>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D43" i="6"/>
  <c r="C43" i="6"/>
  <c r="D42" i="6"/>
  <c r="C42" i="6"/>
  <c r="D41" i="6"/>
  <c r="C41" i="6"/>
  <c r="D40" i="6"/>
  <c r="C40" i="6"/>
  <c r="D39" i="6"/>
  <c r="C39" i="6"/>
  <c r="D38" i="6"/>
  <c r="C38" i="6"/>
  <c r="D37" i="6"/>
  <c r="C37" i="6"/>
  <c r="D36" i="6"/>
  <c r="C36" i="6"/>
  <c r="D35" i="6"/>
  <c r="C35" i="6"/>
  <c r="D34" i="6"/>
  <c r="C34" i="6"/>
  <c r="D33" i="6"/>
  <c r="C33" i="6"/>
  <c r="D32" i="6"/>
  <c r="C32" i="6"/>
  <c r="D31" i="6"/>
  <c r="C31" i="6"/>
  <c r="D30" i="6"/>
  <c r="C30" i="6"/>
  <c r="D29" i="6"/>
  <c r="C29" i="6"/>
  <c r="D28" i="6"/>
  <c r="C28" i="6"/>
  <c r="D27" i="6"/>
  <c r="C27" i="6"/>
  <c r="D26" i="6"/>
  <c r="C26" i="6"/>
  <c r="N8" i="4"/>
  <c r="E38" i="6" l="1"/>
  <c r="E58" i="6"/>
  <c r="E82" i="6"/>
  <c r="E110" i="6"/>
  <c r="E138" i="6"/>
  <c r="E142" i="6"/>
  <c r="E290" i="6"/>
  <c r="E314" i="6"/>
  <c r="E322" i="6"/>
  <c r="E330" i="6"/>
  <c r="E346" i="6"/>
  <c r="E378" i="6"/>
  <c r="E386" i="6"/>
  <c r="E406" i="6"/>
  <c r="H3" i="8"/>
  <c r="E3" i="8"/>
  <c r="F3" i="8"/>
  <c r="G3" i="8"/>
  <c r="E46" i="6"/>
  <c r="E102" i="6"/>
  <c r="E64" i="6"/>
  <c r="E168" i="6"/>
  <c r="E172" i="6"/>
  <c r="E180" i="6"/>
  <c r="E184" i="6"/>
  <c r="E188" i="6"/>
  <c r="E208" i="6"/>
  <c r="E212" i="6"/>
  <c r="E216" i="6"/>
  <c r="E224" i="6"/>
  <c r="E228" i="6"/>
  <c r="E236" i="6"/>
  <c r="E240" i="6"/>
  <c r="E244" i="6"/>
  <c r="E264" i="6"/>
  <c r="E268" i="6"/>
  <c r="E272" i="6"/>
  <c r="E276" i="6"/>
  <c r="E284" i="6"/>
  <c r="E288" i="6"/>
  <c r="E300" i="6"/>
  <c r="E308" i="6"/>
  <c r="E316" i="6"/>
  <c r="E320" i="6"/>
  <c r="E328" i="6"/>
  <c r="E332" i="6"/>
  <c r="E336" i="6"/>
  <c r="E340" i="6"/>
  <c r="E348" i="6"/>
  <c r="E352" i="6"/>
  <c r="E360" i="6"/>
  <c r="E364" i="6"/>
  <c r="E372" i="6"/>
  <c r="E384" i="6"/>
  <c r="E392" i="6"/>
  <c r="E396" i="6"/>
  <c r="E400" i="6"/>
  <c r="E27" i="6"/>
  <c r="E31" i="6"/>
  <c r="E35" i="6"/>
  <c r="E39" i="6"/>
  <c r="E43" i="6"/>
  <c r="E167" i="6"/>
  <c r="E171" i="6"/>
  <c r="E175" i="6"/>
  <c r="E303" i="6"/>
  <c r="E339" i="6"/>
  <c r="E355" i="6"/>
  <c r="E367" i="6"/>
  <c r="E371" i="6"/>
  <c r="E385" i="6"/>
  <c r="E45" i="6"/>
  <c r="E48" i="6"/>
  <c r="E52" i="6"/>
  <c r="E56" i="6"/>
  <c r="E60" i="6"/>
  <c r="E379" i="6"/>
  <c r="E387" i="6"/>
  <c r="E403" i="6"/>
  <c r="E53" i="6"/>
  <c r="E57" i="6"/>
  <c r="E68" i="6"/>
  <c r="E108" i="6"/>
  <c r="E128" i="6"/>
  <c r="E65" i="6"/>
  <c r="E69" i="6"/>
  <c r="E73" i="6"/>
  <c r="E101" i="6"/>
  <c r="E125" i="6"/>
  <c r="E129" i="6"/>
  <c r="E157" i="6"/>
  <c r="E165" i="6"/>
  <c r="E185" i="6"/>
  <c r="E193" i="6"/>
  <c r="E201" i="6"/>
  <c r="E213" i="6"/>
  <c r="E233" i="6"/>
  <c r="E241" i="6"/>
  <c r="E253" i="6"/>
  <c r="E289" i="6"/>
  <c r="E337" i="6"/>
  <c r="E369" i="6"/>
  <c r="E376" i="6"/>
  <c r="E292" i="6"/>
  <c r="E47" i="6"/>
  <c r="E166" i="6"/>
  <c r="E174" i="6"/>
  <c r="E186" i="6"/>
  <c r="E297" i="6"/>
  <c r="E305" i="6"/>
  <c r="E317" i="6"/>
  <c r="E356" i="6"/>
  <c r="E28" i="6"/>
  <c r="E32" i="6"/>
  <c r="E75" i="6"/>
  <c r="E83" i="6"/>
  <c r="E91" i="6"/>
  <c r="E99" i="6"/>
  <c r="E107" i="6"/>
  <c r="E111" i="6"/>
  <c r="E119" i="6"/>
  <c r="E127" i="6"/>
  <c r="E147" i="6"/>
  <c r="E155" i="6"/>
  <c r="E159" i="6"/>
  <c r="E163" i="6"/>
  <c r="E194" i="6"/>
  <c r="E218" i="6"/>
  <c r="E226" i="6"/>
  <c r="E250" i="6"/>
  <c r="E258" i="6"/>
  <c r="E266" i="6"/>
  <c r="E282" i="6"/>
  <c r="E353" i="6"/>
  <c r="E361" i="6"/>
  <c r="E380" i="6"/>
  <c r="E196" i="6"/>
  <c r="E256" i="6"/>
  <c r="E181" i="6"/>
  <c r="E404" i="6"/>
  <c r="E200" i="6"/>
  <c r="E248" i="6"/>
  <c r="E29" i="6"/>
  <c r="E37" i="6"/>
  <c r="E41" i="6"/>
  <c r="E72" i="6"/>
  <c r="E76" i="6"/>
  <c r="E80" i="6"/>
  <c r="E84" i="6"/>
  <c r="E88" i="6"/>
  <c r="E100" i="6"/>
  <c r="E116" i="6"/>
  <c r="E124" i="6"/>
  <c r="E132" i="6"/>
  <c r="E136" i="6"/>
  <c r="E144" i="6"/>
  <c r="E156" i="6"/>
  <c r="E160" i="6"/>
  <c r="E191" i="6"/>
  <c r="E203" i="6"/>
  <c r="E227" i="6"/>
  <c r="E231" i="6"/>
  <c r="E239" i="6"/>
  <c r="E243" i="6"/>
  <c r="E251" i="6"/>
  <c r="E259" i="6"/>
  <c r="E275" i="6"/>
  <c r="E354" i="6"/>
  <c r="E362" i="6"/>
  <c r="E381" i="6"/>
  <c r="E388" i="6"/>
  <c r="E347" i="6"/>
  <c r="E393" i="6"/>
  <c r="E140" i="6"/>
  <c r="E324" i="6"/>
  <c r="E40" i="6"/>
  <c r="E44" i="6"/>
  <c r="E55" i="6"/>
  <c r="E63" i="6"/>
  <c r="E74" i="6"/>
  <c r="E85" i="6"/>
  <c r="E96" i="6"/>
  <c r="E130" i="6"/>
  <c r="E133" i="6"/>
  <c r="E137" i="6"/>
  <c r="E141" i="6"/>
  <c r="E152" i="6"/>
  <c r="E183" i="6"/>
  <c r="E202" i="6"/>
  <c r="E210" i="6"/>
  <c r="E214" i="6"/>
  <c r="E225" i="6"/>
  <c r="E252" i="6"/>
  <c r="E298" i="6"/>
  <c r="E321" i="6"/>
  <c r="E329" i="6"/>
  <c r="E260" i="6"/>
  <c r="E189" i="6"/>
  <c r="E197" i="6"/>
  <c r="E26" i="6"/>
  <c r="E30" i="6"/>
  <c r="E49" i="6"/>
  <c r="E90" i="6"/>
  <c r="E94" i="6"/>
  <c r="E109" i="6"/>
  <c r="E117" i="6"/>
  <c r="E121" i="6"/>
  <c r="E146" i="6"/>
  <c r="E154" i="6"/>
  <c r="E158" i="6"/>
  <c r="E173" i="6"/>
  <c r="E177" i="6"/>
  <c r="E192" i="6"/>
  <c r="E219" i="6"/>
  <c r="E234" i="6"/>
  <c r="E257" i="6"/>
  <c r="E265" i="6"/>
  <c r="E273" i="6"/>
  <c r="E280" i="6"/>
  <c r="E299" i="6"/>
  <c r="E304" i="6"/>
  <c r="E61" i="6"/>
  <c r="E204" i="6"/>
  <c r="H3" i="7"/>
  <c r="E3" i="7"/>
  <c r="F3" i="7"/>
  <c r="G3" i="7"/>
  <c r="K8" i="4"/>
  <c r="M8" i="4"/>
  <c r="L8" i="4"/>
  <c r="E36" i="6"/>
  <c r="E78" i="6"/>
  <c r="E93" i="6"/>
  <c r="E104" i="6"/>
  <c r="E122" i="6"/>
  <c r="E139" i="6"/>
  <c r="E150" i="6"/>
  <c r="E278" i="6"/>
  <c r="E312" i="6"/>
  <c r="E342" i="6"/>
  <c r="E399" i="6"/>
  <c r="E86" i="6"/>
  <c r="E169" i="6"/>
  <c r="E176" i="6"/>
  <c r="E211" i="6"/>
  <c r="E271" i="6"/>
  <c r="E335" i="6"/>
  <c r="E105" i="6"/>
  <c r="E112" i="6"/>
  <c r="E66" i="6"/>
  <c r="E95" i="6"/>
  <c r="E113" i="6"/>
  <c r="E120" i="6"/>
  <c r="E148" i="6"/>
  <c r="E205" i="6"/>
  <c r="E220" i="6"/>
  <c r="E246" i="6"/>
  <c r="E310" i="6"/>
  <c r="E344" i="6"/>
  <c r="E374" i="6"/>
  <c r="E77" i="6"/>
  <c r="E92" i="6"/>
  <c r="E103" i="6"/>
  <c r="E149" i="6"/>
  <c r="E164" i="6"/>
  <c r="E206" i="6"/>
  <c r="E221" i="6"/>
  <c r="E232" i="6"/>
  <c r="E285" i="6"/>
  <c r="E296" i="6"/>
  <c r="E349" i="6"/>
  <c r="H3" i="5"/>
  <c r="E368" i="6"/>
  <c r="E33" i="6"/>
  <c r="E50" i="6"/>
  <c r="E67" i="6"/>
  <c r="E70" i="6"/>
  <c r="E87" i="6"/>
  <c r="E97" i="6"/>
  <c r="E114" i="6"/>
  <c r="E131" i="6"/>
  <c r="E134" i="6"/>
  <c r="E151" i="6"/>
  <c r="E161" i="6"/>
  <c r="E178" i="6"/>
  <c r="E195" i="6"/>
  <c r="E198" i="6"/>
  <c r="E215" i="6"/>
  <c r="E222" i="6"/>
  <c r="E229" i="6"/>
  <c r="E247" i="6"/>
  <c r="E254" i="6"/>
  <c r="E261" i="6"/>
  <c r="E279" i="6"/>
  <c r="E286" i="6"/>
  <c r="E293" i="6"/>
  <c r="E307" i="6"/>
  <c r="E311" i="6"/>
  <c r="E318" i="6"/>
  <c r="E325" i="6"/>
  <c r="E343" i="6"/>
  <c r="E350" i="6"/>
  <c r="E357" i="6"/>
  <c r="E375" i="6"/>
  <c r="E382" i="6"/>
  <c r="E389" i="6"/>
  <c r="E34" i="6"/>
  <c r="E51" i="6"/>
  <c r="E54" i="6"/>
  <c r="E71" i="6"/>
  <c r="E81" i="6"/>
  <c r="E98" i="6"/>
  <c r="E115" i="6"/>
  <c r="E118" i="6"/>
  <c r="E135" i="6"/>
  <c r="E145" i="6"/>
  <c r="E162" i="6"/>
  <c r="E179" i="6"/>
  <c r="E182" i="6"/>
  <c r="E199" i="6"/>
  <c r="E209" i="6"/>
  <c r="E223" i="6"/>
  <c r="E230" i="6"/>
  <c r="E237" i="6"/>
  <c r="E255" i="6"/>
  <c r="E262" i="6"/>
  <c r="E269" i="6"/>
  <c r="E283" i="6"/>
  <c r="E287" i="6"/>
  <c r="E294" i="6"/>
  <c r="E301" i="6"/>
  <c r="E315" i="6"/>
  <c r="E319" i="6"/>
  <c r="E326" i="6"/>
  <c r="E333" i="6"/>
  <c r="E351" i="6"/>
  <c r="E358" i="6"/>
  <c r="E365" i="6"/>
  <c r="E383" i="6"/>
  <c r="E390" i="6"/>
  <c r="E397" i="6"/>
  <c r="E394" i="6"/>
  <c r="E401" i="6"/>
  <c r="E238" i="6"/>
  <c r="E245" i="6"/>
  <c r="E263" i="6"/>
  <c r="E270" i="6"/>
  <c r="E277" i="6"/>
  <c r="E291" i="6"/>
  <c r="E295" i="6"/>
  <c r="E302" i="6"/>
  <c r="E309" i="6"/>
  <c r="E323" i="6"/>
  <c r="E327" i="6"/>
  <c r="E334" i="6"/>
  <c r="E341" i="6"/>
  <c r="E359" i="6"/>
  <c r="E366" i="6"/>
  <c r="E373" i="6"/>
  <c r="E391" i="6"/>
  <c r="E398" i="6"/>
  <c r="E405" i="6"/>
  <c r="E42" i="6"/>
  <c r="E59" i="6"/>
  <c r="E62" i="6"/>
  <c r="E79" i="6"/>
  <c r="E89" i="6"/>
  <c r="E106" i="6"/>
  <c r="E123" i="6"/>
  <c r="E126" i="6"/>
  <c r="E143" i="6"/>
  <c r="E153" i="6"/>
  <c r="E170" i="6"/>
  <c r="E187" i="6"/>
  <c r="E190" i="6"/>
  <c r="E207" i="6"/>
  <c r="E217" i="6"/>
  <c r="E235" i="6"/>
  <c r="E242" i="6"/>
  <c r="E249" i="6"/>
  <c r="E267" i="6"/>
  <c r="E274" i="6"/>
  <c r="E281" i="6"/>
  <c r="E306" i="6"/>
  <c r="E313" i="6"/>
  <c r="E331" i="6"/>
  <c r="E338" i="6"/>
  <c r="E345" i="6"/>
  <c r="E363" i="6"/>
  <c r="E370" i="6"/>
  <c r="E377" i="6"/>
  <c r="E395" i="6"/>
  <c r="E402" i="6"/>
  <c r="I3" i="8" l="1"/>
  <c r="G3" i="5"/>
  <c r="E3" i="5"/>
  <c r="H3" i="6"/>
  <c r="I3" i="7"/>
  <c r="I3" i="4"/>
  <c r="F3" i="4"/>
  <c r="G3" i="4"/>
  <c r="H3" i="4"/>
  <c r="F3" i="5"/>
  <c r="E3" i="6"/>
  <c r="F3" i="6"/>
  <c r="G3" i="6"/>
  <c r="M9" i="4" l="1"/>
  <c r="L9" i="4"/>
  <c r="N9" i="4"/>
  <c r="K9" i="4"/>
  <c r="K10" i="4"/>
  <c r="I3" i="5"/>
  <c r="J3" i="4"/>
  <c r="I3" i="6"/>
  <c r="K11" i="4" l="1"/>
  <c r="N10" i="4"/>
  <c r="M10" i="4"/>
  <c r="L10" i="4"/>
  <c r="L11" i="4" l="1"/>
  <c r="M11" i="4"/>
  <c r="N11" i="4"/>
  <c r="K12" i="4"/>
  <c r="K13" i="4" l="1"/>
  <c r="N12" i="4"/>
  <c r="L12" i="4"/>
  <c r="M12" i="4"/>
  <c r="N13" i="4" l="1"/>
  <c r="M13" i="4"/>
  <c r="L13" i="4"/>
  <c r="K20" i="4" l="1"/>
  <c r="K15" i="4"/>
  <c r="K14" i="4"/>
  <c r="M14" i="4"/>
  <c r="N14" i="4"/>
  <c r="L14" i="4"/>
  <c r="K21" i="4" l="1"/>
  <c r="N20" i="4"/>
  <c r="L20" i="4"/>
  <c r="M20" i="4"/>
  <c r="K16" i="4"/>
  <c r="N15" i="4"/>
  <c r="M15" i="4"/>
  <c r="L15" i="4"/>
  <c r="N21" i="4" l="1"/>
  <c r="M21" i="4"/>
  <c r="L21" i="4"/>
  <c r="K17" i="4"/>
  <c r="M16" i="4"/>
  <c r="L16" i="4"/>
  <c r="N16" i="4"/>
  <c r="K18" i="4" l="1"/>
  <c r="N17" i="4"/>
  <c r="L17" i="4"/>
  <c r="M17" i="4"/>
  <c r="N18" i="4" l="1"/>
  <c r="L18" i="4"/>
  <c r="M18" i="4"/>
  <c r="L19" i="4" l="1"/>
  <c r="N19" i="4"/>
  <c r="M19" i="4"/>
  <c r="K1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James Irving</author>
  </authors>
  <commentList>
    <comment ref="A101" authorId="0" shapeId="0" xr:uid="{34BA29D4-C1F5-4660-A141-733748E984B2}">
      <text>
        <r>
          <rPr>
            <b/>
            <sz val="9"/>
            <color indexed="81"/>
            <rFont val="Tahoma"/>
            <family val="2"/>
          </rPr>
          <t>James Irving:</t>
        </r>
        <r>
          <rPr>
            <sz val="9"/>
            <color indexed="81"/>
            <rFont val="Tahoma"/>
            <family val="2"/>
          </rPr>
          <t xml:space="preserve">
Redundant data file with 20, due to missing Mouse # in file 13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James Irving</author>
  </authors>
  <commentList>
    <comment ref="A143" authorId="0" shapeId="0" xr:uid="{AD15011E-4D0E-4584-BF43-967176EFDCA4}">
      <text>
        <r>
          <rPr>
            <b/>
            <sz val="9"/>
            <color indexed="81"/>
            <rFont val="Tahoma"/>
            <family val="2"/>
          </rPr>
          <t>James Irving:</t>
        </r>
        <r>
          <rPr>
            <sz val="9"/>
            <color indexed="81"/>
            <rFont val="Tahoma"/>
            <family val="2"/>
          </rPr>
          <t xml:space="preserve">
Redundant data file with 20, due to missing Mouse # in file 13 name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James M. Irving</author>
  </authors>
  <commentList>
    <comment ref="L2" authorId="0" shapeId="0" xr:uid="{00000000-0006-0000-0200-000001000000}">
      <text>
        <r>
          <rPr>
            <b/>
            <sz val="9"/>
            <color indexed="81"/>
            <rFont val="Tahoma"/>
            <family val="2"/>
          </rPr>
          <t>James M. Irving:</t>
        </r>
        <r>
          <rPr>
            <sz val="9"/>
            <color indexed="81"/>
            <rFont val="Tahoma"/>
            <family val="2"/>
          </rPr>
          <t xml:space="preserve">
Data +1 *10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James Irving</author>
  </authors>
  <commentList>
    <comment ref="E12" authorId="0" shapeId="0" xr:uid="{00000000-0006-0000-0300-000001000000}">
      <text>
        <r>
          <rPr>
            <b/>
            <sz val="9"/>
            <color indexed="81"/>
            <rFont val="Tahoma"/>
            <family val="2"/>
          </rPr>
          <t>James Irving:</t>
        </r>
        <r>
          <rPr>
            <sz val="9"/>
            <color indexed="81"/>
            <rFont val="Tahoma"/>
            <family val="2"/>
          </rPr>
          <t xml:space="preserve">
Early defined as Days 1-6; Late defined as 17+</t>
        </r>
      </text>
    </comment>
    <comment ref="E14" authorId="0" shapeId="0" xr:uid="{00000000-0006-0000-0300-000002000000}">
      <text>
        <r>
          <rPr>
            <b/>
            <sz val="9"/>
            <color indexed="81"/>
            <rFont val="Tahoma"/>
            <family val="2"/>
          </rPr>
          <t>James Irving:</t>
        </r>
        <r>
          <rPr>
            <sz val="9"/>
            <color indexed="81"/>
            <rFont val="Tahoma"/>
            <family val="2"/>
          </rPr>
          <t xml:space="preserve">
Early defined as Days 1-6; Late defined as 17+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James Irving</author>
  </authors>
  <commentList>
    <comment ref="E12" authorId="0" shapeId="0" xr:uid="{00000000-0006-0000-0400-000001000000}">
      <text>
        <r>
          <rPr>
            <b/>
            <sz val="9"/>
            <color indexed="81"/>
            <rFont val="Tahoma"/>
            <family val="2"/>
          </rPr>
          <t>James Irving:</t>
        </r>
        <r>
          <rPr>
            <sz val="9"/>
            <color indexed="81"/>
            <rFont val="Tahoma"/>
            <family val="2"/>
          </rPr>
          <t xml:space="preserve">
Early defined as Days 1-6; Late defined as 17+</t>
        </r>
      </text>
    </comment>
    <comment ref="E14" authorId="0" shapeId="0" xr:uid="{00000000-0006-0000-0400-000002000000}">
      <text>
        <r>
          <rPr>
            <b/>
            <sz val="9"/>
            <color indexed="81"/>
            <rFont val="Tahoma"/>
            <family val="2"/>
          </rPr>
          <t>James Irving:</t>
        </r>
        <r>
          <rPr>
            <sz val="9"/>
            <color indexed="81"/>
            <rFont val="Tahoma"/>
            <family val="2"/>
          </rPr>
          <t xml:space="preserve">
Early defined as Days 1-6; Late defined as 17+</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James Irving</author>
  </authors>
  <commentList>
    <comment ref="E12" authorId="0" shapeId="0" xr:uid="{00000000-0006-0000-0500-000001000000}">
      <text>
        <r>
          <rPr>
            <b/>
            <sz val="9"/>
            <color indexed="81"/>
            <rFont val="Tahoma"/>
            <family val="2"/>
          </rPr>
          <t>James Irving:</t>
        </r>
        <r>
          <rPr>
            <sz val="9"/>
            <color indexed="81"/>
            <rFont val="Tahoma"/>
            <family val="2"/>
          </rPr>
          <t xml:space="preserve">
Early defined as Days 1-6; Late defined as 17+</t>
        </r>
      </text>
    </comment>
    <comment ref="E14" authorId="0" shapeId="0" xr:uid="{00000000-0006-0000-0500-000002000000}">
      <text>
        <r>
          <rPr>
            <b/>
            <sz val="9"/>
            <color indexed="81"/>
            <rFont val="Tahoma"/>
            <family val="2"/>
          </rPr>
          <t>James Irving:</t>
        </r>
        <r>
          <rPr>
            <sz val="9"/>
            <color indexed="81"/>
            <rFont val="Tahoma"/>
            <family val="2"/>
          </rPr>
          <t xml:space="preserve">
Early defined as Days 1-6; Late defined as 17+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James Irving</author>
  </authors>
  <commentList>
    <comment ref="E12" authorId="0" shapeId="0" xr:uid="{00000000-0006-0000-0600-000001000000}">
      <text>
        <r>
          <rPr>
            <b/>
            <sz val="9"/>
            <color indexed="81"/>
            <rFont val="Tahoma"/>
            <family val="2"/>
          </rPr>
          <t>James Irving:</t>
        </r>
        <r>
          <rPr>
            <sz val="9"/>
            <color indexed="81"/>
            <rFont val="Tahoma"/>
            <family val="2"/>
          </rPr>
          <t xml:space="preserve">
Early defined as Days 1-6; Late defined as 17+</t>
        </r>
      </text>
    </comment>
    <comment ref="E14" authorId="0" shapeId="0" xr:uid="{00000000-0006-0000-0600-000002000000}">
      <text>
        <r>
          <rPr>
            <b/>
            <sz val="9"/>
            <color indexed="81"/>
            <rFont val="Tahoma"/>
            <family val="2"/>
          </rPr>
          <t>James Irving:</t>
        </r>
        <r>
          <rPr>
            <sz val="9"/>
            <color indexed="81"/>
            <rFont val="Tahoma"/>
            <family val="2"/>
          </rPr>
          <t xml:space="preserve">
Early defined as Days 1-6; Late defined as 17+</t>
        </r>
      </text>
    </comment>
  </commentList>
</comments>
</file>

<file path=xl/sharedStrings.xml><?xml version="1.0" encoding="utf-8"?>
<sst xmlns="http://schemas.openxmlformats.org/spreadsheetml/2006/main" count="13701" uniqueCount="231">
  <si>
    <t>File Name</t>
  </si>
  <si>
    <t>Drink Type</t>
  </si>
  <si>
    <t>Ethanol Day</t>
  </si>
  <si>
    <t>units(u)</t>
  </si>
  <si>
    <t>Unit Name</t>
  </si>
  <si>
    <t>Light Response</t>
  </si>
  <si>
    <t>Lick Response</t>
  </si>
  <si>
    <t># Licks</t>
  </si>
  <si>
    <t>%Spikes in Bursts-All</t>
  </si>
  <si>
    <t>ethanol</t>
  </si>
  <si>
    <t>inhibited</t>
  </si>
  <si>
    <t>CRF</t>
  </si>
  <si>
    <t>CHANGE CUTOFFS HERE</t>
  </si>
  <si>
    <t xml:space="preserve">COUNTER - WILL UPDATE TO REFLECT ONLY THE VISIBLE UNITS BELOW. COPY AND PASTE RESULT WITH FILTER SETTINGS </t>
  </si>
  <si>
    <t>Firing Cutoff(Hz)</t>
  </si>
  <si>
    <t>Bursting Cutoff(%)</t>
  </si>
  <si>
    <t>LFHB</t>
  </si>
  <si>
    <t>LFLB</t>
  </si>
  <si>
    <t>HFHB</t>
  </si>
  <si>
    <t>HFLB</t>
  </si>
  <si>
    <t>tot</t>
  </si>
  <si>
    <t>DATA FILTER SETTINGS</t>
  </si>
  <si>
    <t>FILTERED DATA UNIT COUNTS: (Copy counts above and paste VALUES here)</t>
  </si>
  <si>
    <t>Sessions</t>
  </si>
  <si>
    <t>Hours</t>
  </si>
  <si>
    <t xml:space="preserve">Drink </t>
  </si>
  <si>
    <t xml:space="preserve">Light Response </t>
  </si>
  <si>
    <t>Total</t>
  </si>
  <si>
    <t>LFHB%</t>
  </si>
  <si>
    <t>LFLB%</t>
  </si>
  <si>
    <t>HFHB%</t>
  </si>
  <si>
    <t>HFLB%</t>
  </si>
  <si>
    <t>All</t>
  </si>
  <si>
    <t>Ethanol</t>
  </si>
  <si>
    <t>all</t>
  </si>
  <si>
    <t>non CRF</t>
  </si>
  <si>
    <t>Early</t>
  </si>
  <si>
    <t>Late</t>
  </si>
  <si>
    <t>CLASSIFICATION COLUMNS (DO NOT CHANGE)</t>
  </si>
  <si>
    <t>FIRING AND BURSTING - PASTE VALUES</t>
  </si>
  <si>
    <t>PASTE ANY IDENTIFIER COLUMNS TO USE AS CATEGORIES TO COUNT YOUR UNITS</t>
  </si>
  <si>
    <t>Firing</t>
  </si>
  <si>
    <t>Burst</t>
  </si>
  <si>
    <t>BurstType</t>
  </si>
  <si>
    <t>""</t>
  </si>
  <si>
    <t>Spk/sec-Average</t>
  </si>
  <si>
    <t>DATA(Q)</t>
  </si>
  <si>
    <t>EarlyOrLate</t>
  </si>
  <si>
    <t>#Licks</t>
  </si>
  <si>
    <t>FullSess-Spk/sec</t>
  </si>
  <si>
    <t>FullSess-%SpikesInBursts</t>
  </si>
  <si>
    <t>Change In Rate Hr4 vs 1</t>
  </si>
  <si>
    <t>Hour1-Spk/sec</t>
  </si>
  <si>
    <t>Hour1-%SpikesInBursts</t>
  </si>
  <si>
    <t>Hour2-Spk/sec</t>
  </si>
  <si>
    <t>Hour2-%SpikesInBursts</t>
  </si>
  <si>
    <t>Hour3-Spk/sec</t>
  </si>
  <si>
    <t>Hour3-%SpikesInBursts</t>
  </si>
  <si>
    <t>Hour4-Spk/sec</t>
  </si>
  <si>
    <t>Hour4-%SpikesInBursts</t>
  </si>
  <si>
    <t>CV</t>
  </si>
  <si>
    <t>avgISI</t>
  </si>
  <si>
    <t>Hour1-Spk/sec2</t>
  </si>
  <si>
    <t>Hour1-NumLicks</t>
  </si>
  <si>
    <t>Hour2-Spk/sec3</t>
  </si>
  <si>
    <t>Hour2-NumLicks</t>
  </si>
  <si>
    <t>Hour3-Spk/sec4</t>
  </si>
  <si>
    <t>Hour3-NumLicks</t>
  </si>
  <si>
    <t>Hour4-Spk/sec5</t>
  </si>
  <si>
    <t>Hour4-NumLicks</t>
  </si>
  <si>
    <t>OA6-RecDay3-011416_sub-CH13ABnoC-FIN_1ABC.nex5</t>
  </si>
  <si>
    <t>sig001a</t>
  </si>
  <si>
    <t>NR</t>
  </si>
  <si>
    <t>OA5-RecDay2-FIN.nex5</t>
  </si>
  <si>
    <t>sig003a</t>
  </si>
  <si>
    <t>sig007a</t>
  </si>
  <si>
    <t>predictExcited</t>
  </si>
  <si>
    <t>sig005a</t>
  </si>
  <si>
    <t>sig005b</t>
  </si>
  <si>
    <t>sig006a</t>
  </si>
  <si>
    <t>sig008a</t>
  </si>
  <si>
    <t>sig009a</t>
  </si>
  <si>
    <t>excited</t>
  </si>
  <si>
    <t>CeA CRF OA2-5 RD3 09072016-DID1_spl_001_merged-QUICK FIN.nex5</t>
  </si>
  <si>
    <t>SPK01a</t>
  </si>
  <si>
    <t>sig012a</t>
  </si>
  <si>
    <t>SPK05b</t>
  </si>
  <si>
    <t>sig013a</t>
  </si>
  <si>
    <t>SPK06a</t>
  </si>
  <si>
    <t>SPK06b</t>
  </si>
  <si>
    <t>sig015a</t>
  </si>
  <si>
    <t>SPK06c</t>
  </si>
  <si>
    <t>OA6-RecDay2-onlygoodsaved_FIN.nex5</t>
  </si>
  <si>
    <t>sig010a</t>
  </si>
  <si>
    <t>sig013b</t>
  </si>
  <si>
    <t>SPK09a</t>
  </si>
  <si>
    <t>SPK11a</t>
  </si>
  <si>
    <t>SPK12a</t>
  </si>
  <si>
    <t>OA5-RecDay4-012016_FIN.nex5</t>
  </si>
  <si>
    <t>sig002b</t>
  </si>
  <si>
    <t>sig003b</t>
  </si>
  <si>
    <t>sig004a</t>
  </si>
  <si>
    <t>SPK14a</t>
  </si>
  <si>
    <t>sig011a</t>
  </si>
  <si>
    <t>SPK16b</t>
  </si>
  <si>
    <t>sig014a</t>
  </si>
  <si>
    <t>CeACRFOA2-5 RD4 10042016 - FULL SESSION- ROUGH CUT - FIN+DIDints.nex5</t>
  </si>
  <si>
    <t>Early/Mid</t>
  </si>
  <si>
    <t>sig015b</t>
  </si>
  <si>
    <t>SPK01c</t>
  </si>
  <si>
    <t>OA5-RecDay3-011216-FIN.nex5</t>
  </si>
  <si>
    <t>sig002a</t>
  </si>
  <si>
    <t>SPK02a</t>
  </si>
  <si>
    <t>SPK07a</t>
  </si>
  <si>
    <t>SPK08a</t>
  </si>
  <si>
    <t>SPK10a</t>
  </si>
  <si>
    <t>sig016a</t>
  </si>
  <si>
    <t>OA4-RecDay4-012116-POSTMINCUT-noisey_FIN.nex5</t>
  </si>
  <si>
    <t>sig006b</t>
  </si>
  <si>
    <t>sig006c</t>
  </si>
  <si>
    <t>predictive</t>
  </si>
  <si>
    <t>OA4-RecDay2-Event19Lick_FIN.nex5</t>
  </si>
  <si>
    <t>sig010b</t>
  </si>
  <si>
    <t>SPK13a</t>
  </si>
  <si>
    <t>OA3-RecDay-011516-1AB-fromstimWFs-FIN_10-2016.nex5</t>
  </si>
  <si>
    <t>sig001b</t>
  </si>
  <si>
    <t>OA3-RecDay2-01092016-QuickClean-2ALick_FIN.nex5</t>
  </si>
  <si>
    <t>sig011b</t>
  </si>
  <si>
    <t>OA3-RecDay1-ref10-ch12generous_FIN.nex5</t>
  </si>
  <si>
    <t>sig012b</t>
  </si>
  <si>
    <t>CeACRFOA2-5_RD5_12122016_FULL SESSION_Ch0030407_FIN.nex5</t>
  </si>
  <si>
    <t>SPK15a</t>
  </si>
  <si>
    <t>SPK04a</t>
  </si>
  <si>
    <t>CeA CRF OA 3-5_08092017_FULL DID SESS-FIN+DIDSessionInts.nex5</t>
  </si>
  <si>
    <t>SPK01b</t>
  </si>
  <si>
    <t>SPK08b</t>
  </si>
  <si>
    <t>SPK16a</t>
  </si>
  <si>
    <t>SPK05a</t>
  </si>
  <si>
    <t>SPK09b</t>
  </si>
  <si>
    <t>CeA CRF OA2-3 RD3 08302016- FULL SESSION-FIN.nex5</t>
  </si>
  <si>
    <t>CeA CRF OA2-RD5-1 01182017-FULL SESSION_FIN.nex5</t>
  </si>
  <si>
    <t>SPK04b</t>
  </si>
  <si>
    <t>sig001c</t>
  </si>
  <si>
    <t>SPK03a</t>
  </si>
  <si>
    <t>SPK10b</t>
  </si>
  <si>
    <t>SPK12b</t>
  </si>
  <si>
    <t>SPK14b</t>
  </si>
  <si>
    <t>CeA CRF OA2-1 RD4 09202016-FIXED FULL SESS_FIN.nex5</t>
  </si>
  <si>
    <t>CeA CRF OA2-4 RD3 08312016-FULL SESSION-FIN.nex5</t>
  </si>
  <si>
    <t>SPK08c</t>
  </si>
  <si>
    <t>CeA CRF OA2-3 RD4 09272016-FULL SESSON FIXED-SPK15-16iffygood-16 AB ONLY-FIN+DIDints.nex5</t>
  </si>
  <si>
    <t>SPK15b</t>
  </si>
  <si>
    <t>SPK02b</t>
  </si>
  <si>
    <t>SPK07b</t>
  </si>
  <si>
    <t>SPK11b</t>
  </si>
  <si>
    <t>SPK13b</t>
  </si>
  <si>
    <t>CeA CRF OA2-2 RD3 08262016-DID1_spl_001_merged-FIN.nex5</t>
  </si>
  <si>
    <t>SPK03b</t>
  </si>
  <si>
    <t>CeA CRF OA2-1 RecDay 3B-08252016-EtOH- FULL SESSION-ALL FIN.nex5</t>
  </si>
  <si>
    <t>SPK09c</t>
  </si>
  <si>
    <t>CeA CRF OA2-1 RD5-1 01182017-FULL SESSION_FIN+DIDSessInts.nex5</t>
  </si>
  <si>
    <t>CeA CRF OA3-1_07262017_EtOH_FULL DID SESS_FIN.nex5</t>
  </si>
  <si>
    <t>CeA CRF OA3-2_07282017_EtOH-FULL DID SESS-PostXChan-v1_tested_FIN.nex5</t>
  </si>
  <si>
    <t>SPK05c</t>
  </si>
  <si>
    <t>SPK14c</t>
  </si>
  <si>
    <t>SPK14d</t>
  </si>
  <si>
    <t>Spk/sec-Full4Hr</t>
  </si>
  <si>
    <t>Spk/sec-Hour1</t>
  </si>
  <si>
    <t>Spk/sec-Hour2</t>
  </si>
  <si>
    <t>Spk/sec-Hour3</t>
  </si>
  <si>
    <t>Spk/sec-Hour4</t>
  </si>
  <si>
    <t>#Total Spikes</t>
  </si>
  <si>
    <t>#Spikes in Bursts</t>
  </si>
  <si>
    <t>%SpikesBursts-Hour1</t>
  </si>
  <si>
    <t>%SpikesBursts-Hour2</t>
  </si>
  <si>
    <t>%SpikesBursts-Hour3</t>
  </si>
  <si>
    <t>%SpikesBursts-Hour4</t>
  </si>
  <si>
    <t>Total-SpikesInBurst</t>
  </si>
  <si>
    <t>SpikesInBurst-Hour1</t>
  </si>
  <si>
    <t>SpikesInBurst-Hour2</t>
  </si>
  <si>
    <t>SpikesInBurst-Hour3</t>
  </si>
  <si>
    <t>SpikesInBurst-Hour4</t>
  </si>
  <si>
    <t>Total-MeanISIinBurst</t>
  </si>
  <si>
    <t>MeanISIinBurst-Hour1</t>
  </si>
  <si>
    <t>MeanISIinBurst-Hour2</t>
  </si>
  <si>
    <t>MeanISIinBurst-Hour3</t>
  </si>
  <si>
    <t>MeanISIinBurst-Hour4</t>
  </si>
  <si>
    <t>Total-PeakFreqInBurst</t>
  </si>
  <si>
    <t>PeakFreqInBurst-Hour1</t>
  </si>
  <si>
    <t>PeakFreqInBurst-Hour2</t>
  </si>
  <si>
    <t>PeakFreqInBurst-Hour3</t>
  </si>
  <si>
    <t>PeakFreqInBurst-Hour4</t>
  </si>
  <si>
    <t>Total-BurstDuration</t>
  </si>
  <si>
    <t>BurstDuration-Hour1</t>
  </si>
  <si>
    <t>BurstDuration-Hour2</t>
  </si>
  <si>
    <t>BurstDuration-Hour3</t>
  </si>
  <si>
    <t>BurstDuration-Hour4</t>
  </si>
  <si>
    <t>change in norm Firing</t>
  </si>
  <si>
    <t>change in percSpikesInBursts</t>
  </si>
  <si>
    <t>Total-MeanFreqInBurst</t>
  </si>
  <si>
    <t>meanFreqInBurst-Hour1</t>
  </si>
  <si>
    <t>meanFreqInBurst-Hour2</t>
  </si>
  <si>
    <t>meanFreqInBurst-Hour3</t>
  </si>
  <si>
    <t>meanFreqInBurst-Hour4</t>
  </si>
  <si>
    <t>Total-BurstsPerSecond</t>
  </si>
  <si>
    <t>BurstsPerSecond-Hour1</t>
  </si>
  <si>
    <t>BurstsPerSecond-Hour2</t>
  </si>
  <si>
    <t>BurstsPerSecond-Hour3</t>
  </si>
  <si>
    <t>BurstsPerSecond-Hour4</t>
  </si>
  <si>
    <t>Alll</t>
  </si>
  <si>
    <t>Population</t>
  </si>
  <si>
    <t xml:space="preserve">Early </t>
  </si>
  <si>
    <t xml:space="preserve">Delta Full </t>
  </si>
  <si>
    <t>CRF - Inhibited</t>
  </si>
  <si>
    <t>CRF - NR</t>
  </si>
  <si>
    <t>Full Session-%</t>
  </si>
  <si>
    <t>Full Session-Raw#-(Pie)</t>
  </si>
  <si>
    <t>Full Session-Raw#s-Mod for X2</t>
  </si>
  <si>
    <t>Early%New</t>
  </si>
  <si>
    <t>Late%New</t>
  </si>
  <si>
    <t>"new"=new sum with +1 to counts</t>
  </si>
  <si>
    <t>FullSess-%+2%</t>
  </si>
  <si>
    <t>Raw #s+2</t>
  </si>
  <si>
    <t>NR-NR</t>
  </si>
  <si>
    <t>Hour 1</t>
  </si>
  <si>
    <t>Hour 4</t>
  </si>
  <si>
    <t>Delta Hr</t>
  </si>
  <si>
    <t>Full Session-Raw#</t>
  </si>
  <si>
    <t>Check</t>
  </si>
  <si>
    <t>x</t>
  </si>
  <si>
    <t>CeA CRF OA3-5_08092017_FULL DID SESS-FIN+DIDSessionInts.nex5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</si>
</sst>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rgb="FF7F7F7F"/>
      <name val="Calibri"/>
      <family val="2"/>
      <scheme val="minor"/>
    </font>
    <font>
      <b/>
      <i/>
      <sz val="14"/>
      <color theme="1"/>
      <name val="Calibri"/>
      <family val="2"/>
      <scheme val="minor"/>
    </font>
    <font>
      <b/>
      <i/>
      <sz val="11"/>
      <color theme="1"/>
      <name val="Calibri"/>
      <family val="2"/>
      <scheme val="minor"/>
    </font>
    <font>
      <b/>
      <i/>
      <u/>
      <sz val="11"/>
      <color theme="0"/>
      <name val="Calibri"/>
      <family val="2"/>
      <scheme val="minor"/>
    </font>
    <font>
      <b/>
      <i/>
      <sz val="11"/>
      <name val="Calibri"/>
      <family val="2"/>
      <scheme val="minor"/>
    </font>
    <font>
      <i/>
      <sz val="11"/>
      <color rgb="FFFA7D00"/>
      <name val="Calibri"/>
      <family val="2"/>
      <scheme val="minor"/>
    </font>
    <font>
      <b/>
      <sz val="9"/>
      <color indexed="81"/>
      <name val="Tahoma"/>
      <family val="2"/>
    </font>
    <font>
      <sz val="9"/>
      <color indexed="81"/>
      <name val="Tahoma"/>
      <family val="2"/>
    </font>
    <font>
      <b/>
      <sz val="11"/>
      <color rgb="FF3F3F76"/>
      <name val="Calibri"/>
      <family val="2"/>
      <scheme val="minor"/>
    </font>
    <font>
      <sz val="11"/>
      <name val="Calibri"/>
      <family val="2"/>
      <scheme val="minor"/>
    </font>
    <font>
      <sz val="11"/>
      <color theme="0" tint="-0.249977111117893"/>
      <name val="Calibri"/>
      <family val="2"/>
      <scheme val="minor"/>
    </font>
    <font>
      <sz val="12"/>
      <name val="Arial"/>
      <family val="2"/>
    </font>
    <font>
      <b/>
      <sz val="11"/>
      <color rgb="FF006100"/>
      <name val="Calibri"/>
      <family val="2"/>
      <scheme val="minor"/>
    </font>
    <font>
      <strike/>
      <sz val="11"/>
      <color theme="1"/>
      <name val="Calibri"/>
      <family val="2"/>
      <scheme val="minor"/>
    </font>
    <font>
      <b/>
      <strike/>
      <sz val="11"/>
      <color rgb="FF3F3F3F"/>
      <name val="Calibri"/>
      <family val="2"/>
      <scheme val="minor"/>
    </font>
    <font>
      <sz val="11"/>
      <color rgb="FFFF0000"/>
      <name val="Calibri"/>
      <family val="2"/>
      <scheme val="minor"/>
    </font>
    <font>
      <b/>
      <sz val="11"/>
      <color rgb="FFFF0000"/>
      <name val="Calibri"/>
      <family val="2"/>
      <scheme val="minor"/>
    </font>
    <font>
      <strike/>
      <sz val="11"/>
      <color rgb="FFFF0000"/>
      <name val="Calibri"/>
      <family val="2"/>
      <scheme val="minor"/>
    </font>
    <font>
      <b/>
      <strike/>
      <sz val="11"/>
      <color rgb="FFFF0000"/>
      <name val="Calibri"/>
      <family val="2"/>
      <scheme val="minor"/>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99FF"/>
        <bgColor indexed="64"/>
      </patternFill>
    </fill>
    <fill>
      <patternFill patternType="solid">
        <fgColor rgb="FFFFC000"/>
        <bgColor indexed="64"/>
      </patternFill>
    </fill>
    <fill>
      <patternFill patternType="solid">
        <fgColor rgb="FFFFFF00"/>
        <bgColor indexed="64"/>
      </patternFill>
    </fill>
    <fill>
      <patternFill patternType="solid">
        <fgColor theme="1"/>
        <bgColor indexed="64"/>
      </patternFill>
    </fill>
    <fill>
      <patternFill patternType="solid">
        <fgColor theme="1"/>
        <bgColor theme="1"/>
      </patternFill>
    </fill>
    <fill>
      <patternFill patternType="solid">
        <fgColor theme="0" tint="-0.14999847407452621"/>
        <bgColor theme="0" tint="-0.14999847407452621"/>
      </patternFill>
    </fill>
  </fills>
  <borders count="5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7F7F7F"/>
      </left>
      <right/>
      <top/>
      <bottom style="thin">
        <color rgb="FF7F7F7F"/>
      </bottom>
      <diagonal/>
    </border>
    <border>
      <left style="thin">
        <color rgb="FF7F7F7F"/>
      </left>
      <right style="thin">
        <color rgb="FF7F7F7F"/>
      </right>
      <top/>
      <bottom style="thin">
        <color rgb="FF7F7F7F"/>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top style="thin">
        <color rgb="FF7F7F7F"/>
      </top>
      <bottom style="thin">
        <color rgb="FF7F7F7F"/>
      </bottom>
      <diagonal/>
    </border>
    <border>
      <left style="medium">
        <color indexed="64"/>
      </left>
      <right/>
      <top style="medium">
        <color indexed="64"/>
      </top>
      <bottom style="medium">
        <color indexed="64"/>
      </bottom>
      <diagonal/>
    </border>
    <border>
      <left style="thin">
        <color theme="1"/>
      </left>
      <right/>
      <top style="double">
        <color theme="1"/>
      </top>
      <bottom style="thin">
        <color theme="1"/>
      </bottom>
      <diagonal/>
    </border>
    <border>
      <left/>
      <right/>
      <top style="double">
        <color theme="1"/>
      </top>
      <bottom style="thin">
        <color theme="1"/>
      </bottom>
      <diagonal/>
    </border>
    <border>
      <left/>
      <right style="thin">
        <color theme="1"/>
      </right>
      <top style="double">
        <color theme="1"/>
      </top>
      <bottom style="thin">
        <color theme="1"/>
      </bottom>
      <diagonal/>
    </border>
    <border>
      <left style="thin">
        <color rgb="FF3F3F3F"/>
      </left>
      <right style="thin">
        <color rgb="FF3F3F3F"/>
      </right>
      <top style="thin">
        <color rgb="FF3F3F3F"/>
      </top>
      <bottom/>
      <diagonal/>
    </border>
    <border>
      <left style="thin">
        <color theme="1"/>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style="thin">
        <color rgb="FF7F7F7F"/>
      </right>
      <top style="thin">
        <color rgb="FF7F7F7F"/>
      </top>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
      <left/>
      <right style="thin">
        <color rgb="FF7F7F7F"/>
      </right>
      <top style="medium">
        <color indexed="64"/>
      </top>
      <bottom style="thin">
        <color rgb="FF7F7F7F"/>
      </bottom>
      <diagonal/>
    </border>
    <border>
      <left/>
      <right style="thin">
        <color rgb="FF7F7F7F"/>
      </right>
      <top style="thin">
        <color rgb="FF7F7F7F"/>
      </top>
      <bottom style="medium">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theme="1"/>
      </left>
      <right style="thin">
        <color indexed="64"/>
      </right>
      <top style="thin">
        <color indexed="64"/>
      </top>
      <bottom style="thin">
        <color rgb="FF000000"/>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theme="1"/>
      </bottom>
      <diagonal/>
    </border>
    <border>
      <left/>
      <right style="thin">
        <color indexed="64"/>
      </right>
      <top style="thin">
        <color indexed="64"/>
      </top>
      <bottom style="thin">
        <color theme="1"/>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5" borderId="2" applyNumberFormat="0" applyAlignment="0" applyProtection="0"/>
    <xf numFmtId="0" fontId="6" fillId="5" borderId="1" applyNumberFormat="0" applyAlignment="0" applyProtection="0"/>
    <xf numFmtId="0" fontId="8" fillId="0" borderId="0" applyNumberFormat="0" applyFill="0" applyBorder="0" applyAlignment="0" applyProtection="0"/>
  </cellStyleXfs>
  <cellXfs count="198">
    <xf numFmtId="0" fontId="0" fillId="0" borderId="0" xfId="0"/>
    <xf numFmtId="0" fontId="0" fillId="0" borderId="0" xfId="0" applyProtection="1">
      <protection locked="0"/>
    </xf>
    <xf numFmtId="0" fontId="11" fillId="0" borderId="0" xfId="7" applyFont="1" applyAlignment="1" applyProtection="1">
      <alignment horizontal="centerContinuous"/>
      <protection locked="0"/>
    </xf>
    <xf numFmtId="0" fontId="11" fillId="0" borderId="0" xfId="7" applyFont="1" applyFill="1" applyAlignment="1" applyProtection="1">
      <alignment horizontal="centerContinuous"/>
      <protection locked="0"/>
    </xf>
    <xf numFmtId="0" fontId="6" fillId="5" borderId="1" xfId="6" applyFont="1"/>
    <xf numFmtId="0" fontId="12" fillId="6" borderId="3" xfId="0" applyFont="1" applyFill="1" applyBorder="1" applyProtection="1"/>
    <xf numFmtId="0" fontId="12" fillId="7" borderId="4" xfId="0" applyFont="1" applyFill="1" applyBorder="1" applyProtection="1"/>
    <xf numFmtId="0" fontId="12" fillId="8" borderId="4" xfId="0" applyFont="1" applyFill="1" applyBorder="1" applyProtection="1"/>
    <xf numFmtId="0" fontId="12" fillId="9" borderId="4" xfId="0" applyFont="1" applyFill="1" applyBorder="1" applyProtection="1"/>
    <xf numFmtId="0" fontId="12" fillId="0" borderId="5" xfId="0" applyFont="1" applyFill="1" applyBorder="1" applyAlignment="1" applyProtection="1">
      <alignment horizontal="center"/>
    </xf>
    <xf numFmtId="0" fontId="0" fillId="0" borderId="0" xfId="0" applyFill="1" applyProtection="1">
      <protection locked="0"/>
    </xf>
    <xf numFmtId="0" fontId="6" fillId="5" borderId="1" xfId="6" applyFont="1" applyAlignment="1" applyProtection="1">
      <alignment horizontal="center"/>
      <protection locked="0" hidden="1"/>
    </xf>
    <xf numFmtId="0" fontId="0" fillId="0" borderId="6" xfId="0" applyFont="1" applyBorder="1" applyProtection="1"/>
    <xf numFmtId="0" fontId="0" fillId="0" borderId="7" xfId="0" applyFont="1" applyBorder="1" applyProtection="1"/>
    <xf numFmtId="0" fontId="13" fillId="0" borderId="8" xfId="0" applyFont="1" applyFill="1" applyBorder="1" applyProtection="1"/>
    <xf numFmtId="0" fontId="14" fillId="10" borderId="3" xfId="7" applyFont="1" applyFill="1" applyBorder="1" applyAlignment="1" applyProtection="1">
      <alignment horizontal="centerContinuous"/>
      <protection locked="0"/>
    </xf>
    <xf numFmtId="0" fontId="14" fillId="10" borderId="4" xfId="7" applyFont="1" applyFill="1" applyBorder="1" applyAlignment="1" applyProtection="1">
      <alignment horizontal="centerContinuous"/>
      <protection locked="0"/>
    </xf>
    <xf numFmtId="0" fontId="15" fillId="0" borderId="3" xfId="7" applyFont="1" applyFill="1" applyBorder="1" applyAlignment="1" applyProtection="1">
      <alignment horizontal="centerContinuous"/>
      <protection locked="0"/>
    </xf>
    <xf numFmtId="0" fontId="15" fillId="0" borderId="4" xfId="7" applyFont="1" applyFill="1" applyBorder="1" applyAlignment="1" applyProtection="1">
      <alignment horizontal="centerContinuous"/>
      <protection locked="0"/>
    </xf>
    <xf numFmtId="0" fontId="15" fillId="0" borderId="5" xfId="7" applyFont="1" applyFill="1" applyBorder="1" applyAlignment="1" applyProtection="1">
      <alignment horizontal="centerContinuous"/>
      <protection locked="0"/>
    </xf>
    <xf numFmtId="0" fontId="7" fillId="0" borderId="9" xfId="0" applyFont="1" applyBorder="1" applyProtection="1">
      <protection locked="0"/>
    </xf>
    <xf numFmtId="0" fontId="7" fillId="0" borderId="10" xfId="0" applyFont="1" applyBorder="1" applyProtection="1">
      <protection locked="0"/>
    </xf>
    <xf numFmtId="0" fontId="7" fillId="0" borderId="10" xfId="4" applyFont="1" applyFill="1" applyBorder="1" applyAlignment="1" applyProtection="1">
      <alignment horizontal="center"/>
      <protection locked="0"/>
    </xf>
    <xf numFmtId="0" fontId="7" fillId="0" borderId="10" xfId="0" applyFont="1" applyFill="1" applyBorder="1" applyAlignment="1" applyProtection="1">
      <alignment horizontal="center"/>
      <protection locked="0"/>
    </xf>
    <xf numFmtId="0" fontId="5" fillId="5" borderId="2" xfId="5" applyAlignment="1" applyProtection="1">
      <alignment horizontal="center"/>
      <protection locked="0"/>
    </xf>
    <xf numFmtId="0" fontId="0" fillId="0" borderId="11" xfId="0" applyBorder="1" applyProtection="1">
      <protection locked="0"/>
    </xf>
    <xf numFmtId="0" fontId="0" fillId="0" borderId="12" xfId="0" applyBorder="1" applyProtection="1">
      <protection locked="0"/>
    </xf>
    <xf numFmtId="0" fontId="0" fillId="0" borderId="12" xfId="0" applyBorder="1"/>
    <xf numFmtId="0" fontId="5" fillId="5" borderId="2" xfId="5"/>
    <xf numFmtId="0" fontId="0" fillId="0" borderId="12" xfId="0" applyFill="1" applyBorder="1"/>
    <xf numFmtId="0" fontId="0" fillId="0" borderId="12" xfId="0" applyFont="1" applyBorder="1" applyProtection="1"/>
    <xf numFmtId="0" fontId="0" fillId="0" borderId="13" xfId="0" applyBorder="1" applyProtection="1">
      <protection locked="0"/>
    </xf>
    <xf numFmtId="0" fontId="0" fillId="0" borderId="14" xfId="0" applyBorder="1" applyProtection="1">
      <protection locked="0"/>
    </xf>
    <xf numFmtId="0" fontId="0" fillId="0" borderId="14" xfId="0" applyBorder="1"/>
    <xf numFmtId="0" fontId="0" fillId="0" borderId="14" xfId="0" applyFill="1" applyBorder="1"/>
    <xf numFmtId="0" fontId="0" fillId="0" borderId="14" xfId="0" applyFill="1" applyBorder="1" applyProtection="1">
      <protection locked="0"/>
    </xf>
    <xf numFmtId="0" fontId="0" fillId="0" borderId="0" xfId="0" applyBorder="1" applyProtection="1">
      <protection locked="0"/>
    </xf>
    <xf numFmtId="0" fontId="0" fillId="0" borderId="0" xfId="0" applyBorder="1"/>
    <xf numFmtId="0" fontId="0" fillId="0" borderId="0" xfId="0" applyFill="1" applyBorder="1"/>
    <xf numFmtId="0" fontId="0" fillId="0" borderId="0" xfId="0" applyFill="1" applyBorder="1" applyProtection="1">
      <protection locked="0"/>
    </xf>
    <xf numFmtId="0" fontId="8" fillId="0" borderId="6" xfId="7" applyBorder="1" applyAlignment="1">
      <alignment horizontal="centerContinuous"/>
    </xf>
    <xf numFmtId="0" fontId="8" fillId="0" borderId="17" xfId="7" applyFill="1" applyBorder="1" applyAlignment="1" applyProtection="1">
      <alignment horizontal="centerContinuous"/>
      <protection locked="0"/>
    </xf>
    <xf numFmtId="0" fontId="8" fillId="0" borderId="17" xfId="7" applyBorder="1" applyAlignment="1" applyProtection="1">
      <alignment horizontal="centerContinuous"/>
      <protection locked="0"/>
    </xf>
    <xf numFmtId="0" fontId="8" fillId="0" borderId="18" xfId="7" applyBorder="1" applyAlignment="1" applyProtection="1">
      <alignment horizontal="centerContinuous"/>
      <protection locked="0"/>
    </xf>
    <xf numFmtId="0" fontId="0" fillId="0" borderId="6" xfId="0" applyBorder="1" applyAlignment="1">
      <alignment horizontal="center"/>
    </xf>
    <xf numFmtId="0" fontId="0" fillId="0" borderId="8" xfId="0" applyBorder="1" applyAlignment="1">
      <alignment horizontal="center"/>
    </xf>
    <xf numFmtId="0" fontId="10" fillId="0" borderId="0" xfId="0" applyFont="1" applyFill="1" applyAlignment="1">
      <alignment horizontal="center"/>
    </xf>
    <xf numFmtId="0" fontId="16" fillId="5" borderId="1" xfId="6" applyFont="1" applyAlignment="1">
      <alignment horizontal="center"/>
    </xf>
    <xf numFmtId="0" fontId="6" fillId="5" borderId="1" xfId="6" applyAlignment="1">
      <alignment horizontal="center"/>
    </xf>
    <xf numFmtId="0" fontId="16" fillId="5" borderId="1" xfId="6" applyFont="1" applyAlignment="1" applyProtection="1">
      <alignment horizontal="center"/>
      <protection locked="0"/>
    </xf>
    <xf numFmtId="0" fontId="6" fillId="5" borderId="1" xfId="6" applyAlignment="1" applyProtection="1">
      <alignment horizontal="center"/>
      <protection locked="0"/>
    </xf>
    <xf numFmtId="0" fontId="9" fillId="0" borderId="12" xfId="0" applyFont="1" applyBorder="1" applyProtection="1">
      <protection locked="0"/>
    </xf>
    <xf numFmtId="0" fontId="19" fillId="0" borderId="12" xfId="4" applyFont="1" applyFill="1" applyBorder="1" applyAlignment="1" applyProtection="1">
      <alignment horizontal="center"/>
      <protection locked="0"/>
    </xf>
    <xf numFmtId="0" fontId="9" fillId="0" borderId="12" xfId="0" applyFont="1" applyFill="1" applyBorder="1" applyAlignment="1" applyProtection="1">
      <alignment horizontal="center"/>
      <protection locked="0"/>
    </xf>
    <xf numFmtId="0" fontId="5" fillId="0" borderId="12" xfId="5" applyFill="1" applyBorder="1" applyAlignment="1" applyProtection="1">
      <alignment horizontal="center"/>
      <protection locked="0"/>
    </xf>
    <xf numFmtId="0" fontId="8" fillId="0" borderId="20" xfId="7" applyBorder="1" applyAlignment="1">
      <alignment horizontal="centerContinuous"/>
    </xf>
    <xf numFmtId="0" fontId="2" fillId="2" borderId="1" xfId="2" applyBorder="1"/>
    <xf numFmtId="0" fontId="3" fillId="3" borderId="0" xfId="3"/>
    <xf numFmtId="0" fontId="2" fillId="2" borderId="0" xfId="2"/>
    <xf numFmtId="0" fontId="0" fillId="0" borderId="6" xfId="0" applyBorder="1"/>
    <xf numFmtId="0" fontId="0" fillId="0" borderId="7" xfId="0" applyBorder="1"/>
    <xf numFmtId="0" fontId="7" fillId="11" borderId="12" xfId="0" applyFont="1" applyFill="1" applyBorder="1" applyAlignment="1">
      <alignment horizontal="center"/>
    </xf>
    <xf numFmtId="0" fontId="9" fillId="0" borderId="9" xfId="0" applyFont="1" applyBorder="1" applyProtection="1">
      <protection locked="0"/>
    </xf>
    <xf numFmtId="0" fontId="9" fillId="0" borderId="10" xfId="0" applyFont="1" applyBorder="1" applyProtection="1">
      <protection locked="0"/>
    </xf>
    <xf numFmtId="0" fontId="19" fillId="0" borderId="10" xfId="4" applyFont="1" applyFill="1" applyBorder="1" applyAlignment="1" applyProtection="1">
      <alignment horizontal="center"/>
      <protection locked="0"/>
    </xf>
    <xf numFmtId="0" fontId="9" fillId="0" borderId="10" xfId="0" applyFont="1" applyFill="1" applyBorder="1" applyAlignment="1" applyProtection="1">
      <alignment horizontal="center"/>
      <protection locked="0"/>
    </xf>
    <xf numFmtId="0" fontId="5" fillId="0" borderId="10" xfId="5" applyFill="1" applyBorder="1" applyAlignment="1" applyProtection="1">
      <alignment horizontal="center"/>
      <protection locked="0"/>
    </xf>
    <xf numFmtId="0" fontId="7" fillId="11" borderId="10" xfId="0" applyFont="1" applyFill="1" applyBorder="1" applyAlignment="1">
      <alignment horizontal="center"/>
    </xf>
    <xf numFmtId="0" fontId="0" fillId="0" borderId="0" xfId="0" applyAlignment="1">
      <alignment shrinkToFit="1"/>
    </xf>
    <xf numFmtId="10" fontId="0" fillId="0" borderId="0" xfId="1" applyNumberFormat="1" applyFont="1" applyProtection="1">
      <protection locked="0"/>
    </xf>
    <xf numFmtId="10" fontId="0" fillId="0" borderId="0" xfId="1" applyNumberFormat="1" applyFont="1" applyFill="1" applyProtection="1">
      <protection locked="0"/>
    </xf>
    <xf numFmtId="0" fontId="6" fillId="5" borderId="1" xfId="6" applyAlignment="1">
      <alignment horizontal="center"/>
    </xf>
    <xf numFmtId="0" fontId="9" fillId="0" borderId="21" xfId="0" applyFont="1" applyBorder="1"/>
    <xf numFmtId="0" fontId="9" fillId="0" borderId="22" xfId="0" applyFont="1" applyBorder="1"/>
    <xf numFmtId="0" fontId="9" fillId="0" borderId="23" xfId="0" applyFont="1" applyBorder="1"/>
    <xf numFmtId="0" fontId="20" fillId="0" borderId="0" xfId="0" applyFont="1"/>
    <xf numFmtId="0" fontId="20" fillId="0" borderId="0" xfId="0" applyFont="1" applyFill="1" applyAlignment="1">
      <alignment horizontal="center"/>
    </xf>
    <xf numFmtId="0" fontId="20" fillId="4" borderId="1" xfId="4" applyFont="1"/>
    <xf numFmtId="0" fontId="20" fillId="0" borderId="0" xfId="0" applyFont="1" applyAlignment="1">
      <alignment shrinkToFit="1"/>
    </xf>
    <xf numFmtId="0" fontId="21" fillId="0" borderId="0" xfId="0" applyFont="1"/>
    <xf numFmtId="0" fontId="0" fillId="0" borderId="14" xfId="0" applyNumberFormat="1" applyBorder="1"/>
    <xf numFmtId="0" fontId="0" fillId="0" borderId="14" xfId="0" applyNumberFormat="1" applyFill="1" applyBorder="1" applyProtection="1">
      <protection locked="0"/>
    </xf>
    <xf numFmtId="0" fontId="5" fillId="5" borderId="24" xfId="5" applyBorder="1"/>
    <xf numFmtId="10" fontId="0" fillId="0" borderId="0" xfId="1" applyNumberFormat="1" applyFont="1" applyBorder="1" applyProtection="1">
      <protection locked="0"/>
    </xf>
    <xf numFmtId="10" fontId="0" fillId="0" borderId="0" xfId="1" applyNumberFormat="1" applyFont="1" applyFill="1" applyBorder="1" applyProtection="1">
      <protection locked="0"/>
    </xf>
    <xf numFmtId="0" fontId="6" fillId="5" borderId="1" xfId="6" applyAlignment="1">
      <alignment horizontal="center"/>
    </xf>
    <xf numFmtId="0" fontId="0" fillId="12" borderId="12" xfId="0" applyFont="1" applyFill="1" applyBorder="1"/>
    <xf numFmtId="0" fontId="0" fillId="0" borderId="12" xfId="0" applyFont="1" applyBorder="1"/>
    <xf numFmtId="0" fontId="9" fillId="0" borderId="0" xfId="0" applyFont="1"/>
    <xf numFmtId="0" fontId="9" fillId="0" borderId="0" xfId="0" applyFont="1" applyAlignment="1">
      <alignment horizontal="center"/>
    </xf>
    <xf numFmtId="0" fontId="0" fillId="0" borderId="12" xfId="0" applyFont="1" applyBorder="1" applyProtection="1">
      <protection locked="0"/>
    </xf>
    <xf numFmtId="0" fontId="0" fillId="12" borderId="12" xfId="0" applyFont="1" applyFill="1" applyBorder="1" applyProtection="1">
      <protection locked="0"/>
    </xf>
    <xf numFmtId="0" fontId="0" fillId="0" borderId="4" xfId="0" applyBorder="1"/>
    <xf numFmtId="0" fontId="0" fillId="0" borderId="0" xfId="0" applyAlignment="1">
      <alignment horizontal="center" vertical="center" wrapText="1"/>
    </xf>
    <xf numFmtId="0" fontId="0" fillId="0" borderId="5" xfId="0" applyBorder="1"/>
    <xf numFmtId="0" fontId="0" fillId="0" borderId="32" xfId="0" applyBorder="1"/>
    <xf numFmtId="0" fontId="0" fillId="0" borderId="8" xfId="0" applyBorder="1"/>
    <xf numFmtId="0" fontId="0" fillId="0" borderId="3" xfId="0" applyBorder="1"/>
    <xf numFmtId="0" fontId="0" fillId="0" borderId="27" xfId="0" applyBorder="1"/>
    <xf numFmtId="0" fontId="6" fillId="5" borderId="1" xfId="6" applyAlignment="1">
      <alignment horizontal="center" vertical="center" wrapText="1"/>
    </xf>
    <xf numFmtId="0" fontId="6" fillId="5" borderId="1" xfId="6" applyAlignment="1">
      <alignment horizontal="left" vertical="center"/>
    </xf>
    <xf numFmtId="0" fontId="6" fillId="5" borderId="36" xfId="6" applyBorder="1" applyAlignment="1">
      <alignment horizontal="center" vertical="center"/>
    </xf>
    <xf numFmtId="0" fontId="6" fillId="5" borderId="37" xfId="6" applyBorder="1" applyAlignment="1">
      <alignment horizontal="center" vertical="center"/>
    </xf>
    <xf numFmtId="9" fontId="6" fillId="5" borderId="37" xfId="6" applyNumberFormat="1" applyBorder="1"/>
    <xf numFmtId="0" fontId="6" fillId="5" borderId="1" xfId="6" applyBorder="1" applyAlignment="1">
      <alignment horizontal="center" vertical="center"/>
    </xf>
    <xf numFmtId="9" fontId="6" fillId="5" borderId="1" xfId="6" applyNumberFormat="1" applyBorder="1"/>
    <xf numFmtId="0" fontId="6" fillId="5" borderId="38" xfId="6" applyBorder="1" applyAlignment="1">
      <alignment horizontal="center" vertical="center"/>
    </xf>
    <xf numFmtId="9" fontId="6" fillId="5" borderId="38" xfId="6" applyNumberFormat="1" applyBorder="1"/>
    <xf numFmtId="0" fontId="6" fillId="5" borderId="36" xfId="6" applyBorder="1"/>
    <xf numFmtId="0" fontId="22" fillId="0" borderId="0" xfId="0" applyFont="1"/>
    <xf numFmtId="0" fontId="22" fillId="0" borderId="0" xfId="0" applyFont="1" applyAlignment="1">
      <alignment horizontal="left"/>
    </xf>
    <xf numFmtId="0" fontId="0" fillId="0" borderId="39" xfId="0" applyFont="1" applyBorder="1"/>
    <xf numFmtId="0" fontId="0" fillId="0" borderId="40" xfId="0" applyFont="1" applyBorder="1"/>
    <xf numFmtId="0" fontId="0" fillId="0" borderId="41" xfId="0" applyFont="1" applyBorder="1"/>
    <xf numFmtId="0" fontId="0" fillId="0" borderId="39" xfId="0" applyNumberFormat="1" applyFont="1" applyBorder="1"/>
    <xf numFmtId="0" fontId="0" fillId="0" borderId="40" xfId="0" applyNumberFormat="1" applyFont="1" applyBorder="1"/>
    <xf numFmtId="0" fontId="0" fillId="0" borderId="41" xfId="0" applyNumberFormat="1" applyFont="1" applyBorder="1"/>
    <xf numFmtId="0" fontId="6" fillId="5" borderId="43" xfId="6" applyBorder="1" applyAlignment="1">
      <alignment horizontal="center" vertical="center"/>
    </xf>
    <xf numFmtId="0" fontId="6" fillId="5" borderId="44" xfId="6" applyBorder="1" applyAlignment="1">
      <alignment horizontal="center" vertical="center"/>
    </xf>
    <xf numFmtId="0" fontId="6" fillId="5" borderId="42" xfId="6" applyBorder="1" applyAlignment="1">
      <alignment horizontal="center" vertical="center"/>
    </xf>
    <xf numFmtId="0" fontId="6" fillId="5" borderId="45" xfId="6" applyBorder="1" applyAlignment="1">
      <alignment horizontal="center" vertical="center"/>
    </xf>
    <xf numFmtId="0" fontId="0" fillId="12" borderId="46" xfId="0" applyFont="1" applyFill="1" applyBorder="1"/>
    <xf numFmtId="0" fontId="0" fillId="12" borderId="25" xfId="0" applyFont="1" applyFill="1" applyBorder="1"/>
    <xf numFmtId="0" fontId="0" fillId="0" borderId="46" xfId="0" applyFont="1" applyBorder="1"/>
    <xf numFmtId="0" fontId="0" fillId="0" borderId="25" xfId="0" applyFont="1" applyBorder="1"/>
    <xf numFmtId="0" fontId="0" fillId="12" borderId="47" xfId="0" applyFont="1" applyFill="1" applyBorder="1"/>
    <xf numFmtId="0" fontId="0" fillId="12" borderId="48" xfId="0" applyFont="1" applyFill="1" applyBorder="1"/>
    <xf numFmtId="0" fontId="0" fillId="12" borderId="49" xfId="0" applyFont="1" applyFill="1" applyBorder="1"/>
    <xf numFmtId="0" fontId="0" fillId="12" borderId="14" xfId="0" applyFont="1" applyFill="1" applyBorder="1" applyProtection="1">
      <protection locked="0"/>
    </xf>
    <xf numFmtId="0" fontId="0" fillId="0" borderId="12" xfId="0" applyFont="1" applyFill="1" applyBorder="1"/>
    <xf numFmtId="0" fontId="0" fillId="0" borderId="11" xfId="0" applyFont="1" applyFill="1" applyBorder="1" applyProtection="1">
      <protection locked="0"/>
    </xf>
    <xf numFmtId="0" fontId="0" fillId="0" borderId="13" xfId="0" applyFont="1" applyFill="1" applyBorder="1" applyProtection="1">
      <protection locked="0"/>
    </xf>
    <xf numFmtId="0" fontId="0" fillId="0" borderId="12" xfId="0" applyNumberFormat="1" applyBorder="1"/>
    <xf numFmtId="0" fontId="0" fillId="0" borderId="12" xfId="0" applyNumberFormat="1" applyFill="1" applyBorder="1" applyProtection="1">
      <protection locked="0"/>
    </xf>
    <xf numFmtId="0" fontId="5" fillId="5" borderId="2" xfId="5" applyNumberFormat="1"/>
    <xf numFmtId="0" fontId="0" fillId="0" borderId="14" xfId="0" applyFont="1" applyFill="1" applyBorder="1"/>
    <xf numFmtId="0" fontId="5" fillId="5" borderId="24" xfId="5" applyNumberFormat="1" applyBorder="1"/>
    <xf numFmtId="0" fontId="24" fillId="12" borderId="14" xfId="0" applyFont="1" applyFill="1" applyBorder="1" applyProtection="1">
      <protection locked="0"/>
    </xf>
    <xf numFmtId="0" fontId="24" fillId="0" borderId="14" xfId="0" applyFont="1" applyFill="1" applyBorder="1"/>
    <xf numFmtId="0" fontId="24" fillId="0" borderId="13" xfId="0" applyFont="1" applyFill="1" applyBorder="1" applyProtection="1">
      <protection locked="0"/>
    </xf>
    <xf numFmtId="0" fontId="24" fillId="0" borderId="14" xfId="0" applyNumberFormat="1" applyFont="1" applyBorder="1"/>
    <xf numFmtId="0" fontId="24" fillId="0" borderId="14" xfId="0" applyNumberFormat="1" applyFont="1" applyFill="1" applyBorder="1" applyProtection="1">
      <protection locked="0"/>
    </xf>
    <xf numFmtId="0" fontId="25" fillId="5" borderId="24" xfId="5" applyNumberFormat="1" applyFont="1" applyBorder="1"/>
    <xf numFmtId="10" fontId="24" fillId="0" borderId="0" xfId="1" applyNumberFormat="1" applyFont="1" applyBorder="1" applyProtection="1">
      <protection locked="0"/>
    </xf>
    <xf numFmtId="10" fontId="24" fillId="0" borderId="0" xfId="1" applyNumberFormat="1" applyFont="1" applyFill="1" applyBorder="1" applyProtection="1">
      <protection locked="0"/>
    </xf>
    <xf numFmtId="0" fontId="24" fillId="0" borderId="14" xfId="0" applyFont="1" applyBorder="1" applyProtection="1">
      <protection locked="0"/>
    </xf>
    <xf numFmtId="0" fontId="0" fillId="12" borderId="50" xfId="0" applyFont="1" applyFill="1" applyBorder="1"/>
    <xf numFmtId="0" fontId="0" fillId="12" borderId="11" xfId="0" applyFont="1" applyFill="1" applyBorder="1"/>
    <xf numFmtId="0" fontId="0" fillId="12" borderId="51" xfId="0" applyFont="1" applyFill="1" applyBorder="1"/>
    <xf numFmtId="0" fontId="0" fillId="12" borderId="52" xfId="0" applyNumberFormat="1" applyFont="1" applyFill="1" applyBorder="1"/>
    <xf numFmtId="0" fontId="0" fillId="12" borderId="53" xfId="0" applyNumberFormat="1" applyFont="1" applyFill="1" applyBorder="1"/>
    <xf numFmtId="0" fontId="0" fillId="12" borderId="51" xfId="0" applyNumberFormat="1" applyFont="1" applyFill="1" applyBorder="1"/>
    <xf numFmtId="9" fontId="0" fillId="0" borderId="12" xfId="1" applyNumberFormat="1" applyFont="1" applyBorder="1"/>
    <xf numFmtId="0" fontId="9" fillId="0" borderId="14" xfId="0" applyFont="1" applyBorder="1" applyAlignment="1">
      <alignment horizontal="center"/>
    </xf>
    <xf numFmtId="0" fontId="19" fillId="4" borderId="36" xfId="4" applyFont="1" applyBorder="1" applyAlignment="1">
      <alignment horizontal="center"/>
    </xf>
    <xf numFmtId="9" fontId="0" fillId="0" borderId="31" xfId="1" applyNumberFormat="1" applyFont="1" applyBorder="1"/>
    <xf numFmtId="0" fontId="4" fillId="4" borderId="37" xfId="4" applyBorder="1"/>
    <xf numFmtId="9" fontId="6" fillId="5" borderId="54" xfId="6" applyNumberFormat="1" applyBorder="1"/>
    <xf numFmtId="0" fontId="4" fillId="4" borderId="1" xfId="4" applyBorder="1"/>
    <xf numFmtId="9" fontId="6" fillId="5" borderId="55" xfId="6" applyNumberFormat="1" applyBorder="1"/>
    <xf numFmtId="9" fontId="0" fillId="0" borderId="29" xfId="1" applyNumberFormat="1" applyFont="1" applyBorder="1"/>
    <xf numFmtId="0" fontId="4" fillId="4" borderId="38" xfId="4" applyBorder="1"/>
    <xf numFmtId="9" fontId="6" fillId="5" borderId="56" xfId="6" applyNumberFormat="1" applyBorder="1"/>
    <xf numFmtId="0" fontId="0" fillId="0" borderId="31" xfId="0" applyBorder="1"/>
    <xf numFmtId="0" fontId="0" fillId="0" borderId="29" xfId="0" applyBorder="1"/>
    <xf numFmtId="0" fontId="0" fillId="0" borderId="14" xfId="0" applyBorder="1" applyAlignment="1">
      <alignment horizontal="center"/>
    </xf>
    <xf numFmtId="0" fontId="0" fillId="0" borderId="31" xfId="0" applyBorder="1" applyAlignment="1">
      <alignment horizontal="center"/>
    </xf>
    <xf numFmtId="0" fontId="0" fillId="0" borderId="26" xfId="0" applyBorder="1" applyAlignment="1">
      <alignment horizontal="center"/>
    </xf>
    <xf numFmtId="0" fontId="0" fillId="0" borderId="12"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164" fontId="0" fillId="0" borderId="31" xfId="1" applyNumberFormat="1" applyFont="1" applyBorder="1" applyAlignment="1">
      <alignment horizontal="center"/>
    </xf>
    <xf numFmtId="164" fontId="0" fillId="0" borderId="12" xfId="1" applyNumberFormat="1" applyFont="1" applyBorder="1" applyAlignment="1">
      <alignment horizontal="center"/>
    </xf>
    <xf numFmtId="164" fontId="0" fillId="0" borderId="29" xfId="1" applyNumberFormat="1" applyFont="1" applyBorder="1" applyAlignment="1">
      <alignment horizontal="center"/>
    </xf>
    <xf numFmtId="9" fontId="0" fillId="0" borderId="31" xfId="1" applyNumberFormat="1" applyFont="1" applyBorder="1" applyAlignment="1">
      <alignment horizontal="center"/>
    </xf>
    <xf numFmtId="9" fontId="0" fillId="0" borderId="12" xfId="1" applyNumberFormat="1" applyFont="1" applyBorder="1" applyAlignment="1">
      <alignment horizontal="center"/>
    </xf>
    <xf numFmtId="9" fontId="0" fillId="0" borderId="29" xfId="1" applyNumberFormat="1" applyFont="1" applyBorder="1" applyAlignment="1">
      <alignment horizontal="center"/>
    </xf>
    <xf numFmtId="0" fontId="26" fillId="0" borderId="0" xfId="0" applyFont="1"/>
    <xf numFmtId="0" fontId="27" fillId="0" borderId="0" xfId="0" applyFont="1"/>
    <xf numFmtId="0" fontId="28" fillId="0" borderId="0" xfId="0" applyFont="1"/>
    <xf numFmtId="0" fontId="29" fillId="0" borderId="0" xfId="0" applyFont="1"/>
    <xf numFmtId="0" fontId="6" fillId="5" borderId="42" xfId="6" applyBorder="1" applyAlignment="1">
      <alignment horizontal="center" vertical="center" wrapText="1"/>
    </xf>
    <xf numFmtId="0" fontId="6" fillId="5" borderId="1" xfId="6" applyAlignment="1">
      <alignment horizontal="center" vertical="center" wrapText="1"/>
    </xf>
    <xf numFmtId="0" fontId="9" fillId="0" borderId="33" xfId="0" applyFont="1" applyBorder="1" applyAlignment="1">
      <alignment horizontal="center" vertical="center" textRotation="90" wrapText="1"/>
    </xf>
    <xf numFmtId="0" fontId="9" fillId="0" borderId="34" xfId="0" applyFont="1" applyBorder="1" applyAlignment="1">
      <alignment horizontal="center" vertical="center" textRotation="90" wrapText="1"/>
    </xf>
    <xf numFmtId="0" fontId="9" fillId="0" borderId="35" xfId="0" applyFont="1" applyBorder="1" applyAlignment="1">
      <alignment horizontal="center" vertical="center" textRotation="90" wrapText="1"/>
    </xf>
    <xf numFmtId="0" fontId="23" fillId="2" borderId="0" xfId="2" applyFont="1" applyAlignment="1">
      <alignment horizontal="center" vertical="center" wrapText="1"/>
    </xf>
    <xf numFmtId="0" fontId="9" fillId="0" borderId="0" xfId="0" applyFont="1" applyAlignment="1">
      <alignment horizontal="center" vertical="center" wrapText="1"/>
    </xf>
    <xf numFmtId="0" fontId="19" fillId="4" borderId="1" xfId="4" applyFont="1" applyAlignment="1">
      <alignment horizontal="center" vertical="center" wrapText="1"/>
    </xf>
    <xf numFmtId="0" fontId="9" fillId="0" borderId="3" xfId="0" applyFont="1" applyBorder="1" applyAlignment="1">
      <alignment horizontal="center" vertical="center" textRotation="90" wrapText="1"/>
    </xf>
    <xf numFmtId="0" fontId="9" fillId="0" borderId="27" xfId="0" applyFont="1" applyBorder="1" applyAlignment="1">
      <alignment horizontal="center" vertical="center" textRotation="90" wrapText="1"/>
    </xf>
    <xf numFmtId="0" fontId="9" fillId="0" borderId="6" xfId="0" applyFont="1" applyBorder="1" applyAlignment="1">
      <alignment horizontal="center" vertical="center" textRotation="90" wrapText="1"/>
    </xf>
    <xf numFmtId="0" fontId="6" fillId="5" borderId="1" xfId="6" applyAlignment="1">
      <alignment horizontal="center"/>
    </xf>
    <xf numFmtId="0" fontId="6" fillId="5" borderId="15" xfId="6" applyBorder="1" applyAlignment="1">
      <alignment horizontal="center"/>
    </xf>
    <xf numFmtId="0" fontId="6" fillId="5" borderId="16" xfId="6" applyBorder="1"/>
    <xf numFmtId="0" fontId="6" fillId="5" borderId="19" xfId="6" applyBorder="1" applyAlignment="1">
      <alignment horizontal="center"/>
    </xf>
    <xf numFmtId="0" fontId="6" fillId="5" borderId="1" xfId="6"/>
  </cellXfs>
  <cellStyles count="8">
    <cellStyle name="Calculation" xfId="6" builtinId="22"/>
    <cellStyle name="Explanatory Text" xfId="7" builtinId="53"/>
    <cellStyle name="Good" xfId="2" builtinId="26"/>
    <cellStyle name="Input" xfId="4" builtinId="20"/>
    <cellStyle name="Neutral" xfId="3" builtinId="28"/>
    <cellStyle name="Normal" xfId="0" builtinId="0"/>
    <cellStyle name="Output" xfId="5" builtinId="21"/>
    <cellStyle name="Percent" xfId="1" builtinId="5"/>
  </cellStyles>
  <dxfs count="233">
    <dxf>
      <font>
        <color rgb="FF9C0006"/>
      </font>
      <fill>
        <patternFill>
          <bgColor rgb="FFFFC7CE"/>
        </patternFill>
      </fill>
    </dxf>
    <dxf>
      <font>
        <color rgb="FF9C0006"/>
      </font>
      <fill>
        <patternFill>
          <bgColor rgb="FFFFC7CE"/>
        </patternFill>
      </fill>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protection locked="0" hidden="0"/>
    </dxf>
    <dxf>
      <numFmt numFmtId="14" formatCode="0.00%"/>
      <protection locked="0" hidden="0"/>
    </dxf>
    <dxf>
      <numFmt numFmtId="14" formatCode="0.00%"/>
      <protection locked="0" hidden="0"/>
    </dxf>
    <dxf>
      <numFmt numFmtId="0" formatCode="General"/>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style="thin">
          <color indexed="64"/>
        </bottom>
        <vertical/>
        <horizontal/>
      </border>
      <protection locked="0" hidden="0"/>
    </dxf>
    <dxf>
      <border outline="0">
        <left style="thin">
          <color indexed="64"/>
        </left>
        <top style="thin">
          <color indexed="64"/>
        </top>
      </border>
    </dxf>
    <dxf>
      <protection locked="0" hidden="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color theme="9"/>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protection locked="0" hidden="0"/>
    </dxf>
    <dxf>
      <numFmt numFmtId="14" formatCode="0.00%"/>
      <protection locked="0" hidden="0"/>
    </dxf>
    <dxf>
      <numFmt numFmtId="14" formatCode="0.00%"/>
      <protection locked="0" hidden="0"/>
    </dxf>
    <dxf>
      <numFmt numFmtId="0" formatCode="General"/>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style="thin">
          <color indexed="64"/>
        </bottom>
        <vertical/>
        <horizontal/>
      </border>
      <protection locked="0" hidden="0"/>
    </dxf>
    <dxf>
      <border outline="0">
        <left style="thin">
          <color indexed="64"/>
        </left>
        <top style="thin">
          <color indexed="64"/>
        </top>
      </border>
    </dxf>
    <dxf>
      <protection locked="0" hidden="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1"/>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general" vertical="bottom" textRotation="0" wrapText="0" indent="0" justifyLastLine="0" shrinkToFit="1" readingOrder="0"/>
    </dxf>
    <dxf>
      <font>
        <color theme="9"/>
      </font>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border diagonalUp="0" diagonalDown="0">
        <left style="thin">
          <color rgb="FF7F7F7F"/>
        </left>
        <right style="thin">
          <color rgb="FF7F7F7F"/>
        </right>
        <top style="thin">
          <color rgb="FF7F7F7F"/>
        </top>
        <bottom style="thin">
          <color rgb="FF7F7F7F"/>
        </bottom>
        <vertical/>
        <horizontal/>
      </border>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protection locked="0" hidden="0"/>
    </dxf>
    <dxf>
      <numFmt numFmtId="14" formatCode="0.00%"/>
      <fill>
        <patternFill patternType="none">
          <fgColor indexed="64"/>
          <bgColor indexed="65"/>
        </patternFill>
      </fill>
      <protection locked="0" hidden="0"/>
    </dxf>
    <dxf>
      <numFmt numFmtId="14" formatCode="0.00%"/>
      <protection locked="0" hidden="0"/>
    </dxf>
    <dxf>
      <numFmt numFmtId="14" formatCode="0.00%"/>
      <protection locked="0" hidden="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protection locked="0" hidden="0"/>
    </dxf>
    <dxf>
      <numFmt numFmtId="0" formatCode="Genera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protection locked="0" hidden="0"/>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protection locked="0" hidden="0"/>
    </dxf>
    <dxf>
      <border diagonalUp="0" diagonalDown="0">
        <left style="thin">
          <color indexed="64"/>
        </left>
        <right style="thin">
          <color indexed="64"/>
        </right>
        <top style="thin">
          <color indexed="64"/>
        </top>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1"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font>
        <strike val="0"/>
        <outline val="0"/>
        <shadow val="0"/>
        <u val="none"/>
        <vertAlign val="baseline"/>
        <sz val="11"/>
        <color auto="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font>
      <alignment horizontal="center" vertical="bottom" textRotation="0" wrapText="0" indent="0" justifyLastLine="0" shrinkToFit="0" readingOrder="0"/>
    </dxf>
    <dxf>
      <font>
        <b val="0"/>
        <i/>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4.xml"/><Relationship Id="rId26" Type="http://schemas.microsoft.com/office/2007/relationships/slicerCache" Target="slicerCaches/slicerCache12.xml"/><Relationship Id="rId21" Type="http://schemas.microsoft.com/office/2007/relationships/slicerCache" Target="slicerCaches/slicerCache7.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microsoft.com/office/2007/relationships/slicerCache" Target="slicerCaches/slicerCache11.xml"/><Relationship Id="rId33" Type="http://schemas.microsoft.com/office/2007/relationships/slicerCache" Target="slicerCaches/slicerCache19.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07/relationships/slicerCache" Target="slicerCaches/slicerCache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32" Type="http://schemas.microsoft.com/office/2007/relationships/slicerCache" Target="slicerCaches/slicerCache18.xml"/><Relationship Id="rId37"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31" Type="http://schemas.microsoft.com/office/2007/relationships/slicerCache" Target="slicerCaches/slicerCache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19</xdr:col>
      <xdr:colOff>8245</xdr:colOff>
      <xdr:row>1</xdr:row>
      <xdr:rowOff>0</xdr:rowOff>
    </xdr:from>
    <xdr:to>
      <xdr:col>21</xdr:col>
      <xdr:colOff>600397</xdr:colOff>
      <xdr:row>35</xdr:row>
      <xdr:rowOff>170810</xdr:rowOff>
    </xdr:to>
    <mc:AlternateContent xmlns:mc="http://schemas.openxmlformats.org/markup-compatibility/2006" xmlns:sle15="http://schemas.microsoft.com/office/drawing/2012/slicer">
      <mc:Choice Requires="sle15">
        <xdr:graphicFrame macro="">
          <xdr:nvGraphicFramePr>
            <xdr:cNvPr id="5" name="EarlyOrLate">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EarlyOrLate"/>
            </a:graphicData>
          </a:graphic>
        </xdr:graphicFrame>
      </mc:Choice>
      <mc:Fallback xmlns="">
        <xdr:sp macro="" textlink="">
          <xdr:nvSpPr>
            <xdr:cNvPr id="0" name=""/>
            <xdr:cNvSpPr>
              <a:spLocks noTextEdit="1"/>
            </xdr:cNvSpPr>
          </xdr:nvSpPr>
          <xdr:spPr>
            <a:xfrm>
              <a:off x="22813816" y="204107"/>
              <a:ext cx="1816795" cy="253605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978257</xdr:colOff>
      <xdr:row>0</xdr:row>
      <xdr:rowOff>128308</xdr:rowOff>
    </xdr:from>
    <xdr:to>
      <xdr:col>15</xdr:col>
      <xdr:colOff>445775</xdr:colOff>
      <xdr:row>35</xdr:row>
      <xdr:rowOff>74520</xdr:rowOff>
    </xdr:to>
    <mc:AlternateContent xmlns:mc="http://schemas.openxmlformats.org/markup-compatibility/2006" xmlns:sle15="http://schemas.microsoft.com/office/drawing/2012/slicer">
      <mc:Choice Requires="sle15">
        <xdr:graphicFrame macro="">
          <xdr:nvGraphicFramePr>
            <xdr:cNvPr id="6" name="Light Response 1">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Light Response 1"/>
            </a:graphicData>
          </a:graphic>
        </xdr:graphicFrame>
      </mc:Choice>
      <mc:Fallback xmlns="">
        <xdr:sp macro="" textlink="">
          <xdr:nvSpPr>
            <xdr:cNvPr id="0" name=""/>
            <xdr:cNvSpPr>
              <a:spLocks noTextEdit="1"/>
            </xdr:cNvSpPr>
          </xdr:nvSpPr>
          <xdr:spPr>
            <a:xfrm>
              <a:off x="17973578" y="128308"/>
              <a:ext cx="1848768" cy="251796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398559</xdr:colOff>
      <xdr:row>0</xdr:row>
      <xdr:rowOff>0</xdr:rowOff>
    </xdr:from>
    <xdr:to>
      <xdr:col>17</xdr:col>
      <xdr:colOff>40900</xdr:colOff>
      <xdr:row>33</xdr:row>
      <xdr:rowOff>161925</xdr:rowOff>
    </xdr:to>
    <mc:AlternateContent xmlns:mc="http://schemas.openxmlformats.org/markup-compatibility/2006" xmlns:sle15="http://schemas.microsoft.com/office/drawing/2012/slicer">
      <mc:Choice Requires="sle15">
        <xdr:graphicFrame macro="">
          <xdr:nvGraphicFramePr>
            <xdr:cNvPr id="7" name="Lick Response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Lick Response 1"/>
            </a:graphicData>
          </a:graphic>
        </xdr:graphicFrame>
      </mc:Choice>
      <mc:Fallback xmlns="">
        <xdr:sp macro="" textlink="">
          <xdr:nvSpPr>
            <xdr:cNvPr id="0" name=""/>
            <xdr:cNvSpPr>
              <a:spLocks noTextEdit="1"/>
            </xdr:cNvSpPr>
          </xdr:nvSpPr>
          <xdr:spPr>
            <a:xfrm>
              <a:off x="19775130" y="0"/>
              <a:ext cx="1846699" cy="252548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16</xdr:col>
      <xdr:colOff>1069603</xdr:colOff>
      <xdr:row>0</xdr:row>
      <xdr:rowOff>0</xdr:rowOff>
    </xdr:from>
    <xdr:to>
      <xdr:col>19</xdr:col>
      <xdr:colOff>511550</xdr:colOff>
      <xdr:row>13</xdr:row>
      <xdr:rowOff>22812</xdr:rowOff>
    </xdr:to>
    <mc:AlternateContent xmlns:mc="http://schemas.openxmlformats.org/markup-compatibility/2006" xmlns:sle15="http://schemas.microsoft.com/office/drawing/2012/slicer">
      <mc:Choice Requires="sle15">
        <xdr:graphicFrame macro="">
          <xdr:nvGraphicFramePr>
            <xdr:cNvPr id="2" name="Ethanol Day 3">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Ethanol Day 3"/>
            </a:graphicData>
          </a:graphic>
        </xdr:graphicFrame>
      </mc:Choice>
      <mc:Fallback xmlns="">
        <xdr:sp macro="" textlink="">
          <xdr:nvSpPr>
            <xdr:cNvPr id="0" name=""/>
            <xdr:cNvSpPr>
              <a:spLocks noTextEdit="1"/>
            </xdr:cNvSpPr>
          </xdr:nvSpPr>
          <xdr:spPr>
            <a:xfrm>
              <a:off x="21466710" y="0"/>
              <a:ext cx="1850411"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280387</xdr:colOff>
      <xdr:row>0</xdr:row>
      <xdr:rowOff>0</xdr:rowOff>
    </xdr:from>
    <xdr:to>
      <xdr:col>16</xdr:col>
      <xdr:colOff>1076646</xdr:colOff>
      <xdr:row>13</xdr:row>
      <xdr:rowOff>16410</xdr:rowOff>
    </xdr:to>
    <mc:AlternateContent xmlns:mc="http://schemas.openxmlformats.org/markup-compatibility/2006" xmlns:sle15="http://schemas.microsoft.com/office/drawing/2012/slicer">
      <mc:Choice Requires="sle15">
        <xdr:graphicFrame macro="">
          <xdr:nvGraphicFramePr>
            <xdr:cNvPr id="3" name="EarlyOrLat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EarlyOrLate 1"/>
            </a:graphicData>
          </a:graphic>
        </xdr:graphicFrame>
      </mc:Choice>
      <mc:Fallback xmlns="">
        <xdr:sp macro="" textlink="">
          <xdr:nvSpPr>
            <xdr:cNvPr id="0" name=""/>
            <xdr:cNvSpPr>
              <a:spLocks noTextEdit="1"/>
            </xdr:cNvSpPr>
          </xdr:nvSpPr>
          <xdr:spPr>
            <a:xfrm>
              <a:off x="19656958" y="0"/>
              <a:ext cx="1816795" cy="25337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318006</xdr:colOff>
      <xdr:row>0</xdr:row>
      <xdr:rowOff>0</xdr:rowOff>
    </xdr:from>
    <xdr:to>
      <xdr:col>13</xdr:col>
      <xdr:colOff>830917</xdr:colOff>
      <xdr:row>13</xdr:row>
      <xdr:rowOff>22812</xdr:rowOff>
    </xdr:to>
    <mc:AlternateContent xmlns:mc="http://schemas.openxmlformats.org/markup-compatibility/2006" xmlns:sle15="http://schemas.microsoft.com/office/drawing/2012/slicer">
      <mc:Choice Requires="sle15">
        <xdr:graphicFrame macro="">
          <xdr:nvGraphicFramePr>
            <xdr:cNvPr id="4" name="Light Response 2">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Light Response 2"/>
            </a:graphicData>
          </a:graphic>
        </xdr:graphicFrame>
      </mc:Choice>
      <mc:Fallback xmlns="">
        <xdr:sp macro="" textlink="">
          <xdr:nvSpPr>
            <xdr:cNvPr id="0" name=""/>
            <xdr:cNvSpPr>
              <a:spLocks noTextEdit="1"/>
            </xdr:cNvSpPr>
          </xdr:nvSpPr>
          <xdr:spPr>
            <a:xfrm>
              <a:off x="15993435" y="0"/>
              <a:ext cx="1832803"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830277</xdr:colOff>
      <xdr:row>0</xdr:row>
      <xdr:rowOff>0</xdr:rowOff>
    </xdr:from>
    <xdr:to>
      <xdr:col>15</xdr:col>
      <xdr:colOff>285831</xdr:colOff>
      <xdr:row>13</xdr:row>
      <xdr:rowOff>22812</xdr:rowOff>
    </xdr:to>
    <mc:AlternateContent xmlns:mc="http://schemas.openxmlformats.org/markup-compatibility/2006" xmlns:sle15="http://schemas.microsoft.com/office/drawing/2012/slicer">
      <mc:Choice Requires="sle15">
        <xdr:graphicFrame macro="">
          <xdr:nvGraphicFramePr>
            <xdr:cNvPr id="5" name="Lick Response 2">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Lick Response 2"/>
            </a:graphicData>
          </a:graphic>
        </xdr:graphicFrame>
      </mc:Choice>
      <mc:Fallback xmlns="">
        <xdr:sp macro="" textlink="">
          <xdr:nvSpPr>
            <xdr:cNvPr id="0" name=""/>
            <xdr:cNvSpPr>
              <a:spLocks noTextEdit="1"/>
            </xdr:cNvSpPr>
          </xdr:nvSpPr>
          <xdr:spPr>
            <a:xfrm>
              <a:off x="17825598" y="0"/>
              <a:ext cx="1836804" cy="25401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488496</xdr:colOff>
      <xdr:row>0</xdr:row>
      <xdr:rowOff>0</xdr:rowOff>
    </xdr:from>
    <xdr:to>
      <xdr:col>20</xdr:col>
      <xdr:colOff>468326</xdr:colOff>
      <xdr:row>37</xdr:row>
      <xdr:rowOff>164327</xdr:rowOff>
    </xdr:to>
    <mc:AlternateContent xmlns:mc="http://schemas.openxmlformats.org/markup-compatibility/2006" xmlns:sle15="http://schemas.microsoft.com/office/drawing/2012/slicer">
      <mc:Choice Requires="sle15">
        <xdr:graphicFrame macro="">
          <xdr:nvGraphicFramePr>
            <xdr:cNvPr id="3" name="EarlyOrLate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EarlyOrLate 2"/>
            </a:graphicData>
          </a:graphic>
        </xdr:graphicFrame>
      </mc:Choice>
      <mc:Fallback xmlns="">
        <xdr:sp macro="" textlink="">
          <xdr:nvSpPr>
            <xdr:cNvPr id="0" name=""/>
            <xdr:cNvSpPr>
              <a:spLocks noTextEdit="1"/>
            </xdr:cNvSpPr>
          </xdr:nvSpPr>
          <xdr:spPr>
            <a:xfrm>
              <a:off x="22069425" y="0"/>
              <a:ext cx="1816794" cy="2531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517456</xdr:colOff>
      <xdr:row>54</xdr:row>
      <xdr:rowOff>11206</xdr:rowOff>
    </xdr:from>
    <xdr:to>
      <xdr:col>16</xdr:col>
      <xdr:colOff>239187</xdr:colOff>
      <xdr:row>85</xdr:row>
      <xdr:rowOff>32751</xdr:rowOff>
    </xdr:to>
    <mc:AlternateContent xmlns:mc="http://schemas.openxmlformats.org/markup-compatibility/2006" xmlns:sle15="http://schemas.microsoft.com/office/drawing/2012/slicer">
      <mc:Choice Requires="sle15">
        <xdr:graphicFrame macro="">
          <xdr:nvGraphicFramePr>
            <xdr:cNvPr id="4" name="Light Response 4">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Light Response 4"/>
            </a:graphicData>
          </a:graphic>
        </xdr:graphicFrame>
      </mc:Choice>
      <mc:Fallback xmlns="">
        <xdr:sp macro="" textlink="">
          <xdr:nvSpPr>
            <xdr:cNvPr id="0" name=""/>
            <xdr:cNvSpPr>
              <a:spLocks noTextEdit="1"/>
            </xdr:cNvSpPr>
          </xdr:nvSpPr>
          <xdr:spPr>
            <a:xfrm>
              <a:off x="18791849" y="3521849"/>
              <a:ext cx="1844445" cy="249804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783560</xdr:colOff>
      <xdr:row>0</xdr:row>
      <xdr:rowOff>0</xdr:rowOff>
    </xdr:from>
    <xdr:to>
      <xdr:col>17</xdr:col>
      <xdr:colOff>412295</xdr:colOff>
      <xdr:row>37</xdr:row>
      <xdr:rowOff>164327</xdr:rowOff>
    </xdr:to>
    <mc:AlternateContent xmlns:mc="http://schemas.openxmlformats.org/markup-compatibility/2006" xmlns:sle15="http://schemas.microsoft.com/office/drawing/2012/slicer">
      <mc:Choice Requires="sle15">
        <xdr:graphicFrame macro="">
          <xdr:nvGraphicFramePr>
            <xdr:cNvPr id="5" name="Lick Response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Lick Response 4"/>
            </a:graphicData>
          </a:graphic>
        </xdr:graphicFrame>
      </mc:Choice>
      <mc:Fallback xmlns="">
        <xdr:sp macro="" textlink="">
          <xdr:nvSpPr>
            <xdr:cNvPr id="0" name=""/>
            <xdr:cNvSpPr>
              <a:spLocks noTextEdit="1"/>
            </xdr:cNvSpPr>
          </xdr:nvSpPr>
          <xdr:spPr>
            <a:xfrm>
              <a:off x="20160131" y="0"/>
              <a:ext cx="1833093" cy="25319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19</xdr:col>
      <xdr:colOff>602</xdr:colOff>
      <xdr:row>0</xdr:row>
      <xdr:rowOff>103909</xdr:rowOff>
    </xdr:from>
    <xdr:to>
      <xdr:col>21</xdr:col>
      <xdr:colOff>594210</xdr:colOff>
      <xdr:row>41</xdr:row>
      <xdr:rowOff>97106</xdr:rowOff>
    </xdr:to>
    <mc:AlternateContent xmlns:mc="http://schemas.openxmlformats.org/markup-compatibility/2006" xmlns:sle15="http://schemas.microsoft.com/office/drawing/2012/slicer">
      <mc:Choice Requires="sle15">
        <xdr:graphicFrame macro="">
          <xdr:nvGraphicFramePr>
            <xdr:cNvPr id="3" name="EarlyOrLate 3">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EarlyOrLate 3"/>
            </a:graphicData>
          </a:graphic>
        </xdr:graphicFrame>
      </mc:Choice>
      <mc:Fallback xmlns="">
        <xdr:sp macro="" textlink="">
          <xdr:nvSpPr>
            <xdr:cNvPr id="0" name=""/>
            <xdr:cNvSpPr>
              <a:spLocks noTextEdit="1"/>
            </xdr:cNvSpPr>
          </xdr:nvSpPr>
          <xdr:spPr>
            <a:xfrm>
              <a:off x="22806173" y="103909"/>
              <a:ext cx="1818251" cy="25377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650761</xdr:colOff>
      <xdr:row>0</xdr:row>
      <xdr:rowOff>106382</xdr:rowOff>
    </xdr:from>
    <xdr:to>
      <xdr:col>16</xdr:col>
      <xdr:colOff>373221</xdr:colOff>
      <xdr:row>41</xdr:row>
      <xdr:rowOff>91268</xdr:rowOff>
    </xdr:to>
    <mc:AlternateContent xmlns:mc="http://schemas.openxmlformats.org/markup-compatibility/2006" xmlns:sle15="http://schemas.microsoft.com/office/drawing/2012/slicer">
      <mc:Choice Requires="sle15">
        <xdr:graphicFrame macro="">
          <xdr:nvGraphicFramePr>
            <xdr:cNvPr id="4" name="Light Response 5">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Light Response 5"/>
            </a:graphicData>
          </a:graphic>
        </xdr:graphicFrame>
      </mc:Choice>
      <mc:Fallback xmlns="">
        <xdr:sp macro="" textlink="">
          <xdr:nvSpPr>
            <xdr:cNvPr id="0" name=""/>
            <xdr:cNvSpPr>
              <a:spLocks noTextEdit="1"/>
            </xdr:cNvSpPr>
          </xdr:nvSpPr>
          <xdr:spPr>
            <a:xfrm>
              <a:off x="18925154" y="106382"/>
              <a:ext cx="1845174" cy="252942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533394</xdr:colOff>
      <xdr:row>0</xdr:row>
      <xdr:rowOff>103909</xdr:rowOff>
    </xdr:from>
    <xdr:to>
      <xdr:col>18</xdr:col>
      <xdr:colOff>577765</xdr:colOff>
      <xdr:row>41</xdr:row>
      <xdr:rowOff>97106</xdr:rowOff>
    </xdr:to>
    <mc:AlternateContent xmlns:mc="http://schemas.openxmlformats.org/markup-compatibility/2006" xmlns:sle15="http://schemas.microsoft.com/office/drawing/2012/slicer">
      <mc:Choice Requires="sle15">
        <xdr:graphicFrame macro="">
          <xdr:nvGraphicFramePr>
            <xdr:cNvPr id="5" name="Lick Response 5">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Lick Response 5"/>
            </a:graphicData>
          </a:graphic>
        </xdr:graphicFrame>
      </mc:Choice>
      <mc:Fallback xmlns="">
        <xdr:sp macro="" textlink="">
          <xdr:nvSpPr>
            <xdr:cNvPr id="0" name=""/>
            <xdr:cNvSpPr>
              <a:spLocks noTextEdit="1"/>
            </xdr:cNvSpPr>
          </xdr:nvSpPr>
          <xdr:spPr>
            <a:xfrm>
              <a:off x="20930501" y="103909"/>
              <a:ext cx="1840514" cy="25377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11</xdr:col>
      <xdr:colOff>722780</xdr:colOff>
      <xdr:row>27</xdr:row>
      <xdr:rowOff>0</xdr:rowOff>
    </xdr:from>
    <xdr:to>
      <xdr:col>12</xdr:col>
      <xdr:colOff>1229286</xdr:colOff>
      <xdr:row>40</xdr:row>
      <xdr:rowOff>58270</xdr:rowOff>
    </xdr:to>
    <mc:AlternateContent xmlns:mc="http://schemas.openxmlformats.org/markup-compatibility/2006" xmlns:sle15="http://schemas.microsoft.com/office/drawing/2012/slicer">
      <mc:Choice Requires="sle15">
        <xdr:graphicFrame macro="">
          <xdr:nvGraphicFramePr>
            <xdr:cNvPr id="4" name="Ethanol Da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Ethanol Day 1"/>
            </a:graphicData>
          </a:graphic>
        </xdr:graphicFrame>
      </mc:Choice>
      <mc:Fallback xmlns="">
        <xdr:sp macro="" textlink="">
          <xdr:nvSpPr>
            <xdr:cNvPr id="0" name=""/>
            <xdr:cNvSpPr>
              <a:spLocks noTextEdit="1"/>
            </xdr:cNvSpPr>
          </xdr:nvSpPr>
          <xdr:spPr>
            <a:xfrm>
              <a:off x="13363015" y="5188324"/>
              <a:ext cx="1828800" cy="25347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302558</xdr:colOff>
      <xdr:row>25</xdr:row>
      <xdr:rowOff>105895</xdr:rowOff>
    </xdr:from>
    <xdr:to>
      <xdr:col>15</xdr:col>
      <xdr:colOff>13446</xdr:colOff>
      <xdr:row>38</xdr:row>
      <xdr:rowOff>153520</xdr:rowOff>
    </xdr:to>
    <mc:AlternateContent xmlns:mc="http://schemas.openxmlformats.org/markup-compatibility/2006" xmlns:sle15="http://schemas.microsoft.com/office/drawing/2012/slicer">
      <mc:Choice Requires="sle15">
        <xdr:graphicFrame macro="">
          <xdr:nvGraphicFramePr>
            <xdr:cNvPr id="5" name="Light Respons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mlns="">
        <xdr:sp macro="" textlink="">
          <xdr:nvSpPr>
            <xdr:cNvPr id="0" name=""/>
            <xdr:cNvSpPr>
              <a:spLocks noTextEdit="1"/>
            </xdr:cNvSpPr>
          </xdr:nvSpPr>
          <xdr:spPr>
            <a:xfrm>
              <a:off x="15542558" y="491321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577103</xdr:colOff>
      <xdr:row>24</xdr:row>
      <xdr:rowOff>189939</xdr:rowOff>
    </xdr:from>
    <xdr:to>
      <xdr:col>18</xdr:col>
      <xdr:colOff>19050</xdr:colOff>
      <xdr:row>38</xdr:row>
      <xdr:rowOff>35858</xdr:rowOff>
    </xdr:to>
    <mc:AlternateContent xmlns:mc="http://schemas.openxmlformats.org/markup-compatibility/2006" xmlns:sle15="http://schemas.microsoft.com/office/drawing/2012/slicer">
      <mc:Choice Requires="sle15">
        <xdr:graphicFrame macro="">
          <xdr:nvGraphicFramePr>
            <xdr:cNvPr id="6" name="Lick Response">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mlns="">
        <xdr:sp macro="" textlink="">
          <xdr:nvSpPr>
            <xdr:cNvPr id="0" name=""/>
            <xdr:cNvSpPr>
              <a:spLocks noTextEdit="1"/>
            </xdr:cNvSpPr>
          </xdr:nvSpPr>
          <xdr:spPr>
            <a:xfrm>
              <a:off x="17935015" y="479555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14</xdr:col>
      <xdr:colOff>668358</xdr:colOff>
      <xdr:row>0</xdr:row>
      <xdr:rowOff>0</xdr:rowOff>
    </xdr:from>
    <xdr:to>
      <xdr:col>16</xdr:col>
      <xdr:colOff>301460</xdr:colOff>
      <xdr:row>13</xdr:row>
      <xdr:rowOff>24122</xdr:rowOff>
    </xdr:to>
    <mc:AlternateContent xmlns:mc="http://schemas.openxmlformats.org/markup-compatibility/2006" xmlns:sle15="http://schemas.microsoft.com/office/drawing/2012/slicer">
      <mc:Choice Requires="sle15">
        <xdr:graphicFrame macro="">
          <xdr:nvGraphicFramePr>
            <xdr:cNvPr id="4" name="Ethanol Day 2">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microsoft.com/office/drawing/2010/slicer">
              <sle:slicer xmlns:sle="http://schemas.microsoft.com/office/drawing/2010/slicer" name="Ethanol Day 2"/>
            </a:graphicData>
          </a:graphic>
        </xdr:graphicFrame>
      </mc:Choice>
      <mc:Fallback xmlns="">
        <xdr:sp macro="" textlink="">
          <xdr:nvSpPr>
            <xdr:cNvPr id="0" name=""/>
            <xdr:cNvSpPr>
              <a:spLocks noTextEdit="1"/>
            </xdr:cNvSpPr>
          </xdr:nvSpPr>
          <xdr:spPr>
            <a:xfrm>
              <a:off x="18289608" y="0"/>
              <a:ext cx="1837459"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600322</xdr:colOff>
      <xdr:row>10</xdr:row>
      <xdr:rowOff>120733</xdr:rowOff>
    </xdr:from>
    <xdr:to>
      <xdr:col>19</xdr:col>
      <xdr:colOff>600817</xdr:colOff>
      <xdr:row>23</xdr:row>
      <xdr:rowOff>172069</xdr:rowOff>
    </xdr:to>
    <mc:AlternateContent xmlns:mc="http://schemas.openxmlformats.org/markup-compatibility/2006" xmlns:sle15="http://schemas.microsoft.com/office/drawing/2012/slicer">
      <mc:Choice Requires="sle15">
        <xdr:graphicFrame macro="">
          <xdr:nvGraphicFramePr>
            <xdr:cNvPr id="5" name="Light Response 3">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Light Response 3"/>
            </a:graphicData>
          </a:graphic>
        </xdr:graphicFrame>
      </mc:Choice>
      <mc:Fallback xmlns="">
        <xdr:sp macro="" textlink="">
          <xdr:nvSpPr>
            <xdr:cNvPr id="0" name=""/>
            <xdr:cNvSpPr>
              <a:spLocks noTextEdit="1"/>
            </xdr:cNvSpPr>
          </xdr:nvSpPr>
          <xdr:spPr>
            <a:xfrm>
              <a:off x="20425929" y="2066554"/>
              <a:ext cx="1837459"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138915</xdr:colOff>
      <xdr:row>2</xdr:row>
      <xdr:rowOff>110834</xdr:rowOff>
    </xdr:from>
    <xdr:to>
      <xdr:col>23</xdr:col>
      <xdr:colOff>135699</xdr:colOff>
      <xdr:row>16</xdr:row>
      <xdr:rowOff>12492</xdr:rowOff>
    </xdr:to>
    <mc:AlternateContent xmlns:mc="http://schemas.openxmlformats.org/markup-compatibility/2006" xmlns:sle15="http://schemas.microsoft.com/office/drawing/2012/slicer">
      <mc:Choice Requires="sle15">
        <xdr:graphicFrame macro="">
          <xdr:nvGraphicFramePr>
            <xdr:cNvPr id="6" name="Lick Response 3">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microsoft.com/office/drawing/2010/slicer">
              <sle:slicer xmlns:sle="http://schemas.microsoft.com/office/drawing/2010/slicer" name="Lick Response 3"/>
            </a:graphicData>
          </a:graphic>
        </xdr:graphicFrame>
      </mc:Choice>
      <mc:Fallback xmlns="">
        <xdr:sp macro="" textlink="">
          <xdr:nvSpPr>
            <xdr:cNvPr id="0" name=""/>
            <xdr:cNvSpPr>
              <a:spLocks noTextEdit="1"/>
            </xdr:cNvSpPr>
          </xdr:nvSpPr>
          <xdr:spPr>
            <a:xfrm>
              <a:off x="22413808" y="559870"/>
              <a:ext cx="1833748" cy="25278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anol_Day1" xr10:uid="{00000000-0013-0000-FFFF-FFFF01000000}" sourceName="Ethanol Day">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anol_Day3" xr10:uid="{00000000-0013-0000-FFFF-FFFF0A000000}" sourceName="Ethanol Day">
  <extLst>
    <x:ext xmlns:x15="http://schemas.microsoft.com/office/spreadsheetml/2010/11/main" uri="{2F2917AC-EB37-4324-AD4E-5DD8C200BD13}">
      <x15:tableSlicerCache tableId="6" column="3"/>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lyOrLate1" xr10:uid="{00000000-0013-0000-FFFF-FFFF0B000000}" sourceName="EarlyOrLate">
  <extLst>
    <x:ext xmlns:x15="http://schemas.microsoft.com/office/spreadsheetml/2010/11/main" uri="{2F2917AC-EB37-4324-AD4E-5DD8C200BD13}">
      <x15:tableSlicerCache tableId="6" column="9"/>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1" xr10:uid="{00000000-0013-0000-FFFF-FFFF0C000000}" sourceName="Light Response">
  <extLst>
    <x:ext xmlns:x15="http://schemas.microsoft.com/office/spreadsheetml/2010/11/main" uri="{2F2917AC-EB37-4324-AD4E-5DD8C200BD13}">
      <x15:tableSlicerCache tableId="6" column="1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1" xr10:uid="{00000000-0013-0000-FFFF-FFFF0D000000}" sourceName="Lick Response">
  <extLst>
    <x:ext xmlns:x15="http://schemas.microsoft.com/office/spreadsheetml/2010/11/main" uri="{2F2917AC-EB37-4324-AD4E-5DD8C200BD13}">
      <x15:tableSlicerCache tableId="6" column="13"/>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lyOrLate2" xr10:uid="{00000000-0013-0000-FFFF-FFFF0E000000}" sourceName="EarlyOrLate">
  <extLst>
    <x:ext xmlns:x15="http://schemas.microsoft.com/office/spreadsheetml/2010/11/main" uri="{2F2917AC-EB37-4324-AD4E-5DD8C200BD13}">
      <x15:tableSlicerCache tableId="12" column="9"/>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2" xr10:uid="{00000000-0013-0000-FFFF-FFFF0F000000}" sourceName="Light Response">
  <extLst>
    <x:ext xmlns:x15="http://schemas.microsoft.com/office/spreadsheetml/2010/11/main" uri="{2F2917AC-EB37-4324-AD4E-5DD8C200BD13}">
      <x15:tableSlicerCache tableId="12" column="12"/>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2" xr10:uid="{00000000-0013-0000-FFFF-FFFF10000000}" sourceName="Lick Response">
  <extLst>
    <x:ext xmlns:x15="http://schemas.microsoft.com/office/spreadsheetml/2010/11/main" uri="{2F2917AC-EB37-4324-AD4E-5DD8C200BD13}">
      <x15:tableSlicerCache tableId="12" column="13"/>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lyOrLate21" xr10:uid="{00000000-0013-0000-FFFF-FFFF11000000}" sourceName="EarlyOrLate">
  <extLst>
    <x:ext xmlns:x15="http://schemas.microsoft.com/office/spreadsheetml/2010/11/main" uri="{2F2917AC-EB37-4324-AD4E-5DD8C200BD13}">
      <x15:tableSlicerCache tableId="14" column="9"/>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21" xr10:uid="{00000000-0013-0000-FFFF-FFFF12000000}" sourceName="Light Response">
  <extLst>
    <x:ext xmlns:x15="http://schemas.microsoft.com/office/spreadsheetml/2010/11/main" uri="{2F2917AC-EB37-4324-AD4E-5DD8C200BD13}">
      <x15:tableSlicerCache tableId="14" column="12"/>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21" xr10:uid="{00000000-0013-0000-FFFF-FFFF13000000}" sourceName="Lick Response">
  <extLst>
    <x:ext xmlns:x15="http://schemas.microsoft.com/office/spreadsheetml/2010/11/main" uri="{2F2917AC-EB37-4324-AD4E-5DD8C200BD13}">
      <x15:tableSlicerCache tableId="14" column="1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3" xr10:uid="{00000000-0013-0000-FFFF-FFFF02000000}" sourceName="Light Response">
  <extLst>
    <x:ext xmlns:x15="http://schemas.microsoft.com/office/spreadsheetml/2010/11/main" uri="{2F2917AC-EB37-4324-AD4E-5DD8C200BD13}">
      <x15:tableSlicerCache tableId="3"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3" xr10:uid="{00000000-0013-0000-FFFF-FFFF03000000}" sourceName="Lick Response">
  <extLst>
    <x:ext xmlns:x15="http://schemas.microsoft.com/office/spreadsheetml/2010/11/main" uri="{2F2917AC-EB37-4324-AD4E-5DD8C200BD13}">
      <x15:tableSlicerCache tableId="3"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anol_Day2" xr10:uid="{00000000-0013-0000-FFFF-FFFF04000000}" sourceName="Ethanol Day">
  <extLst>
    <x:ext xmlns:x15="http://schemas.microsoft.com/office/spreadsheetml/2010/11/main" uri="{2F2917AC-EB37-4324-AD4E-5DD8C200BD13}">
      <x15:tableSlicerCache tableId="4"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4" xr10:uid="{00000000-0013-0000-FFFF-FFFF05000000}" sourceName="Light Response">
  <extLst>
    <x:ext xmlns:x15="http://schemas.microsoft.com/office/spreadsheetml/2010/11/main" uri="{2F2917AC-EB37-4324-AD4E-5DD8C200BD13}">
      <x15:tableSlicerCache tableId="4" column="1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4" xr10:uid="{00000000-0013-0000-FFFF-FFFF06000000}" sourceName="Lick Response">
  <extLst>
    <x:ext xmlns:x15="http://schemas.microsoft.com/office/spreadsheetml/2010/11/main" uri="{2F2917AC-EB37-4324-AD4E-5DD8C200BD13}">
      <x15:tableSlicerCache tableId="4" column="1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arlyOrLate" xr10:uid="{00000000-0013-0000-FFFF-FFFF07000000}" sourceName="EarlyOrLate">
  <extLst>
    <x:ext xmlns:x15="http://schemas.microsoft.com/office/spreadsheetml/2010/11/main" uri="{2F2917AC-EB37-4324-AD4E-5DD8C200BD13}">
      <x15:tableSlicerCache tableId="1"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ght_Response" xr10:uid="{00000000-0013-0000-FFFF-FFFF08000000}" sourceName="Light Response">
  <extLst>
    <x:ext xmlns:x15="http://schemas.microsoft.com/office/spreadsheetml/2010/11/main" uri="{2F2917AC-EB37-4324-AD4E-5DD8C200BD13}">
      <x15:tableSlicerCache tableId="1" column="1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ck_Response" xr10:uid="{00000000-0013-0000-FFFF-FFFF09000000}" sourceName="Lick Response">
  <extLst>
    <x:ext xmlns:x15="http://schemas.microsoft.com/office/spreadsheetml/2010/11/main" uri="{2F2917AC-EB37-4324-AD4E-5DD8C200BD13}">
      <x15:tableSlicerCache tableId="1" column="1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arlyOrLate" xr10:uid="{00000000-0014-0000-FFFF-FFFF01000000}" cache="Slicer_EarlyOrLate" caption="EarlyOrLate" rowHeight="241300"/>
  <slicer name="Light Response 1" xr10:uid="{00000000-0014-0000-FFFF-FFFF02000000}" cache="Slicer_Light_Response" caption="Light Response" rowHeight="241300"/>
  <slicer name="Lick Response 1" xr10:uid="{00000000-0014-0000-FFFF-FFFF03000000}" cache="Slicer_Lick_Response" caption="Lick Respons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anol Day 3" xr10:uid="{00000000-0014-0000-FFFF-FFFF04000000}" cache="Slicer_Ethanol_Day3" caption="Ethanol Day" rowHeight="241300"/>
  <slicer name="EarlyOrLate 1" xr10:uid="{00000000-0014-0000-FFFF-FFFF05000000}" cache="Slicer_EarlyOrLate1" caption="EarlyOrLate" rowHeight="241300"/>
  <slicer name="Light Response 2" xr10:uid="{00000000-0014-0000-FFFF-FFFF06000000}" cache="Slicer_Light_Response1" caption="Light Response" rowHeight="241300"/>
  <slicer name="Lick Response 2" xr10:uid="{00000000-0014-0000-FFFF-FFFF07000000}" cache="Slicer_Lick_Response1" caption="Lick Respons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arlyOrLate 2" xr10:uid="{00000000-0014-0000-FFFF-FFFF08000000}" cache="Slicer_EarlyOrLate2" caption="EarlyOrLate" rowHeight="241300"/>
  <slicer name="Light Response 4" xr10:uid="{00000000-0014-0000-FFFF-FFFF09000000}" cache="Slicer_Light_Response2" caption="Light Response" rowHeight="241300"/>
  <slicer name="Lick Response 4" xr10:uid="{00000000-0014-0000-FFFF-FFFF0A000000}" cache="Slicer_Lick_Response2" caption="Lick Respons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arlyOrLate 3" xr10:uid="{00000000-0014-0000-FFFF-FFFF0B000000}" cache="Slicer_EarlyOrLate21" caption="EarlyOrLate" rowHeight="241300"/>
  <slicer name="Light Response 5" xr10:uid="{00000000-0014-0000-FFFF-FFFF0C000000}" cache="Slicer_Light_Response21" caption="Light Response" rowHeight="241300"/>
  <slicer name="Lick Response 5" xr10:uid="{00000000-0014-0000-FFFF-FFFF0D000000}" cache="Slicer_Lick_Response21" caption="Lick Respons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anol Day 1" xr10:uid="{00000000-0014-0000-FFFF-FFFF0E000000}" cache="Slicer_Ethanol_Day1" caption="Ethanol Day" rowHeight="241300"/>
  <slicer name="Light Response" xr10:uid="{00000000-0014-0000-FFFF-FFFF0F000000}" cache="Slicer_Light_Response3" caption="Light Response" rowHeight="241300"/>
  <slicer name="Lick Response" xr10:uid="{00000000-0014-0000-FFFF-FFFF10000000}" cache="Slicer_Lick_Response3" caption="Lick Respons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anol Day 2" xr10:uid="{00000000-0014-0000-FFFF-FFFF11000000}" cache="Slicer_Ethanol_Day2" caption="Ethanol Day" rowHeight="241300"/>
  <slicer name="Light Response 3" xr10:uid="{00000000-0014-0000-FFFF-FFFF12000000}" cache="Slicer_Light_Response4" caption="Light Response" rowHeight="241300"/>
  <slicer name="Lick Response 3" xr10:uid="{00000000-0014-0000-FFFF-FFFF13000000}" cache="Slicer_Lick_Response4" caption="Lick Respon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0FA93DC-EEEF-4DD6-B522-7BF95569C710}" name="shortUnitDetails17" displayName="shortUnitDetails17" ref="A2:AF308" headerRowCellStyle="Normal" dataCellStyle="Normal">
  <autoFilter ref="A2:AF308" xr:uid="{00000000-0009-0000-0100-000005000000}">
    <filterColumn colId="0">
      <customFilters>
        <customFilter operator="notEqual" val=" "/>
      </customFilters>
    </filterColumn>
  </autoFilter>
  <sortState xmlns:xlrd2="http://schemas.microsoft.com/office/spreadsheetml/2017/richdata2" ref="A3:AF299">
    <sortCondition ref="B2:B308"/>
  </sortState>
  <tableColumns count="32">
    <tableColumn id="1" xr3:uid="{88333B95-DAF4-46BC-8C2B-C9FB9064481B}" name="DATA(Q)" totalsRowLabel="Total" dataCellStyle="Normal"/>
    <tableColumn id="2" xr3:uid="{2D6A339D-715C-4E4F-85AE-FDCCF6CC1317}" name="File Name" dataCellStyle="Normal"/>
    <tableColumn id="32" xr3:uid="{62F877AF-DE22-4D19-A83C-33FD08B7B93D}" name="Check"/>
    <tableColumn id="3" xr3:uid="{5758FBF9-1E67-4DF8-A037-29CFB98A3CFD}" name="Drink Type" dataCellStyle="Normal"/>
    <tableColumn id="4" xr3:uid="{AF49F2CC-6A45-4E39-AEE7-D95DFAF0542C}" name="Ethanol Day" dataCellStyle="Normal"/>
    <tableColumn id="30" xr3:uid="{02B09CCF-9EC5-4A89-BD71-3D04187C8390}" name="EarlyOrLate" dataCellStyle="Normal"/>
    <tableColumn id="5" xr3:uid="{0829B732-3AB2-4E15-8101-E233006A79E4}" name="units(u)" dataCellStyle="Normal"/>
    <tableColumn id="6" xr3:uid="{02D1BD7B-2887-4016-AB87-FF274B6DDC85}" name="Unit Name" dataCellStyle="Normal"/>
    <tableColumn id="7" xr3:uid="{66486500-6744-4E9D-B566-15BBDA14E2CF}" name="Light Response" dataCellStyle="Normal"/>
    <tableColumn id="8" xr3:uid="{863C7290-09AE-4466-89A8-F4A04BD67AFA}" name="Lick Response" dataCellStyle="Normal"/>
    <tableColumn id="9" xr3:uid="{8D5EA94B-13A8-4608-9F33-254DE0106C6C}" name="#Licks" dataCellStyle="Normal"/>
    <tableColumn id="10" xr3:uid="{64B94D1F-929B-42EB-AC1B-59AF0C9163F3}" name="FullSess-Spk/sec" dataCellStyle="Normal"/>
    <tableColumn id="11" xr3:uid="{D02EEC72-4BD9-4088-BFF3-2D958B9F4392}" name="FullSess-%SpikesInBursts" dataCellStyle="Normal"/>
    <tableColumn id="31" xr3:uid="{60E16ADF-80F5-41A3-9EC8-E304469CAD78}" name="Change In Rate Hr4 vs 1" dataCellStyle="Normal">
      <calculatedColumnFormula>(shortUnitDetails17[[#This Row],[Hour4-Spk/sec]]-shortUnitDetails17[[#This Row],[Hour1-Spk/sec]])/shortUnitDetails17[[#This Row],[Hour1-Spk/sec]]</calculatedColumnFormula>
    </tableColumn>
    <tableColumn id="12" xr3:uid="{8D02E46E-9A6F-46DA-B168-2587953C5FFF}" name="Hour1-Spk/sec" dataCellStyle="Normal"/>
    <tableColumn id="13" xr3:uid="{78FF5067-4533-42B5-BFE8-572C6A867EAE}" name="Hour1-%SpikesInBursts" dataCellStyle="Normal"/>
    <tableColumn id="14" xr3:uid="{45348CB1-5E14-4005-85D0-B32AC3D13162}" name="Hour2-Spk/sec" dataCellStyle="Normal"/>
    <tableColumn id="15" xr3:uid="{0F3EB056-4744-4268-8830-21D7B46B8132}" name="Hour2-%SpikesInBursts" dataCellStyle="Normal"/>
    <tableColumn id="16" xr3:uid="{03F5B981-E8CE-47C5-8BF1-D07D320D927C}" name="Hour3-Spk/sec" dataCellStyle="Normal"/>
    <tableColumn id="17" xr3:uid="{259D70E6-273C-4DF0-A471-912A8FD617C4}" name="Hour3-%SpikesInBursts" dataCellStyle="Normal"/>
    <tableColumn id="18" xr3:uid="{2271A07C-D446-4A2D-8344-B191CC7D15B3}" name="Hour4-Spk/sec" dataCellStyle="Normal"/>
    <tableColumn id="19" xr3:uid="{6D693275-B347-4E33-803C-CDF3684E48A6}" name="Hour4-%SpikesInBursts" dataCellStyle="Normal"/>
    <tableColumn id="20" xr3:uid="{1F8258CC-4A91-46BD-B3FF-AA00325BD79D}" name="CV" dataCellStyle="Normal"/>
    <tableColumn id="21" xr3:uid="{68B2E6E5-1B40-4061-BE73-84EFBEBA52CF}" name="avgISI" dataCellStyle="Normal"/>
    <tableColumn id="22" xr3:uid="{D7903832-3C0C-4109-8587-4E4925A9CA6E}" name="Hour1-Spk/sec2" dataCellStyle="Normal"/>
    <tableColumn id="23" xr3:uid="{E424C0BD-70C8-4047-9029-87AAD5C50906}" name="Hour1-NumLicks" dataCellStyle="Normal"/>
    <tableColumn id="24" xr3:uid="{B0726D27-87A4-4E22-B4FE-B687FC227045}" name="Hour2-Spk/sec3" dataCellStyle="Normal"/>
    <tableColumn id="25" xr3:uid="{D65247B9-CC83-444D-BC41-453D7989DBAD}" name="Hour2-NumLicks" dataCellStyle="Normal"/>
    <tableColumn id="26" xr3:uid="{930C38FC-7549-4D07-BEA8-F6A67B12C5B1}" name="Hour3-Spk/sec4" dataCellStyle="Normal"/>
    <tableColumn id="27" xr3:uid="{167D9EF8-FA0D-491F-A244-2DE8F07E43D9}" name="Hour3-NumLicks" dataCellStyle="Normal"/>
    <tableColumn id="28" xr3:uid="{83290CAA-0BB2-4EEF-9EE1-75224E92754B}" name="Hour4-Spk/sec5" dataCellStyle="Normal"/>
    <tableColumn id="29" xr3:uid="{8CF1D719-BE2E-4132-B993-4EF26A15C2CD}" name="Hour4-NumLicks" totalsRowFunction="sum" dataCellStyle="Normal"/>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8000000}" name="BurstPopH4" displayName="BurstPopH4" ref="A7:N28" totalsRowShown="0" headerRowDxfId="115" headerRowBorderDxfId="114" tableBorderDxfId="113" totalsRowBorderDxfId="112">
  <autoFilter ref="A7:N28" xr:uid="{00000000-0009-0000-0100-00000F000000}">
    <filterColumn colId="2">
      <filters>
        <filter val="CRF"/>
      </filters>
    </filterColumn>
    <filterColumn colId="3">
      <filters>
        <filter val="inhibited"/>
      </filters>
    </filterColumn>
    <filterColumn colId="4">
      <filters>
        <filter val="All"/>
      </filters>
    </filterColumn>
  </autoFilter>
  <tableColumns count="14">
    <tableColumn id="3" xr3:uid="{00000000-0010-0000-0800-000003000000}" name="Drink " dataDxfId="111"/>
    <tableColumn id="2" xr3:uid="{00000000-0010-0000-0800-000002000000}" name="Hours" dataDxfId="110"/>
    <tableColumn id="4" xr3:uid="{00000000-0010-0000-0800-000004000000}" name="Light Response " dataDxfId="109"/>
    <tableColumn id="5" xr3:uid="{00000000-0010-0000-0800-000005000000}" name="Lick Response" dataDxfId="108"/>
    <tableColumn id="1" xr3:uid="{00000000-0010-0000-0800-000001000000}" name="Sessions" dataDxfId="107"/>
    <tableColumn id="6" xr3:uid="{00000000-0010-0000-0800-000006000000}" name="LFHB" dataDxfId="106"/>
    <tableColumn id="7" xr3:uid="{00000000-0010-0000-0800-000007000000}" name="LFLB" dataDxfId="105"/>
    <tableColumn id="8" xr3:uid="{00000000-0010-0000-0800-000008000000}" name="HFHB" dataDxfId="104"/>
    <tableColumn id="9" xr3:uid="{00000000-0010-0000-0800-000009000000}" name="HFLB" dataDxfId="103"/>
    <tableColumn id="10" xr3:uid="{00000000-0010-0000-0800-00000A000000}" name="Total" dataDxfId="102" dataCellStyle="Output"/>
    <tableColumn id="11" xr3:uid="{00000000-0010-0000-0800-00000B000000}" name="LFHB%" dataDxfId="101" dataCellStyle="Percent">
      <calculatedColumnFormula>BurstPopH4[[#This Row],[LFHB]]/BurstPopH4[[#This Row],[Total]]</calculatedColumnFormula>
    </tableColumn>
    <tableColumn id="12" xr3:uid="{00000000-0010-0000-0800-00000C000000}" name="LFLB%" dataDxfId="100" dataCellStyle="Percent">
      <calculatedColumnFormula>BurstPopH4[[#This Row],[LFLB]]/BurstPopH4[[#This Row],[Total]]</calculatedColumnFormula>
    </tableColumn>
    <tableColumn id="13" xr3:uid="{00000000-0010-0000-0800-00000D000000}" name="HFHB%" dataDxfId="99" dataCellStyle="Percent">
      <calculatedColumnFormula>BurstPopH4[[#This Row],[HFHB]]/BurstPopH4[[#This Row],[Total]]</calculatedColumnFormula>
    </tableColumn>
    <tableColumn id="14" xr3:uid="{00000000-0010-0000-0800-00000E000000}" name="HFLB%" dataDxfId="98" dataCellStyle="Percent">
      <calculatedColumnFormula>BurstPopH4[[#This Row],[HFLB]]/BurstPopH4[[#This Row],[Total]]</calculatedColumnFormula>
    </tableColumn>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9000000}" name="BurstClassHr1" displayName="BurstClassHr1" ref="C25:O406" totalsRowShown="0" headerRowDxfId="97" dataDxfId="96" headerRowCellStyle="Normal" dataCellStyle="Normal">
  <autoFilter ref="C25:O406" xr:uid="{00000000-0009-0000-0100-000003000000}"/>
  <tableColumns count="13">
    <tableColumn id="6" xr3:uid="{00000000-0010-0000-0900-000006000000}" name="Firing" dataDxfId="95" dataCellStyle="Calculation">
      <calculatedColumnFormula>IF(ISBLANK(BurstClassHr1[[#This Row],[Spk/sec-Average]]),"",IF(BurstClassHr1[[#This Row],[Spk/sec-Average]]&lt;$B$3,"LF","HF"))</calculatedColumnFormula>
    </tableColumn>
    <tableColumn id="7" xr3:uid="{00000000-0010-0000-0900-000007000000}" name="Burst" dataDxfId="94" dataCellStyle="Calculation">
      <calculatedColumnFormula>IF(ISBLANK(BurstClassHr1[[#This Row],[%Spikes in Bursts-All]]),"",IF(BurstClassHr1[[#This Row],[%Spikes in Bursts-All]]&lt;$C$3,"LB","HB"))</calculatedColumnFormula>
    </tableColumn>
    <tableColumn id="8" xr3:uid="{00000000-0010-0000-0900-000008000000}" name="BurstType" dataDxfId="93" dataCellStyle="Calculation">
      <calculatedColumnFormula>CONCATENATE(C26,D26)</calculatedColumnFormula>
    </tableColumn>
    <tableColumn id="4" xr3:uid="{00000000-0010-0000-0900-000004000000}" name="Spk/sec-Average" dataDxfId="92" dataCellStyle="Good"/>
    <tableColumn id="5" xr3:uid="{00000000-0010-0000-0900-000005000000}" name="%Spikes in Bursts-All" dataDxfId="91" dataCellStyle="Good"/>
    <tableColumn id="1" xr3:uid="{00000000-0010-0000-0900-000001000000}" name="File Name" dataDxfId="90" dataCellStyle="Normal"/>
    <tableColumn id="2" xr3:uid="{00000000-0010-0000-0900-000002000000}" name="Drink Type" dataDxfId="89" dataCellStyle="Normal"/>
    <tableColumn id="3" xr3:uid="{00000000-0010-0000-0900-000003000000}" name="Ethanol Day" dataDxfId="88" dataCellStyle="Normal"/>
    <tableColumn id="9" xr3:uid="{00000000-0010-0000-0900-000009000000}" name="units(u)" dataDxfId="87" dataCellStyle="Normal"/>
    <tableColumn id="10" xr3:uid="{00000000-0010-0000-0900-00000A000000}" name="Unit Name" dataDxfId="86" dataCellStyle="Normal"/>
    <tableColumn id="11" xr3:uid="{00000000-0010-0000-0900-00000B000000}" name="Light Response" dataDxfId="85" dataCellStyle="Normal"/>
    <tableColumn id="12" xr3:uid="{00000000-0010-0000-0900-00000C000000}" name="Lick Response" dataDxfId="84" dataCellStyle="Normal"/>
    <tableColumn id="13" xr3:uid="{00000000-0010-0000-0900-00000D000000}" name="# Licks" dataDxfId="83" dataCellStyle="Normal"/>
  </tableColumns>
  <tableStyleInfo name="TableStyleLight8" showFirstColumn="1"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 displayName="Table9" ref="A7:N19" totalsRowShown="0" headerRowDxfId="82" dataDxfId="80" headerRowBorderDxfId="81" tableBorderDxfId="79">
  <autoFilter ref="A7:N19" xr:uid="{00000000-0009-0000-0100-000009000000}"/>
  <tableColumns count="14">
    <tableColumn id="1" xr3:uid="{00000000-0010-0000-0A00-000001000000}" name="Sessions" dataDxfId="78"/>
    <tableColumn id="2" xr3:uid="{00000000-0010-0000-0A00-000002000000}" name="Hours" dataDxfId="77"/>
    <tableColumn id="3" xr3:uid="{00000000-0010-0000-0A00-000003000000}" name="Drink " dataDxfId="76"/>
    <tableColumn id="4" xr3:uid="{00000000-0010-0000-0A00-000004000000}" name="Light Response " dataDxfId="75"/>
    <tableColumn id="5" xr3:uid="{00000000-0010-0000-0A00-000005000000}" name="Lick Response" dataDxfId="74"/>
    <tableColumn id="6" xr3:uid="{00000000-0010-0000-0A00-000006000000}" name="LFHB" dataDxfId="73"/>
    <tableColumn id="7" xr3:uid="{00000000-0010-0000-0A00-000007000000}" name="LFLB" dataDxfId="72"/>
    <tableColumn id="8" xr3:uid="{00000000-0010-0000-0A00-000008000000}" name="HFHB" dataDxfId="71"/>
    <tableColumn id="9" xr3:uid="{00000000-0010-0000-0A00-000009000000}" name="HFLB" dataDxfId="70"/>
    <tableColumn id="10" xr3:uid="{00000000-0010-0000-0A00-00000A000000}" name="Total" dataDxfId="69">
      <calculatedColumnFormula>SUM(Table9[[#This Row],[LFHB]:[HFLB]])</calculatedColumnFormula>
    </tableColumn>
    <tableColumn id="11" xr3:uid="{00000000-0010-0000-0A00-00000B000000}" name="LFHB%" dataDxfId="68" dataCellStyle="Percent">
      <calculatedColumnFormula>Table9[[#This Row],[LFHB]]/Table9[[#This Row],[Total]]</calculatedColumnFormula>
    </tableColumn>
    <tableColumn id="12" xr3:uid="{00000000-0010-0000-0A00-00000C000000}" name="LFLB%" dataDxfId="67" dataCellStyle="Percent">
      <calculatedColumnFormula>Table9[[#This Row],[LFLB]]/Table9[[#This Row],[Total]]</calculatedColumnFormula>
    </tableColumn>
    <tableColumn id="13" xr3:uid="{00000000-0010-0000-0A00-00000D000000}" name="HFHB%" dataDxfId="66" dataCellStyle="Percent">
      <calculatedColumnFormula>Table9[[#This Row],[HFHB]]/Table9[[#This Row],[Total]]</calculatedColumnFormula>
    </tableColumn>
    <tableColumn id="14" xr3:uid="{00000000-0010-0000-0A00-00000E000000}" name="HFLB%" dataDxfId="65" dataCellStyle="Percent">
      <calculatedColumnFormula>Table9[[#This Row],[HFLB]]/Table9[[#This Row],[Total]]</calculatedColumnFormula>
    </tableColumn>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BurstClassHr4" displayName="BurstClassHr4" ref="C25:O406" totalsRowShown="0" headerRowDxfId="64" dataDxfId="63" headerRowCellStyle="Normal" dataCellStyle="Normal">
  <autoFilter ref="C25:O406" xr:uid="{00000000-0009-0000-0100-000004000000}"/>
  <tableColumns count="13">
    <tableColumn id="6" xr3:uid="{00000000-0010-0000-0B00-000006000000}" name="Firing" dataDxfId="62" dataCellStyle="Calculation">
      <calculatedColumnFormula>IF(ISBLANK(BurstClassHr4[[#This Row],[Spk/sec-Average]]),"",IF(BurstClassHr4[[#This Row],[Spk/sec-Average]]&lt;$B$3,"LF","HF"))</calculatedColumnFormula>
    </tableColumn>
    <tableColumn id="7" xr3:uid="{00000000-0010-0000-0B00-000007000000}" name="Burst" dataDxfId="61" dataCellStyle="Calculation">
      <calculatedColumnFormula>IF(ISBLANK(BurstClassHr4[[#This Row],[%Spikes in Bursts-All]]),"",IF(BurstClassHr4[[#This Row],[%Spikes in Bursts-All]]&lt;$C$3,"LB","HB"))</calculatedColumnFormula>
    </tableColumn>
    <tableColumn id="8" xr3:uid="{00000000-0010-0000-0B00-000008000000}" name="BurstType" dataDxfId="60" dataCellStyle="Calculation">
      <calculatedColumnFormula>CONCATENATE(C26,D26)</calculatedColumnFormula>
    </tableColumn>
    <tableColumn id="4" xr3:uid="{00000000-0010-0000-0B00-000004000000}" name="Spk/sec-Average" dataDxfId="59" dataCellStyle="Neutral"/>
    <tableColumn id="5" xr3:uid="{00000000-0010-0000-0B00-000005000000}" name="%Spikes in Bursts-All" dataDxfId="58" dataCellStyle="Neutral"/>
    <tableColumn id="1" xr3:uid="{00000000-0010-0000-0B00-000001000000}" name="File Name" dataDxfId="57" dataCellStyle="Normal"/>
    <tableColumn id="2" xr3:uid="{00000000-0010-0000-0B00-000002000000}" name="Drink Type" dataDxfId="56" dataCellStyle="Normal"/>
    <tableColumn id="3" xr3:uid="{00000000-0010-0000-0B00-000003000000}" name="Ethanol Day" dataDxfId="55" dataCellStyle="Normal"/>
    <tableColumn id="9" xr3:uid="{00000000-0010-0000-0B00-000009000000}" name="units(u)" dataDxfId="54" dataCellStyle="Normal"/>
    <tableColumn id="10" xr3:uid="{00000000-0010-0000-0B00-00000A000000}" name="Unit Name" dataDxfId="53" dataCellStyle="Normal"/>
    <tableColumn id="11" xr3:uid="{00000000-0010-0000-0B00-00000B000000}" name="Light Response" dataDxfId="52" dataCellStyle="Normal"/>
    <tableColumn id="12" xr3:uid="{00000000-0010-0000-0B00-00000C000000}" name="Lick Response" dataDxfId="51" dataCellStyle="Normal"/>
    <tableColumn id="13" xr3:uid="{00000000-0010-0000-0B00-00000D000000}" name="# Licks" dataDxfId="50" dataCellStyle="Normal"/>
  </tableColumns>
  <tableStyleInfo name="TableStyleLight8" showFirstColumn="1"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C000000}" name="Table10" displayName="Table10" ref="A7:N19" totalsRowShown="0" headerRowDxfId="49" dataDxfId="47" headerRowBorderDxfId="48" tableBorderDxfId="46">
  <autoFilter ref="A7:N19" xr:uid="{00000000-0009-0000-0100-00000A000000}"/>
  <tableColumns count="14">
    <tableColumn id="1" xr3:uid="{00000000-0010-0000-0C00-000001000000}" name="Sessions" dataDxfId="45"/>
    <tableColumn id="2" xr3:uid="{00000000-0010-0000-0C00-000002000000}" name="Hours" dataDxfId="44"/>
    <tableColumn id="3" xr3:uid="{00000000-0010-0000-0C00-000003000000}" name="Drink " dataDxfId="43"/>
    <tableColumn id="4" xr3:uid="{00000000-0010-0000-0C00-000004000000}" name="Light Response " dataDxfId="42"/>
    <tableColumn id="5" xr3:uid="{00000000-0010-0000-0C00-000005000000}" name="Lick Response" dataDxfId="41"/>
    <tableColumn id="6" xr3:uid="{00000000-0010-0000-0C00-000006000000}" name="LFHB" dataDxfId="40"/>
    <tableColumn id="7" xr3:uid="{00000000-0010-0000-0C00-000007000000}" name="LFLB" dataDxfId="39"/>
    <tableColumn id="8" xr3:uid="{00000000-0010-0000-0C00-000008000000}" name="HFHB" dataDxfId="38"/>
    <tableColumn id="9" xr3:uid="{00000000-0010-0000-0C00-000009000000}" name="HFLB" dataDxfId="37"/>
    <tableColumn id="10" xr3:uid="{00000000-0010-0000-0C00-00000A000000}" name="Total" dataDxfId="36">
      <calculatedColumnFormula>SUM(Table10[[#This Row],[LFHB]:[HFLB]])</calculatedColumnFormula>
    </tableColumn>
    <tableColumn id="11" xr3:uid="{00000000-0010-0000-0C00-00000B000000}" name="LFHB%" dataDxfId="35" dataCellStyle="Percent">
      <calculatedColumnFormula>Table10[[#This Row],[LFHB]]/Table10[[#This Row],[Total]]</calculatedColumnFormula>
    </tableColumn>
    <tableColumn id="12" xr3:uid="{00000000-0010-0000-0C00-00000C000000}" name="LFLB%" dataDxfId="34" dataCellStyle="Percent">
      <calculatedColumnFormula>Table10[[#This Row],[LFLB]]/Table10[[#This Row],[Total]]</calculatedColumnFormula>
    </tableColumn>
    <tableColumn id="13" xr3:uid="{00000000-0010-0000-0C00-00000D000000}" name="HFHB%" dataDxfId="33" dataCellStyle="Percent">
      <calculatedColumnFormula>Table10[[#This Row],[HFHB]]/Table10[[#This Row],[Total]]</calculatedColumnFormula>
    </tableColumn>
    <tableColumn id="14" xr3:uid="{00000000-0010-0000-0C00-00000E000000}" name="HFLB%" dataDxfId="32" dataCellStyle="Percent">
      <calculatedColumnFormula>Table10[[#This Row],[HFLB]]/Table10[[#This Row],[Total]]</calculatedColumnFormula>
    </tableColumn>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D000000}" name="BurstClassHr18" displayName="BurstClassHr18" ref="C25:O406" totalsRowShown="0" headerRowDxfId="31" dataDxfId="30" headerRowCellStyle="Normal" dataCellStyle="Normal">
  <tableColumns count="13">
    <tableColumn id="6" xr3:uid="{00000000-0010-0000-0D00-000006000000}" name="Firing" dataDxfId="29" dataCellStyle="Calculation">
      <calculatedColumnFormula>IF(ISBLANK(BurstClassHr18[[#This Row],[Spk/sec-Average]]),"",IF(BurstClassHr18[[#This Row],[Spk/sec-Average]]&lt;$B$3,"LF","HF"))</calculatedColumnFormula>
    </tableColumn>
    <tableColumn id="7" xr3:uid="{00000000-0010-0000-0D00-000007000000}" name="Burst" dataDxfId="28" dataCellStyle="Calculation">
      <calculatedColumnFormula>IF(ISBLANK(BurstClassHr18[[#This Row],[%Spikes in Bursts-All]]),"",IF(BurstClassHr18[[#This Row],[%Spikes in Bursts-All]]&lt;$C$3,"LB","HB"))</calculatedColumnFormula>
    </tableColumn>
    <tableColumn id="8" xr3:uid="{00000000-0010-0000-0D00-000008000000}" name="BurstType" dataDxfId="27" dataCellStyle="Calculation">
      <calculatedColumnFormula>CONCATENATE(C26,D26)</calculatedColumnFormula>
    </tableColumn>
    <tableColumn id="4" xr3:uid="{00000000-0010-0000-0D00-000004000000}" name="Spk/sec-Average" dataDxfId="26" dataCellStyle="Good"/>
    <tableColumn id="5" xr3:uid="{00000000-0010-0000-0D00-000005000000}" name="%Spikes in Bursts-All" dataDxfId="25" dataCellStyle="Good"/>
    <tableColumn id="1" xr3:uid="{00000000-0010-0000-0D00-000001000000}" name="File Name" dataDxfId="24" dataCellStyle="Normal"/>
    <tableColumn id="2" xr3:uid="{00000000-0010-0000-0D00-000002000000}" name="Drink Type" dataDxfId="23" dataCellStyle="Normal"/>
    <tableColumn id="3" xr3:uid="{00000000-0010-0000-0D00-000003000000}" name="Ethanol Day" dataDxfId="22" dataCellStyle="Normal"/>
    <tableColumn id="9" xr3:uid="{00000000-0010-0000-0D00-000009000000}" name="units(u)" dataDxfId="21" dataCellStyle="Normal"/>
    <tableColumn id="10" xr3:uid="{00000000-0010-0000-0D00-00000A000000}" name="Unit Name" dataDxfId="20" dataCellStyle="Normal"/>
    <tableColumn id="11" xr3:uid="{00000000-0010-0000-0D00-00000B000000}" name="Light Response" dataDxfId="19" dataCellStyle="Normal"/>
    <tableColumn id="12" xr3:uid="{00000000-0010-0000-0D00-00000C000000}" name="Lick Response" dataDxfId="18" dataCellStyle="Normal"/>
    <tableColumn id="13" xr3:uid="{00000000-0010-0000-0D00-00000D000000}" name="# Licks" dataDxfId="17" dataCellStyle="Normal"/>
  </tableColumns>
  <tableStyleInfo name="TableStyleLight8"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BurstClassHr189" displayName="BurstClassHr189" ref="C25:O406" totalsRowShown="0" headerRowDxfId="16" dataDxfId="15" headerRowCellStyle="Normal" dataCellStyle="Normal">
  <tableColumns count="13">
    <tableColumn id="6" xr3:uid="{00000000-0010-0000-0E00-000006000000}" name="Firing" dataDxfId="14" dataCellStyle="Calculation">
      <calculatedColumnFormula>IF(ISBLANK(BurstClassHr189[[#This Row],[Spk/sec-Average]]),"",IF(BurstClassHr189[[#This Row],[Spk/sec-Average]]&lt;$B$3,"LF","HF"))</calculatedColumnFormula>
    </tableColumn>
    <tableColumn id="7" xr3:uid="{00000000-0010-0000-0E00-000007000000}" name="Burst" dataDxfId="13" dataCellStyle="Calculation">
      <calculatedColumnFormula>IF(ISBLANK(BurstClassHr189[[#This Row],[%Spikes in Bursts-All]]),"",IF(BurstClassHr189[[#This Row],[%Spikes in Bursts-All]]&lt;$C$3,"LB","HB"))</calculatedColumnFormula>
    </tableColumn>
    <tableColumn id="8" xr3:uid="{00000000-0010-0000-0E00-000008000000}" name="BurstType" dataDxfId="12" dataCellStyle="Calculation">
      <calculatedColumnFormula>CONCATENATE(C26,D26)</calculatedColumnFormula>
    </tableColumn>
    <tableColumn id="4" xr3:uid="{00000000-0010-0000-0E00-000004000000}" name="Spk/sec-Average" dataDxfId="11" dataCellStyle="Good"/>
    <tableColumn id="5" xr3:uid="{00000000-0010-0000-0E00-000005000000}" name="%Spikes in Bursts-All" dataDxfId="10" dataCellStyle="Good"/>
    <tableColumn id="1" xr3:uid="{00000000-0010-0000-0E00-000001000000}" name="File Name" dataDxfId="9" dataCellStyle="Normal"/>
    <tableColumn id="2" xr3:uid="{00000000-0010-0000-0E00-000002000000}" name="Drink Type" dataDxfId="8" dataCellStyle="Normal"/>
    <tableColumn id="3" xr3:uid="{00000000-0010-0000-0E00-000003000000}" name="Ethanol Day" dataDxfId="7" dataCellStyle="Normal"/>
    <tableColumn id="9" xr3:uid="{00000000-0010-0000-0E00-000009000000}" name="units(u)" dataDxfId="6" dataCellStyle="Normal"/>
    <tableColumn id="10" xr3:uid="{00000000-0010-0000-0E00-00000A000000}" name="Unit Name" dataDxfId="5" dataCellStyle="Normal"/>
    <tableColumn id="11" xr3:uid="{00000000-0010-0000-0E00-00000B000000}" name="Light Response" dataDxfId="4" dataCellStyle="Normal"/>
    <tableColumn id="12" xr3:uid="{00000000-0010-0000-0E00-00000C000000}" name="Lick Response" dataDxfId="3" dataCellStyle="Normal"/>
    <tableColumn id="13" xr3:uid="{00000000-0010-0000-0E00-00000D000000}" name="# Licks" dataDxfId="2" dataCellStyle="Normal"/>
  </tableColumns>
  <tableStyleInfo name="TableStyleLight8"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shortUnitDetails" displayName="shortUnitDetails" ref="A2:AE308" headerRowCellStyle="Normal" dataCellStyle="Normal">
  <autoFilter ref="A2:AE308" xr:uid="{00000000-0009-0000-0100-000005000000}"/>
  <sortState xmlns:xlrd2="http://schemas.microsoft.com/office/spreadsheetml/2017/richdata2" ref="A3:AE308">
    <sortCondition ref="A2:A308"/>
  </sortState>
  <tableColumns count="31">
    <tableColumn id="1" xr3:uid="{00000000-0010-0000-0000-000001000000}" name="DATA(Q)" totalsRowLabel="Total" dataCellStyle="Normal"/>
    <tableColumn id="2" xr3:uid="{00000000-0010-0000-0000-000002000000}" name="File Name" dataCellStyle="Normal"/>
    <tableColumn id="3" xr3:uid="{00000000-0010-0000-0000-000003000000}" name="Drink Type" dataCellStyle="Normal"/>
    <tableColumn id="4" xr3:uid="{00000000-0010-0000-0000-000004000000}" name="Ethanol Day" dataCellStyle="Normal"/>
    <tableColumn id="30" xr3:uid="{00000000-0010-0000-0000-00001E000000}" name="EarlyOrLate" dataCellStyle="Normal"/>
    <tableColumn id="5" xr3:uid="{00000000-0010-0000-0000-000005000000}" name="units(u)" dataCellStyle="Normal"/>
    <tableColumn id="6" xr3:uid="{00000000-0010-0000-0000-000006000000}" name="Unit Name" dataCellStyle="Normal"/>
    <tableColumn id="7" xr3:uid="{00000000-0010-0000-0000-000007000000}" name="Light Response" dataCellStyle="Normal"/>
    <tableColumn id="8" xr3:uid="{00000000-0010-0000-0000-000008000000}" name="Lick Response" dataCellStyle="Normal"/>
    <tableColumn id="9" xr3:uid="{00000000-0010-0000-0000-000009000000}" name="#Licks" dataCellStyle="Normal"/>
    <tableColumn id="10" xr3:uid="{00000000-0010-0000-0000-00000A000000}" name="FullSess-Spk/sec" dataCellStyle="Normal"/>
    <tableColumn id="11" xr3:uid="{00000000-0010-0000-0000-00000B000000}" name="FullSess-%SpikesInBursts" dataCellStyle="Normal"/>
    <tableColumn id="31" xr3:uid="{00000000-0010-0000-0000-00001F000000}" name="Change In Rate Hr4 vs 1" dataCellStyle="Normal">
      <calculatedColumnFormula>(shortUnitDetails[[#This Row],[Hour4-Spk/sec]]-shortUnitDetails[[#This Row],[Hour1-Spk/sec]])/shortUnitDetails[[#This Row],[Hour1-Spk/sec]]</calculatedColumnFormula>
    </tableColumn>
    <tableColumn id="12" xr3:uid="{00000000-0010-0000-0000-00000C000000}" name="Hour1-Spk/sec" dataCellStyle="Normal"/>
    <tableColumn id="13" xr3:uid="{00000000-0010-0000-0000-00000D000000}" name="Hour1-%SpikesInBursts" dataCellStyle="Normal"/>
    <tableColumn id="14" xr3:uid="{00000000-0010-0000-0000-00000E000000}" name="Hour2-Spk/sec" dataCellStyle="Normal"/>
    <tableColumn id="15" xr3:uid="{00000000-0010-0000-0000-00000F000000}" name="Hour2-%SpikesInBursts" dataCellStyle="Normal"/>
    <tableColumn id="16" xr3:uid="{00000000-0010-0000-0000-000010000000}" name="Hour3-Spk/sec" dataCellStyle="Normal"/>
    <tableColumn id="17" xr3:uid="{00000000-0010-0000-0000-000011000000}" name="Hour3-%SpikesInBursts" dataCellStyle="Normal"/>
    <tableColumn id="18" xr3:uid="{00000000-0010-0000-0000-000012000000}" name="Hour4-Spk/sec" dataCellStyle="Normal"/>
    <tableColumn id="19" xr3:uid="{00000000-0010-0000-0000-000013000000}" name="Hour4-%SpikesInBursts" dataCellStyle="Normal"/>
    <tableColumn id="20" xr3:uid="{00000000-0010-0000-0000-000014000000}" name="CV" dataCellStyle="Normal"/>
    <tableColumn id="21" xr3:uid="{00000000-0010-0000-0000-000015000000}" name="avgISI" dataCellStyle="Normal"/>
    <tableColumn id="22" xr3:uid="{00000000-0010-0000-0000-000016000000}" name="Hour1-Spk/sec2" dataCellStyle="Normal"/>
    <tableColumn id="23" xr3:uid="{00000000-0010-0000-0000-000017000000}" name="Hour1-NumLicks" dataCellStyle="Normal"/>
    <tableColumn id="24" xr3:uid="{00000000-0010-0000-0000-000018000000}" name="Hour2-Spk/sec3" dataCellStyle="Normal"/>
    <tableColumn id="25" xr3:uid="{00000000-0010-0000-0000-000019000000}" name="Hour2-NumLicks" dataCellStyle="Normal"/>
    <tableColumn id="26" xr3:uid="{00000000-0010-0000-0000-00001A000000}" name="Hour3-Spk/sec4" dataCellStyle="Normal"/>
    <tableColumn id="27" xr3:uid="{00000000-0010-0000-0000-00001B000000}" name="Hour3-NumLicks" dataCellStyle="Normal"/>
    <tableColumn id="28" xr3:uid="{00000000-0010-0000-0000-00001C000000}" name="Hour4-Spk/sec5" dataCellStyle="Normal"/>
    <tableColumn id="29" xr3:uid="{00000000-0010-0000-0000-00001D000000}" name="Hour4-NumLicks" totalsRowFunction="sum" dataCellStyle="Normal"/>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BurstClassFull" displayName="BurstClassFull" ref="D34:Q415" totalsRowShown="0" headerRowDxfId="232" dataDxfId="231" headerRowCellStyle="Normal" dataCellStyle="Normal">
  <autoFilter ref="D34:Q415" xr:uid="{00000000-0009-0000-0100-000001000000}">
    <filterColumn colId="11">
      <filters>
        <filter val="CRF"/>
      </filters>
    </filterColumn>
  </autoFilter>
  <tableColumns count="14">
    <tableColumn id="6" xr3:uid="{00000000-0010-0000-0100-000006000000}" name="Firing" dataDxfId="230" dataCellStyle="Calculation">
      <calculatedColumnFormula>IF(ISBLANK(BurstClassFull[[#This Row],[Spk/sec-Average]]),"",IF(BurstClassFull[[#This Row],[Spk/sec-Average]]&lt;$C$3,"LF","HF"))</calculatedColumnFormula>
    </tableColumn>
    <tableColumn id="7" xr3:uid="{00000000-0010-0000-0100-000007000000}" name="Burst" dataDxfId="229" dataCellStyle="Calculation">
      <calculatedColumnFormula>IF(ISBLANK(BurstClassFull[[#This Row],[%Spikes in Bursts-All]]),"",IF(BurstClassFull[[#This Row],[%Spikes in Bursts-All]]&lt;$D$3,"LB","HB"))</calculatedColumnFormula>
    </tableColumn>
    <tableColumn id="8" xr3:uid="{00000000-0010-0000-0100-000008000000}" name="BurstType" dataDxfId="228" dataCellStyle="Calculation">
      <calculatedColumnFormula>CONCATENATE(D35,E35)</calculatedColumnFormula>
    </tableColumn>
    <tableColumn id="4" xr3:uid="{00000000-0010-0000-0100-000004000000}" name="Spk/sec-Average" dataDxfId="227" dataCellStyle="Input"/>
    <tableColumn id="5" xr3:uid="{00000000-0010-0000-0100-000005000000}" name="%Spikes in Bursts-All" dataDxfId="226" dataCellStyle="Input"/>
    <tableColumn id="1" xr3:uid="{00000000-0010-0000-0100-000001000000}" name="File Name" dataDxfId="225" dataCellStyle="Normal"/>
    <tableColumn id="2" xr3:uid="{00000000-0010-0000-0100-000002000000}" name="Drink Type" dataDxfId="224" dataCellStyle="Normal"/>
    <tableColumn id="3" xr3:uid="{00000000-0010-0000-0100-000003000000}" name="Ethanol Day" dataDxfId="223" dataCellStyle="Normal"/>
    <tableColumn id="9" xr3:uid="{00000000-0010-0000-0100-000009000000}" name="EarlyOrLate" dataDxfId="222" dataCellStyle="Normal"/>
    <tableColumn id="10" xr3:uid="{00000000-0010-0000-0100-00000A000000}" name="units(u)" dataDxfId="221" dataCellStyle="Normal"/>
    <tableColumn id="11" xr3:uid="{00000000-0010-0000-0100-00000B000000}" name="Unit Name" dataDxfId="220" dataCellStyle="Normal"/>
    <tableColumn id="12" xr3:uid="{00000000-0010-0000-0100-00000C000000}" name="Light Response" dataDxfId="219" dataCellStyle="Normal"/>
    <tableColumn id="13" xr3:uid="{00000000-0010-0000-0100-00000D000000}" name="Lick Response" dataDxfId="218" dataCellStyle="Normal"/>
    <tableColumn id="14" xr3:uid="{00000000-0010-0000-0100-00000E000000}" name="#Licks" dataDxfId="217" dataCellStyle="Normal"/>
  </tableColumns>
  <tableStyleInfo name="TableStyleLight8"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BurstPopFull" displayName="BurstPopFull" ref="A7:N31" totalsRowShown="0" headerRowDxfId="216" headerRowBorderDxfId="215" tableBorderDxfId="214" totalsRowBorderDxfId="213">
  <autoFilter ref="A7:N31" xr:uid="{00000000-0009-0000-0100-000002000000}">
    <filterColumn colId="2">
      <filters>
        <filter val="CRF"/>
      </filters>
    </filterColumn>
    <filterColumn colId="4">
      <filters>
        <filter val="All"/>
      </filters>
    </filterColumn>
  </autoFilter>
  <tableColumns count="14">
    <tableColumn id="3" xr3:uid="{00000000-0010-0000-0200-000003000000}" name="Drink " dataDxfId="212"/>
    <tableColumn id="2" xr3:uid="{00000000-0010-0000-0200-000002000000}" name="Hours" dataDxfId="211"/>
    <tableColumn id="4" xr3:uid="{00000000-0010-0000-0200-000004000000}" name="Light Response " dataDxfId="210"/>
    <tableColumn id="5" xr3:uid="{00000000-0010-0000-0200-000005000000}" name="Lick Response" dataDxfId="209"/>
    <tableColumn id="1" xr3:uid="{00000000-0010-0000-0200-000001000000}" name="Sessions" dataDxfId="208"/>
    <tableColumn id="6" xr3:uid="{00000000-0010-0000-0200-000006000000}" name="LFHB" dataDxfId="207"/>
    <tableColumn id="7" xr3:uid="{00000000-0010-0000-0200-000007000000}" name="LFLB" dataDxfId="206"/>
    <tableColumn id="8" xr3:uid="{00000000-0010-0000-0200-000008000000}" name="HFHB" dataDxfId="205"/>
    <tableColumn id="9" xr3:uid="{00000000-0010-0000-0200-000009000000}" name="HFLB" dataDxfId="204"/>
    <tableColumn id="10" xr3:uid="{00000000-0010-0000-0200-00000A000000}" name="Total" dataDxfId="203" dataCellStyle="Output"/>
    <tableColumn id="11" xr3:uid="{00000000-0010-0000-0200-00000B000000}" name="LFHB%" dataDxfId="202" dataCellStyle="Percent">
      <calculatedColumnFormula>BurstPopFull[[#This Row],[LFHB]]/BurstPopFull[[#This Row],[Total]]</calculatedColumnFormula>
    </tableColumn>
    <tableColumn id="12" xr3:uid="{00000000-0010-0000-0200-00000C000000}" name="LFLB%" dataDxfId="201" dataCellStyle="Percent">
      <calculatedColumnFormula>BurstPopFull[[#This Row],[LFLB]]/BurstPopFull[[#This Row],[Total]]</calculatedColumnFormula>
    </tableColumn>
    <tableColumn id="13" xr3:uid="{00000000-0010-0000-0200-00000D000000}" name="HFHB%" dataDxfId="200" dataCellStyle="Percent">
      <calculatedColumnFormula>BurstPopFull[[#This Row],[HFHB]]/BurstPopFull[[#This Row],[Total]]</calculatedColumnFormula>
    </tableColumn>
    <tableColumn id="14" xr3:uid="{00000000-0010-0000-0200-00000E000000}" name="HFLB%" dataDxfId="199" dataCellStyle="Percent">
      <calculatedColumnFormula>BurstPopFull[[#This Row],[HFLB]]/BurstPopFull[[#This Row],[Total]]</calculatedColumnFormula>
    </tableColumn>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BurstClassFull7" displayName="BurstClassFull7" ref="D26:Q407" totalsRowShown="0" headerRowDxfId="198" dataDxfId="197" headerRowCellStyle="Normal" dataCellStyle="Normal">
  <autoFilter ref="D26:Q407" xr:uid="{00000000-0009-0000-0100-000006000000}">
    <filterColumn colId="8">
      <filters>
        <filter val="Early"/>
      </filters>
    </filterColumn>
    <filterColumn colId="11">
      <filters>
        <filter val="CRF"/>
      </filters>
    </filterColumn>
    <filterColumn colId="12">
      <filters>
        <filter val="NR"/>
      </filters>
    </filterColumn>
  </autoFilter>
  <tableColumns count="14">
    <tableColumn id="6" xr3:uid="{00000000-0010-0000-0300-000006000000}" name="Firing" dataDxfId="196" dataCellStyle="Calculation">
      <calculatedColumnFormula>IF(ISBLANK(BurstClassFull7[[#This Row],[Spk/sec-Average]]),"",IF(BurstClassFull7[[#This Row],[Spk/sec-Average]]&lt;$C$3,"LF","HF"))</calculatedColumnFormula>
    </tableColumn>
    <tableColumn id="7" xr3:uid="{00000000-0010-0000-0300-000007000000}" name="Burst" dataDxfId="195" dataCellStyle="Calculation">
      <calculatedColumnFormula>IF(ISBLANK(BurstClassFull7[[#This Row],[%Spikes in Bursts-All]]),"",IF(BurstClassFull7[[#This Row],[%Spikes in Bursts-All]]&lt;$D$3,"LB","HB"))</calculatedColumnFormula>
    </tableColumn>
    <tableColumn id="8" xr3:uid="{00000000-0010-0000-0300-000008000000}" name="BurstType" dataDxfId="194" dataCellStyle="Calculation">
      <calculatedColumnFormula>CONCATENATE(D27,E27)</calculatedColumnFormula>
    </tableColumn>
    <tableColumn id="4" xr3:uid="{00000000-0010-0000-0300-000004000000}" name="Spk/sec-Average" dataDxfId="193" dataCellStyle="Input"/>
    <tableColumn id="5" xr3:uid="{00000000-0010-0000-0300-000005000000}" name="%Spikes in Bursts-All" dataDxfId="192" dataCellStyle="Input"/>
    <tableColumn id="1" xr3:uid="{00000000-0010-0000-0300-000001000000}" name="File Name" dataDxfId="191" dataCellStyle="Normal"/>
    <tableColumn id="2" xr3:uid="{00000000-0010-0000-0300-000002000000}" name="Drink Type" dataDxfId="190" dataCellStyle="Normal"/>
    <tableColumn id="3" xr3:uid="{00000000-0010-0000-0300-000003000000}" name="Ethanol Day" dataDxfId="189" dataCellStyle="Normal"/>
    <tableColumn id="9" xr3:uid="{00000000-0010-0000-0300-000009000000}" name="EarlyOrLate" dataDxfId="188" dataCellStyle="Normal"/>
    <tableColumn id="10" xr3:uid="{00000000-0010-0000-0300-00000A000000}" name="units(u)" dataDxfId="187" dataCellStyle="Normal"/>
    <tableColumn id="11" xr3:uid="{00000000-0010-0000-0300-00000B000000}" name="Unit Name" dataDxfId="186" dataCellStyle="Normal"/>
    <tableColumn id="12" xr3:uid="{00000000-0010-0000-0300-00000C000000}" name="Light Response" dataDxfId="185" dataCellStyle="Normal"/>
    <tableColumn id="13" xr3:uid="{00000000-0010-0000-0300-00000D000000}" name="Lick Response" dataDxfId="184" dataCellStyle="Normal"/>
    <tableColumn id="14" xr3:uid="{00000000-0010-0000-0300-00000E000000}" name="#Licks" dataDxfId="183" dataCellStyle="Normal"/>
  </tableColumns>
  <tableStyleInfo name="TableStyleLight8"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e812" displayName="Table812" ref="A7:N22" totalsRowShown="0" headerRowDxfId="182" headerRowBorderDxfId="181" tableBorderDxfId="180" totalsRowBorderDxfId="179">
  <tableColumns count="14">
    <tableColumn id="3" xr3:uid="{00000000-0010-0000-0400-000003000000}" name="Drink " dataDxfId="178"/>
    <tableColumn id="2" xr3:uid="{00000000-0010-0000-0400-000002000000}" name="Hours" dataDxfId="177"/>
    <tableColumn id="4" xr3:uid="{00000000-0010-0000-0400-000004000000}" name="Light Response " dataDxfId="176"/>
    <tableColumn id="5" xr3:uid="{00000000-0010-0000-0400-000005000000}" name="Lick Response" dataDxfId="175"/>
    <tableColumn id="1" xr3:uid="{00000000-0010-0000-0400-000001000000}" name="Sessions" dataDxfId="174"/>
    <tableColumn id="6" xr3:uid="{00000000-0010-0000-0400-000006000000}" name="LFHB" dataDxfId="173">
      <calculatedColumnFormula>SUMPRODUCT(SUBTOTAL(3,OFFSET($F$27:$F$407,ROW($F$27:$F$407)-MIN(ROW($F$27:$F$407)),,1)),--($F$27:$F$407=F7))</calculatedColumnFormula>
    </tableColumn>
    <tableColumn id="7" xr3:uid="{00000000-0010-0000-0400-000007000000}" name="LFLB" dataDxfId="172">
      <calculatedColumnFormula>SUMPRODUCT(SUBTOTAL(3,OFFSET($F$27:$F$407,ROW($F$27:$F$407)-MIN(ROW($F$27:$F$407)),,1)),--($F$27:$F$407=G7))</calculatedColumnFormula>
    </tableColumn>
    <tableColumn id="8" xr3:uid="{00000000-0010-0000-0400-000008000000}" name="HFHB" dataDxfId="171">
      <calculatedColumnFormula>SUMPRODUCT(SUBTOTAL(3,OFFSET($F$27:$F$407,ROW($F$27:$F$407)-MIN(ROW($F$27:$F$407)),,1)),--($F$27:$F$407=H7))</calculatedColumnFormula>
    </tableColumn>
    <tableColumn id="9" xr3:uid="{00000000-0010-0000-0400-000009000000}" name="HFLB" dataDxfId="170">
      <calculatedColumnFormula>SUMPRODUCT(SUBTOTAL(3,OFFSET($F$27:$F$407,ROW($F$27:$F$407)-MIN(ROW($F$27:$F$407)),,1)),--($F$27:$F$407=I7))</calculatedColumnFormula>
    </tableColumn>
    <tableColumn id="10" xr3:uid="{00000000-0010-0000-0400-00000A000000}" name="Total" dataCellStyle="Output">
      <calculatedColumnFormula>SUM(F8:I8)</calculatedColumnFormula>
    </tableColumn>
    <tableColumn id="11" xr3:uid="{00000000-0010-0000-0400-00000B000000}" name="LFHB%" dataDxfId="169" dataCellStyle="Percent">
      <calculatedColumnFormula>Table812[[#This Row],[LFHB]]/Table812[[#This Row],[Total]]</calculatedColumnFormula>
    </tableColumn>
    <tableColumn id="12" xr3:uid="{00000000-0010-0000-0400-00000C000000}" name="LFLB%" dataDxfId="168" dataCellStyle="Percent">
      <calculatedColumnFormula>Table812[[#This Row],[LFLB]]/Table812[[#This Row],[Total]]</calculatedColumnFormula>
    </tableColumn>
    <tableColumn id="13" xr3:uid="{00000000-0010-0000-0400-00000D000000}" name="HFHB%" dataDxfId="167" dataCellStyle="Percent">
      <calculatedColumnFormula>Table812[[#This Row],[HFHB]]/Table812[[#This Row],[Total]]</calculatedColumnFormula>
    </tableColumn>
    <tableColumn id="14" xr3:uid="{00000000-0010-0000-0400-00000E000000}" name="HFLB%" dataDxfId="166" dataCellStyle="Percent">
      <calculatedColumnFormula>Table812[[#This Row],[HFLB]]/Table812[[#This Row],[Total]]</calculatedColumn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BurstClassFull13" displayName="BurstClassFull13" ref="D32:Q413" totalsRowShown="0" headerRowDxfId="165" dataDxfId="164" headerRowCellStyle="Normal" dataCellStyle="Normal">
  <autoFilter ref="D32:Q413" xr:uid="{00000000-0009-0000-0100-00000C000000}">
    <filterColumn colId="8">
      <filters>
        <filter val="Late"/>
      </filters>
    </filterColumn>
    <filterColumn colId="11">
      <filters>
        <filter val="NR"/>
      </filters>
    </filterColumn>
    <filterColumn colId="12">
      <filters>
        <filter val="NR"/>
      </filters>
    </filterColumn>
  </autoFilter>
  <tableColumns count="14">
    <tableColumn id="6" xr3:uid="{00000000-0010-0000-0500-000006000000}" name="Firing" dataDxfId="163" dataCellStyle="Calculation">
      <calculatedColumnFormula>IF(ISBLANK(BurstClassFull13[[#This Row],[Hour1-Spk/sec]]),"",IF(BurstClassFull13[[#This Row],[Hour1-Spk/sec]]&lt;$C$3,"LF","HF"))</calculatedColumnFormula>
    </tableColumn>
    <tableColumn id="7" xr3:uid="{00000000-0010-0000-0500-000007000000}" name="Burst" dataDxfId="162" dataCellStyle="Calculation">
      <calculatedColumnFormula>IF(ISBLANK(BurstClassFull13[[#This Row],[Hour1-%SpikesInBursts]]),"",IF(BurstClassFull13[[#This Row],[Hour1-%SpikesInBursts]]&lt;$D$3,"LB","HB"))</calculatedColumnFormula>
    </tableColumn>
    <tableColumn id="8" xr3:uid="{00000000-0010-0000-0500-000008000000}" name="BurstType" dataDxfId="161" dataCellStyle="Calculation">
      <calculatedColumnFormula>CONCATENATE(D33,E33)</calculatedColumnFormula>
    </tableColumn>
    <tableColumn id="4" xr3:uid="{00000000-0010-0000-0500-000004000000}" name="Hour1-Spk/sec" dataDxfId="160" dataCellStyle="Input"/>
    <tableColumn id="5" xr3:uid="{00000000-0010-0000-0500-000005000000}" name="Hour1-%SpikesInBursts" dataDxfId="159" dataCellStyle="Input"/>
    <tableColumn id="1" xr3:uid="{00000000-0010-0000-0500-000001000000}" name="File Name" dataDxfId="158" dataCellStyle="Normal"/>
    <tableColumn id="2" xr3:uid="{00000000-0010-0000-0500-000002000000}" name="Drink Type" dataDxfId="157" dataCellStyle="Normal"/>
    <tableColumn id="3" xr3:uid="{00000000-0010-0000-0500-000003000000}" name="Ethanol Day" dataDxfId="156" dataCellStyle="Normal"/>
    <tableColumn id="9" xr3:uid="{00000000-0010-0000-0500-000009000000}" name="EarlyOrLate" dataDxfId="155" dataCellStyle="Normal"/>
    <tableColumn id="10" xr3:uid="{00000000-0010-0000-0500-00000A000000}" name="units(u)" dataDxfId="154" dataCellStyle="Normal"/>
    <tableColumn id="11" xr3:uid="{00000000-0010-0000-0500-00000B000000}" name="Unit Name" dataDxfId="153" dataCellStyle="Normal"/>
    <tableColumn id="12" xr3:uid="{00000000-0010-0000-0500-00000C000000}" name="Light Response" dataDxfId="152" dataCellStyle="Normal"/>
    <tableColumn id="13" xr3:uid="{00000000-0010-0000-0500-00000D000000}" name="Lick Response" dataDxfId="151" dataCellStyle="Normal"/>
    <tableColumn id="14" xr3:uid="{00000000-0010-0000-0500-00000E000000}" name="#Licks" dataDxfId="150" dataCellStyle="Normal"/>
  </tableColumns>
  <tableStyleInfo name="TableStyleLight8"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BurstPopH1" displayName="BurstPopH1" ref="A7:N28" totalsRowShown="0" headerRowDxfId="149" headerRowBorderDxfId="148" tableBorderDxfId="147" totalsRowBorderDxfId="146">
  <autoFilter ref="A7:N28" xr:uid="{00000000-0009-0000-0100-00000D000000}">
    <filterColumn colId="2">
      <filters>
        <filter val="CRF"/>
      </filters>
    </filterColumn>
    <filterColumn colId="3">
      <filters>
        <filter val="inhibited"/>
      </filters>
    </filterColumn>
    <filterColumn colId="4">
      <filters>
        <filter val="All"/>
      </filters>
    </filterColumn>
  </autoFilter>
  <tableColumns count="14">
    <tableColumn id="3" xr3:uid="{00000000-0010-0000-0600-000003000000}" name="Drink " dataDxfId="145"/>
    <tableColumn id="2" xr3:uid="{00000000-0010-0000-0600-000002000000}" name="Hours" dataDxfId="144"/>
    <tableColumn id="4" xr3:uid="{00000000-0010-0000-0600-000004000000}" name="Light Response " dataDxfId="143"/>
    <tableColumn id="5" xr3:uid="{00000000-0010-0000-0600-000005000000}" name="Lick Response" dataDxfId="142"/>
    <tableColumn id="1" xr3:uid="{00000000-0010-0000-0600-000001000000}" name="Sessions" dataDxfId="141"/>
    <tableColumn id="6" xr3:uid="{00000000-0010-0000-0600-000006000000}" name="LFHB" dataDxfId="140"/>
    <tableColumn id="7" xr3:uid="{00000000-0010-0000-0600-000007000000}" name="LFLB" dataDxfId="139"/>
    <tableColumn id="8" xr3:uid="{00000000-0010-0000-0600-000008000000}" name="HFHB" dataDxfId="138"/>
    <tableColumn id="9" xr3:uid="{00000000-0010-0000-0600-000009000000}" name="HFLB" dataDxfId="137"/>
    <tableColumn id="10" xr3:uid="{00000000-0010-0000-0600-00000A000000}" name="Total" dataDxfId="136" dataCellStyle="Output"/>
    <tableColumn id="11" xr3:uid="{00000000-0010-0000-0600-00000B000000}" name="LFHB%" dataDxfId="135" dataCellStyle="Percent">
      <calculatedColumnFormula>BurstPopH1[[#This Row],[LFHB]]/BurstPopH1[[#This Row],[Total]]</calculatedColumnFormula>
    </tableColumn>
    <tableColumn id="12" xr3:uid="{00000000-0010-0000-0600-00000C000000}" name="LFLB%" dataDxfId="134" dataCellStyle="Percent">
      <calculatedColumnFormula>BurstPopH1[[#This Row],[LFLB]]/BurstPopH1[[#This Row],[Total]]</calculatedColumnFormula>
    </tableColumn>
    <tableColumn id="13" xr3:uid="{00000000-0010-0000-0600-00000D000000}" name="HFHB%" dataDxfId="133" dataCellStyle="Percent">
      <calculatedColumnFormula>BurstPopH1[[#This Row],[HFHB]]/BurstPopH1[[#This Row],[Total]]</calculatedColumnFormula>
    </tableColumn>
    <tableColumn id="14" xr3:uid="{00000000-0010-0000-0600-00000E000000}" name="HFLB%" dataDxfId="132" dataCellStyle="Percent">
      <calculatedColumnFormula>BurstPopH1[[#This Row],[HFLB]]/BurstPopH1[[#This Row],[Total]]</calculatedColumnFormula>
    </tableColumn>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BurstClassFull1315" displayName="BurstClassFull1315" ref="D32:Q413" totalsRowShown="0" headerRowDxfId="131" dataDxfId="130" headerRowCellStyle="Normal" dataCellStyle="Normal">
  <autoFilter ref="D32:Q413" xr:uid="{00000000-0009-0000-0100-00000E000000}">
    <filterColumn colId="11">
      <filters blank="1">
        <filter val="excited"/>
        <filter val="inhibited"/>
        <filter val="NR"/>
      </filters>
    </filterColumn>
    <filterColumn colId="12">
      <filters>
        <filter val="NR"/>
      </filters>
    </filterColumn>
  </autoFilter>
  <tableColumns count="14">
    <tableColumn id="6" xr3:uid="{00000000-0010-0000-0700-000006000000}" name="Firing" dataDxfId="129" dataCellStyle="Calculation">
      <calculatedColumnFormula>IF(ISBLANK(BurstClassFull1315[[#This Row],[Hour4-Spk/sec]]),"",IF(BurstClassFull1315[[#This Row],[Hour4-Spk/sec]]&lt;$C$3,"LF","HF"))</calculatedColumnFormula>
    </tableColumn>
    <tableColumn id="7" xr3:uid="{00000000-0010-0000-0700-000007000000}" name="Burst" dataDxfId="128" dataCellStyle="Calculation">
      <calculatedColumnFormula>IF(ISBLANK(BurstClassFull1315[[#This Row],[Hour4-%SpikesInBursts]]),"",IF(BurstClassFull1315[[#This Row],[Hour4-%SpikesInBursts]]&lt;$D$3,"LB","HB"))</calculatedColumnFormula>
    </tableColumn>
    <tableColumn id="8" xr3:uid="{00000000-0010-0000-0700-000008000000}" name="BurstType" dataDxfId="127" dataCellStyle="Calculation">
      <calculatedColumnFormula>CONCATENATE(D33,E33)</calculatedColumnFormula>
    </tableColumn>
    <tableColumn id="4" xr3:uid="{00000000-0010-0000-0700-000004000000}" name="Hour4-Spk/sec" dataDxfId="126" dataCellStyle="Input"/>
    <tableColumn id="5" xr3:uid="{00000000-0010-0000-0700-000005000000}" name="Hour4-%SpikesInBursts" dataDxfId="125" dataCellStyle="Input"/>
    <tableColumn id="1" xr3:uid="{00000000-0010-0000-0700-000001000000}" name="File Name" dataDxfId="124" dataCellStyle="Normal"/>
    <tableColumn id="2" xr3:uid="{00000000-0010-0000-0700-000002000000}" name="Drink Type" dataDxfId="123" dataCellStyle="Normal"/>
    <tableColumn id="3" xr3:uid="{00000000-0010-0000-0700-000003000000}" name="Ethanol Day" dataDxfId="122" dataCellStyle="Normal"/>
    <tableColumn id="9" xr3:uid="{00000000-0010-0000-0700-000009000000}" name="EarlyOrLate" dataDxfId="121" dataCellStyle="Normal"/>
    <tableColumn id="10" xr3:uid="{00000000-0010-0000-0700-00000A000000}" name="units(u)" dataDxfId="120" dataCellStyle="Normal"/>
    <tableColumn id="11" xr3:uid="{00000000-0010-0000-0700-00000B000000}" name="Unit Name" dataDxfId="119" dataCellStyle="Normal"/>
    <tableColumn id="12" xr3:uid="{00000000-0010-0000-0700-00000C000000}" name="Light Response" dataDxfId="118" dataCellStyle="Normal"/>
    <tableColumn id="13" xr3:uid="{00000000-0010-0000-0700-00000D000000}" name="Lick Response" dataDxfId="117" dataCellStyle="Normal"/>
    <tableColumn id="14" xr3:uid="{00000000-0010-0000-0700-00000E000000}" name="#Licks" dataDxfId="116" dataCellStyle="Normal"/>
  </tableColumns>
  <tableStyleInfo name="TableStyleLight8"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07/relationships/slicer" Target="../slicers/slicer5.xml"/><Relationship Id="rId4"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6.xml"/><Relationship Id="rId1" Type="http://schemas.openxmlformats.org/officeDocument/2006/relationships/printerSettings" Target="../printerSettings/printerSettings9.bin"/><Relationship Id="rId5" Type="http://schemas.microsoft.com/office/2007/relationships/slicer" Target="../slicers/slicer6.xml"/><Relationship Id="rId4"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microsoft.com/office/2007/relationships/slicer" Target="../slicers/slicer2.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omments" Target="../comments6.xml"/><Relationship Id="rId2" Type="http://schemas.openxmlformats.org/officeDocument/2006/relationships/drawing" Target="../drawings/drawing3.xml"/><Relationship Id="rId1" Type="http://schemas.openxmlformats.org/officeDocument/2006/relationships/printerSettings" Target="../printerSettings/printerSettings6.bin"/><Relationship Id="rId6" Type="http://schemas.microsoft.com/office/2007/relationships/slicer" Target="../slicers/slicer3.xml"/><Relationship Id="rId5" Type="http://schemas.openxmlformats.org/officeDocument/2006/relationships/table" Target="../tables/table8.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comments" Target="../comments7.xml"/><Relationship Id="rId2" Type="http://schemas.openxmlformats.org/officeDocument/2006/relationships/drawing" Target="../drawings/drawing4.xml"/><Relationship Id="rId1" Type="http://schemas.openxmlformats.org/officeDocument/2006/relationships/printerSettings" Target="../printerSettings/printerSettings7.bin"/><Relationship Id="rId6" Type="http://schemas.microsoft.com/office/2007/relationships/slicer" Target="../slicers/slicer4.xml"/><Relationship Id="rId5" Type="http://schemas.openxmlformats.org/officeDocument/2006/relationships/table" Target="../tables/table10.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57D51-8FEF-480A-AF65-A4341F6D752D}">
  <dimension ref="A2:AF309"/>
  <sheetViews>
    <sheetView topLeftCell="A43" zoomScale="115" zoomScaleNormal="115" workbookViewId="0">
      <selection activeCell="B299" sqref="B299"/>
    </sheetView>
  </sheetViews>
  <sheetFormatPr defaultRowHeight="14.4" x14ac:dyDescent="0.3"/>
  <cols>
    <col min="1" max="1" width="14.88671875" bestFit="1" customWidth="1"/>
    <col min="2" max="2" width="103.5546875" bestFit="1" customWidth="1"/>
    <col min="3" max="3" width="8.33203125" bestFit="1" customWidth="1"/>
    <col min="4" max="4" width="16.88671875" bestFit="1" customWidth="1"/>
    <col min="5" max="5" width="18.5546875" customWidth="1"/>
    <col min="6" max="6" width="13.5546875" bestFit="1" customWidth="1"/>
    <col min="7" max="7" width="16.44140625" hidden="1" customWidth="1"/>
    <col min="8" max="8" width="22.88671875" hidden="1" customWidth="1"/>
    <col min="9" max="9" width="21.6640625" bestFit="1" customWidth="1"/>
    <col min="10" max="10" width="12.44140625" bestFit="1" customWidth="1"/>
    <col min="11" max="11" width="23.5546875" bestFit="1" customWidth="1"/>
    <col min="12" max="12" width="33.5546875" bestFit="1" customWidth="1"/>
    <col min="13" max="13" width="22" bestFit="1" customWidth="1"/>
    <col min="14" max="14" width="32" bestFit="1" customWidth="1"/>
    <col min="15" max="15" width="22.44140625" bestFit="1" customWidth="1"/>
    <col min="16" max="16" width="32.44140625" bestFit="1" customWidth="1"/>
    <col min="17" max="17" width="22.44140625" bestFit="1" customWidth="1"/>
    <col min="18" max="18" width="32.44140625" bestFit="1" customWidth="1"/>
    <col min="19" max="19" width="22.44140625" bestFit="1" customWidth="1"/>
    <col min="20" max="20" width="32.44140625" bestFit="1" customWidth="1"/>
    <col min="21" max="22" width="14.88671875" bestFit="1" customWidth="1"/>
    <col min="28" max="28" width="17.88671875" bestFit="1" customWidth="1"/>
  </cols>
  <sheetData>
    <row r="2" spans="1:32" x14ac:dyDescent="0.3">
      <c r="A2" t="s">
        <v>46</v>
      </c>
      <c r="B2" t="s">
        <v>0</v>
      </c>
      <c r="C2" t="s">
        <v>228</v>
      </c>
      <c r="D2" t="s">
        <v>1</v>
      </c>
      <c r="E2" t="s">
        <v>2</v>
      </c>
      <c r="F2" t="s">
        <v>47</v>
      </c>
      <c r="G2" t="s">
        <v>3</v>
      </c>
      <c r="H2" t="s">
        <v>4</v>
      </c>
      <c r="I2" t="s">
        <v>5</v>
      </c>
      <c r="J2" t="s">
        <v>6</v>
      </c>
      <c r="K2" t="s">
        <v>48</v>
      </c>
      <c r="L2" t="s">
        <v>49</v>
      </c>
      <c r="M2" t="s">
        <v>50</v>
      </c>
      <c r="N2" t="s">
        <v>51</v>
      </c>
      <c r="O2" t="s">
        <v>52</v>
      </c>
      <c r="P2" t="s">
        <v>53</v>
      </c>
      <c r="Q2" t="s">
        <v>54</v>
      </c>
      <c r="R2" t="s">
        <v>55</v>
      </c>
      <c r="S2" t="s">
        <v>56</v>
      </c>
      <c r="T2" t="s">
        <v>57</v>
      </c>
      <c r="U2" t="s">
        <v>58</v>
      </c>
      <c r="V2" t="s">
        <v>59</v>
      </c>
      <c r="W2" t="s">
        <v>60</v>
      </c>
      <c r="X2" t="s">
        <v>61</v>
      </c>
      <c r="Y2" t="s">
        <v>62</v>
      </c>
      <c r="Z2" t="s">
        <v>63</v>
      </c>
      <c r="AA2" t="s">
        <v>64</v>
      </c>
      <c r="AB2" t="s">
        <v>65</v>
      </c>
      <c r="AC2" t="s">
        <v>66</v>
      </c>
      <c r="AD2" t="s">
        <v>67</v>
      </c>
      <c r="AE2" t="s">
        <v>68</v>
      </c>
      <c r="AF2" t="s">
        <v>69</v>
      </c>
    </row>
    <row r="3" spans="1:32" x14ac:dyDescent="0.3">
      <c r="A3" s="88">
        <v>21</v>
      </c>
      <c r="B3" t="s">
        <v>147</v>
      </c>
      <c r="C3" t="s">
        <v>229</v>
      </c>
      <c r="D3" t="s">
        <v>9</v>
      </c>
      <c r="E3">
        <v>5</v>
      </c>
      <c r="F3" t="s">
        <v>36</v>
      </c>
      <c r="G3">
        <v>3</v>
      </c>
      <c r="H3" t="s">
        <v>137</v>
      </c>
      <c r="I3" t="s">
        <v>11</v>
      </c>
      <c r="J3" t="s">
        <v>72</v>
      </c>
      <c r="K3">
        <v>786</v>
      </c>
      <c r="L3">
        <v>0.83570833333333328</v>
      </c>
      <c r="M3">
        <v>31.600938278844744</v>
      </c>
      <c r="N3">
        <f>(shortUnitDetails17[[#This Row],[Hour4-Spk/sec]]-shortUnitDetails17[[#This Row],[Hour1-Spk/sec]])/shortUnitDetails17[[#This Row],[Hour1-Spk/sec]]</f>
        <v>-0.23558052434456922</v>
      </c>
      <c r="O3">
        <v>0.88999999999999979</v>
      </c>
      <c r="P3">
        <v>28.422152560083596</v>
      </c>
      <c r="Q3">
        <v>0.98277777777777775</v>
      </c>
      <c r="R3">
        <v>31.096196868008946</v>
      </c>
      <c r="S3">
        <v>0.7897222222222221</v>
      </c>
      <c r="T3">
        <v>35.99431818181818</v>
      </c>
      <c r="U3">
        <v>0.68033333333333323</v>
      </c>
      <c r="V3">
        <v>30.698065601345668</v>
      </c>
      <c r="W3">
        <v>1.7374515729737698</v>
      </c>
      <c r="X3">
        <v>1.1884271185361299</v>
      </c>
      <c r="Y3">
        <v>0.88999999999999979</v>
      </c>
      <c r="Z3">
        <v>162</v>
      </c>
      <c r="AA3">
        <v>0.98277777777777775</v>
      </c>
      <c r="AB3">
        <v>217</v>
      </c>
      <c r="AC3">
        <v>0.7897222222222221</v>
      </c>
      <c r="AD3">
        <v>204</v>
      </c>
      <c r="AE3">
        <v>0.68033333333333323</v>
      </c>
      <c r="AF3">
        <v>164</v>
      </c>
    </row>
    <row r="4" spans="1:32" hidden="1" x14ac:dyDescent="0.3">
      <c r="B4" t="s">
        <v>70</v>
      </c>
      <c r="D4" t="s">
        <v>9</v>
      </c>
      <c r="E4">
        <v>21</v>
      </c>
      <c r="F4" t="s">
        <v>37</v>
      </c>
      <c r="G4">
        <v>4</v>
      </c>
      <c r="H4" t="s">
        <v>74</v>
      </c>
      <c r="I4" t="s">
        <v>72</v>
      </c>
      <c r="J4" t="s">
        <v>76</v>
      </c>
      <c r="K4">
        <v>531</v>
      </c>
      <c r="L4">
        <v>3.2452083333333337</v>
      </c>
      <c r="M4">
        <v>36.761018171825086</v>
      </c>
      <c r="N4">
        <f>(shortUnitDetails17[[#This Row],[Hour4-Spk/sec]]-shortUnitDetails17[[#This Row],[Hour1-Spk/sec]])/shortUnitDetails17[[#This Row],[Hour1-Spk/sec]]</f>
        <v>0.3498904309715119</v>
      </c>
      <c r="O4">
        <v>1.9013888888888892</v>
      </c>
      <c r="P4">
        <v>35.42731921110299</v>
      </c>
      <c r="Q4">
        <v>3.8561111111111117</v>
      </c>
      <c r="R4">
        <v>38.194394408819079</v>
      </c>
      <c r="S4">
        <v>4.6566666666666672</v>
      </c>
      <c r="T4">
        <v>44.630712325498152</v>
      </c>
      <c r="U4">
        <v>2.5666666666666669</v>
      </c>
      <c r="V4">
        <v>27.926367081754194</v>
      </c>
      <c r="W4">
        <v>1.3950568417427691</v>
      </c>
      <c r="X4">
        <v>0.28149942963024305</v>
      </c>
      <c r="Y4">
        <v>1.9013888888888892</v>
      </c>
      <c r="Z4">
        <v>82</v>
      </c>
      <c r="AA4">
        <v>3.8561111111111117</v>
      </c>
      <c r="AB4">
        <v>226</v>
      </c>
      <c r="AC4">
        <v>4.6566666666666672</v>
      </c>
      <c r="AD4">
        <v>115</v>
      </c>
      <c r="AE4">
        <v>2.5666666666666669</v>
      </c>
      <c r="AF4">
        <v>107</v>
      </c>
    </row>
    <row r="5" spans="1:32" hidden="1" x14ac:dyDescent="0.3">
      <c r="B5" t="s">
        <v>70</v>
      </c>
      <c r="D5" t="s">
        <v>9</v>
      </c>
      <c r="E5">
        <v>21</v>
      </c>
      <c r="F5" t="s">
        <v>37</v>
      </c>
      <c r="G5">
        <v>5</v>
      </c>
      <c r="H5" t="s">
        <v>77</v>
      </c>
      <c r="I5" t="s">
        <v>72</v>
      </c>
      <c r="J5" t="s">
        <v>10</v>
      </c>
      <c r="K5">
        <v>531</v>
      </c>
      <c r="L5">
        <v>21.382428374842085</v>
      </c>
      <c r="M5">
        <v>93.091219369117141</v>
      </c>
      <c r="N5">
        <f>(shortUnitDetails17[[#This Row],[Hour4-Spk/sec]]-shortUnitDetails17[[#This Row],[Hour1-Spk/sec]])/shortUnitDetails17[[#This Row],[Hour1-Spk/sec]]</f>
        <v>-5.3332020630379007E-2</v>
      </c>
      <c r="O5">
        <v>23.219157943812789</v>
      </c>
      <c r="P5">
        <v>94.188160980044984</v>
      </c>
      <c r="Q5">
        <v>18.248888888888889</v>
      </c>
      <c r="R5">
        <v>91.118285792607708</v>
      </c>
      <c r="S5">
        <v>22.080833333333334</v>
      </c>
      <c r="T5">
        <v>94.230140157519941</v>
      </c>
      <c r="U5">
        <v>21.980833333333337</v>
      </c>
      <c r="V5">
        <v>94.059568658188169</v>
      </c>
      <c r="W5">
        <v>1.4096485580681106</v>
      </c>
      <c r="X5">
        <v>4.6771664798558259E-2</v>
      </c>
      <c r="Y5">
        <v>23.219157943812789</v>
      </c>
      <c r="Z5">
        <v>82</v>
      </c>
      <c r="AA5">
        <v>18.248888888888889</v>
      </c>
      <c r="AB5">
        <v>226</v>
      </c>
      <c r="AC5">
        <v>22.080833333333334</v>
      </c>
      <c r="AD5">
        <v>115</v>
      </c>
      <c r="AE5">
        <v>21.980833333333337</v>
      </c>
      <c r="AF5">
        <v>107</v>
      </c>
    </row>
    <row r="6" spans="1:32" hidden="1" x14ac:dyDescent="0.3">
      <c r="B6" t="s">
        <v>70</v>
      </c>
      <c r="D6" t="s">
        <v>9</v>
      </c>
      <c r="E6">
        <v>21</v>
      </c>
      <c r="F6" t="s">
        <v>37</v>
      </c>
      <c r="G6">
        <v>6</v>
      </c>
      <c r="H6" t="s">
        <v>78</v>
      </c>
      <c r="I6" t="s">
        <v>72</v>
      </c>
      <c r="J6" t="s">
        <v>72</v>
      </c>
      <c r="K6">
        <v>531</v>
      </c>
      <c r="L6">
        <v>8.2364900335022782</v>
      </c>
      <c r="M6">
        <v>35.36485559872888</v>
      </c>
      <c r="N6">
        <f>(shortUnitDetails17[[#This Row],[Hour4-Spk/sec]]-shortUnitDetails17[[#This Row],[Hour1-Spk/sec]])/shortUnitDetails17[[#This Row],[Hour1-Spk/sec]]</f>
        <v>-0.41338823244218204</v>
      </c>
      <c r="O6">
        <v>10.555000000000001</v>
      </c>
      <c r="P6">
        <v>43.255850936945059</v>
      </c>
      <c r="Q6">
        <v>9.058888888888891</v>
      </c>
      <c r="R6">
        <v>35.598159509202453</v>
      </c>
      <c r="S6">
        <v>7.1403840385474515</v>
      </c>
      <c r="T6">
        <v>31.857041082878172</v>
      </c>
      <c r="U6">
        <v>6.1916872065727695</v>
      </c>
      <c r="V6">
        <v>38.658825854912038</v>
      </c>
      <c r="W6">
        <v>1.1233386280099318</v>
      </c>
      <c r="X6">
        <v>0.12458651177961211</v>
      </c>
      <c r="Y6">
        <v>10.555000000000001</v>
      </c>
      <c r="Z6">
        <v>82</v>
      </c>
      <c r="AA6">
        <v>9.058888888888891</v>
      </c>
      <c r="AB6">
        <v>226</v>
      </c>
      <c r="AC6">
        <v>7.1403840385474515</v>
      </c>
      <c r="AD6">
        <v>115</v>
      </c>
      <c r="AE6">
        <v>6.1916872065727695</v>
      </c>
      <c r="AF6">
        <v>107</v>
      </c>
    </row>
    <row r="7" spans="1:32" hidden="1" x14ac:dyDescent="0.3">
      <c r="B7" t="s">
        <v>70</v>
      </c>
      <c r="D7" t="s">
        <v>9</v>
      </c>
      <c r="E7">
        <v>21</v>
      </c>
      <c r="F7" t="s">
        <v>37</v>
      </c>
      <c r="G7">
        <v>7</v>
      </c>
      <c r="H7" t="s">
        <v>79</v>
      </c>
      <c r="I7" t="s">
        <v>72</v>
      </c>
      <c r="J7" t="s">
        <v>76</v>
      </c>
      <c r="K7">
        <v>531</v>
      </c>
      <c r="L7">
        <v>4.3699652777777773</v>
      </c>
      <c r="M7">
        <v>59.113448883121698</v>
      </c>
      <c r="N7" t="e">
        <f>(shortUnitDetails17[[#This Row],[Hour4-Spk/sec]]-shortUnitDetails17[[#This Row],[Hour1-Spk/sec]])/shortUnitDetails17[[#This Row],[Hour1-Spk/sec]]</f>
        <v>#DIV/0!</v>
      </c>
      <c r="O7">
        <v>0</v>
      </c>
      <c r="P7">
        <v>40.088888888888889</v>
      </c>
      <c r="Q7">
        <v>3.6175000000000002</v>
      </c>
      <c r="R7">
        <v>63.933041541887427</v>
      </c>
      <c r="S7">
        <v>8.6104166666666657</v>
      </c>
      <c r="T7">
        <v>67.670759785111272</v>
      </c>
      <c r="U7">
        <v>5.2519444444444439</v>
      </c>
      <c r="V7">
        <v>50.079373478674995</v>
      </c>
      <c r="W7">
        <v>87.353354244284887</v>
      </c>
      <c r="X7">
        <v>0.21664836231884058</v>
      </c>
      <c r="Y7">
        <v>0</v>
      </c>
      <c r="Z7">
        <v>82</v>
      </c>
      <c r="AA7">
        <v>3.6175000000000002</v>
      </c>
      <c r="AB7">
        <v>226</v>
      </c>
      <c r="AC7">
        <v>8.6104166666666657</v>
      </c>
      <c r="AD7">
        <v>115</v>
      </c>
      <c r="AE7">
        <v>5.2519444444444439</v>
      </c>
      <c r="AF7">
        <v>107</v>
      </c>
    </row>
    <row r="8" spans="1:32" hidden="1" x14ac:dyDescent="0.3">
      <c r="B8" t="s">
        <v>70</v>
      </c>
      <c r="D8" t="s">
        <v>9</v>
      </c>
      <c r="E8">
        <v>21</v>
      </c>
      <c r="F8" t="s">
        <v>37</v>
      </c>
      <c r="G8">
        <v>8</v>
      </c>
      <c r="H8" t="s">
        <v>75</v>
      </c>
      <c r="I8" t="s">
        <v>72</v>
      </c>
      <c r="J8" t="s">
        <v>76</v>
      </c>
      <c r="K8">
        <v>531</v>
      </c>
      <c r="L8">
        <v>4.4868402777777776</v>
      </c>
      <c r="M8">
        <v>46.581704689009442</v>
      </c>
      <c r="N8">
        <f>(shortUnitDetails17[[#This Row],[Hour4-Spk/sec]]-shortUnitDetails17[[#This Row],[Hour1-Spk/sec]])/shortUnitDetails17[[#This Row],[Hour1-Spk/sec]]</f>
        <v>0.30025875796178347</v>
      </c>
      <c r="O8">
        <v>2.7911111111111109</v>
      </c>
      <c r="P8">
        <v>43.680334394904456</v>
      </c>
      <c r="Q8">
        <v>5.3059722222222225</v>
      </c>
      <c r="R8">
        <v>48.90092553639041</v>
      </c>
      <c r="S8">
        <v>6.221111111111111</v>
      </c>
      <c r="T8">
        <v>54.767966412077364</v>
      </c>
      <c r="U8">
        <v>3.6291666666666664</v>
      </c>
      <c r="V8">
        <v>37.221413801026273</v>
      </c>
      <c r="W8">
        <v>1.1914537822121176</v>
      </c>
      <c r="X8">
        <v>0.20259802775447844</v>
      </c>
      <c r="Y8">
        <v>2.7911111111111109</v>
      </c>
      <c r="Z8">
        <v>82</v>
      </c>
      <c r="AA8">
        <v>5.3059722222222225</v>
      </c>
      <c r="AB8">
        <v>226</v>
      </c>
      <c r="AC8">
        <v>6.221111111111111</v>
      </c>
      <c r="AD8">
        <v>115</v>
      </c>
      <c r="AE8">
        <v>3.6291666666666664</v>
      </c>
      <c r="AF8">
        <v>107</v>
      </c>
    </row>
    <row r="9" spans="1:32" hidden="1" x14ac:dyDescent="0.3">
      <c r="B9" t="s">
        <v>70</v>
      </c>
      <c r="D9" t="s">
        <v>9</v>
      </c>
      <c r="E9">
        <v>21</v>
      </c>
      <c r="F9" t="s">
        <v>37</v>
      </c>
      <c r="G9">
        <v>9</v>
      </c>
      <c r="H9" t="s">
        <v>80</v>
      </c>
      <c r="I9" t="s">
        <v>72</v>
      </c>
      <c r="J9" t="s">
        <v>76</v>
      </c>
      <c r="K9">
        <v>531</v>
      </c>
      <c r="L9">
        <v>2.8955555555555557</v>
      </c>
      <c r="M9">
        <v>37.612834400131298</v>
      </c>
      <c r="N9">
        <f>(shortUnitDetails17[[#This Row],[Hour4-Spk/sec]]-shortUnitDetails17[[#This Row],[Hour1-Spk/sec]])/shortUnitDetails17[[#This Row],[Hour1-Spk/sec]]</f>
        <v>-0.61775620896374539</v>
      </c>
      <c r="O9">
        <v>3.8922222222222227</v>
      </c>
      <c r="P9">
        <v>56.530117042534968</v>
      </c>
      <c r="Q9">
        <v>3.1686111111111113</v>
      </c>
      <c r="R9">
        <v>38.451523305268644</v>
      </c>
      <c r="S9">
        <v>3.0336111111111115</v>
      </c>
      <c r="T9">
        <v>32.762410697930022</v>
      </c>
      <c r="U9">
        <v>1.4877777777777776</v>
      </c>
      <c r="V9">
        <v>17.582212257100149</v>
      </c>
      <c r="W9">
        <v>1.4441938116434057</v>
      </c>
      <c r="X9">
        <v>0.31539575486044497</v>
      </c>
      <c r="Y9">
        <v>3.8922222222222227</v>
      </c>
      <c r="Z9">
        <v>82</v>
      </c>
      <c r="AA9">
        <v>3.1686111111111113</v>
      </c>
      <c r="AB9">
        <v>226</v>
      </c>
      <c r="AC9">
        <v>3.0336111111111115</v>
      </c>
      <c r="AD9">
        <v>115</v>
      </c>
      <c r="AE9">
        <v>1.4877777777777776</v>
      </c>
      <c r="AF9">
        <v>107</v>
      </c>
    </row>
    <row r="10" spans="1:32" hidden="1" x14ac:dyDescent="0.3">
      <c r="B10" t="s">
        <v>70</v>
      </c>
      <c r="D10" t="s">
        <v>9</v>
      </c>
      <c r="E10">
        <v>21</v>
      </c>
      <c r="F10" t="s">
        <v>37</v>
      </c>
      <c r="G10">
        <v>10</v>
      </c>
      <c r="H10" t="s">
        <v>81</v>
      </c>
      <c r="I10" t="s">
        <v>82</v>
      </c>
      <c r="J10" t="s">
        <v>72</v>
      </c>
      <c r="K10">
        <v>531</v>
      </c>
      <c r="L10">
        <v>2.3727777777777779</v>
      </c>
      <c r="M10">
        <v>27.126096259199173</v>
      </c>
      <c r="N10">
        <f>(shortUnitDetails17[[#This Row],[Hour4-Spk/sec]]-shortUnitDetails17[[#This Row],[Hour1-Spk/sec]])/shortUnitDetails17[[#This Row],[Hour1-Spk/sec]]</f>
        <v>1.3267326732673264</v>
      </c>
      <c r="O10">
        <v>1.150277777777778</v>
      </c>
      <c r="P10">
        <v>28.20574740400869</v>
      </c>
      <c r="Q10">
        <v>3.080138888888889</v>
      </c>
      <c r="R10">
        <v>28.953371657997995</v>
      </c>
      <c r="S10">
        <v>2.5843055555555554</v>
      </c>
      <c r="T10">
        <v>25.660624590521948</v>
      </c>
      <c r="U10">
        <v>2.6763888888888889</v>
      </c>
      <c r="V10">
        <v>29.375129748806312</v>
      </c>
      <c r="W10">
        <v>2.2284119515139507</v>
      </c>
      <c r="X10">
        <v>0.42267411634443408</v>
      </c>
      <c r="Y10">
        <v>1.150277777777778</v>
      </c>
      <c r="Z10">
        <v>82</v>
      </c>
      <c r="AA10">
        <v>3.080138888888889</v>
      </c>
      <c r="AB10">
        <v>226</v>
      </c>
      <c r="AC10">
        <v>2.5843055555555554</v>
      </c>
      <c r="AD10">
        <v>115</v>
      </c>
      <c r="AE10">
        <v>2.6763888888888889</v>
      </c>
      <c r="AF10">
        <v>107</v>
      </c>
    </row>
    <row r="11" spans="1:32" hidden="1" x14ac:dyDescent="0.3">
      <c r="B11" t="s">
        <v>70</v>
      </c>
      <c r="D11" t="s">
        <v>9</v>
      </c>
      <c r="E11">
        <v>21</v>
      </c>
      <c r="F11" t="s">
        <v>37</v>
      </c>
      <c r="G11">
        <v>12</v>
      </c>
      <c r="H11" t="s">
        <v>85</v>
      </c>
      <c r="I11" t="s">
        <v>72</v>
      </c>
      <c r="J11" t="s">
        <v>72</v>
      </c>
      <c r="K11">
        <v>531</v>
      </c>
      <c r="L11">
        <v>0.89178739512993643</v>
      </c>
      <c r="M11">
        <v>21.125569290826284</v>
      </c>
      <c r="N11">
        <f>(shortUnitDetails17[[#This Row],[Hour4-Spk/sec]]-shortUnitDetails17[[#This Row],[Hour1-Spk/sec]])/shortUnitDetails17[[#This Row],[Hour1-Spk/sec]]</f>
        <v>0.19338677354709422</v>
      </c>
      <c r="O11">
        <v>0.92407407407407394</v>
      </c>
      <c r="P11">
        <v>22.813569872393401</v>
      </c>
      <c r="Q11">
        <v>0.73749999999999993</v>
      </c>
      <c r="R11">
        <v>23.746701846965699</v>
      </c>
      <c r="S11">
        <v>0.80279772866789445</v>
      </c>
      <c r="T11">
        <v>22.045680238331677</v>
      </c>
      <c r="U11">
        <v>1.1027777777777776</v>
      </c>
      <c r="V11">
        <v>21.134930643127365</v>
      </c>
      <c r="W11">
        <v>1.6602000598613256</v>
      </c>
      <c r="X11">
        <v>1.1178050975609755</v>
      </c>
      <c r="Y11">
        <v>0.92407407407407394</v>
      </c>
      <c r="Z11">
        <v>82</v>
      </c>
      <c r="AA11">
        <v>0.73749999999999993</v>
      </c>
      <c r="AB11">
        <v>226</v>
      </c>
      <c r="AC11">
        <v>0.80279772866789445</v>
      </c>
      <c r="AD11">
        <v>115</v>
      </c>
      <c r="AE11">
        <v>1.1027777777777776</v>
      </c>
      <c r="AF11">
        <v>107</v>
      </c>
    </row>
    <row r="12" spans="1:32" hidden="1" x14ac:dyDescent="0.3">
      <c r="B12" t="s">
        <v>70</v>
      </c>
      <c r="D12" t="s">
        <v>9</v>
      </c>
      <c r="E12">
        <v>21</v>
      </c>
      <c r="F12" t="s">
        <v>37</v>
      </c>
      <c r="G12">
        <v>14</v>
      </c>
      <c r="H12" t="s">
        <v>87</v>
      </c>
      <c r="I12" t="s">
        <v>72</v>
      </c>
      <c r="J12" t="s">
        <v>72</v>
      </c>
      <c r="K12">
        <v>531</v>
      </c>
      <c r="L12">
        <v>0.32916666666666666</v>
      </c>
      <c r="M12">
        <v>21.816930488644186</v>
      </c>
      <c r="N12">
        <f>(shortUnitDetails17[[#This Row],[Hour4-Spk/sec]]-shortUnitDetails17[[#This Row],[Hour1-Spk/sec]])/shortUnitDetails17[[#This Row],[Hour1-Spk/sec]]</f>
        <v>0.22333333333333327</v>
      </c>
      <c r="O12">
        <v>0.33333333333333331</v>
      </c>
      <c r="P12">
        <v>15</v>
      </c>
      <c r="Q12">
        <v>0.25833333333333336</v>
      </c>
      <c r="R12">
        <v>21.612903225806452</v>
      </c>
      <c r="S12">
        <v>0.31722222222222224</v>
      </c>
      <c r="T12">
        <v>23.642732049036777</v>
      </c>
      <c r="U12">
        <v>0.40777777777777774</v>
      </c>
      <c r="V12">
        <v>31.01567825494206</v>
      </c>
      <c r="W12">
        <v>1.5174143752442968</v>
      </c>
      <c r="X12">
        <v>2.994740531475748</v>
      </c>
      <c r="Y12">
        <v>0.33333333333333331</v>
      </c>
      <c r="Z12">
        <v>82</v>
      </c>
      <c r="AA12">
        <v>0.25833333333333336</v>
      </c>
      <c r="AB12">
        <v>226</v>
      </c>
      <c r="AC12">
        <v>0.31722222222222224</v>
      </c>
      <c r="AD12">
        <v>115</v>
      </c>
      <c r="AE12">
        <v>0.40777777777777774</v>
      </c>
      <c r="AF12">
        <v>107</v>
      </c>
    </row>
    <row r="13" spans="1:32" hidden="1" x14ac:dyDescent="0.3">
      <c r="B13" t="s">
        <v>70</v>
      </c>
      <c r="D13" t="s">
        <v>9</v>
      </c>
      <c r="E13">
        <v>21</v>
      </c>
      <c r="F13" t="s">
        <v>37</v>
      </c>
      <c r="G13">
        <v>17</v>
      </c>
      <c r="H13" t="s">
        <v>90</v>
      </c>
      <c r="I13" t="s">
        <v>72</v>
      </c>
      <c r="J13" t="s">
        <v>76</v>
      </c>
      <c r="K13">
        <v>531</v>
      </c>
      <c r="L13">
        <v>1.6482638888888888</v>
      </c>
      <c r="M13">
        <v>33.817697543651967</v>
      </c>
      <c r="N13" t="e">
        <f>(shortUnitDetails17[[#This Row],[Hour4-Spk/sec]]-shortUnitDetails17[[#This Row],[Hour1-Spk/sec]])/shortUnitDetails17[[#This Row],[Hour1-Spk/sec]]</f>
        <v>#DIV/0!</v>
      </c>
      <c r="O13">
        <v>0</v>
      </c>
      <c r="P13">
        <v>0</v>
      </c>
      <c r="Q13">
        <v>0.11777777777777777</v>
      </c>
      <c r="R13">
        <v>42.216981132075468</v>
      </c>
      <c r="S13">
        <v>4.229166666666667</v>
      </c>
      <c r="T13">
        <v>41.864284306641267</v>
      </c>
      <c r="U13">
        <v>2.2461111111111109</v>
      </c>
      <c r="V13">
        <v>25.3989855251763</v>
      </c>
      <c r="W13">
        <v>1.2951758061685048</v>
      </c>
      <c r="X13">
        <v>0.31016258143969488</v>
      </c>
      <c r="Y13">
        <v>0</v>
      </c>
      <c r="Z13">
        <v>82</v>
      </c>
      <c r="AA13">
        <v>0.11777777777777777</v>
      </c>
      <c r="AB13">
        <v>226</v>
      </c>
      <c r="AC13">
        <v>4.229166666666667</v>
      </c>
      <c r="AD13">
        <v>115</v>
      </c>
      <c r="AE13">
        <v>2.2461111111111109</v>
      </c>
      <c r="AF13">
        <v>107</v>
      </c>
    </row>
    <row r="14" spans="1:32" hidden="1" x14ac:dyDescent="0.3">
      <c r="A14" s="88"/>
      <c r="B14" t="s">
        <v>70</v>
      </c>
      <c r="D14" t="s">
        <v>9</v>
      </c>
      <c r="E14">
        <v>21</v>
      </c>
      <c r="F14" t="s">
        <v>37</v>
      </c>
      <c r="G14">
        <v>2</v>
      </c>
      <c r="H14" t="s">
        <v>125</v>
      </c>
      <c r="I14" t="s">
        <v>11</v>
      </c>
      <c r="J14" t="s">
        <v>72</v>
      </c>
      <c r="K14">
        <v>531</v>
      </c>
      <c r="L14">
        <v>1.4485156250000002</v>
      </c>
      <c r="M14">
        <v>8.114392950391645</v>
      </c>
      <c r="N14">
        <f>(shortUnitDetails17[[#This Row],[Hour4-Spk/sec]]-shortUnitDetails17[[#This Row],[Hour1-Spk/sec]])/shortUnitDetails17[[#This Row],[Hour1-Spk/sec]]</f>
        <v>-0.47122816509506882</v>
      </c>
      <c r="O14">
        <v>1.7969444444444445</v>
      </c>
      <c r="P14">
        <v>9.5532539805224914</v>
      </c>
      <c r="Q14">
        <v>1.7061111111111114</v>
      </c>
      <c r="R14">
        <v>10.403777271247151</v>
      </c>
      <c r="S14">
        <v>1.3408333333333333</v>
      </c>
      <c r="T14">
        <v>6.5064235391628671</v>
      </c>
      <c r="U14">
        <v>0.95017361111111109</v>
      </c>
      <c r="V14">
        <v>6.470923603192702</v>
      </c>
      <c r="W14">
        <v>1.025999211964157</v>
      </c>
      <c r="X14">
        <v>0.69050436309275487</v>
      </c>
      <c r="Y14">
        <v>1.7969444444444445</v>
      </c>
      <c r="Z14">
        <v>82</v>
      </c>
      <c r="AA14">
        <v>1.7061111111111114</v>
      </c>
      <c r="AB14">
        <v>226</v>
      </c>
      <c r="AC14">
        <v>1.3408333333333333</v>
      </c>
      <c r="AD14">
        <v>115</v>
      </c>
      <c r="AE14">
        <v>0.95017361111111109</v>
      </c>
      <c r="AF14">
        <v>107</v>
      </c>
    </row>
    <row r="15" spans="1:32" hidden="1" x14ac:dyDescent="0.3">
      <c r="A15" s="88"/>
      <c r="B15" t="s">
        <v>70</v>
      </c>
      <c r="D15" t="s">
        <v>9</v>
      </c>
      <c r="E15">
        <v>21</v>
      </c>
      <c r="F15" t="s">
        <v>37</v>
      </c>
      <c r="G15">
        <v>3</v>
      </c>
      <c r="H15" t="s">
        <v>142</v>
      </c>
      <c r="I15" t="s">
        <v>11</v>
      </c>
      <c r="J15" t="s">
        <v>76</v>
      </c>
      <c r="K15">
        <v>531</v>
      </c>
      <c r="L15">
        <v>0.10881448412698413</v>
      </c>
      <c r="M15">
        <v>11.276268580215275</v>
      </c>
      <c r="N15">
        <f>(shortUnitDetails17[[#This Row],[Hour4-Spk/sec]]-shortUnitDetails17[[#This Row],[Hour1-Spk/sec]])/shortUnitDetails17[[#This Row],[Hour1-Spk/sec]]</f>
        <v>-0.45196506550218329</v>
      </c>
      <c r="O15">
        <v>0.12722222222222221</v>
      </c>
      <c r="P15">
        <v>10.978043912175648</v>
      </c>
      <c r="Q15">
        <v>0.14025793650793653</v>
      </c>
      <c r="R15">
        <v>18.297101449275363</v>
      </c>
      <c r="S15">
        <v>9.8055555555555562E-2</v>
      </c>
      <c r="T15">
        <v>8.2152974504249308</v>
      </c>
      <c r="U15">
        <v>6.9722222222222227E-2</v>
      </c>
      <c r="V15">
        <v>6.8493150684931505</v>
      </c>
      <c r="W15">
        <v>2.7645982471393031</v>
      </c>
      <c r="X15">
        <v>8.8185000444576165</v>
      </c>
      <c r="Y15">
        <v>0.12722222222222221</v>
      </c>
      <c r="Z15">
        <v>82</v>
      </c>
      <c r="AA15">
        <v>0.14025793650793653</v>
      </c>
      <c r="AB15">
        <v>226</v>
      </c>
      <c r="AC15">
        <v>9.8055555555555562E-2</v>
      </c>
      <c r="AD15">
        <v>115</v>
      </c>
      <c r="AE15">
        <v>6.9722222222222227E-2</v>
      </c>
      <c r="AF15">
        <v>107</v>
      </c>
    </row>
    <row r="16" spans="1:32" hidden="1" x14ac:dyDescent="0.3">
      <c r="A16" s="88"/>
      <c r="B16" t="s">
        <v>70</v>
      </c>
      <c r="D16" t="s">
        <v>9</v>
      </c>
      <c r="E16">
        <v>21</v>
      </c>
      <c r="F16" t="s">
        <v>37</v>
      </c>
      <c r="G16">
        <v>11</v>
      </c>
      <c r="H16" t="s">
        <v>93</v>
      </c>
      <c r="I16" t="s">
        <v>11</v>
      </c>
      <c r="J16" t="s">
        <v>76</v>
      </c>
      <c r="K16">
        <v>531</v>
      </c>
      <c r="L16">
        <v>2.2131049435227199</v>
      </c>
      <c r="M16">
        <v>37.66013739324174</v>
      </c>
      <c r="N16" t="e">
        <f>(shortUnitDetails17[[#This Row],[Hour4-Spk/sec]]-shortUnitDetails17[[#This Row],[Hour1-Spk/sec]])/shortUnitDetails17[[#This Row],[Hour1-Spk/sec]]</f>
        <v>#DIV/0!</v>
      </c>
      <c r="O16">
        <v>0</v>
      </c>
      <c r="P16">
        <v>0</v>
      </c>
      <c r="Q16">
        <v>1.5608333333333333</v>
      </c>
      <c r="R16">
        <v>40.327460402206796</v>
      </c>
      <c r="S16">
        <v>4.6924999999999999</v>
      </c>
      <c r="T16">
        <v>46.497738606053581</v>
      </c>
      <c r="U16">
        <v>2.5990864407575462</v>
      </c>
      <c r="V16">
        <v>27.596571301346991</v>
      </c>
      <c r="W16">
        <v>1.2719312718861253</v>
      </c>
      <c r="X16">
        <v>0.27222578064187775</v>
      </c>
      <c r="Y16">
        <v>0</v>
      </c>
      <c r="Z16">
        <v>82</v>
      </c>
      <c r="AA16">
        <v>1.5608333333333333</v>
      </c>
      <c r="AB16">
        <v>226</v>
      </c>
      <c r="AC16">
        <v>4.6924999999999999</v>
      </c>
      <c r="AD16">
        <v>115</v>
      </c>
      <c r="AE16">
        <v>2.5990864407575462</v>
      </c>
      <c r="AF16">
        <v>107</v>
      </c>
    </row>
    <row r="17" spans="1:32" hidden="1" x14ac:dyDescent="0.3">
      <c r="A17" s="88"/>
      <c r="B17" t="s">
        <v>70</v>
      </c>
      <c r="D17" t="s">
        <v>9</v>
      </c>
      <c r="E17">
        <v>21</v>
      </c>
      <c r="F17" t="s">
        <v>37</v>
      </c>
      <c r="G17">
        <v>13</v>
      </c>
      <c r="H17" t="s">
        <v>129</v>
      </c>
      <c r="I17" t="s">
        <v>11</v>
      </c>
      <c r="J17" t="s">
        <v>10</v>
      </c>
      <c r="K17">
        <v>531</v>
      </c>
      <c r="L17">
        <v>0.25369995915032678</v>
      </c>
      <c r="M17">
        <v>5.9055936785194429</v>
      </c>
      <c r="N17">
        <f>(shortUnitDetails17[[#This Row],[Hour4-Spk/sec]]-shortUnitDetails17[[#This Row],[Hour1-Spk/sec]])/shortUnitDetails17[[#This Row],[Hour1-Spk/sec]]</f>
        <v>1.7854094579008066</v>
      </c>
      <c r="O17">
        <v>7.0833333333333345E-2</v>
      </c>
      <c r="P17">
        <v>5.5737704918032787</v>
      </c>
      <c r="Q17">
        <v>0.44138888888888889</v>
      </c>
      <c r="R17">
        <v>7.4889867841409687</v>
      </c>
      <c r="S17">
        <v>0.30527777777777776</v>
      </c>
      <c r="T17">
        <v>3.9126478616924478</v>
      </c>
      <c r="U17">
        <v>0.19729983660130715</v>
      </c>
      <c r="V17">
        <v>2.3154848046309695</v>
      </c>
      <c r="W17">
        <v>10.609047636117189</v>
      </c>
      <c r="X17">
        <v>3.9322327019535379</v>
      </c>
      <c r="Y17">
        <v>7.0833333333333345E-2</v>
      </c>
      <c r="Z17">
        <v>82</v>
      </c>
      <c r="AA17">
        <v>0.44138888888888889</v>
      </c>
      <c r="AB17">
        <v>226</v>
      </c>
      <c r="AC17">
        <v>0.30527777777777776</v>
      </c>
      <c r="AD17">
        <v>115</v>
      </c>
      <c r="AE17">
        <v>0.19729983660130715</v>
      </c>
      <c r="AF17">
        <v>107</v>
      </c>
    </row>
    <row r="18" spans="1:32" hidden="1" x14ac:dyDescent="0.3">
      <c r="A18" s="88"/>
      <c r="B18" t="s">
        <v>70</v>
      </c>
      <c r="D18" t="s">
        <v>9</v>
      </c>
      <c r="E18">
        <v>21</v>
      </c>
      <c r="F18" t="s">
        <v>37</v>
      </c>
      <c r="G18">
        <v>15</v>
      </c>
      <c r="H18" t="s">
        <v>94</v>
      </c>
      <c r="I18" t="s">
        <v>11</v>
      </c>
      <c r="J18" t="s">
        <v>72</v>
      </c>
      <c r="K18">
        <v>531</v>
      </c>
      <c r="L18">
        <v>0.16257211538461538</v>
      </c>
      <c r="M18">
        <v>6.7207792207792201</v>
      </c>
      <c r="N18">
        <f>(shortUnitDetails17[[#This Row],[Hour4-Spk/sec]]-shortUnitDetails17[[#This Row],[Hour1-Spk/sec]])/shortUnitDetails17[[#This Row],[Hour1-Spk/sec]]</f>
        <v>1.2404092071611255</v>
      </c>
      <c r="O18">
        <v>0.1086111111111111</v>
      </c>
      <c r="P18">
        <v>7.6726342710997448</v>
      </c>
      <c r="Q18">
        <v>0.11472222222222224</v>
      </c>
      <c r="R18">
        <v>5.8111380145278453</v>
      </c>
      <c r="S18">
        <v>0.18362179487179486</v>
      </c>
      <c r="T18">
        <v>7.3529411764705888</v>
      </c>
      <c r="U18">
        <v>0.24333333333333332</v>
      </c>
      <c r="V18">
        <v>9.0241343126967468</v>
      </c>
      <c r="W18">
        <v>1.399697174156864</v>
      </c>
      <c r="X18">
        <v>5.774064299920445</v>
      </c>
      <c r="Y18">
        <v>0.1086111111111111</v>
      </c>
      <c r="Z18">
        <v>82</v>
      </c>
      <c r="AA18">
        <v>0.11472222222222224</v>
      </c>
      <c r="AB18">
        <v>226</v>
      </c>
      <c r="AC18">
        <v>0.18362179487179486</v>
      </c>
      <c r="AD18">
        <v>115</v>
      </c>
      <c r="AE18">
        <v>0.24333333333333332</v>
      </c>
      <c r="AF18">
        <v>107</v>
      </c>
    </row>
    <row r="19" spans="1:32" hidden="1" x14ac:dyDescent="0.3">
      <c r="A19" s="88"/>
      <c r="B19" t="s">
        <v>70</v>
      </c>
      <c r="D19" t="s">
        <v>9</v>
      </c>
      <c r="E19">
        <v>21</v>
      </c>
      <c r="F19" t="s">
        <v>37</v>
      </c>
      <c r="G19">
        <v>16</v>
      </c>
      <c r="H19" t="s">
        <v>105</v>
      </c>
      <c r="I19" t="s">
        <v>11</v>
      </c>
      <c r="J19" t="s">
        <v>76</v>
      </c>
      <c r="K19">
        <v>531</v>
      </c>
      <c r="L19">
        <v>1.8020138888888888</v>
      </c>
      <c r="M19">
        <v>35.747676554065336</v>
      </c>
      <c r="N19" t="e">
        <f>(shortUnitDetails17[[#This Row],[Hour4-Spk/sec]]-shortUnitDetails17[[#This Row],[Hour1-Spk/sec]])/shortUnitDetails17[[#This Row],[Hour1-Spk/sec]]</f>
        <v>#DIV/0!</v>
      </c>
      <c r="O19">
        <v>0</v>
      </c>
      <c r="P19">
        <v>0</v>
      </c>
      <c r="Q19">
        <v>0.86305555555555546</v>
      </c>
      <c r="R19">
        <v>57.386546507885413</v>
      </c>
      <c r="S19">
        <v>4.1547222222222224</v>
      </c>
      <c r="T19">
        <v>42.610672729704433</v>
      </c>
      <c r="U19">
        <v>2.1902777777777778</v>
      </c>
      <c r="V19">
        <v>24.904846485663537</v>
      </c>
      <c r="W19">
        <v>1.2916820228390578</v>
      </c>
      <c r="X19">
        <v>0.30266381709194901</v>
      </c>
      <c r="Y19">
        <v>0</v>
      </c>
      <c r="Z19">
        <v>82</v>
      </c>
      <c r="AA19">
        <v>0.86305555555555546</v>
      </c>
      <c r="AB19">
        <v>226</v>
      </c>
      <c r="AC19">
        <v>4.1547222222222224</v>
      </c>
      <c r="AD19">
        <v>115</v>
      </c>
      <c r="AE19">
        <v>2.1902777777777778</v>
      </c>
      <c r="AF19">
        <v>107</v>
      </c>
    </row>
    <row r="20" spans="1:32" hidden="1" x14ac:dyDescent="0.3">
      <c r="A20" s="88"/>
      <c r="B20" t="s">
        <v>70</v>
      </c>
      <c r="D20" t="s">
        <v>9</v>
      </c>
      <c r="E20">
        <v>21</v>
      </c>
      <c r="F20" t="s">
        <v>37</v>
      </c>
      <c r="G20">
        <v>18</v>
      </c>
      <c r="H20" t="s">
        <v>116</v>
      </c>
      <c r="I20" t="s">
        <v>11</v>
      </c>
      <c r="J20" t="s">
        <v>10</v>
      </c>
      <c r="K20">
        <v>531</v>
      </c>
      <c r="L20">
        <v>2.3844973100966436</v>
      </c>
      <c r="M20">
        <v>26.372295194888483</v>
      </c>
      <c r="N20">
        <f>(shortUnitDetails17[[#This Row],[Hour4-Spk/sec]]-shortUnitDetails17[[#This Row],[Hour1-Spk/sec]])/shortUnitDetails17[[#This Row],[Hour1-Spk/sec]]</f>
        <v>-0.549304021449733</v>
      </c>
      <c r="O20">
        <v>3.2972222222222221</v>
      </c>
      <c r="P20">
        <v>34.852569502948612</v>
      </c>
      <c r="Q20">
        <v>2.6641666666666666</v>
      </c>
      <c r="R20">
        <v>26.694473409801876</v>
      </c>
      <c r="S20">
        <v>2.0905555555555551</v>
      </c>
      <c r="T20">
        <v>21.644964124368855</v>
      </c>
      <c r="U20">
        <v>1.4860447959421303</v>
      </c>
      <c r="V20">
        <v>16.672904191616766</v>
      </c>
      <c r="W20">
        <v>1.1636792509601606</v>
      </c>
      <c r="X20">
        <v>0.42118606438023071</v>
      </c>
      <c r="Y20">
        <v>3.2972222222222221</v>
      </c>
      <c r="Z20">
        <v>82</v>
      </c>
      <c r="AA20">
        <v>2.6641666666666666</v>
      </c>
      <c r="AB20">
        <v>226</v>
      </c>
      <c r="AC20">
        <v>2.0905555555555551</v>
      </c>
      <c r="AD20">
        <v>115</v>
      </c>
      <c r="AE20">
        <v>1.4860447959421303</v>
      </c>
      <c r="AF20">
        <v>107</v>
      </c>
    </row>
    <row r="21" spans="1:32" x14ac:dyDescent="0.3">
      <c r="A21" s="178">
        <v>20</v>
      </c>
      <c r="B21" s="178" t="s">
        <v>160</v>
      </c>
      <c r="C21" s="178" t="s">
        <v>229</v>
      </c>
      <c r="D21" s="178" t="s">
        <v>9</v>
      </c>
      <c r="E21" s="178">
        <v>22</v>
      </c>
      <c r="F21" s="178" t="s">
        <v>37</v>
      </c>
      <c r="G21" s="178">
        <v>2</v>
      </c>
      <c r="H21" s="178" t="s">
        <v>134</v>
      </c>
      <c r="I21" s="178" t="s">
        <v>72</v>
      </c>
      <c r="J21" s="178" t="s">
        <v>72</v>
      </c>
      <c r="K21" s="178">
        <v>889</v>
      </c>
      <c r="L21" s="178">
        <v>1.9937764964458133</v>
      </c>
      <c r="M21" s="178">
        <v>69.617431524979807</v>
      </c>
      <c r="N21" s="178">
        <f>(shortUnitDetails17[[#This Row],[Hour4-Spk/sec]]-shortUnitDetails17[[#This Row],[Hour1-Spk/sec]])/shortUnitDetails17[[#This Row],[Hour1-Spk/sec]]</f>
        <v>-0.37844838756309207</v>
      </c>
      <c r="O21" s="178">
        <v>2.0312132352941177</v>
      </c>
      <c r="P21" s="178">
        <v>69.689484827099506</v>
      </c>
      <c r="Q21" s="178">
        <v>2.4802777777777778</v>
      </c>
      <c r="R21" s="178">
        <v>71.310240963855421</v>
      </c>
      <c r="S21" s="178">
        <v>2.201111111111111</v>
      </c>
      <c r="T21" s="178">
        <v>69.382486575795127</v>
      </c>
      <c r="U21" s="178">
        <v>1.2625038616002473</v>
      </c>
      <c r="V21" s="178">
        <v>70.469565217391306</v>
      </c>
      <c r="W21" s="178">
        <v>2.9829247747573486</v>
      </c>
      <c r="X21" s="178">
        <v>0.47470235027282887</v>
      </c>
      <c r="Y21" s="178">
        <v>2.0312132352941177</v>
      </c>
      <c r="Z21" s="178">
        <v>314</v>
      </c>
      <c r="AA21" s="178">
        <v>2.4802777777777778</v>
      </c>
      <c r="AB21" s="178">
        <v>163</v>
      </c>
      <c r="AC21" s="178">
        <v>2.201111111111111</v>
      </c>
      <c r="AD21" s="178">
        <v>263</v>
      </c>
      <c r="AE21" s="178">
        <v>1.2625038616002473</v>
      </c>
      <c r="AF21" s="178">
        <v>69</v>
      </c>
    </row>
    <row r="22" spans="1:32" hidden="1" x14ac:dyDescent="0.3">
      <c r="B22" t="s">
        <v>92</v>
      </c>
      <c r="D22" t="s">
        <v>9</v>
      </c>
      <c r="E22">
        <v>18</v>
      </c>
      <c r="F22" t="s">
        <v>37</v>
      </c>
      <c r="G22">
        <v>2</v>
      </c>
      <c r="H22" t="s">
        <v>81</v>
      </c>
      <c r="I22" t="s">
        <v>72</v>
      </c>
      <c r="J22" t="s">
        <v>72</v>
      </c>
      <c r="K22">
        <v>767</v>
      </c>
      <c r="L22">
        <v>0</v>
      </c>
      <c r="M22">
        <v>18.800250134000358</v>
      </c>
      <c r="N22">
        <f>(shortUnitDetails17[[#This Row],[Hour4-Spk/sec]]-shortUnitDetails17[[#This Row],[Hour1-Spk/sec]])/shortUnitDetails17[[#This Row],[Hour1-Spk/sec]]</f>
        <v>-1</v>
      </c>
      <c r="O22">
        <v>2.3022222222222219</v>
      </c>
      <c r="P22">
        <v>23.497267759562842</v>
      </c>
      <c r="Q22">
        <v>1.5936746453900705</v>
      </c>
      <c r="R22">
        <v>19.058677813903081</v>
      </c>
      <c r="S22">
        <v>1.115</v>
      </c>
      <c r="T22">
        <v>15.024509803921568</v>
      </c>
      <c r="U22">
        <v>0</v>
      </c>
      <c r="V22">
        <v>13.469985358711567</v>
      </c>
      <c r="W22">
        <v>5.5958977317083693</v>
      </c>
      <c r="X22">
        <v>0.65288459293234657</v>
      </c>
      <c r="Y22">
        <v>2.3022222222222219</v>
      </c>
      <c r="Z22">
        <v>132</v>
      </c>
      <c r="AA22">
        <v>1.5936746453900705</v>
      </c>
      <c r="AB22">
        <v>172</v>
      </c>
      <c r="AC22">
        <v>1.115</v>
      </c>
      <c r="AD22">
        <v>123</v>
      </c>
      <c r="AE22">
        <v>0</v>
      </c>
      <c r="AF22">
        <v>0</v>
      </c>
    </row>
    <row r="23" spans="1:32" hidden="1" x14ac:dyDescent="0.3">
      <c r="B23" t="s">
        <v>92</v>
      </c>
      <c r="D23" t="s">
        <v>9</v>
      </c>
      <c r="E23">
        <v>18</v>
      </c>
      <c r="F23" t="s">
        <v>37</v>
      </c>
      <c r="G23">
        <v>3</v>
      </c>
      <c r="H23" t="s">
        <v>93</v>
      </c>
      <c r="I23" t="s">
        <v>72</v>
      </c>
      <c r="J23" t="s">
        <v>72</v>
      </c>
      <c r="K23">
        <v>767</v>
      </c>
      <c r="L23">
        <v>0</v>
      </c>
      <c r="M23">
        <v>8.3417721518987342</v>
      </c>
      <c r="N23">
        <f>(shortUnitDetails17[[#This Row],[Hour4-Spk/sec]]-shortUnitDetails17[[#This Row],[Hour1-Spk/sec]])/shortUnitDetails17[[#This Row],[Hour1-Spk/sec]]</f>
        <v>-1</v>
      </c>
      <c r="O23">
        <v>0.3565046296296297</v>
      </c>
      <c r="P23">
        <v>6.3986874487284657</v>
      </c>
      <c r="Q23">
        <v>0.52055555555555555</v>
      </c>
      <c r="R23">
        <v>7.21763085399449</v>
      </c>
      <c r="S23">
        <v>0.67125000000000001</v>
      </c>
      <c r="T23">
        <v>7.9394217530977516</v>
      </c>
      <c r="U23">
        <v>0</v>
      </c>
      <c r="V23">
        <v>10.29023746701847</v>
      </c>
      <c r="W23">
        <v>3.2232777602363294</v>
      </c>
      <c r="X23">
        <v>2.1481609819897085</v>
      </c>
      <c r="Y23">
        <v>0.3565046296296297</v>
      </c>
      <c r="Z23">
        <v>132</v>
      </c>
      <c r="AA23">
        <v>0.52055555555555555</v>
      </c>
      <c r="AB23">
        <v>172</v>
      </c>
      <c r="AC23">
        <v>0.67125000000000001</v>
      </c>
      <c r="AD23">
        <v>123</v>
      </c>
      <c r="AE23">
        <v>0</v>
      </c>
      <c r="AF23">
        <v>0</v>
      </c>
    </row>
    <row r="24" spans="1:32" hidden="1" x14ac:dyDescent="0.3">
      <c r="B24" t="s">
        <v>92</v>
      </c>
      <c r="D24" t="s">
        <v>9</v>
      </c>
      <c r="E24">
        <v>18</v>
      </c>
      <c r="F24" t="s">
        <v>37</v>
      </c>
      <c r="G24">
        <v>4</v>
      </c>
      <c r="H24" t="s">
        <v>87</v>
      </c>
      <c r="I24" t="s">
        <v>72</v>
      </c>
      <c r="J24" t="s">
        <v>72</v>
      </c>
      <c r="K24">
        <v>767</v>
      </c>
      <c r="L24">
        <v>0</v>
      </c>
      <c r="M24">
        <v>7.8199052132701423</v>
      </c>
      <c r="N24">
        <f>(shortUnitDetails17[[#This Row],[Hour4-Spk/sec]]-shortUnitDetails17[[#This Row],[Hour1-Spk/sec]])/shortUnitDetails17[[#This Row],[Hour1-Spk/sec]]</f>
        <v>-1</v>
      </c>
      <c r="O24">
        <v>0.46666666666666667</v>
      </c>
      <c r="P24">
        <v>7.8199052132701423</v>
      </c>
      <c r="Q24">
        <v>0</v>
      </c>
      <c r="R24">
        <v>0</v>
      </c>
      <c r="S24">
        <v>0</v>
      </c>
      <c r="T24">
        <v>0</v>
      </c>
      <c r="U24">
        <v>0</v>
      </c>
      <c r="V24">
        <v>0</v>
      </c>
      <c r="W24">
        <v>1.6176700181799049</v>
      </c>
      <c r="X24">
        <v>2.8333200236966825</v>
      </c>
      <c r="Y24">
        <v>0.46666666666666667</v>
      </c>
      <c r="Z24">
        <v>132</v>
      </c>
      <c r="AA24">
        <v>0</v>
      </c>
      <c r="AB24">
        <v>172</v>
      </c>
      <c r="AC24">
        <v>0</v>
      </c>
      <c r="AD24">
        <v>123</v>
      </c>
      <c r="AE24">
        <v>0</v>
      </c>
      <c r="AF24">
        <v>0</v>
      </c>
    </row>
    <row r="25" spans="1:32" hidden="1" x14ac:dyDescent="0.3">
      <c r="B25" t="s">
        <v>92</v>
      </c>
      <c r="D25" t="s">
        <v>9</v>
      </c>
      <c r="E25">
        <v>18</v>
      </c>
      <c r="F25" t="s">
        <v>37</v>
      </c>
      <c r="G25">
        <v>5</v>
      </c>
      <c r="H25" t="s">
        <v>94</v>
      </c>
      <c r="I25" t="s">
        <v>72</v>
      </c>
      <c r="J25" t="s">
        <v>72</v>
      </c>
      <c r="K25">
        <v>767</v>
      </c>
      <c r="L25">
        <v>0</v>
      </c>
      <c r="M25">
        <v>12.592592592592592</v>
      </c>
      <c r="N25">
        <f>(shortUnitDetails17[[#This Row],[Hour4-Spk/sec]]-shortUnitDetails17[[#This Row],[Hour1-Spk/sec]])/shortUnitDetails17[[#This Row],[Hour1-Spk/sec]]</f>
        <v>-1</v>
      </c>
      <c r="O25">
        <v>0.27666666666666662</v>
      </c>
      <c r="P25">
        <v>12.592592592592592</v>
      </c>
      <c r="Q25">
        <v>0</v>
      </c>
      <c r="R25">
        <v>0</v>
      </c>
      <c r="S25">
        <v>0</v>
      </c>
      <c r="T25">
        <v>0</v>
      </c>
      <c r="U25">
        <v>0</v>
      </c>
      <c r="V25">
        <v>0</v>
      </c>
      <c r="W25">
        <v>1.4070734899341659</v>
      </c>
      <c r="X25">
        <v>4.4079926851851852</v>
      </c>
      <c r="Y25">
        <v>0.27666666666666662</v>
      </c>
      <c r="Z25">
        <v>132</v>
      </c>
      <c r="AA25">
        <v>0</v>
      </c>
      <c r="AB25">
        <v>172</v>
      </c>
      <c r="AC25">
        <v>0</v>
      </c>
      <c r="AD25">
        <v>123</v>
      </c>
      <c r="AE25">
        <v>0</v>
      </c>
      <c r="AF25">
        <v>0</v>
      </c>
    </row>
    <row r="26" spans="1:32" hidden="1" x14ac:dyDescent="0.3">
      <c r="A26" s="88"/>
      <c r="B26" t="s">
        <v>92</v>
      </c>
      <c r="D26" t="s">
        <v>9</v>
      </c>
      <c r="E26">
        <v>18</v>
      </c>
      <c r="F26" t="s">
        <v>37</v>
      </c>
      <c r="G26">
        <v>6</v>
      </c>
      <c r="H26" t="s">
        <v>90</v>
      </c>
      <c r="I26" t="s">
        <v>11</v>
      </c>
      <c r="J26" t="s">
        <v>76</v>
      </c>
      <c r="K26">
        <v>767</v>
      </c>
      <c r="L26">
        <v>0</v>
      </c>
      <c r="M26">
        <v>17.489797618056134</v>
      </c>
      <c r="N26">
        <f>(shortUnitDetails17[[#This Row],[Hour4-Spk/sec]]-shortUnitDetails17[[#This Row],[Hour1-Spk/sec]])/shortUnitDetails17[[#This Row],[Hour1-Spk/sec]]</f>
        <v>-1</v>
      </c>
      <c r="O26">
        <v>0.72166666666666668</v>
      </c>
      <c r="P26">
        <v>22.679546409071818</v>
      </c>
      <c r="Q26">
        <v>0.96361111111111108</v>
      </c>
      <c r="R26">
        <v>18.404735062006765</v>
      </c>
      <c r="S26">
        <v>0.82756155303030288</v>
      </c>
      <c r="T26">
        <v>15.762507534659434</v>
      </c>
      <c r="U26">
        <v>0</v>
      </c>
      <c r="V26">
        <v>14.050493962678376</v>
      </c>
      <c r="W26">
        <v>4.1212181403880743</v>
      </c>
      <c r="X26">
        <v>1.2804049171948475</v>
      </c>
      <c r="Y26">
        <v>0.72166666666666668</v>
      </c>
      <c r="Z26">
        <v>132</v>
      </c>
      <c r="AA26">
        <v>0.96361111111111108</v>
      </c>
      <c r="AB26">
        <v>172</v>
      </c>
      <c r="AC26">
        <v>0.82756155303030288</v>
      </c>
      <c r="AD26">
        <v>123</v>
      </c>
      <c r="AE26">
        <v>0</v>
      </c>
      <c r="AF26">
        <v>0</v>
      </c>
    </row>
    <row r="27" spans="1:32" s="178" customFormat="1" hidden="1" x14ac:dyDescent="0.3">
      <c r="A27" s="88"/>
      <c r="B27" t="s">
        <v>92</v>
      </c>
      <c r="C27"/>
      <c r="D27" t="s">
        <v>9</v>
      </c>
      <c r="E27">
        <v>18</v>
      </c>
      <c r="F27" t="s">
        <v>37</v>
      </c>
      <c r="G27">
        <v>7</v>
      </c>
      <c r="H27" t="s">
        <v>116</v>
      </c>
      <c r="I27" t="s">
        <v>11</v>
      </c>
      <c r="J27" t="s">
        <v>120</v>
      </c>
      <c r="K27">
        <v>767</v>
      </c>
      <c r="L27">
        <v>0</v>
      </c>
      <c r="M27">
        <v>24.164696435740733</v>
      </c>
      <c r="N27">
        <f>(shortUnitDetails17[[#This Row],[Hour4-Spk/sec]]-shortUnitDetails17[[#This Row],[Hour1-Spk/sec]])/shortUnitDetails17[[#This Row],[Hour1-Spk/sec]]</f>
        <v>-1</v>
      </c>
      <c r="O27">
        <v>0.47500000000000003</v>
      </c>
      <c r="P27">
        <v>15.269804822043628</v>
      </c>
      <c r="Q27">
        <v>1.0422222222222224</v>
      </c>
      <c r="R27">
        <v>19.174852652259332</v>
      </c>
      <c r="S27">
        <v>2.42875</v>
      </c>
      <c r="T27">
        <v>24.570751924215511</v>
      </c>
      <c r="U27">
        <v>0</v>
      </c>
      <c r="V27">
        <v>26.790201005025128</v>
      </c>
      <c r="W27">
        <v>5.880629492441459</v>
      </c>
      <c r="X27">
        <v>0.83619534181186994</v>
      </c>
      <c r="Y27">
        <v>0.47500000000000003</v>
      </c>
      <c r="Z27">
        <v>132</v>
      </c>
      <c r="AA27">
        <v>1.0422222222222224</v>
      </c>
      <c r="AB27">
        <v>172</v>
      </c>
      <c r="AC27">
        <v>2.42875</v>
      </c>
      <c r="AD27">
        <v>123</v>
      </c>
      <c r="AE27">
        <v>0</v>
      </c>
      <c r="AF27">
        <v>0</v>
      </c>
    </row>
    <row r="28" spans="1:32" s="178" customFormat="1" x14ac:dyDescent="0.3">
      <c r="A28">
        <v>19</v>
      </c>
      <c r="B28" t="s">
        <v>158</v>
      </c>
      <c r="C28" t="s">
        <v>229</v>
      </c>
      <c r="D28" t="s">
        <v>9</v>
      </c>
      <c r="E28">
        <v>1</v>
      </c>
      <c r="F28" t="s">
        <v>36</v>
      </c>
      <c r="G28">
        <v>2</v>
      </c>
      <c r="H28" t="s">
        <v>134</v>
      </c>
      <c r="I28" t="s">
        <v>72</v>
      </c>
      <c r="J28" t="s">
        <v>72</v>
      </c>
      <c r="K28">
        <v>1037</v>
      </c>
      <c r="L28">
        <v>9.3336805555555555E-2</v>
      </c>
      <c r="M28">
        <v>41.207075962539022</v>
      </c>
      <c r="N28">
        <f>(shortUnitDetails17[[#This Row],[Hour4-Spk/sec]]-shortUnitDetails17[[#This Row],[Hour1-Spk/sec]])/shortUnitDetails17[[#This Row],[Hour1-Spk/sec]]</f>
        <v>-7.760532150776038E-2</v>
      </c>
      <c r="O28">
        <v>0.12527777777777777</v>
      </c>
      <c r="P28">
        <v>40.233722871452422</v>
      </c>
      <c r="Q28">
        <v>3.9180555555555552E-2</v>
      </c>
      <c r="R28">
        <v>44.675324675324674</v>
      </c>
      <c r="S28">
        <v>9.3333333333333324E-2</v>
      </c>
      <c r="T28">
        <v>40.17094017094017</v>
      </c>
      <c r="U28">
        <v>0.11555555555555556</v>
      </c>
      <c r="V28">
        <v>35.185185185185183</v>
      </c>
      <c r="W28">
        <v>2.0280647012810942</v>
      </c>
      <c r="X28">
        <v>10.812011347376787</v>
      </c>
      <c r="Y28">
        <v>0.12527777777777777</v>
      </c>
      <c r="Z28">
        <v>203</v>
      </c>
      <c r="AA28">
        <v>3.9180555555555552E-2</v>
      </c>
      <c r="AB28">
        <v>279</v>
      </c>
      <c r="AC28">
        <v>9.3333333333333324E-2</v>
      </c>
      <c r="AD28">
        <v>272</v>
      </c>
      <c r="AE28">
        <v>0.11555555555555556</v>
      </c>
      <c r="AF28">
        <v>121</v>
      </c>
    </row>
    <row r="29" spans="1:32" s="178" customFormat="1" hidden="1" x14ac:dyDescent="0.3">
      <c r="A29"/>
      <c r="B29" t="s">
        <v>98</v>
      </c>
      <c r="C29"/>
      <c r="D29" t="s">
        <v>9</v>
      </c>
      <c r="E29">
        <v>22</v>
      </c>
      <c r="F29" t="s">
        <v>37</v>
      </c>
      <c r="G29">
        <v>3</v>
      </c>
      <c r="H29" t="s">
        <v>74</v>
      </c>
      <c r="I29" t="s">
        <v>72</v>
      </c>
      <c r="J29" t="s">
        <v>72</v>
      </c>
      <c r="K29">
        <v>769</v>
      </c>
      <c r="L29">
        <v>0</v>
      </c>
      <c r="M29">
        <v>4.5248868778280542</v>
      </c>
      <c r="N29">
        <f>(shortUnitDetails17[[#This Row],[Hour4-Spk/sec]]-shortUnitDetails17[[#This Row],[Hour1-Spk/sec]])/shortUnitDetails17[[#This Row],[Hour1-Spk/sec]]</f>
        <v>-1</v>
      </c>
      <c r="O29">
        <v>0.15807494588744592</v>
      </c>
      <c r="P29">
        <v>3.6659877800407332</v>
      </c>
      <c r="Q29">
        <v>0</v>
      </c>
      <c r="R29">
        <v>6.9767441860465116</v>
      </c>
      <c r="S29">
        <v>0</v>
      </c>
      <c r="T29">
        <v>0</v>
      </c>
      <c r="U29">
        <v>0</v>
      </c>
      <c r="V29">
        <v>0</v>
      </c>
      <c r="W29">
        <v>1.2147008517730318</v>
      </c>
      <c r="X29">
        <v>6.4043400246305406</v>
      </c>
      <c r="Y29">
        <v>0.15807494588744592</v>
      </c>
      <c r="Z29">
        <v>167</v>
      </c>
      <c r="AA29">
        <v>0</v>
      </c>
      <c r="AB29">
        <v>195</v>
      </c>
      <c r="AC29">
        <v>0</v>
      </c>
      <c r="AD29">
        <v>213</v>
      </c>
      <c r="AE29">
        <v>0</v>
      </c>
      <c r="AF29">
        <v>69</v>
      </c>
    </row>
    <row r="30" spans="1:32" s="178" customFormat="1" hidden="1" x14ac:dyDescent="0.3">
      <c r="A30"/>
      <c r="B30" t="s">
        <v>98</v>
      </c>
      <c r="C30"/>
      <c r="D30" t="s">
        <v>9</v>
      </c>
      <c r="E30">
        <v>22</v>
      </c>
      <c r="F30" t="s">
        <v>37</v>
      </c>
      <c r="G30">
        <v>4</v>
      </c>
      <c r="H30" t="s">
        <v>100</v>
      </c>
      <c r="I30" t="s">
        <v>72</v>
      </c>
      <c r="J30" t="s">
        <v>82</v>
      </c>
      <c r="K30">
        <v>769</v>
      </c>
      <c r="L30">
        <v>0</v>
      </c>
      <c r="M30">
        <v>28.438083385189795</v>
      </c>
      <c r="N30">
        <f>(shortUnitDetails17[[#This Row],[Hour4-Spk/sec]]-shortUnitDetails17[[#This Row],[Hour1-Spk/sec]])/shortUnitDetails17[[#This Row],[Hour1-Spk/sec]]</f>
        <v>-1</v>
      </c>
      <c r="O30">
        <v>0.3278888888888889</v>
      </c>
      <c r="P30">
        <v>31.669266770670827</v>
      </c>
      <c r="Q30">
        <v>0</v>
      </c>
      <c r="R30">
        <v>15.692307692307692</v>
      </c>
      <c r="S30">
        <v>0</v>
      </c>
      <c r="T30">
        <v>0</v>
      </c>
      <c r="U30">
        <v>0</v>
      </c>
      <c r="V30">
        <v>0</v>
      </c>
      <c r="W30">
        <v>1.9939772247883611</v>
      </c>
      <c r="X30">
        <v>2.9436613378684813</v>
      </c>
      <c r="Y30">
        <v>0.3278888888888889</v>
      </c>
      <c r="Z30">
        <v>167</v>
      </c>
      <c r="AA30">
        <v>0</v>
      </c>
      <c r="AB30">
        <v>195</v>
      </c>
      <c r="AC30">
        <v>0</v>
      </c>
      <c r="AD30">
        <v>213</v>
      </c>
      <c r="AE30">
        <v>0</v>
      </c>
      <c r="AF30">
        <v>69</v>
      </c>
    </row>
    <row r="31" spans="1:32" s="178" customFormat="1" hidden="1" x14ac:dyDescent="0.3">
      <c r="A31"/>
      <c r="B31" t="s">
        <v>98</v>
      </c>
      <c r="C31"/>
      <c r="D31" t="s">
        <v>9</v>
      </c>
      <c r="E31">
        <v>22</v>
      </c>
      <c r="F31" t="s">
        <v>37</v>
      </c>
      <c r="G31">
        <v>5</v>
      </c>
      <c r="H31" t="s">
        <v>101</v>
      </c>
      <c r="I31" t="s">
        <v>72</v>
      </c>
      <c r="J31" t="s">
        <v>72</v>
      </c>
      <c r="K31">
        <v>769</v>
      </c>
      <c r="L31">
        <v>2.6658808849154783</v>
      </c>
      <c r="M31">
        <v>38.985074626865675</v>
      </c>
      <c r="N31">
        <f>(shortUnitDetails17[[#This Row],[Hour4-Spk/sec]]-shortUnitDetails17[[#This Row],[Hour1-Spk/sec]])/shortUnitDetails17[[#This Row],[Hour1-Spk/sec]]</f>
        <v>-0.22131147540983589</v>
      </c>
      <c r="O31">
        <v>3.0499999999999994</v>
      </c>
      <c r="P31">
        <v>39.754020813623463</v>
      </c>
      <c r="Q31">
        <v>2.5835034938428993</v>
      </c>
      <c r="R31">
        <v>38.015154315283681</v>
      </c>
      <c r="S31">
        <v>2.6550200458190143</v>
      </c>
      <c r="T31">
        <v>39.95528909663652</v>
      </c>
      <c r="U31">
        <v>2.375</v>
      </c>
      <c r="V31">
        <v>39.196980815599119</v>
      </c>
      <c r="W31">
        <v>1.4569294782607514</v>
      </c>
      <c r="X31">
        <v>0.35363455712121644</v>
      </c>
      <c r="Y31">
        <v>3.0499999999999994</v>
      </c>
      <c r="Z31">
        <v>167</v>
      </c>
      <c r="AA31">
        <v>2.5835034938428993</v>
      </c>
      <c r="AB31">
        <v>195</v>
      </c>
      <c r="AC31">
        <v>2.6550200458190143</v>
      </c>
      <c r="AD31">
        <v>213</v>
      </c>
      <c r="AE31">
        <v>2.375</v>
      </c>
      <c r="AF31">
        <v>69</v>
      </c>
    </row>
    <row r="32" spans="1:32" s="178" customFormat="1" hidden="1" x14ac:dyDescent="0.3">
      <c r="A32"/>
      <c r="B32" t="s">
        <v>98</v>
      </c>
      <c r="C32"/>
      <c r="D32" t="s">
        <v>9</v>
      </c>
      <c r="E32">
        <v>22</v>
      </c>
      <c r="F32" t="s">
        <v>37</v>
      </c>
      <c r="G32">
        <v>6</v>
      </c>
      <c r="H32" t="s">
        <v>77</v>
      </c>
      <c r="I32" t="s">
        <v>72</v>
      </c>
      <c r="J32" t="s">
        <v>72</v>
      </c>
      <c r="K32">
        <v>769</v>
      </c>
      <c r="L32">
        <v>0.30114022856517936</v>
      </c>
      <c r="M32">
        <v>8.0043462513582035</v>
      </c>
      <c r="N32">
        <f>(shortUnitDetails17[[#This Row],[Hour4-Spk/sec]]-shortUnitDetails17[[#This Row],[Hour1-Spk/sec]])/shortUnitDetails17[[#This Row],[Hour1-Spk/sec]]</f>
        <v>-0.6954954954954955</v>
      </c>
      <c r="O32">
        <v>0.46249999999999997</v>
      </c>
      <c r="P32">
        <v>8.6810228802153429</v>
      </c>
      <c r="Q32">
        <v>0.38039424759405077</v>
      </c>
      <c r="R32">
        <v>6.2571756601607351</v>
      </c>
      <c r="S32">
        <v>0.22083333333333333</v>
      </c>
      <c r="T32">
        <v>7.8297872340425529</v>
      </c>
      <c r="U32">
        <v>0.14083333333333334</v>
      </c>
      <c r="V32">
        <v>8.5517241379310338</v>
      </c>
      <c r="W32">
        <v>1.5265044346529857</v>
      </c>
      <c r="X32">
        <v>2.9428113154761903</v>
      </c>
      <c r="Y32">
        <v>0.46249999999999997</v>
      </c>
      <c r="Z32">
        <v>167</v>
      </c>
      <c r="AA32">
        <v>0.38039424759405077</v>
      </c>
      <c r="AB32">
        <v>195</v>
      </c>
      <c r="AC32">
        <v>0.22083333333333333</v>
      </c>
      <c r="AD32">
        <v>213</v>
      </c>
      <c r="AE32">
        <v>0.14083333333333334</v>
      </c>
      <c r="AF32">
        <v>69</v>
      </c>
    </row>
    <row r="33" spans="1:32" s="178" customFormat="1" hidden="1" x14ac:dyDescent="0.3">
      <c r="A33"/>
      <c r="B33" t="s">
        <v>98</v>
      </c>
      <c r="C33"/>
      <c r="D33" t="s">
        <v>9</v>
      </c>
      <c r="E33">
        <v>22</v>
      </c>
      <c r="F33" t="s">
        <v>37</v>
      </c>
      <c r="G33">
        <v>8</v>
      </c>
      <c r="H33" t="s">
        <v>80</v>
      </c>
      <c r="I33" t="s">
        <v>72</v>
      </c>
      <c r="J33" t="s">
        <v>72</v>
      </c>
      <c r="K33">
        <v>769</v>
      </c>
      <c r="L33">
        <v>1.0272836538461538</v>
      </c>
      <c r="M33">
        <v>11.313492708841547</v>
      </c>
      <c r="N33">
        <f>(shortUnitDetails17[[#This Row],[Hour4-Spk/sec]]-shortUnitDetails17[[#This Row],[Hour1-Spk/sec]])/shortUnitDetails17[[#This Row],[Hour1-Spk/sec]]</f>
        <v>-0.40358098374151047</v>
      </c>
      <c r="O33">
        <v>1.349722222222222</v>
      </c>
      <c r="P33">
        <v>13.550189582917582</v>
      </c>
      <c r="Q33">
        <v>1.0694444444444444</v>
      </c>
      <c r="R33">
        <v>13.074204946996467</v>
      </c>
      <c r="S33">
        <v>0.88496794871794882</v>
      </c>
      <c r="T33">
        <v>9.8907103825136602</v>
      </c>
      <c r="U33">
        <v>0.80500000000000005</v>
      </c>
      <c r="V33">
        <v>9.1467356173238521</v>
      </c>
      <c r="W33">
        <v>1.039976660384474</v>
      </c>
      <c r="X33">
        <v>0.92127723769454162</v>
      </c>
      <c r="Y33">
        <v>1.349722222222222</v>
      </c>
      <c r="Z33">
        <v>167</v>
      </c>
      <c r="AA33">
        <v>1.0694444444444444</v>
      </c>
      <c r="AB33">
        <v>195</v>
      </c>
      <c r="AC33">
        <v>0.88496794871794882</v>
      </c>
      <c r="AD33">
        <v>213</v>
      </c>
      <c r="AE33">
        <v>0.80500000000000005</v>
      </c>
      <c r="AF33">
        <v>69</v>
      </c>
    </row>
    <row r="34" spans="1:32" s="178" customFormat="1" hidden="1" x14ac:dyDescent="0.3">
      <c r="A34"/>
      <c r="B34" t="s">
        <v>98</v>
      </c>
      <c r="C34"/>
      <c r="D34" t="s">
        <v>9</v>
      </c>
      <c r="E34">
        <v>22</v>
      </c>
      <c r="F34" t="s">
        <v>37</v>
      </c>
      <c r="G34">
        <v>9</v>
      </c>
      <c r="H34" t="s">
        <v>103</v>
      </c>
      <c r="I34" t="s">
        <v>10</v>
      </c>
      <c r="J34" t="s">
        <v>72</v>
      </c>
      <c r="K34">
        <v>769</v>
      </c>
      <c r="L34">
        <v>12.831875</v>
      </c>
      <c r="M34">
        <v>85.883155783129212</v>
      </c>
      <c r="N34">
        <f>(shortUnitDetails17[[#This Row],[Hour4-Spk/sec]]-shortUnitDetails17[[#This Row],[Hour1-Spk/sec]])/shortUnitDetails17[[#This Row],[Hour1-Spk/sec]]</f>
        <v>-0.11234349208905349</v>
      </c>
      <c r="O34">
        <v>13.799444444444445</v>
      </c>
      <c r="P34">
        <v>86.224999999999994</v>
      </c>
      <c r="Q34">
        <v>12.75611111111111</v>
      </c>
      <c r="R34">
        <v>87.333265451583344</v>
      </c>
      <c r="S34">
        <v>12.522777777777778</v>
      </c>
      <c r="T34">
        <v>85.696797026287086</v>
      </c>
      <c r="U34">
        <v>12.249166666666667</v>
      </c>
      <c r="V34">
        <v>86.516454458591653</v>
      </c>
      <c r="W34">
        <v>1.1885325704947891</v>
      </c>
      <c r="X34">
        <v>7.7131966635704527E-2</v>
      </c>
      <c r="Y34">
        <v>13.799444444444445</v>
      </c>
      <c r="Z34">
        <v>167</v>
      </c>
      <c r="AA34">
        <v>12.75611111111111</v>
      </c>
      <c r="AB34">
        <v>195</v>
      </c>
      <c r="AC34">
        <v>12.522777777777778</v>
      </c>
      <c r="AD34">
        <v>213</v>
      </c>
      <c r="AE34">
        <v>12.249166666666667</v>
      </c>
      <c r="AF34">
        <v>69</v>
      </c>
    </row>
    <row r="35" spans="1:32" s="178" customFormat="1" hidden="1" x14ac:dyDescent="0.3">
      <c r="A35"/>
      <c r="B35" t="s">
        <v>98</v>
      </c>
      <c r="C35"/>
      <c r="D35" t="s">
        <v>9</v>
      </c>
      <c r="E35">
        <v>22</v>
      </c>
      <c r="F35" t="s">
        <v>37</v>
      </c>
      <c r="G35">
        <v>10</v>
      </c>
      <c r="H35" t="s">
        <v>85</v>
      </c>
      <c r="I35" t="s">
        <v>72</v>
      </c>
      <c r="J35" t="s">
        <v>72</v>
      </c>
      <c r="K35">
        <v>769</v>
      </c>
      <c r="L35">
        <v>0</v>
      </c>
      <c r="M35">
        <v>34.450197989643613</v>
      </c>
      <c r="N35">
        <f>(shortUnitDetails17[[#This Row],[Hour4-Spk/sec]]-shortUnitDetails17[[#This Row],[Hour1-Spk/sec]])/shortUnitDetails17[[#This Row],[Hour1-Spk/sec]]</f>
        <v>-1</v>
      </c>
      <c r="O35">
        <v>0.56166666666666665</v>
      </c>
      <c r="P35">
        <v>36.671239140374944</v>
      </c>
      <c r="Q35">
        <v>0</v>
      </c>
      <c r="R35">
        <v>30.018248175182482</v>
      </c>
      <c r="S35">
        <v>0</v>
      </c>
      <c r="T35">
        <v>0</v>
      </c>
      <c r="U35">
        <v>0</v>
      </c>
      <c r="V35">
        <v>0</v>
      </c>
      <c r="W35">
        <v>1.5660787783241641</v>
      </c>
      <c r="X35">
        <v>1.6867878669275931</v>
      </c>
      <c r="Y35">
        <v>0.56166666666666665</v>
      </c>
      <c r="Z35">
        <v>167</v>
      </c>
      <c r="AA35">
        <v>0</v>
      </c>
      <c r="AB35">
        <v>195</v>
      </c>
      <c r="AC35">
        <v>0</v>
      </c>
      <c r="AD35">
        <v>213</v>
      </c>
      <c r="AE35">
        <v>0</v>
      </c>
      <c r="AF35">
        <v>69</v>
      </c>
    </row>
    <row r="36" spans="1:32" s="178" customFormat="1" hidden="1" x14ac:dyDescent="0.3">
      <c r="A36"/>
      <c r="B36" t="s">
        <v>98</v>
      </c>
      <c r="C36"/>
      <c r="D36" t="s">
        <v>9</v>
      </c>
      <c r="E36">
        <v>22</v>
      </c>
      <c r="F36" t="s">
        <v>37</v>
      </c>
      <c r="G36">
        <v>12</v>
      </c>
      <c r="H36" t="s">
        <v>105</v>
      </c>
      <c r="I36" t="s">
        <v>72</v>
      </c>
      <c r="J36" t="s">
        <v>72</v>
      </c>
      <c r="K36">
        <v>769</v>
      </c>
      <c r="L36">
        <v>0.12902155887230515</v>
      </c>
      <c r="M36">
        <v>9.0322580645161281</v>
      </c>
      <c r="N36">
        <f>(shortUnitDetails17[[#This Row],[Hour4-Spk/sec]]-shortUnitDetails17[[#This Row],[Hour1-Spk/sec]])/shortUnitDetails17[[#This Row],[Hour1-Spk/sec]]</f>
        <v>-0.47755102040816322</v>
      </c>
      <c r="O36">
        <v>0.20416666666666664</v>
      </c>
      <c r="P36">
        <v>14.338919925512103</v>
      </c>
      <c r="Q36">
        <v>0.10997512437810947</v>
      </c>
      <c r="R36">
        <v>12.095400340715502</v>
      </c>
      <c r="S36">
        <v>9.5277777777777795E-2</v>
      </c>
      <c r="T36">
        <v>5.078125</v>
      </c>
      <c r="U36">
        <v>0.10666666666666666</v>
      </c>
      <c r="V36">
        <v>2.9498525073746311</v>
      </c>
      <c r="W36">
        <v>1.6939993429262605</v>
      </c>
      <c r="X36">
        <v>7.1445392630057807</v>
      </c>
      <c r="Y36">
        <v>0.20416666666666664</v>
      </c>
      <c r="Z36">
        <v>167</v>
      </c>
      <c r="AA36">
        <v>0.10997512437810947</v>
      </c>
      <c r="AB36">
        <v>195</v>
      </c>
      <c r="AC36">
        <v>9.5277777777777795E-2</v>
      </c>
      <c r="AD36">
        <v>213</v>
      </c>
      <c r="AE36">
        <v>0.10666666666666666</v>
      </c>
      <c r="AF36">
        <v>69</v>
      </c>
    </row>
    <row r="37" spans="1:32" s="178" customFormat="1" hidden="1" x14ac:dyDescent="0.3">
      <c r="A37"/>
      <c r="B37" t="s">
        <v>98</v>
      </c>
      <c r="C37"/>
      <c r="D37" t="s">
        <v>9</v>
      </c>
      <c r="E37">
        <v>22</v>
      </c>
      <c r="F37" t="s">
        <v>37</v>
      </c>
      <c r="G37">
        <v>14</v>
      </c>
      <c r="H37" t="s">
        <v>108</v>
      </c>
      <c r="I37" t="s">
        <v>72</v>
      </c>
      <c r="J37" t="s">
        <v>76</v>
      </c>
      <c r="K37">
        <v>769</v>
      </c>
      <c r="L37">
        <v>0</v>
      </c>
      <c r="M37">
        <v>6.7961165048543686</v>
      </c>
      <c r="N37">
        <f>(shortUnitDetails17[[#This Row],[Hour4-Spk/sec]]-shortUnitDetails17[[#This Row],[Hour1-Spk/sec]])/shortUnitDetails17[[#This Row],[Hour1-Spk/sec]]</f>
        <v>-1</v>
      </c>
      <c r="O37">
        <v>0.23947916666666669</v>
      </c>
      <c r="P37">
        <v>5.4838709677419359</v>
      </c>
      <c r="Q37">
        <v>9.5000000000000001E-2</v>
      </c>
      <c r="R37">
        <v>8.7804878048780477</v>
      </c>
      <c r="S37">
        <v>0</v>
      </c>
      <c r="T37">
        <v>0</v>
      </c>
      <c r="U37">
        <v>0</v>
      </c>
      <c r="V37">
        <v>0</v>
      </c>
      <c r="W37">
        <v>1.0915000388160316</v>
      </c>
      <c r="X37">
        <v>4.0393347963142583</v>
      </c>
      <c r="Y37">
        <v>0.23947916666666669</v>
      </c>
      <c r="Z37">
        <v>167</v>
      </c>
      <c r="AA37">
        <v>9.5000000000000001E-2</v>
      </c>
      <c r="AB37">
        <v>195</v>
      </c>
      <c r="AC37">
        <v>0</v>
      </c>
      <c r="AD37">
        <v>213</v>
      </c>
      <c r="AE37">
        <v>0</v>
      </c>
      <c r="AF37">
        <v>69</v>
      </c>
    </row>
    <row r="38" spans="1:32" s="178" customFormat="1" hidden="1" x14ac:dyDescent="0.3">
      <c r="A38" s="88"/>
      <c r="B38" t="s">
        <v>98</v>
      </c>
      <c r="C38"/>
      <c r="D38" t="s">
        <v>9</v>
      </c>
      <c r="E38">
        <v>22</v>
      </c>
      <c r="F38" t="s">
        <v>37</v>
      </c>
      <c r="G38">
        <v>1</v>
      </c>
      <c r="H38" t="s">
        <v>111</v>
      </c>
      <c r="I38" t="s">
        <v>11</v>
      </c>
      <c r="J38" t="s">
        <v>10</v>
      </c>
      <c r="K38">
        <v>769</v>
      </c>
      <c r="L38">
        <v>27.939721388622139</v>
      </c>
      <c r="M38">
        <v>98.618847546484275</v>
      </c>
      <c r="N38">
        <f>(shortUnitDetails17[[#This Row],[Hour4-Spk/sec]]-shortUnitDetails17[[#This Row],[Hour1-Spk/sec]])/shortUnitDetails17[[#This Row],[Hour1-Spk/sec]]</f>
        <v>-0.17742357311341056</v>
      </c>
      <c r="O38">
        <v>30.814892498932995</v>
      </c>
      <c r="P38">
        <v>99.12117471488844</v>
      </c>
      <c r="Q38">
        <v>29.008611111111112</v>
      </c>
      <c r="R38">
        <v>98.918791441036944</v>
      </c>
      <c r="S38">
        <v>26.587777777777777</v>
      </c>
      <c r="T38">
        <v>98.719931522172615</v>
      </c>
      <c r="U38">
        <v>25.34760416666667</v>
      </c>
      <c r="V38">
        <v>98.248991266708003</v>
      </c>
      <c r="W38">
        <v>1.0376470448238626</v>
      </c>
      <c r="X38">
        <v>3.5139246248352803E-2</v>
      </c>
      <c r="Y38">
        <v>30.814892498932995</v>
      </c>
      <c r="Z38">
        <v>167</v>
      </c>
      <c r="AA38">
        <v>29.008611111111112</v>
      </c>
      <c r="AB38">
        <v>195</v>
      </c>
      <c r="AC38">
        <v>26.587777777777777</v>
      </c>
      <c r="AD38">
        <v>213</v>
      </c>
      <c r="AE38">
        <v>25.34760416666667</v>
      </c>
      <c r="AF38">
        <v>69</v>
      </c>
    </row>
    <row r="39" spans="1:32" s="178" customFormat="1" hidden="1" x14ac:dyDescent="0.3">
      <c r="A39" s="88"/>
      <c r="B39" t="s">
        <v>98</v>
      </c>
      <c r="C39"/>
      <c r="D39" t="s">
        <v>9</v>
      </c>
      <c r="E39">
        <v>22</v>
      </c>
      <c r="F39" t="s">
        <v>37</v>
      </c>
      <c r="G39">
        <v>7</v>
      </c>
      <c r="H39" t="s">
        <v>75</v>
      </c>
      <c r="I39" t="s">
        <v>11</v>
      </c>
      <c r="J39" t="s">
        <v>76</v>
      </c>
      <c r="K39">
        <v>769</v>
      </c>
      <c r="L39">
        <v>0.60791666666666666</v>
      </c>
      <c r="M39">
        <v>5.4099746407438714</v>
      </c>
      <c r="N39">
        <f>(shortUnitDetails17[[#This Row],[Hour4-Spk/sec]]-shortUnitDetails17[[#This Row],[Hour1-Spk/sec]])/shortUnitDetails17[[#This Row],[Hour1-Spk/sec]]</f>
        <v>0.5334645669291338</v>
      </c>
      <c r="O39">
        <v>0.42333333333333334</v>
      </c>
      <c r="P39">
        <v>3.0917874396135265</v>
      </c>
      <c r="Q39">
        <v>0.67388888888888898</v>
      </c>
      <c r="R39">
        <v>6.9001029866117403</v>
      </c>
      <c r="S39">
        <v>0.68527777777777787</v>
      </c>
      <c r="T39">
        <v>5.8532563891178899</v>
      </c>
      <c r="U39">
        <v>0.64916666666666667</v>
      </c>
      <c r="V39">
        <v>6.0455486542443069</v>
      </c>
      <c r="W39">
        <v>1.1284464194838693</v>
      </c>
      <c r="X39">
        <v>1.6841645751055427</v>
      </c>
      <c r="Y39">
        <v>0.42333333333333334</v>
      </c>
      <c r="Z39">
        <v>167</v>
      </c>
      <c r="AA39">
        <v>0.67388888888888898</v>
      </c>
      <c r="AB39">
        <v>195</v>
      </c>
      <c r="AC39">
        <v>0.68527777777777787</v>
      </c>
      <c r="AD39">
        <v>213</v>
      </c>
      <c r="AE39">
        <v>0.64916666666666667</v>
      </c>
      <c r="AF39">
        <v>69</v>
      </c>
    </row>
    <row r="40" spans="1:32" s="178" customFormat="1" hidden="1" x14ac:dyDescent="0.3">
      <c r="A40" s="88"/>
      <c r="B40" t="s">
        <v>98</v>
      </c>
      <c r="C40"/>
      <c r="D40" t="s">
        <v>9</v>
      </c>
      <c r="E40">
        <v>22</v>
      </c>
      <c r="F40" t="s">
        <v>37</v>
      </c>
      <c r="G40">
        <v>11</v>
      </c>
      <c r="H40" t="s">
        <v>87</v>
      </c>
      <c r="I40" t="s">
        <v>11</v>
      </c>
      <c r="J40" t="s">
        <v>72</v>
      </c>
      <c r="K40">
        <v>769</v>
      </c>
      <c r="L40">
        <v>0.51555555555555566</v>
      </c>
      <c r="M40">
        <v>7.2619993191875638</v>
      </c>
      <c r="N40">
        <f>(shortUnitDetails17[[#This Row],[Hour4-Spk/sec]]-shortUnitDetails17[[#This Row],[Hour1-Spk/sec]])/shortUnitDetails17[[#This Row],[Hour1-Spk/sec]]</f>
        <v>-0.32775011317338176</v>
      </c>
      <c r="O40">
        <v>0.61361111111111122</v>
      </c>
      <c r="P40">
        <v>8.056640625</v>
      </c>
      <c r="Q40">
        <v>0.52722222222222237</v>
      </c>
      <c r="R40">
        <v>7.3372206025267257</v>
      </c>
      <c r="S40">
        <v>0.50888888888888895</v>
      </c>
      <c r="T40">
        <v>7.9016221873364723</v>
      </c>
      <c r="U40">
        <v>0.41249999999999998</v>
      </c>
      <c r="V40">
        <v>6.1502069781194564</v>
      </c>
      <c r="W40">
        <v>1.0475491290561412</v>
      </c>
      <c r="X40">
        <v>1.8572081169318519</v>
      </c>
      <c r="Y40">
        <v>0.61361111111111122</v>
      </c>
      <c r="Z40">
        <v>167</v>
      </c>
      <c r="AA40">
        <v>0.52722222222222237</v>
      </c>
      <c r="AB40">
        <v>195</v>
      </c>
      <c r="AC40">
        <v>0.50888888888888895</v>
      </c>
      <c r="AD40">
        <v>213</v>
      </c>
      <c r="AE40">
        <v>0.41249999999999998</v>
      </c>
      <c r="AF40">
        <v>69</v>
      </c>
    </row>
    <row r="41" spans="1:32" s="178" customFormat="1" hidden="1" x14ac:dyDescent="0.3">
      <c r="A41" s="88"/>
      <c r="B41" t="s">
        <v>98</v>
      </c>
      <c r="C41"/>
      <c r="D41" t="s">
        <v>9</v>
      </c>
      <c r="E41">
        <v>22</v>
      </c>
      <c r="F41" t="s">
        <v>37</v>
      </c>
      <c r="G41">
        <v>13</v>
      </c>
      <c r="H41" t="s">
        <v>90</v>
      </c>
      <c r="I41" t="s">
        <v>11</v>
      </c>
      <c r="J41" t="s">
        <v>76</v>
      </c>
      <c r="K41">
        <v>769</v>
      </c>
      <c r="L41">
        <v>0.8775694444444444</v>
      </c>
      <c r="M41">
        <v>27.115077637498185</v>
      </c>
      <c r="N41" t="e">
        <f>(shortUnitDetails17[[#This Row],[Hour4-Spk/sec]]-shortUnitDetails17[[#This Row],[Hour1-Spk/sec]])/shortUnitDetails17[[#This Row],[Hour1-Spk/sec]]</f>
        <v>#DIV/0!</v>
      </c>
      <c r="O41">
        <v>0</v>
      </c>
      <c r="P41">
        <v>0</v>
      </c>
      <c r="Q41">
        <v>1.2527777777777778</v>
      </c>
      <c r="R41">
        <v>37.312252964426875</v>
      </c>
      <c r="S41">
        <v>1.2925000000000002</v>
      </c>
      <c r="T41">
        <v>26.582278481012654</v>
      </c>
      <c r="U41">
        <v>0.96499999999999997</v>
      </c>
      <c r="V41">
        <v>25.024061597690089</v>
      </c>
      <c r="W41">
        <v>1.6641520279412121</v>
      </c>
      <c r="X41">
        <v>0.78425633550176976</v>
      </c>
      <c r="Y41">
        <v>0</v>
      </c>
      <c r="Z41">
        <v>167</v>
      </c>
      <c r="AA41">
        <v>1.2527777777777778</v>
      </c>
      <c r="AB41">
        <v>195</v>
      </c>
      <c r="AC41">
        <v>1.2925000000000002</v>
      </c>
      <c r="AD41">
        <v>213</v>
      </c>
      <c r="AE41">
        <v>0.96499999999999997</v>
      </c>
      <c r="AF41">
        <v>69</v>
      </c>
    </row>
    <row r="42" spans="1:32" hidden="1" x14ac:dyDescent="0.3">
      <c r="A42" s="88"/>
      <c r="B42" t="s">
        <v>98</v>
      </c>
      <c r="D42" t="s">
        <v>9</v>
      </c>
      <c r="E42">
        <v>22</v>
      </c>
      <c r="F42" t="s">
        <v>37</v>
      </c>
      <c r="G42">
        <v>15</v>
      </c>
      <c r="H42" t="s">
        <v>116</v>
      </c>
      <c r="I42" t="s">
        <v>11</v>
      </c>
      <c r="J42" t="s">
        <v>72</v>
      </c>
      <c r="K42">
        <v>769</v>
      </c>
      <c r="L42">
        <v>1.3383771226945567</v>
      </c>
      <c r="M42">
        <v>17.827671427973023</v>
      </c>
      <c r="N42">
        <f>(shortUnitDetails17[[#This Row],[Hour4-Spk/sec]]-shortUnitDetails17[[#This Row],[Hour1-Spk/sec]])/shortUnitDetails17[[#This Row],[Hour1-Spk/sec]]</f>
        <v>-0.49232872550508894</v>
      </c>
      <c r="O42">
        <v>1.8286111111111112</v>
      </c>
      <c r="P42">
        <v>20.920794850265885</v>
      </c>
      <c r="Q42">
        <v>1.3638888888888887</v>
      </c>
      <c r="R42">
        <v>20.218002812939524</v>
      </c>
      <c r="S42">
        <v>1.2326751574448942</v>
      </c>
      <c r="T42">
        <v>15.758468335787922</v>
      </c>
      <c r="U42">
        <v>0.92833333333333323</v>
      </c>
      <c r="V42">
        <v>14.792746113989638</v>
      </c>
      <c r="W42">
        <v>1.1528968883497432</v>
      </c>
      <c r="X42">
        <v>0.70868718492208982</v>
      </c>
      <c r="Y42">
        <v>1.8286111111111112</v>
      </c>
      <c r="Z42">
        <v>167</v>
      </c>
      <c r="AA42">
        <v>1.3638888888888887</v>
      </c>
      <c r="AB42">
        <v>195</v>
      </c>
      <c r="AC42">
        <v>1.2326751574448942</v>
      </c>
      <c r="AD42">
        <v>213</v>
      </c>
      <c r="AE42">
        <v>0.92833333333333323</v>
      </c>
      <c r="AF42">
        <v>69</v>
      </c>
    </row>
    <row r="43" spans="1:32" x14ac:dyDescent="0.3">
      <c r="A43">
        <v>18</v>
      </c>
      <c r="B43" t="s">
        <v>156</v>
      </c>
      <c r="C43" t="s">
        <v>229</v>
      </c>
      <c r="D43" t="s">
        <v>9</v>
      </c>
      <c r="E43">
        <v>1</v>
      </c>
      <c r="F43" t="s">
        <v>36</v>
      </c>
      <c r="G43">
        <v>1</v>
      </c>
      <c r="H43" t="s">
        <v>84</v>
      </c>
      <c r="I43" t="s">
        <v>72</v>
      </c>
      <c r="J43" t="s">
        <v>72</v>
      </c>
      <c r="K43">
        <v>656</v>
      </c>
      <c r="L43">
        <v>0.33701382326090984</v>
      </c>
      <c r="M43">
        <v>34.825643368356936</v>
      </c>
      <c r="N43">
        <f>(shortUnitDetails17[[#This Row],[Hour4-Spk/sec]]-shortUnitDetails17[[#This Row],[Hour1-Spk/sec]])/shortUnitDetails17[[#This Row],[Hour1-Spk/sec]]</f>
        <v>2.0518746321708168</v>
      </c>
      <c r="O43">
        <v>0.28555555555555556</v>
      </c>
      <c r="P43">
        <v>17.575264442636289</v>
      </c>
      <c r="Q43">
        <v>0.11324220363486161</v>
      </c>
      <c r="R43">
        <v>18.120805369127517</v>
      </c>
      <c r="S43">
        <v>7.7777777777777779E-2</v>
      </c>
      <c r="T43">
        <v>10.714285714285714</v>
      </c>
      <c r="U43">
        <v>0.87147975607544437</v>
      </c>
      <c r="V43">
        <v>41.630901287553648</v>
      </c>
      <c r="W43">
        <v>3.6769180743665117</v>
      </c>
      <c r="X43">
        <v>2.9502603972436159</v>
      </c>
      <c r="Y43">
        <v>0.28555555555555556</v>
      </c>
      <c r="Z43">
        <v>111</v>
      </c>
      <c r="AA43">
        <v>0.11324220363486161</v>
      </c>
      <c r="AB43">
        <v>196</v>
      </c>
      <c r="AC43">
        <v>7.7777777777777779E-2</v>
      </c>
      <c r="AD43">
        <v>305</v>
      </c>
      <c r="AE43">
        <v>0.87147975607544437</v>
      </c>
      <c r="AF43">
        <v>41</v>
      </c>
    </row>
    <row r="44" spans="1:32" hidden="1" x14ac:dyDescent="0.3">
      <c r="B44" t="s">
        <v>110</v>
      </c>
      <c r="D44" t="s">
        <v>9</v>
      </c>
      <c r="E44">
        <v>21</v>
      </c>
      <c r="F44" t="s">
        <v>37</v>
      </c>
      <c r="G44">
        <v>2</v>
      </c>
      <c r="H44" t="s">
        <v>99</v>
      </c>
      <c r="I44" t="s">
        <v>10</v>
      </c>
      <c r="J44" t="s">
        <v>10</v>
      </c>
      <c r="K44">
        <v>344</v>
      </c>
      <c r="L44">
        <v>8.7839236111111099</v>
      </c>
      <c r="M44">
        <v>80.141000068780528</v>
      </c>
      <c r="N44">
        <f>(shortUnitDetails17[[#This Row],[Hour4-Spk/sec]]-shortUnitDetails17[[#This Row],[Hour1-Spk/sec]])/shortUnitDetails17[[#This Row],[Hour1-Spk/sec]]</f>
        <v>0.66656080034935861</v>
      </c>
      <c r="O44">
        <v>6.9969444444444449</v>
      </c>
      <c r="P44">
        <v>78.811852704257774</v>
      </c>
      <c r="Q44">
        <v>6.4241666666666655</v>
      </c>
      <c r="R44">
        <v>69.067509595845564</v>
      </c>
      <c r="S44">
        <v>10.053750000000003</v>
      </c>
      <c r="T44">
        <v>79.498543750791441</v>
      </c>
      <c r="U44">
        <v>11.660833333333333</v>
      </c>
      <c r="V44">
        <v>82.206645898234683</v>
      </c>
      <c r="W44">
        <v>15.85084371026471</v>
      </c>
      <c r="X44">
        <v>0.12843689297670144</v>
      </c>
      <c r="Y44">
        <v>6.9969444444444449</v>
      </c>
      <c r="Z44">
        <v>2</v>
      </c>
      <c r="AA44">
        <v>6.4241666666666655</v>
      </c>
      <c r="AB44">
        <v>0</v>
      </c>
      <c r="AC44">
        <v>10.053750000000003</v>
      </c>
      <c r="AD44">
        <v>59</v>
      </c>
      <c r="AE44">
        <v>11.660833333333333</v>
      </c>
      <c r="AF44">
        <v>89</v>
      </c>
    </row>
    <row r="45" spans="1:32" hidden="1" x14ac:dyDescent="0.3">
      <c r="B45" t="s">
        <v>110</v>
      </c>
      <c r="D45" t="s">
        <v>9</v>
      </c>
      <c r="E45">
        <v>21</v>
      </c>
      <c r="F45" t="s">
        <v>37</v>
      </c>
      <c r="G45">
        <v>4</v>
      </c>
      <c r="H45" t="s">
        <v>101</v>
      </c>
      <c r="I45" t="s">
        <v>72</v>
      </c>
      <c r="J45" t="s">
        <v>72</v>
      </c>
      <c r="K45">
        <v>344</v>
      </c>
      <c r="L45">
        <v>1.839375</v>
      </c>
      <c r="M45">
        <v>27.683361600498422</v>
      </c>
      <c r="N45">
        <f>(shortUnitDetails17[[#This Row],[Hour4-Spk/sec]]-shortUnitDetails17[[#This Row],[Hour1-Spk/sec]])/shortUnitDetails17[[#This Row],[Hour1-Spk/sec]]</f>
        <v>0.15772462831286357</v>
      </c>
      <c r="O45">
        <v>1.7188888888888891</v>
      </c>
      <c r="P45">
        <v>27.406082289803219</v>
      </c>
      <c r="Q45">
        <v>1.5525</v>
      </c>
      <c r="R45">
        <v>21.703056768558952</v>
      </c>
      <c r="S45">
        <v>2.096111111111111</v>
      </c>
      <c r="T45">
        <v>29.890363531448354</v>
      </c>
      <c r="U45">
        <v>1.9900000000000002</v>
      </c>
      <c r="V45">
        <v>30.094447624499143</v>
      </c>
      <c r="W45">
        <v>7.451409504321143</v>
      </c>
      <c r="X45">
        <v>0.59165121484617778</v>
      </c>
      <c r="Y45">
        <v>1.7188888888888891</v>
      </c>
      <c r="Z45">
        <v>2</v>
      </c>
      <c r="AA45">
        <v>1.5525</v>
      </c>
      <c r="AB45">
        <v>0</v>
      </c>
      <c r="AC45">
        <v>2.096111111111111</v>
      </c>
      <c r="AD45">
        <v>59</v>
      </c>
      <c r="AE45">
        <v>1.9900000000000002</v>
      </c>
      <c r="AF45">
        <v>89</v>
      </c>
    </row>
    <row r="46" spans="1:32" hidden="1" x14ac:dyDescent="0.3">
      <c r="B46" t="s">
        <v>110</v>
      </c>
      <c r="D46" t="s">
        <v>9</v>
      </c>
      <c r="E46">
        <v>21</v>
      </c>
      <c r="F46" t="s">
        <v>37</v>
      </c>
      <c r="G46">
        <v>5</v>
      </c>
      <c r="H46" t="s">
        <v>77</v>
      </c>
      <c r="I46" t="s">
        <v>72</v>
      </c>
      <c r="J46" t="s">
        <v>72</v>
      </c>
      <c r="K46">
        <v>344</v>
      </c>
      <c r="L46">
        <v>0.22329039308685553</v>
      </c>
      <c r="M46">
        <v>23.132604343138766</v>
      </c>
      <c r="N46">
        <f>(shortUnitDetails17[[#This Row],[Hour4-Spk/sec]]-shortUnitDetails17[[#This Row],[Hour1-Spk/sec]])/shortUnitDetails17[[#This Row],[Hour1-Spk/sec]]</f>
        <v>-0.47311202141466585</v>
      </c>
      <c r="O46">
        <v>0.25555555555555559</v>
      </c>
      <c r="P46">
        <v>3.3986928104575163</v>
      </c>
      <c r="Q46">
        <v>0.20671626984126981</v>
      </c>
      <c r="R46">
        <v>3.0560271646859083</v>
      </c>
      <c r="S46">
        <v>0.2962405968676779</v>
      </c>
      <c r="T46">
        <v>40.883534136546182</v>
      </c>
      <c r="U46">
        <v>0.13464915008291875</v>
      </c>
      <c r="V46">
        <v>4.8913043478260869</v>
      </c>
      <c r="W46">
        <v>3.8933008003117782</v>
      </c>
      <c r="X46">
        <v>2.9603612925170069</v>
      </c>
      <c r="Y46">
        <v>0.25555555555555559</v>
      </c>
      <c r="Z46">
        <v>2</v>
      </c>
      <c r="AA46">
        <v>0.20671626984126981</v>
      </c>
      <c r="AB46">
        <v>0</v>
      </c>
      <c r="AC46">
        <v>0.2962405968676779</v>
      </c>
      <c r="AD46">
        <v>59</v>
      </c>
      <c r="AE46">
        <v>0.13464915008291875</v>
      </c>
      <c r="AF46">
        <v>89</v>
      </c>
    </row>
    <row r="47" spans="1:32" hidden="1" x14ac:dyDescent="0.3">
      <c r="B47" t="s">
        <v>110</v>
      </c>
      <c r="D47" t="s">
        <v>9</v>
      </c>
      <c r="E47">
        <v>21</v>
      </c>
      <c r="F47" t="s">
        <v>37</v>
      </c>
      <c r="G47">
        <v>7</v>
      </c>
      <c r="H47" t="s">
        <v>80</v>
      </c>
      <c r="I47" t="s">
        <v>72</v>
      </c>
      <c r="J47" t="s">
        <v>72</v>
      </c>
      <c r="K47">
        <v>344</v>
      </c>
      <c r="L47">
        <v>2.7965277777777779</v>
      </c>
      <c r="M47">
        <v>32.915944825771362</v>
      </c>
      <c r="N47">
        <f>(shortUnitDetails17[[#This Row],[Hour4-Spk/sec]]-shortUnitDetails17[[#This Row],[Hour1-Spk/sec]])/shortUnitDetails17[[#This Row],[Hour1-Spk/sec]]</f>
        <v>3.3134591638736985</v>
      </c>
      <c r="O47">
        <v>0.78736111111111129</v>
      </c>
      <c r="P47">
        <v>15.012815818381545</v>
      </c>
      <c r="Q47">
        <v>3.4122222222222223</v>
      </c>
      <c r="R47">
        <v>31.748235566354278</v>
      </c>
      <c r="S47">
        <v>3.5902777777777781</v>
      </c>
      <c r="T47">
        <v>36.487336794085259</v>
      </c>
      <c r="U47">
        <v>3.3962500000000002</v>
      </c>
      <c r="V47">
        <v>35.022294284556146</v>
      </c>
      <c r="W47">
        <v>9.1271365181511559</v>
      </c>
      <c r="X47">
        <v>0.39065350813070687</v>
      </c>
      <c r="Y47">
        <v>0.78736111111111129</v>
      </c>
      <c r="Z47">
        <v>2</v>
      </c>
      <c r="AA47">
        <v>3.4122222222222223</v>
      </c>
      <c r="AB47">
        <v>0</v>
      </c>
      <c r="AC47">
        <v>3.5902777777777781</v>
      </c>
      <c r="AD47">
        <v>59</v>
      </c>
      <c r="AE47">
        <v>3.3962500000000002</v>
      </c>
      <c r="AF47">
        <v>89</v>
      </c>
    </row>
    <row r="48" spans="1:32" hidden="1" x14ac:dyDescent="0.3">
      <c r="B48" t="s">
        <v>110</v>
      </c>
      <c r="D48" t="s">
        <v>9</v>
      </c>
      <c r="E48">
        <v>21</v>
      </c>
      <c r="F48" t="s">
        <v>37</v>
      </c>
      <c r="G48">
        <v>8</v>
      </c>
      <c r="H48" t="s">
        <v>103</v>
      </c>
      <c r="I48" t="s">
        <v>10</v>
      </c>
      <c r="J48" t="s">
        <v>72</v>
      </c>
      <c r="K48">
        <v>344</v>
      </c>
      <c r="L48">
        <v>11.375069444444444</v>
      </c>
      <c r="M48">
        <v>82.581587920116903</v>
      </c>
      <c r="N48">
        <f>(shortUnitDetails17[[#This Row],[Hour4-Spk/sec]]-shortUnitDetails17[[#This Row],[Hour1-Spk/sec]])/shortUnitDetails17[[#This Row],[Hour1-Spk/sec]]</f>
        <v>-0.15438868007959319</v>
      </c>
      <c r="O48">
        <v>12.56388888888889</v>
      </c>
      <c r="P48">
        <v>85.478722000897022</v>
      </c>
      <c r="Q48">
        <v>11.359444444444444</v>
      </c>
      <c r="R48">
        <v>83.511400487694516</v>
      </c>
      <c r="S48">
        <v>10.952777777777778</v>
      </c>
      <c r="T48">
        <v>83.211454083596337</v>
      </c>
      <c r="U48">
        <v>10.624166666666667</v>
      </c>
      <c r="V48">
        <v>81.606326519888611</v>
      </c>
      <c r="W48">
        <v>18.504005400255679</v>
      </c>
      <c r="X48">
        <v>9.31279063084655E-2</v>
      </c>
      <c r="Y48">
        <v>12.56388888888889</v>
      </c>
      <c r="Z48">
        <v>2</v>
      </c>
      <c r="AA48">
        <v>11.359444444444444</v>
      </c>
      <c r="AB48">
        <v>0</v>
      </c>
      <c r="AC48">
        <v>10.952777777777778</v>
      </c>
      <c r="AD48">
        <v>59</v>
      </c>
      <c r="AE48">
        <v>10.624166666666667</v>
      </c>
      <c r="AF48">
        <v>89</v>
      </c>
    </row>
    <row r="49" spans="1:32" hidden="1" x14ac:dyDescent="0.3">
      <c r="B49" t="s">
        <v>110</v>
      </c>
      <c r="D49" t="s">
        <v>9</v>
      </c>
      <c r="E49">
        <v>21</v>
      </c>
      <c r="F49" t="s">
        <v>37</v>
      </c>
      <c r="G49">
        <v>10</v>
      </c>
      <c r="H49" t="s">
        <v>105</v>
      </c>
      <c r="I49" t="s">
        <v>72</v>
      </c>
      <c r="J49" t="s">
        <v>72</v>
      </c>
      <c r="K49">
        <v>344</v>
      </c>
      <c r="L49">
        <v>0.1055389225432329</v>
      </c>
      <c r="M49">
        <v>5.6353003721424777</v>
      </c>
      <c r="N49">
        <f>(shortUnitDetails17[[#This Row],[Hour4-Spk/sec]]-shortUnitDetails17[[#This Row],[Hour1-Spk/sec]])/shortUnitDetails17[[#This Row],[Hour1-Spk/sec]]</f>
        <v>-0.61559561128526652</v>
      </c>
      <c r="O49">
        <v>0.17722222222222225</v>
      </c>
      <c r="P49">
        <v>11.452991452991453</v>
      </c>
      <c r="Q49">
        <v>9.0833333333333321E-2</v>
      </c>
      <c r="R49">
        <v>4.3333333333333339</v>
      </c>
      <c r="S49">
        <v>8.5975134617375992E-2</v>
      </c>
      <c r="T49">
        <v>2.7100271002710028</v>
      </c>
      <c r="U49">
        <v>6.8125000000000005E-2</v>
      </c>
      <c r="V49">
        <v>1.9801980198019802</v>
      </c>
      <c r="W49">
        <v>2.464611080914866</v>
      </c>
      <c r="X49">
        <v>9.4868908566978192</v>
      </c>
      <c r="Y49">
        <v>0.17722222222222225</v>
      </c>
      <c r="Z49">
        <v>2</v>
      </c>
      <c r="AA49">
        <v>9.0833333333333321E-2</v>
      </c>
      <c r="AB49">
        <v>0</v>
      </c>
      <c r="AC49">
        <v>8.5975134617375992E-2</v>
      </c>
      <c r="AD49">
        <v>59</v>
      </c>
      <c r="AE49">
        <v>6.8125000000000005E-2</v>
      </c>
      <c r="AF49">
        <v>89</v>
      </c>
    </row>
    <row r="50" spans="1:32" hidden="1" x14ac:dyDescent="0.3">
      <c r="B50" t="s">
        <v>110</v>
      </c>
      <c r="D50" t="s">
        <v>9</v>
      </c>
      <c r="E50">
        <v>21</v>
      </c>
      <c r="F50" t="s">
        <v>37</v>
      </c>
      <c r="G50">
        <v>12</v>
      </c>
      <c r="H50" t="s">
        <v>116</v>
      </c>
      <c r="I50" t="s">
        <v>72</v>
      </c>
      <c r="J50" t="s">
        <v>72</v>
      </c>
      <c r="K50">
        <v>344</v>
      </c>
      <c r="L50">
        <v>1.6152494091011189</v>
      </c>
      <c r="M50">
        <v>21.151200122305458</v>
      </c>
      <c r="N50">
        <f>(shortUnitDetails17[[#This Row],[Hour4-Spk/sec]]-shortUnitDetails17[[#This Row],[Hour1-Spk/sec]])/shortUnitDetails17[[#This Row],[Hour1-Spk/sec]]</f>
        <v>-0.40973231194701343</v>
      </c>
      <c r="O50">
        <v>2.0175000000000001</v>
      </c>
      <c r="P50">
        <v>23.636957231472415</v>
      </c>
      <c r="Q50">
        <v>1.6130555555555555</v>
      </c>
      <c r="R50">
        <v>20.50566695727986</v>
      </c>
      <c r="S50">
        <v>1.6395770202020199</v>
      </c>
      <c r="T50">
        <v>24.715821812596005</v>
      </c>
      <c r="U50">
        <v>1.1908650606469005</v>
      </c>
      <c r="V50">
        <v>17.608120035304502</v>
      </c>
      <c r="W50">
        <v>7.1503298887506208</v>
      </c>
      <c r="X50">
        <v>0.63925010387811632</v>
      </c>
      <c r="Y50">
        <v>2.0175000000000001</v>
      </c>
      <c r="Z50">
        <v>2</v>
      </c>
      <c r="AA50">
        <v>1.6130555555555555</v>
      </c>
      <c r="AB50">
        <v>0</v>
      </c>
      <c r="AC50">
        <v>1.6395770202020199</v>
      </c>
      <c r="AD50">
        <v>59</v>
      </c>
      <c r="AE50">
        <v>1.1908650606469005</v>
      </c>
      <c r="AF50">
        <v>89</v>
      </c>
    </row>
    <row r="51" spans="1:32" hidden="1" x14ac:dyDescent="0.3">
      <c r="A51" s="88"/>
      <c r="B51" t="s">
        <v>110</v>
      </c>
      <c r="D51" t="s">
        <v>9</v>
      </c>
      <c r="E51">
        <v>21</v>
      </c>
      <c r="F51" t="s">
        <v>37</v>
      </c>
      <c r="G51">
        <v>3</v>
      </c>
      <c r="H51" t="s">
        <v>74</v>
      </c>
      <c r="I51" t="s">
        <v>11</v>
      </c>
      <c r="J51" t="s">
        <v>82</v>
      </c>
      <c r="K51">
        <v>344</v>
      </c>
      <c r="L51">
        <v>0.3324869791666667</v>
      </c>
      <c r="M51">
        <v>12.07511737089202</v>
      </c>
      <c r="N51">
        <f>(shortUnitDetails17[[#This Row],[Hour4-Spk/sec]]-shortUnitDetails17[[#This Row],[Hour1-Spk/sec]])/shortUnitDetails17[[#This Row],[Hour1-Spk/sec]]</f>
        <v>-0.8083119736360308</v>
      </c>
      <c r="O51">
        <v>0.75861111111111112</v>
      </c>
      <c r="P51">
        <v>17.69876148621654</v>
      </c>
      <c r="Q51">
        <v>0.28222222222222221</v>
      </c>
      <c r="R51">
        <v>6.1696658097686372</v>
      </c>
      <c r="S51">
        <v>0.14369791666666668</v>
      </c>
      <c r="T51">
        <v>10.230547550432277</v>
      </c>
      <c r="U51">
        <v>0.14541666666666664</v>
      </c>
      <c r="V51">
        <v>7.5289575289575295</v>
      </c>
      <c r="W51">
        <v>3.5775835012255426</v>
      </c>
      <c r="X51">
        <v>3.0689982164449821</v>
      </c>
      <c r="Y51">
        <v>0.75861111111111112</v>
      </c>
      <c r="Z51">
        <v>2</v>
      </c>
      <c r="AA51">
        <v>0.28222222222222221</v>
      </c>
      <c r="AB51">
        <v>0</v>
      </c>
      <c r="AC51">
        <v>0.14369791666666668</v>
      </c>
      <c r="AD51">
        <v>59</v>
      </c>
      <c r="AE51">
        <v>0.14541666666666664</v>
      </c>
      <c r="AF51">
        <v>89</v>
      </c>
    </row>
    <row r="52" spans="1:32" hidden="1" x14ac:dyDescent="0.3">
      <c r="A52" s="88"/>
      <c r="B52" t="s">
        <v>110</v>
      </c>
      <c r="D52" t="s">
        <v>9</v>
      </c>
      <c r="E52">
        <v>21</v>
      </c>
      <c r="F52" t="s">
        <v>37</v>
      </c>
      <c r="G52">
        <v>6</v>
      </c>
      <c r="H52" t="s">
        <v>75</v>
      </c>
      <c r="I52" t="s">
        <v>11</v>
      </c>
      <c r="J52" t="s">
        <v>76</v>
      </c>
      <c r="K52">
        <v>344</v>
      </c>
      <c r="L52">
        <v>1.0803439809425428</v>
      </c>
      <c r="M52">
        <v>35.908731503445154</v>
      </c>
      <c r="N52">
        <f>(shortUnitDetails17[[#This Row],[Hour4-Spk/sec]]-shortUnitDetails17[[#This Row],[Hour1-Spk/sec]])/shortUnitDetails17[[#This Row],[Hour1-Spk/sec]]</f>
        <v>-0.60843132479821882</v>
      </c>
      <c r="O52">
        <v>1.9961111111111112</v>
      </c>
      <c r="P52">
        <v>54.945490584737364</v>
      </c>
      <c r="Q52">
        <v>0.82301804541768053</v>
      </c>
      <c r="R52">
        <v>33.535691856813898</v>
      </c>
      <c r="S52">
        <v>0.72063218390804595</v>
      </c>
      <c r="T52">
        <v>22.361427486712223</v>
      </c>
      <c r="U52">
        <v>0.78161458333333322</v>
      </c>
      <c r="V52">
        <v>24.869500372856077</v>
      </c>
      <c r="W52">
        <v>7.523681529296951</v>
      </c>
      <c r="X52">
        <v>0.8545128456990273</v>
      </c>
      <c r="Y52">
        <v>1.9961111111111112</v>
      </c>
      <c r="Z52">
        <v>2</v>
      </c>
      <c r="AA52">
        <v>0.82301804541768053</v>
      </c>
      <c r="AB52">
        <v>0</v>
      </c>
      <c r="AC52">
        <v>0.72063218390804595</v>
      </c>
      <c r="AD52">
        <v>59</v>
      </c>
      <c r="AE52">
        <v>0.78161458333333322</v>
      </c>
      <c r="AF52">
        <v>89</v>
      </c>
    </row>
    <row r="53" spans="1:32" hidden="1" x14ac:dyDescent="0.3">
      <c r="A53" s="88"/>
      <c r="B53" t="s">
        <v>110</v>
      </c>
      <c r="D53" t="s">
        <v>9</v>
      </c>
      <c r="E53">
        <v>21</v>
      </c>
      <c r="F53" t="s">
        <v>37</v>
      </c>
      <c r="G53">
        <v>9</v>
      </c>
      <c r="H53" t="s">
        <v>87</v>
      </c>
      <c r="I53" t="s">
        <v>11</v>
      </c>
      <c r="J53" t="s">
        <v>10</v>
      </c>
      <c r="K53">
        <v>344</v>
      </c>
      <c r="L53">
        <v>4.3942361111111117</v>
      </c>
      <c r="M53">
        <v>43.554371610693558</v>
      </c>
      <c r="N53">
        <f>(shortUnitDetails17[[#This Row],[Hour4-Spk/sec]]-shortUnitDetails17[[#This Row],[Hour1-Spk/sec]])/shortUnitDetails17[[#This Row],[Hour1-Spk/sec]]</f>
        <v>2.7145934302638666</v>
      </c>
      <c r="O53">
        <v>1.5475000000000001</v>
      </c>
      <c r="P53">
        <v>7.7756833176248819</v>
      </c>
      <c r="Q53">
        <v>4.6825000000000001</v>
      </c>
      <c r="R53">
        <v>39.263082249951005</v>
      </c>
      <c r="S53">
        <v>5.5986111111111105</v>
      </c>
      <c r="T53">
        <v>45.630140620854334</v>
      </c>
      <c r="U53">
        <v>5.748333333333334</v>
      </c>
      <c r="V53">
        <v>46.62564607432931</v>
      </c>
      <c r="W53">
        <v>11.426373873430515</v>
      </c>
      <c r="X53">
        <v>0.24908639024709323</v>
      </c>
      <c r="Y53">
        <v>1.5475000000000001</v>
      </c>
      <c r="Z53">
        <v>2</v>
      </c>
      <c r="AA53">
        <v>4.6825000000000001</v>
      </c>
      <c r="AB53">
        <v>0</v>
      </c>
      <c r="AC53">
        <v>5.5986111111111105</v>
      </c>
      <c r="AD53">
        <v>59</v>
      </c>
      <c r="AE53">
        <v>5.748333333333334</v>
      </c>
      <c r="AF53">
        <v>89</v>
      </c>
    </row>
    <row r="54" spans="1:32" hidden="1" x14ac:dyDescent="0.3">
      <c r="A54" s="88"/>
      <c r="B54" t="s">
        <v>110</v>
      </c>
      <c r="D54" t="s">
        <v>9</v>
      </c>
      <c r="E54">
        <v>21</v>
      </c>
      <c r="F54" t="s">
        <v>37</v>
      </c>
      <c r="G54">
        <v>11</v>
      </c>
      <c r="H54" t="s">
        <v>90</v>
      </c>
      <c r="I54" t="s">
        <v>11</v>
      </c>
      <c r="J54" t="s">
        <v>72</v>
      </c>
      <c r="K54">
        <v>344</v>
      </c>
      <c r="L54">
        <v>0.55399305555555556</v>
      </c>
      <c r="M54">
        <v>8.4590860786397446</v>
      </c>
      <c r="N54">
        <f>(shortUnitDetails17[[#This Row],[Hour4-Spk/sec]]-shortUnitDetails17[[#This Row],[Hour1-Spk/sec]])/shortUnitDetails17[[#This Row],[Hour1-Spk/sec]]</f>
        <v>3.5178571428571428</v>
      </c>
      <c r="O54">
        <v>0.13999999999999999</v>
      </c>
      <c r="P54">
        <v>0</v>
      </c>
      <c r="Q54">
        <v>0.7697222222222222</v>
      </c>
      <c r="R54">
        <v>10.30097498940229</v>
      </c>
      <c r="S54">
        <v>0.67374999999999996</v>
      </c>
      <c r="T54">
        <v>8.8211708099438653</v>
      </c>
      <c r="U54">
        <v>0.63249999999999995</v>
      </c>
      <c r="V54">
        <v>7.7773055673608162</v>
      </c>
      <c r="W54">
        <v>4.7276131370311276</v>
      </c>
      <c r="X54">
        <v>1.9346856099110548</v>
      </c>
      <c r="Y54">
        <v>0.13999999999999999</v>
      </c>
      <c r="Z54">
        <v>2</v>
      </c>
      <c r="AA54">
        <v>0.7697222222222222</v>
      </c>
      <c r="AB54">
        <v>0</v>
      </c>
      <c r="AC54">
        <v>0.67374999999999996</v>
      </c>
      <c r="AD54">
        <v>59</v>
      </c>
      <c r="AE54">
        <v>0.63249999999999995</v>
      </c>
      <c r="AF54">
        <v>89</v>
      </c>
    </row>
    <row r="55" spans="1:32" x14ac:dyDescent="0.3">
      <c r="A55" s="88">
        <v>17</v>
      </c>
      <c r="B55" t="s">
        <v>139</v>
      </c>
      <c r="C55" t="s">
        <v>229</v>
      </c>
      <c r="D55" t="s">
        <v>9</v>
      </c>
      <c r="E55">
        <v>1</v>
      </c>
      <c r="F55" t="s">
        <v>36</v>
      </c>
      <c r="G55">
        <v>1</v>
      </c>
      <c r="H55" t="s">
        <v>112</v>
      </c>
      <c r="I55" t="s">
        <v>11</v>
      </c>
      <c r="J55" t="s">
        <v>72</v>
      </c>
      <c r="K55">
        <v>371</v>
      </c>
      <c r="L55">
        <v>1.1155744949494948</v>
      </c>
      <c r="M55">
        <v>28.13627833116789</v>
      </c>
      <c r="N55">
        <f>(shortUnitDetails17[[#This Row],[Hour4-Spk/sec]]-shortUnitDetails17[[#This Row],[Hour1-Spk/sec]])/shortUnitDetails17[[#This Row],[Hour1-Spk/sec]]</f>
        <v>-0.4545540163358962</v>
      </c>
      <c r="O55">
        <v>1.474722222222222</v>
      </c>
      <c r="P55">
        <v>33.273445921667268</v>
      </c>
      <c r="Q55">
        <v>1.2606944444444443</v>
      </c>
      <c r="R55">
        <v>31.949184679560105</v>
      </c>
      <c r="S55">
        <v>0.92249999999999999</v>
      </c>
      <c r="T55">
        <v>26.765147721582373</v>
      </c>
      <c r="U55">
        <v>0.804381313131313</v>
      </c>
      <c r="V55">
        <v>21.524523586379257</v>
      </c>
      <c r="W55">
        <v>1.4567299823436277</v>
      </c>
      <c r="X55">
        <v>0.86765410631603934</v>
      </c>
      <c r="Y55">
        <v>1.474722222222222</v>
      </c>
      <c r="Z55">
        <v>15</v>
      </c>
      <c r="AA55">
        <v>1.2606944444444443</v>
      </c>
      <c r="AB55">
        <v>44</v>
      </c>
      <c r="AC55">
        <v>0.92249999999999999</v>
      </c>
      <c r="AD55">
        <v>99</v>
      </c>
      <c r="AE55">
        <v>0.804381313131313</v>
      </c>
      <c r="AF55">
        <v>140</v>
      </c>
    </row>
    <row r="56" spans="1:32" hidden="1" x14ac:dyDescent="0.3">
      <c r="A56" s="88"/>
      <c r="B56" t="s">
        <v>73</v>
      </c>
      <c r="D56" t="s">
        <v>9</v>
      </c>
      <c r="E56">
        <v>19</v>
      </c>
      <c r="F56" t="s">
        <v>37</v>
      </c>
      <c r="G56">
        <v>6</v>
      </c>
      <c r="H56" t="s">
        <v>75</v>
      </c>
      <c r="I56" t="s">
        <v>11</v>
      </c>
      <c r="J56" t="s">
        <v>72</v>
      </c>
      <c r="K56">
        <v>2</v>
      </c>
      <c r="L56">
        <v>0</v>
      </c>
      <c r="M56">
        <v>19.304029304029307</v>
      </c>
      <c r="N56">
        <f>(shortUnitDetails17[[#This Row],[Hour4-Spk/sec]]-shortUnitDetails17[[#This Row],[Hour1-Spk/sec]])/shortUnitDetails17[[#This Row],[Hour1-Spk/sec]]</f>
        <v>-1</v>
      </c>
      <c r="O56">
        <v>1.1024999999999998</v>
      </c>
      <c r="P56">
        <v>16.20669406928949</v>
      </c>
      <c r="Q56">
        <v>2.1248639455782312</v>
      </c>
      <c r="R56">
        <v>19.306792873051226</v>
      </c>
      <c r="S56">
        <v>0</v>
      </c>
      <c r="T56">
        <v>22.767419038272816</v>
      </c>
      <c r="U56">
        <v>0</v>
      </c>
      <c r="V56">
        <v>0</v>
      </c>
      <c r="W56">
        <v>14.656249965332313</v>
      </c>
      <c r="X56">
        <v>0.78931804033092035</v>
      </c>
      <c r="Y56">
        <v>1.1024999999999998</v>
      </c>
      <c r="Z56">
        <v>1</v>
      </c>
      <c r="AA56">
        <v>2.1248639455782312</v>
      </c>
      <c r="AB56">
        <v>0</v>
      </c>
      <c r="AC56">
        <v>0</v>
      </c>
      <c r="AD56">
        <v>0</v>
      </c>
      <c r="AE56">
        <v>0</v>
      </c>
      <c r="AF56">
        <v>0</v>
      </c>
    </row>
    <row r="57" spans="1:32" hidden="1" x14ac:dyDescent="0.3">
      <c r="B57" t="s">
        <v>73</v>
      </c>
      <c r="D57" t="s">
        <v>9</v>
      </c>
      <c r="E57">
        <v>19</v>
      </c>
      <c r="F57" t="s">
        <v>37</v>
      </c>
      <c r="G57">
        <v>1</v>
      </c>
      <c r="H57" t="s">
        <v>111</v>
      </c>
      <c r="I57" t="s">
        <v>72</v>
      </c>
      <c r="J57" t="s">
        <v>72</v>
      </c>
      <c r="K57">
        <v>2</v>
      </c>
      <c r="L57">
        <v>0</v>
      </c>
      <c r="M57">
        <v>56.200364423969475</v>
      </c>
      <c r="N57">
        <f>(shortUnitDetails17[[#This Row],[Hour4-Spk/sec]]-shortUnitDetails17[[#This Row],[Hour1-Spk/sec]])/shortUnitDetails17[[#This Row],[Hour1-Spk/sec]]</f>
        <v>-1</v>
      </c>
      <c r="O57">
        <v>5.8616666666666672</v>
      </c>
      <c r="P57">
        <v>46.972860125260965</v>
      </c>
      <c r="Q57">
        <v>8.1690079365079367</v>
      </c>
      <c r="R57">
        <v>58.32579526609377</v>
      </c>
      <c r="S57">
        <v>0</v>
      </c>
      <c r="T57">
        <v>66.599949962471854</v>
      </c>
      <c r="U57">
        <v>0</v>
      </c>
      <c r="V57">
        <v>0</v>
      </c>
      <c r="W57">
        <v>30.436025264307094</v>
      </c>
      <c r="X57">
        <v>0.18092908252749335</v>
      </c>
      <c r="Y57">
        <v>5.8616666666666672</v>
      </c>
      <c r="Z57">
        <v>1</v>
      </c>
      <c r="AA57">
        <v>8.1690079365079367</v>
      </c>
      <c r="AB57">
        <v>0</v>
      </c>
      <c r="AC57">
        <v>0</v>
      </c>
      <c r="AD57">
        <v>0</v>
      </c>
      <c r="AE57">
        <v>0</v>
      </c>
      <c r="AF57">
        <v>0</v>
      </c>
    </row>
    <row r="58" spans="1:32" hidden="1" x14ac:dyDescent="0.3">
      <c r="B58" t="s">
        <v>73</v>
      </c>
      <c r="D58" t="s">
        <v>9</v>
      </c>
      <c r="E58">
        <v>19</v>
      </c>
      <c r="F58" t="s">
        <v>37</v>
      </c>
      <c r="G58">
        <v>2</v>
      </c>
      <c r="H58" t="s">
        <v>99</v>
      </c>
      <c r="I58" t="s">
        <v>72</v>
      </c>
      <c r="J58" t="s">
        <v>72</v>
      </c>
      <c r="K58">
        <v>2</v>
      </c>
      <c r="L58">
        <v>0</v>
      </c>
      <c r="M58">
        <v>25.266669799351533</v>
      </c>
      <c r="N58">
        <f>(shortUnitDetails17[[#This Row],[Hour4-Spk/sec]]-shortUnitDetails17[[#This Row],[Hour1-Spk/sec]])/shortUnitDetails17[[#This Row],[Hour1-Spk/sec]]</f>
        <v>-1</v>
      </c>
      <c r="O58">
        <v>3.0252856377466912</v>
      </c>
      <c r="P58">
        <v>28.905068078668684</v>
      </c>
      <c r="Q58">
        <v>2.5890476190476193</v>
      </c>
      <c r="R58">
        <v>23.685081045319219</v>
      </c>
      <c r="S58">
        <v>0</v>
      </c>
      <c r="T58">
        <v>10.519877675840979</v>
      </c>
      <c r="U58">
        <v>0</v>
      </c>
      <c r="V58">
        <v>0</v>
      </c>
      <c r="W58">
        <v>19.858252337428876</v>
      </c>
      <c r="X58">
        <v>0.42632589500139623</v>
      </c>
      <c r="Y58">
        <v>3.0252856377466912</v>
      </c>
      <c r="Z58">
        <v>1</v>
      </c>
      <c r="AA58">
        <v>2.5890476190476193</v>
      </c>
      <c r="AB58">
        <v>0</v>
      </c>
      <c r="AC58">
        <v>0</v>
      </c>
      <c r="AD58">
        <v>0</v>
      </c>
      <c r="AE58">
        <v>0</v>
      </c>
      <c r="AF58">
        <v>0</v>
      </c>
    </row>
    <row r="59" spans="1:32" hidden="1" x14ac:dyDescent="0.3">
      <c r="B59" t="s">
        <v>73</v>
      </c>
      <c r="D59" t="s">
        <v>9</v>
      </c>
      <c r="E59">
        <v>19</v>
      </c>
      <c r="F59" t="s">
        <v>37</v>
      </c>
      <c r="G59">
        <v>4</v>
      </c>
      <c r="H59" t="s">
        <v>101</v>
      </c>
      <c r="I59" t="s">
        <v>72</v>
      </c>
      <c r="J59" t="s">
        <v>72</v>
      </c>
      <c r="K59">
        <v>2</v>
      </c>
      <c r="L59">
        <v>0</v>
      </c>
      <c r="M59">
        <v>3.9740470397404706</v>
      </c>
      <c r="N59">
        <f>(shortUnitDetails17[[#This Row],[Hour4-Spk/sec]]-shortUnitDetails17[[#This Row],[Hour1-Spk/sec]])/shortUnitDetails17[[#This Row],[Hour1-Spk/sec]]</f>
        <v>-1</v>
      </c>
      <c r="O59">
        <v>0.1822222222222222</v>
      </c>
      <c r="P59">
        <v>4.9924357034795763</v>
      </c>
      <c r="Q59">
        <v>0.14333333333333334</v>
      </c>
      <c r="R59">
        <v>2.8112449799196786</v>
      </c>
      <c r="S59">
        <v>0</v>
      </c>
      <c r="T59">
        <v>2.7397260273972601</v>
      </c>
      <c r="U59">
        <v>0</v>
      </c>
      <c r="V59">
        <v>0</v>
      </c>
      <c r="W59">
        <v>5.1063922634747207</v>
      </c>
      <c r="X59">
        <v>7.1236286585365853</v>
      </c>
      <c r="Y59">
        <v>0.1822222222222222</v>
      </c>
      <c r="Z59">
        <v>1</v>
      </c>
      <c r="AA59">
        <v>0.14333333333333334</v>
      </c>
      <c r="AB59">
        <v>0</v>
      </c>
      <c r="AC59">
        <v>0</v>
      </c>
      <c r="AD59">
        <v>0</v>
      </c>
      <c r="AE59">
        <v>0</v>
      </c>
      <c r="AF59">
        <v>0</v>
      </c>
    </row>
    <row r="60" spans="1:32" hidden="1" x14ac:dyDescent="0.3">
      <c r="B60" t="s">
        <v>73</v>
      </c>
      <c r="D60" t="s">
        <v>9</v>
      </c>
      <c r="E60">
        <v>19</v>
      </c>
      <c r="F60" t="s">
        <v>37</v>
      </c>
      <c r="G60">
        <v>5</v>
      </c>
      <c r="H60" t="s">
        <v>77</v>
      </c>
      <c r="I60" t="s">
        <v>72</v>
      </c>
      <c r="J60" t="s">
        <v>72</v>
      </c>
      <c r="K60">
        <v>2</v>
      </c>
      <c r="L60">
        <v>0</v>
      </c>
      <c r="M60">
        <v>22.619935371613224</v>
      </c>
      <c r="N60">
        <f>(shortUnitDetails17[[#This Row],[Hour4-Spk/sec]]-shortUnitDetails17[[#This Row],[Hour1-Spk/sec]])/shortUnitDetails17[[#This Row],[Hour1-Spk/sec]]</f>
        <v>-1</v>
      </c>
      <c r="O60">
        <v>0.76111111111111107</v>
      </c>
      <c r="P60">
        <v>6.3771517996870113</v>
      </c>
      <c r="Q60">
        <v>1.1371475426242335</v>
      </c>
      <c r="R60">
        <v>34.329320722269991</v>
      </c>
      <c r="S60">
        <v>0</v>
      </c>
      <c r="T60">
        <v>7.1599045346062056</v>
      </c>
      <c r="U60">
        <v>0</v>
      </c>
      <c r="V60">
        <v>0</v>
      </c>
      <c r="W60">
        <v>12.252343816352781</v>
      </c>
      <c r="X60">
        <v>1.1237250956867364</v>
      </c>
      <c r="Y60">
        <v>0.76111111111111107</v>
      </c>
      <c r="Z60">
        <v>1</v>
      </c>
      <c r="AA60">
        <v>1.1371475426242335</v>
      </c>
      <c r="AB60">
        <v>0</v>
      </c>
      <c r="AC60">
        <v>0</v>
      </c>
      <c r="AD60">
        <v>0</v>
      </c>
      <c r="AE60">
        <v>0</v>
      </c>
      <c r="AF60">
        <v>0</v>
      </c>
    </row>
    <row r="61" spans="1:32" hidden="1" x14ac:dyDescent="0.3">
      <c r="B61" t="s">
        <v>73</v>
      </c>
      <c r="D61" t="s">
        <v>9</v>
      </c>
      <c r="E61">
        <v>19</v>
      </c>
      <c r="F61" t="s">
        <v>37</v>
      </c>
      <c r="G61">
        <v>7</v>
      </c>
      <c r="H61" t="s">
        <v>80</v>
      </c>
      <c r="I61" t="s">
        <v>72</v>
      </c>
      <c r="J61" t="s">
        <v>72</v>
      </c>
      <c r="K61">
        <v>2</v>
      </c>
      <c r="L61">
        <v>0</v>
      </c>
      <c r="M61">
        <v>10.433884297520661</v>
      </c>
      <c r="N61">
        <f>(shortUnitDetails17[[#This Row],[Hour4-Spk/sec]]-shortUnitDetails17[[#This Row],[Hour1-Spk/sec]])/shortUnitDetails17[[#This Row],[Hour1-Spk/sec]]</f>
        <v>-1</v>
      </c>
      <c r="O61">
        <v>0.88611111111111118</v>
      </c>
      <c r="P61">
        <v>10.967324490456164</v>
      </c>
      <c r="Q61">
        <v>0.80166666666666664</v>
      </c>
      <c r="R61">
        <v>10.632478632478632</v>
      </c>
      <c r="S61">
        <v>0</v>
      </c>
      <c r="T61">
        <v>7.5</v>
      </c>
      <c r="U61">
        <v>0</v>
      </c>
      <c r="V61">
        <v>0</v>
      </c>
      <c r="W61">
        <v>10.96091386961317</v>
      </c>
      <c r="X61">
        <v>1.4068616380899703</v>
      </c>
      <c r="Y61">
        <v>0.88611111111111118</v>
      </c>
      <c r="Z61">
        <v>1</v>
      </c>
      <c r="AA61">
        <v>0.80166666666666664</v>
      </c>
      <c r="AB61">
        <v>0</v>
      </c>
      <c r="AC61">
        <v>0</v>
      </c>
      <c r="AD61">
        <v>0</v>
      </c>
      <c r="AE61">
        <v>0</v>
      </c>
      <c r="AF61">
        <v>0</v>
      </c>
    </row>
    <row r="62" spans="1:32" hidden="1" x14ac:dyDescent="0.3">
      <c r="B62" t="s">
        <v>73</v>
      </c>
      <c r="D62" t="s">
        <v>9</v>
      </c>
      <c r="E62">
        <v>19</v>
      </c>
      <c r="F62" t="s">
        <v>37</v>
      </c>
      <c r="G62">
        <v>8</v>
      </c>
      <c r="H62" t="s">
        <v>103</v>
      </c>
      <c r="I62" t="s">
        <v>10</v>
      </c>
      <c r="J62" t="s">
        <v>72</v>
      </c>
      <c r="K62">
        <v>2</v>
      </c>
      <c r="L62">
        <v>0</v>
      </c>
      <c r="M62">
        <v>77.147587221779389</v>
      </c>
      <c r="N62">
        <f>(shortUnitDetails17[[#This Row],[Hour4-Spk/sec]]-shortUnitDetails17[[#This Row],[Hour1-Spk/sec]])/shortUnitDetails17[[#This Row],[Hour1-Spk/sec]]</f>
        <v>-1</v>
      </c>
      <c r="O62">
        <v>11.292870370370371</v>
      </c>
      <c r="P62">
        <v>81.835458864716188</v>
      </c>
      <c r="Q62">
        <v>9.2009523809523817</v>
      </c>
      <c r="R62">
        <v>75.141588856574316</v>
      </c>
      <c r="S62">
        <v>0</v>
      </c>
      <c r="T62">
        <v>63.429472735466433</v>
      </c>
      <c r="U62">
        <v>0</v>
      </c>
      <c r="V62">
        <v>0</v>
      </c>
      <c r="W62">
        <v>38.222235981143321</v>
      </c>
      <c r="X62">
        <v>0.11465855851119755</v>
      </c>
      <c r="Y62">
        <v>11.292870370370371</v>
      </c>
      <c r="Z62">
        <v>1</v>
      </c>
      <c r="AA62">
        <v>9.2009523809523817</v>
      </c>
      <c r="AB62">
        <v>0</v>
      </c>
      <c r="AC62">
        <v>0</v>
      </c>
      <c r="AD62">
        <v>0</v>
      </c>
      <c r="AE62">
        <v>0</v>
      </c>
      <c r="AF62">
        <v>0</v>
      </c>
    </row>
    <row r="63" spans="1:32" hidden="1" x14ac:dyDescent="0.3">
      <c r="B63" t="s">
        <v>73</v>
      </c>
      <c r="D63" t="s">
        <v>9</v>
      </c>
      <c r="E63">
        <v>19</v>
      </c>
      <c r="F63" t="s">
        <v>37</v>
      </c>
      <c r="G63">
        <v>9</v>
      </c>
      <c r="H63" t="s">
        <v>87</v>
      </c>
      <c r="I63" t="s">
        <v>72</v>
      </c>
      <c r="J63" t="s">
        <v>72</v>
      </c>
      <c r="K63">
        <v>2</v>
      </c>
      <c r="L63">
        <v>0</v>
      </c>
      <c r="M63">
        <v>8.354591836734695</v>
      </c>
      <c r="N63">
        <f>(shortUnitDetails17[[#This Row],[Hour4-Spk/sec]]-shortUnitDetails17[[#This Row],[Hour1-Spk/sec]])/shortUnitDetails17[[#This Row],[Hour1-Spk/sec]]</f>
        <v>-1</v>
      </c>
      <c r="O63">
        <v>0.78749999999999998</v>
      </c>
      <c r="P63">
        <v>9.1140159767610758</v>
      </c>
      <c r="Q63">
        <v>0.7400000000000001</v>
      </c>
      <c r="R63">
        <v>8.0059857837635615</v>
      </c>
      <c r="S63">
        <v>0</v>
      </c>
      <c r="T63">
        <v>7.0154577883472058</v>
      </c>
      <c r="U63">
        <v>0</v>
      </c>
      <c r="V63">
        <v>0</v>
      </c>
      <c r="W63">
        <v>10.441804449366938</v>
      </c>
      <c r="X63">
        <v>1.5468036676798378</v>
      </c>
      <c r="Y63">
        <v>0.78749999999999998</v>
      </c>
      <c r="Z63">
        <v>1</v>
      </c>
      <c r="AA63">
        <v>0.7400000000000001</v>
      </c>
      <c r="AB63">
        <v>0</v>
      </c>
      <c r="AC63">
        <v>0</v>
      </c>
      <c r="AD63">
        <v>0</v>
      </c>
      <c r="AE63">
        <v>0</v>
      </c>
      <c r="AF63">
        <v>0</v>
      </c>
    </row>
    <row r="64" spans="1:32" hidden="1" x14ac:dyDescent="0.3">
      <c r="B64" t="s">
        <v>73</v>
      </c>
      <c r="D64" t="s">
        <v>9</v>
      </c>
      <c r="E64">
        <v>19</v>
      </c>
      <c r="F64" t="s">
        <v>37</v>
      </c>
      <c r="G64">
        <v>10</v>
      </c>
      <c r="H64" t="s">
        <v>90</v>
      </c>
      <c r="I64" t="s">
        <v>72</v>
      </c>
      <c r="J64" t="s">
        <v>72</v>
      </c>
      <c r="K64">
        <v>2</v>
      </c>
      <c r="L64">
        <v>0</v>
      </c>
      <c r="M64">
        <v>3.782572149061362</v>
      </c>
      <c r="N64">
        <f>(shortUnitDetails17[[#This Row],[Hour4-Spk/sec]]-shortUnitDetails17[[#This Row],[Hour1-Spk/sec]])/shortUnitDetails17[[#This Row],[Hour1-Spk/sec]]</f>
        <v>-1</v>
      </c>
      <c r="O64">
        <v>0.38916666666666666</v>
      </c>
      <c r="P64">
        <v>4.2715484363081622</v>
      </c>
      <c r="Q64">
        <v>0.48476190476190478</v>
      </c>
      <c r="R64">
        <v>3.4439574201628056</v>
      </c>
      <c r="S64">
        <v>0</v>
      </c>
      <c r="T64">
        <v>3.6363636363636362</v>
      </c>
      <c r="U64">
        <v>0</v>
      </c>
      <c r="V64">
        <v>0</v>
      </c>
      <c r="W64">
        <v>7.8168941138551773</v>
      </c>
      <c r="X64">
        <v>2.8139885877581117</v>
      </c>
      <c r="Y64">
        <v>0.38916666666666666</v>
      </c>
      <c r="Z64">
        <v>1</v>
      </c>
      <c r="AA64">
        <v>0.48476190476190478</v>
      </c>
      <c r="AB64">
        <v>0</v>
      </c>
      <c r="AC64">
        <v>0</v>
      </c>
      <c r="AD64">
        <v>0</v>
      </c>
      <c r="AE64">
        <v>0</v>
      </c>
      <c r="AF64">
        <v>0</v>
      </c>
    </row>
    <row r="65" spans="1:32" hidden="1" x14ac:dyDescent="0.3">
      <c r="B65" t="s">
        <v>73</v>
      </c>
      <c r="D65" t="s">
        <v>9</v>
      </c>
      <c r="E65">
        <v>19</v>
      </c>
      <c r="F65" t="s">
        <v>37</v>
      </c>
      <c r="G65">
        <v>11</v>
      </c>
      <c r="H65" t="s">
        <v>116</v>
      </c>
      <c r="I65" t="s">
        <v>72</v>
      </c>
      <c r="J65" t="s">
        <v>72</v>
      </c>
      <c r="K65">
        <v>2</v>
      </c>
      <c r="L65">
        <v>0</v>
      </c>
      <c r="M65">
        <v>20.403264522323571</v>
      </c>
      <c r="N65">
        <f>(shortUnitDetails17[[#This Row],[Hour4-Spk/sec]]-shortUnitDetails17[[#This Row],[Hour1-Spk/sec]])/shortUnitDetails17[[#This Row],[Hour1-Spk/sec]]</f>
        <v>-1</v>
      </c>
      <c r="O65">
        <v>1.085277777777778</v>
      </c>
      <c r="P65">
        <v>18.071972681901759</v>
      </c>
      <c r="Q65">
        <v>0.99836201204918695</v>
      </c>
      <c r="R65">
        <v>23.674814611370504</v>
      </c>
      <c r="S65">
        <v>0</v>
      </c>
      <c r="T65">
        <v>16.987542468856173</v>
      </c>
      <c r="U65">
        <v>0</v>
      </c>
      <c r="V65">
        <v>0</v>
      </c>
      <c r="W65">
        <v>12.318067040076274</v>
      </c>
      <c r="X65">
        <v>1.1174318072024594</v>
      </c>
      <c r="Y65">
        <v>1.085277777777778</v>
      </c>
      <c r="Z65">
        <v>1</v>
      </c>
      <c r="AA65">
        <v>0.99836201204918695</v>
      </c>
      <c r="AB65">
        <v>0</v>
      </c>
      <c r="AC65">
        <v>0</v>
      </c>
      <c r="AD65">
        <v>0</v>
      </c>
      <c r="AE65">
        <v>0</v>
      </c>
      <c r="AF65">
        <v>0</v>
      </c>
    </row>
    <row r="66" spans="1:32" x14ac:dyDescent="0.3">
      <c r="A66">
        <v>16</v>
      </c>
      <c r="B66" t="s">
        <v>150</v>
      </c>
      <c r="C66" t="s">
        <v>229</v>
      </c>
      <c r="D66" t="s">
        <v>9</v>
      </c>
      <c r="E66">
        <v>6</v>
      </c>
      <c r="F66" t="s">
        <v>36</v>
      </c>
      <c r="G66">
        <v>1</v>
      </c>
      <c r="H66" t="s">
        <v>112</v>
      </c>
      <c r="I66" t="s">
        <v>72</v>
      </c>
      <c r="J66" t="s">
        <v>10</v>
      </c>
      <c r="K66">
        <v>968</v>
      </c>
      <c r="L66">
        <v>1.441313646832648</v>
      </c>
      <c r="M66">
        <v>8.3084708637033128E-2</v>
      </c>
      <c r="N66">
        <f>(shortUnitDetails17[[#This Row],[Hour4-Spk/sec]]-shortUnitDetails17[[#This Row],[Hour1-Spk/sec]])/shortUnitDetails17[[#This Row],[Hour1-Spk/sec]]</f>
        <v>0.22730135705151425</v>
      </c>
      <c r="O66">
        <v>1.3230555555555557</v>
      </c>
      <c r="P66">
        <v>0</v>
      </c>
      <c r="Q66">
        <v>1.3863888888888889</v>
      </c>
      <c r="R66">
        <v>4.218519299725796E-2</v>
      </c>
      <c r="S66">
        <v>1.4320222640982692</v>
      </c>
      <c r="T66">
        <v>0.15788434971383464</v>
      </c>
      <c r="U66">
        <v>1.6237878787878786</v>
      </c>
      <c r="V66">
        <v>0.11850681414181316</v>
      </c>
      <c r="W66">
        <v>0.53280686707135494</v>
      </c>
      <c r="X66">
        <v>0.69338015150050758</v>
      </c>
      <c r="Y66">
        <v>1.3230555555555557</v>
      </c>
      <c r="Z66">
        <v>92</v>
      </c>
      <c r="AA66">
        <v>1.3863888888888889</v>
      </c>
      <c r="AB66">
        <v>259</v>
      </c>
      <c r="AC66">
        <v>1.4320222640982692</v>
      </c>
      <c r="AD66">
        <v>249</v>
      </c>
      <c r="AE66">
        <v>1.6237878787878786</v>
      </c>
      <c r="AF66">
        <v>332</v>
      </c>
    </row>
    <row r="67" spans="1:32" hidden="1" x14ac:dyDescent="0.3">
      <c r="B67" t="s">
        <v>117</v>
      </c>
      <c r="D67" t="s">
        <v>9</v>
      </c>
      <c r="E67">
        <v>22</v>
      </c>
      <c r="F67" t="s">
        <v>37</v>
      </c>
      <c r="G67">
        <v>2</v>
      </c>
      <c r="H67" t="s">
        <v>111</v>
      </c>
      <c r="I67" t="s">
        <v>72</v>
      </c>
      <c r="J67" t="s">
        <v>82</v>
      </c>
      <c r="K67">
        <v>778</v>
      </c>
      <c r="L67">
        <v>0.8331236709197235</v>
      </c>
      <c r="M67">
        <v>18.740376860473642</v>
      </c>
      <c r="N67">
        <f>(shortUnitDetails17[[#This Row],[Hour4-Spk/sec]]-shortUnitDetails17[[#This Row],[Hour1-Spk/sec]])/shortUnitDetails17[[#This Row],[Hour1-Spk/sec]]</f>
        <v>-0.51282051282051277</v>
      </c>
      <c r="O67">
        <v>1.3108333333333333</v>
      </c>
      <c r="P67">
        <v>25.238397965670696</v>
      </c>
      <c r="Q67">
        <v>0.78555555555555567</v>
      </c>
      <c r="R67">
        <v>16.725601131541726</v>
      </c>
      <c r="S67">
        <v>0.59749468367889425</v>
      </c>
      <c r="T67">
        <v>12.969588550983898</v>
      </c>
      <c r="U67">
        <v>0.63861111111111113</v>
      </c>
      <c r="V67">
        <v>16.398434101783383</v>
      </c>
      <c r="W67">
        <v>1.483735417389245</v>
      </c>
      <c r="X67">
        <v>1.1873987156000652</v>
      </c>
      <c r="Y67">
        <v>1.3108333333333333</v>
      </c>
      <c r="Z67">
        <v>91</v>
      </c>
      <c r="AA67">
        <v>0.78555555555555567</v>
      </c>
      <c r="AB67">
        <v>121</v>
      </c>
      <c r="AC67">
        <v>0.59749468367889425</v>
      </c>
      <c r="AD67">
        <v>171</v>
      </c>
      <c r="AE67">
        <v>0.63861111111111113</v>
      </c>
      <c r="AF67">
        <v>210</v>
      </c>
    </row>
    <row r="68" spans="1:32" hidden="1" x14ac:dyDescent="0.3">
      <c r="B68" t="s">
        <v>117</v>
      </c>
      <c r="D68" t="s">
        <v>9</v>
      </c>
      <c r="E68">
        <v>22</v>
      </c>
      <c r="F68" t="s">
        <v>37</v>
      </c>
      <c r="G68">
        <v>3</v>
      </c>
      <c r="H68" t="s">
        <v>74</v>
      </c>
      <c r="I68" t="s">
        <v>72</v>
      </c>
      <c r="J68" t="s">
        <v>10</v>
      </c>
      <c r="K68">
        <v>778</v>
      </c>
      <c r="L68">
        <v>7.3757932660313488</v>
      </c>
      <c r="M68">
        <v>63.784273978448738</v>
      </c>
      <c r="N68">
        <f>(shortUnitDetails17[[#This Row],[Hour4-Spk/sec]]-shortUnitDetails17[[#This Row],[Hour1-Spk/sec]])/shortUnitDetails17[[#This Row],[Hour1-Spk/sec]]</f>
        <v>0.24607001154434779</v>
      </c>
      <c r="O68">
        <v>6.004999999999999</v>
      </c>
      <c r="P68">
        <v>61.384031825330744</v>
      </c>
      <c r="Q68">
        <v>7.6231035204601731</v>
      </c>
      <c r="R68">
        <v>69.289671477469213</v>
      </c>
      <c r="S68">
        <v>8.3924191243414175</v>
      </c>
      <c r="T68">
        <v>67.993574297188758</v>
      </c>
      <c r="U68">
        <v>7.4826504193238073</v>
      </c>
      <c r="V68">
        <v>62.586467221461426</v>
      </c>
      <c r="W68">
        <v>1.3744085453458124</v>
      </c>
      <c r="X68">
        <v>0.13179176156023908</v>
      </c>
      <c r="Y68">
        <v>6.004999999999999</v>
      </c>
      <c r="Z68">
        <v>91</v>
      </c>
      <c r="AA68">
        <v>7.6231035204601731</v>
      </c>
      <c r="AB68">
        <v>121</v>
      </c>
      <c r="AC68">
        <v>8.3924191243414175</v>
      </c>
      <c r="AD68">
        <v>171</v>
      </c>
      <c r="AE68">
        <v>7.4826504193238073</v>
      </c>
      <c r="AF68">
        <v>210</v>
      </c>
    </row>
    <row r="69" spans="1:32" hidden="1" x14ac:dyDescent="0.3">
      <c r="B69" t="s">
        <v>117</v>
      </c>
      <c r="D69" t="s">
        <v>9</v>
      </c>
      <c r="E69">
        <v>22</v>
      </c>
      <c r="F69" t="s">
        <v>37</v>
      </c>
      <c r="G69">
        <v>4</v>
      </c>
      <c r="H69" t="s">
        <v>79</v>
      </c>
      <c r="I69" t="s">
        <v>72</v>
      </c>
      <c r="J69" t="s">
        <v>72</v>
      </c>
      <c r="K69">
        <v>778</v>
      </c>
      <c r="L69">
        <v>4.7668981481481492</v>
      </c>
      <c r="M69">
        <v>37.81392694063927</v>
      </c>
      <c r="N69">
        <f>(shortUnitDetails17[[#This Row],[Hour4-Spk/sec]]-shortUnitDetails17[[#This Row],[Hour1-Spk/sec]])/shortUnitDetails17[[#This Row],[Hour1-Spk/sec]]</f>
        <v>-0.42135323240295608</v>
      </c>
      <c r="O69">
        <v>6.4523148148148151</v>
      </c>
      <c r="P69">
        <v>45.563296963323261</v>
      </c>
      <c r="Q69">
        <v>4.8463888888888889</v>
      </c>
      <c r="R69">
        <v>41.942883358183281</v>
      </c>
      <c r="S69">
        <v>4.035277777777778</v>
      </c>
      <c r="T69">
        <v>32.732153920286358</v>
      </c>
      <c r="U69">
        <v>3.7336111111111117</v>
      </c>
      <c r="V69">
        <v>31.480654761904763</v>
      </c>
      <c r="W69">
        <v>1.3810747359854274</v>
      </c>
      <c r="X69">
        <v>0.21112533871826991</v>
      </c>
      <c r="Y69">
        <v>6.4523148148148151</v>
      </c>
      <c r="Z69">
        <v>91</v>
      </c>
      <c r="AA69">
        <v>4.8463888888888889</v>
      </c>
      <c r="AB69">
        <v>121</v>
      </c>
      <c r="AC69">
        <v>4.035277777777778</v>
      </c>
      <c r="AD69">
        <v>171</v>
      </c>
      <c r="AE69">
        <v>3.7336111111111117</v>
      </c>
      <c r="AF69">
        <v>210</v>
      </c>
    </row>
    <row r="70" spans="1:32" hidden="1" x14ac:dyDescent="0.3">
      <c r="B70" t="s">
        <v>117</v>
      </c>
      <c r="D70" t="s">
        <v>9</v>
      </c>
      <c r="E70">
        <v>22</v>
      </c>
      <c r="F70" t="s">
        <v>37</v>
      </c>
      <c r="G70">
        <v>5</v>
      </c>
      <c r="H70" t="s">
        <v>118</v>
      </c>
      <c r="I70" t="s">
        <v>72</v>
      </c>
      <c r="J70" t="s">
        <v>72</v>
      </c>
      <c r="K70">
        <v>778</v>
      </c>
      <c r="L70">
        <v>0.24148600004774717</v>
      </c>
      <c r="M70">
        <v>59.040686338229563</v>
      </c>
      <c r="N70">
        <f>(shortUnitDetails17[[#This Row],[Hour4-Spk/sec]]-shortUnitDetails17[[#This Row],[Hour1-Spk/sec]])/shortUnitDetails17[[#This Row],[Hour1-Spk/sec]]</f>
        <v>43.887417218543042</v>
      </c>
      <c r="O70">
        <v>1.0486111111111111E-2</v>
      </c>
      <c r="P70">
        <v>4.2553191489361701</v>
      </c>
      <c r="Q70">
        <v>0.2709372251232382</v>
      </c>
      <c r="R70">
        <v>57.425240750126719</v>
      </c>
      <c r="S70">
        <v>0.21382621951219513</v>
      </c>
      <c r="T70">
        <v>66.267763649962603</v>
      </c>
      <c r="U70">
        <v>0.47069444444444436</v>
      </c>
      <c r="V70">
        <v>57.308186883840548</v>
      </c>
      <c r="W70">
        <v>5.7720837165129719</v>
      </c>
      <c r="X70">
        <v>2.4849071775844425</v>
      </c>
      <c r="Y70">
        <v>1.0486111111111111E-2</v>
      </c>
      <c r="Z70">
        <v>91</v>
      </c>
      <c r="AA70">
        <v>0.2709372251232382</v>
      </c>
      <c r="AB70">
        <v>121</v>
      </c>
      <c r="AC70">
        <v>0.21382621951219513</v>
      </c>
      <c r="AD70">
        <v>171</v>
      </c>
      <c r="AE70">
        <v>0.47069444444444436</v>
      </c>
      <c r="AF70">
        <v>210</v>
      </c>
    </row>
    <row r="71" spans="1:32" hidden="1" x14ac:dyDescent="0.3">
      <c r="B71" t="s">
        <v>117</v>
      </c>
      <c r="D71" t="s">
        <v>9</v>
      </c>
      <c r="E71">
        <v>22</v>
      </c>
      <c r="F71" t="s">
        <v>37</v>
      </c>
      <c r="G71">
        <v>6</v>
      </c>
      <c r="H71" t="s">
        <v>119</v>
      </c>
      <c r="I71" t="s">
        <v>72</v>
      </c>
      <c r="J71" t="s">
        <v>72</v>
      </c>
      <c r="K71">
        <v>778</v>
      </c>
      <c r="L71">
        <v>0.32475694444444447</v>
      </c>
      <c r="M71">
        <v>31.543334293118342</v>
      </c>
      <c r="N71" t="e">
        <f>(shortUnitDetails17[[#This Row],[Hour4-Spk/sec]]-shortUnitDetails17[[#This Row],[Hour1-Spk/sec]])/shortUnitDetails17[[#This Row],[Hour1-Spk/sec]]</f>
        <v>#DIV/0!</v>
      </c>
      <c r="O71">
        <v>0</v>
      </c>
      <c r="P71">
        <v>0</v>
      </c>
      <c r="Q71">
        <v>0.40625</v>
      </c>
      <c r="R71">
        <v>31.493701259748054</v>
      </c>
      <c r="S71">
        <v>0.42222222222222222</v>
      </c>
      <c r="T71">
        <v>28.947368421052634</v>
      </c>
      <c r="U71">
        <v>0.47055555555555556</v>
      </c>
      <c r="V71">
        <v>33.848702374378796</v>
      </c>
      <c r="W71">
        <v>1.6553165545265947</v>
      </c>
      <c r="X71">
        <v>2.0078648484848483</v>
      </c>
      <c r="Y71">
        <v>0</v>
      </c>
      <c r="Z71">
        <v>91</v>
      </c>
      <c r="AA71">
        <v>0.40625</v>
      </c>
      <c r="AB71">
        <v>121</v>
      </c>
      <c r="AC71">
        <v>0.42222222222222222</v>
      </c>
      <c r="AD71">
        <v>171</v>
      </c>
      <c r="AE71">
        <v>0.47055555555555556</v>
      </c>
      <c r="AF71">
        <v>210</v>
      </c>
    </row>
    <row r="72" spans="1:32" hidden="1" x14ac:dyDescent="0.3">
      <c r="B72" t="s">
        <v>117</v>
      </c>
      <c r="D72" t="s">
        <v>9</v>
      </c>
      <c r="E72">
        <v>22</v>
      </c>
      <c r="F72" t="s">
        <v>37</v>
      </c>
      <c r="G72">
        <v>7</v>
      </c>
      <c r="H72" t="s">
        <v>75</v>
      </c>
      <c r="I72" t="s">
        <v>10</v>
      </c>
      <c r="J72" t="s">
        <v>76</v>
      </c>
      <c r="K72">
        <v>778</v>
      </c>
      <c r="L72">
        <v>12.130520833333335</v>
      </c>
      <c r="M72">
        <v>78.782252154639494</v>
      </c>
      <c r="N72">
        <f>(shortUnitDetails17[[#This Row],[Hour4-Spk/sec]]-shortUnitDetails17[[#This Row],[Hour1-Spk/sec]])/shortUnitDetails17[[#This Row],[Hour1-Spk/sec]]</f>
        <v>0.37836058378141113</v>
      </c>
      <c r="O72">
        <v>10.125555555555557</v>
      </c>
      <c r="P72">
        <v>70.37433155080214</v>
      </c>
      <c r="Q72">
        <v>12.025277777777779</v>
      </c>
      <c r="R72">
        <v>77.204981861034724</v>
      </c>
      <c r="S72">
        <v>12.414583333333331</v>
      </c>
      <c r="T72">
        <v>77.552951780081116</v>
      </c>
      <c r="U72">
        <v>13.956666666666669</v>
      </c>
      <c r="V72">
        <v>82.530012542555099</v>
      </c>
      <c r="W72">
        <v>0.97604112593475045</v>
      </c>
      <c r="X72">
        <v>8.223651794877547E-2</v>
      </c>
      <c r="Y72">
        <v>10.125555555555557</v>
      </c>
      <c r="Z72">
        <v>91</v>
      </c>
      <c r="AA72">
        <v>12.025277777777779</v>
      </c>
      <c r="AB72">
        <v>121</v>
      </c>
      <c r="AC72">
        <v>12.414583333333331</v>
      </c>
      <c r="AD72">
        <v>171</v>
      </c>
      <c r="AE72">
        <v>13.956666666666669</v>
      </c>
      <c r="AF72">
        <v>210</v>
      </c>
    </row>
    <row r="73" spans="1:32" hidden="1" x14ac:dyDescent="0.3">
      <c r="B73" t="s">
        <v>117</v>
      </c>
      <c r="D73" t="s">
        <v>9</v>
      </c>
      <c r="E73">
        <v>22</v>
      </c>
      <c r="F73" t="s">
        <v>37</v>
      </c>
      <c r="G73">
        <v>8</v>
      </c>
      <c r="H73" t="s">
        <v>81</v>
      </c>
      <c r="I73" t="s">
        <v>72</v>
      </c>
      <c r="J73" t="s">
        <v>72</v>
      </c>
      <c r="K73">
        <v>778</v>
      </c>
      <c r="L73">
        <v>1.3249649929439493</v>
      </c>
      <c r="M73">
        <v>50.181915667726237</v>
      </c>
      <c r="N73">
        <f>(shortUnitDetails17[[#This Row],[Hour4-Spk/sec]]-shortUnitDetails17[[#This Row],[Hour1-Spk/sec]])/shortUnitDetails17[[#This Row],[Hour1-Spk/sec]]</f>
        <v>0.18868592099626463</v>
      </c>
      <c r="O73">
        <v>1.1798663853727145</v>
      </c>
      <c r="P73">
        <v>55.430711610486895</v>
      </c>
      <c r="Q73">
        <v>1.7618085810093393</v>
      </c>
      <c r="R73">
        <v>57.465532414197703</v>
      </c>
      <c r="S73">
        <v>0.95569444444444462</v>
      </c>
      <c r="T73">
        <v>46.540713145290049</v>
      </c>
      <c r="U73">
        <v>1.4024905609492988</v>
      </c>
      <c r="V73">
        <v>49.40711462450593</v>
      </c>
      <c r="W73">
        <v>2.2022035894478873</v>
      </c>
      <c r="X73">
        <v>0.69009781938429671</v>
      </c>
      <c r="Y73">
        <v>1.1798663853727145</v>
      </c>
      <c r="Z73">
        <v>91</v>
      </c>
      <c r="AA73">
        <v>1.7618085810093393</v>
      </c>
      <c r="AB73">
        <v>121</v>
      </c>
      <c r="AC73">
        <v>0.95569444444444462</v>
      </c>
      <c r="AD73">
        <v>171</v>
      </c>
      <c r="AE73">
        <v>1.4024905609492988</v>
      </c>
      <c r="AF73">
        <v>210</v>
      </c>
    </row>
    <row r="74" spans="1:32" hidden="1" x14ac:dyDescent="0.3">
      <c r="B74" t="s">
        <v>117</v>
      </c>
      <c r="D74" t="s">
        <v>9</v>
      </c>
      <c r="E74">
        <v>22</v>
      </c>
      <c r="F74" t="s">
        <v>37</v>
      </c>
      <c r="G74">
        <v>9</v>
      </c>
      <c r="H74" t="s">
        <v>93</v>
      </c>
      <c r="I74" t="s">
        <v>10</v>
      </c>
      <c r="J74" t="s">
        <v>120</v>
      </c>
      <c r="K74">
        <v>778</v>
      </c>
      <c r="L74">
        <v>19.85032480069756</v>
      </c>
      <c r="M74">
        <v>93.499052615825136</v>
      </c>
      <c r="N74">
        <f>(shortUnitDetails17[[#This Row],[Hour4-Spk/sec]]-shortUnitDetails17[[#This Row],[Hour1-Spk/sec]])/shortUnitDetails17[[#This Row],[Hour1-Spk/sec]]</f>
        <v>9.8712446351931549E-2</v>
      </c>
      <c r="O74">
        <v>18.898888888888887</v>
      </c>
      <c r="P74">
        <v>92.217355517667116</v>
      </c>
      <c r="Q74">
        <v>19.945833333333329</v>
      </c>
      <c r="R74">
        <v>93.545825613306775</v>
      </c>
      <c r="S74">
        <v>19.792132536123571</v>
      </c>
      <c r="T74">
        <v>93.124982378978828</v>
      </c>
      <c r="U74">
        <v>20.764444444444447</v>
      </c>
      <c r="V74">
        <v>94.36810062219844</v>
      </c>
      <c r="W74">
        <v>0.93955698840799862</v>
      </c>
      <c r="X74">
        <v>5.036989016745385E-2</v>
      </c>
      <c r="Y74">
        <v>18.898888888888887</v>
      </c>
      <c r="Z74">
        <v>91</v>
      </c>
      <c r="AA74">
        <v>19.945833333333329</v>
      </c>
      <c r="AB74">
        <v>121</v>
      </c>
      <c r="AC74">
        <v>19.792132536123571</v>
      </c>
      <c r="AD74">
        <v>171</v>
      </c>
      <c r="AE74">
        <v>20.764444444444447</v>
      </c>
      <c r="AF74">
        <v>210</v>
      </c>
    </row>
    <row r="75" spans="1:32" hidden="1" x14ac:dyDescent="0.3">
      <c r="B75" t="s">
        <v>117</v>
      </c>
      <c r="D75" t="s">
        <v>9</v>
      </c>
      <c r="E75">
        <v>22</v>
      </c>
      <c r="F75" t="s">
        <v>37</v>
      </c>
      <c r="G75">
        <v>10</v>
      </c>
      <c r="H75" t="s">
        <v>103</v>
      </c>
      <c r="I75" t="s">
        <v>10</v>
      </c>
      <c r="J75" t="s">
        <v>76</v>
      </c>
      <c r="K75">
        <v>778</v>
      </c>
      <c r="L75">
        <v>4.9433333333333334</v>
      </c>
      <c r="M75">
        <v>42.612771196233226</v>
      </c>
      <c r="N75">
        <f>(shortUnitDetails17[[#This Row],[Hour4-Spk/sec]]-shortUnitDetails17[[#This Row],[Hour1-Spk/sec]])/shortUnitDetails17[[#This Row],[Hour1-Spk/sec]]</f>
        <v>0.39831464401831346</v>
      </c>
      <c r="O75">
        <v>4.1863888888888887</v>
      </c>
      <c r="P75">
        <v>37.024749518943665</v>
      </c>
      <c r="Q75">
        <v>4.8749999999999991</v>
      </c>
      <c r="R75">
        <v>39.835869379381087</v>
      </c>
      <c r="S75">
        <v>4.8580555555555556</v>
      </c>
      <c r="T75">
        <v>38.6700211561553</v>
      </c>
      <c r="U75">
        <v>5.8538888888888891</v>
      </c>
      <c r="V75">
        <v>46.217370669197912</v>
      </c>
      <c r="W75">
        <v>1.0351696361547129</v>
      </c>
      <c r="X75">
        <v>0.20111176950612372</v>
      </c>
      <c r="Y75">
        <v>4.1863888888888887</v>
      </c>
      <c r="Z75">
        <v>91</v>
      </c>
      <c r="AA75">
        <v>4.8749999999999991</v>
      </c>
      <c r="AB75">
        <v>121</v>
      </c>
      <c r="AC75">
        <v>4.8580555555555556</v>
      </c>
      <c r="AD75">
        <v>171</v>
      </c>
      <c r="AE75">
        <v>5.8538888888888891</v>
      </c>
      <c r="AF75">
        <v>210</v>
      </c>
    </row>
    <row r="76" spans="1:32" hidden="1" x14ac:dyDescent="0.3">
      <c r="B76" t="s">
        <v>117</v>
      </c>
      <c r="D76" t="s">
        <v>9</v>
      </c>
      <c r="E76">
        <v>22</v>
      </c>
      <c r="F76" t="s">
        <v>37</v>
      </c>
      <c r="G76">
        <v>11</v>
      </c>
      <c r="H76" t="s">
        <v>85</v>
      </c>
      <c r="I76" t="s">
        <v>10</v>
      </c>
      <c r="J76" t="s">
        <v>72</v>
      </c>
      <c r="K76">
        <v>778</v>
      </c>
      <c r="L76">
        <v>9.5471527777777769</v>
      </c>
      <c r="M76">
        <v>68.113438919497753</v>
      </c>
      <c r="N76">
        <f>(shortUnitDetails17[[#This Row],[Hour4-Spk/sec]]-shortUnitDetails17[[#This Row],[Hour1-Spk/sec]])/shortUnitDetails17[[#This Row],[Hour1-Spk/sec]]</f>
        <v>0.32076851482515595</v>
      </c>
      <c r="O76">
        <v>8.3566666666666674</v>
      </c>
      <c r="P76">
        <v>62.571466560297829</v>
      </c>
      <c r="Q76">
        <v>9.1752777777777776</v>
      </c>
      <c r="R76">
        <v>64.860526395493238</v>
      </c>
      <c r="S76">
        <v>9.6194444444444454</v>
      </c>
      <c r="T76">
        <v>67.340573012939004</v>
      </c>
      <c r="U76">
        <v>11.037222222222221</v>
      </c>
      <c r="V76">
        <v>72.511454609536273</v>
      </c>
      <c r="W76">
        <v>0.99589455175356623</v>
      </c>
      <c r="X76">
        <v>0.10437262713975587</v>
      </c>
      <c r="Y76">
        <v>8.3566666666666674</v>
      </c>
      <c r="Z76">
        <v>91</v>
      </c>
      <c r="AA76">
        <v>9.1752777777777776</v>
      </c>
      <c r="AB76">
        <v>121</v>
      </c>
      <c r="AC76">
        <v>9.6194444444444454</v>
      </c>
      <c r="AD76">
        <v>171</v>
      </c>
      <c r="AE76">
        <v>11.037222222222221</v>
      </c>
      <c r="AF76">
        <v>210</v>
      </c>
    </row>
    <row r="77" spans="1:32" hidden="1" x14ac:dyDescent="0.3">
      <c r="B77" t="s">
        <v>117</v>
      </c>
      <c r="D77" t="s">
        <v>9</v>
      </c>
      <c r="E77">
        <v>22</v>
      </c>
      <c r="F77" t="s">
        <v>37</v>
      </c>
      <c r="G77">
        <v>12</v>
      </c>
      <c r="H77" t="s">
        <v>87</v>
      </c>
      <c r="I77" t="s">
        <v>10</v>
      </c>
      <c r="J77" t="s">
        <v>120</v>
      </c>
      <c r="K77">
        <v>778</v>
      </c>
      <c r="L77">
        <v>3.0168370660884984</v>
      </c>
      <c r="M77">
        <v>28.477957169888064</v>
      </c>
      <c r="N77">
        <f>(shortUnitDetails17[[#This Row],[Hour4-Spk/sec]]-shortUnitDetails17[[#This Row],[Hour1-Spk/sec]])/shortUnitDetails17[[#This Row],[Hour1-Spk/sec]]</f>
        <v>0.45460689344446964</v>
      </c>
      <c r="O77">
        <v>2.4661111111111107</v>
      </c>
      <c r="P77">
        <v>24.53255237666141</v>
      </c>
      <c r="Q77">
        <v>3.0511111111111116</v>
      </c>
      <c r="R77">
        <v>27.790930613731561</v>
      </c>
      <c r="S77">
        <v>2.9629038199095503</v>
      </c>
      <c r="T77">
        <v>26.154985649476902</v>
      </c>
      <c r="U77">
        <v>3.5872222222222221</v>
      </c>
      <c r="V77">
        <v>30.619674670797831</v>
      </c>
      <c r="W77">
        <v>1.0764856953906188</v>
      </c>
      <c r="X77">
        <v>0.32823563840505082</v>
      </c>
      <c r="Y77">
        <v>2.4661111111111107</v>
      </c>
      <c r="Z77">
        <v>91</v>
      </c>
      <c r="AA77">
        <v>3.0511111111111116</v>
      </c>
      <c r="AB77">
        <v>121</v>
      </c>
      <c r="AC77">
        <v>2.9629038199095503</v>
      </c>
      <c r="AD77">
        <v>171</v>
      </c>
      <c r="AE77">
        <v>3.5872222222222221</v>
      </c>
      <c r="AF77">
        <v>210</v>
      </c>
    </row>
    <row r="78" spans="1:32" hidden="1" x14ac:dyDescent="0.3">
      <c r="B78" t="s">
        <v>117</v>
      </c>
      <c r="D78" t="s">
        <v>9</v>
      </c>
      <c r="E78">
        <v>22</v>
      </c>
      <c r="F78" t="s">
        <v>37</v>
      </c>
      <c r="G78">
        <v>13</v>
      </c>
      <c r="H78" t="s">
        <v>105</v>
      </c>
      <c r="I78" t="s">
        <v>72</v>
      </c>
      <c r="J78" t="s">
        <v>76</v>
      </c>
      <c r="K78">
        <v>778</v>
      </c>
      <c r="L78">
        <v>6.5770138888888887</v>
      </c>
      <c r="M78">
        <v>52.184314281189302</v>
      </c>
      <c r="N78">
        <f>(shortUnitDetails17[[#This Row],[Hour4-Spk/sec]]-shortUnitDetails17[[#This Row],[Hour1-Spk/sec]])/shortUnitDetails17[[#This Row],[Hour1-Spk/sec]]</f>
        <v>0.22000739987050252</v>
      </c>
      <c r="O78">
        <v>6.0061111111111103</v>
      </c>
      <c r="P78">
        <v>48.723522338359075</v>
      </c>
      <c r="Q78">
        <v>6.5130555555555558</v>
      </c>
      <c r="R78">
        <v>50.797781569965871</v>
      </c>
      <c r="S78">
        <v>6.4613888888888882</v>
      </c>
      <c r="T78">
        <v>49.570722400485643</v>
      </c>
      <c r="U78">
        <v>7.3275000000000006</v>
      </c>
      <c r="V78">
        <v>55.106915377616019</v>
      </c>
      <c r="W78">
        <v>1.0014875467019322</v>
      </c>
      <c r="X78">
        <v>0.15177535295091807</v>
      </c>
      <c r="Y78">
        <v>6.0061111111111103</v>
      </c>
      <c r="Z78">
        <v>91</v>
      </c>
      <c r="AA78">
        <v>6.5130555555555558</v>
      </c>
      <c r="AB78">
        <v>121</v>
      </c>
      <c r="AC78">
        <v>6.4613888888888882</v>
      </c>
      <c r="AD78">
        <v>171</v>
      </c>
      <c r="AE78">
        <v>7.3275000000000006</v>
      </c>
      <c r="AF78">
        <v>210</v>
      </c>
    </row>
    <row r="79" spans="1:32" hidden="1" x14ac:dyDescent="0.3">
      <c r="B79" t="s">
        <v>117</v>
      </c>
      <c r="D79" t="s">
        <v>9</v>
      </c>
      <c r="E79">
        <v>22</v>
      </c>
      <c r="F79" t="s">
        <v>37</v>
      </c>
      <c r="G79">
        <v>14</v>
      </c>
      <c r="H79" t="s">
        <v>90</v>
      </c>
      <c r="I79" t="s">
        <v>72</v>
      </c>
      <c r="J79" t="s">
        <v>72</v>
      </c>
      <c r="K79">
        <v>778</v>
      </c>
      <c r="L79">
        <v>0.82610450525878976</v>
      </c>
      <c r="M79">
        <v>23.786270346779901</v>
      </c>
      <c r="N79">
        <f>(shortUnitDetails17[[#This Row],[Hour4-Spk/sec]]-shortUnitDetails17[[#This Row],[Hour1-Spk/sec]])/shortUnitDetails17[[#This Row],[Hour1-Spk/sec]]</f>
        <v>-0.51022517518462218</v>
      </c>
      <c r="O79">
        <v>1.2466472222222222</v>
      </c>
      <c r="P79">
        <v>26.988879384088964</v>
      </c>
      <c r="Q79">
        <v>0.80416666666666659</v>
      </c>
      <c r="R79">
        <v>22.452504317789295</v>
      </c>
      <c r="S79">
        <v>0.64302770727580372</v>
      </c>
      <c r="T79">
        <v>21.150592216582066</v>
      </c>
      <c r="U79">
        <v>0.61057642487046626</v>
      </c>
      <c r="V79">
        <v>23.573825503355707</v>
      </c>
      <c r="W79">
        <v>1.643707717623401</v>
      </c>
      <c r="X79">
        <v>1.1701187485034719</v>
      </c>
      <c r="Y79">
        <v>1.2466472222222222</v>
      </c>
      <c r="Z79">
        <v>91</v>
      </c>
      <c r="AA79">
        <v>0.80416666666666659</v>
      </c>
      <c r="AB79">
        <v>121</v>
      </c>
      <c r="AC79">
        <v>0.64302770727580372</v>
      </c>
      <c r="AD79">
        <v>171</v>
      </c>
      <c r="AE79">
        <v>0.61057642487046626</v>
      </c>
      <c r="AF79">
        <v>210</v>
      </c>
    </row>
    <row r="80" spans="1:32" hidden="1" x14ac:dyDescent="0.3">
      <c r="B80" t="s">
        <v>117</v>
      </c>
      <c r="D80" t="s">
        <v>9</v>
      </c>
      <c r="E80">
        <v>22</v>
      </c>
      <c r="F80" t="s">
        <v>37</v>
      </c>
      <c r="G80">
        <v>15</v>
      </c>
      <c r="H80" t="s">
        <v>116</v>
      </c>
      <c r="I80" t="s">
        <v>10</v>
      </c>
      <c r="J80" t="s">
        <v>72</v>
      </c>
      <c r="K80">
        <v>778</v>
      </c>
      <c r="L80">
        <v>7.5621111763132038</v>
      </c>
      <c r="M80">
        <v>65.445276710860441</v>
      </c>
      <c r="N80">
        <f>(shortUnitDetails17[[#This Row],[Hour4-Spk/sec]]-shortUnitDetails17[[#This Row],[Hour1-Spk/sec]])/shortUnitDetails17[[#This Row],[Hour1-Spk/sec]]</f>
        <v>0.18029905031319457</v>
      </c>
      <c r="O80">
        <v>6.87361111111111</v>
      </c>
      <c r="P80">
        <v>54.342291371994342</v>
      </c>
      <c r="Q80">
        <v>7.739101787773933</v>
      </c>
      <c r="R80">
        <v>59.609051312015296</v>
      </c>
      <c r="S80">
        <v>7.5228151397011045</v>
      </c>
      <c r="T80">
        <v>58.549896989192909</v>
      </c>
      <c r="U80">
        <v>8.1129166666666652</v>
      </c>
      <c r="V80">
        <v>60.151235086540076</v>
      </c>
      <c r="W80">
        <v>1.0123151166664048</v>
      </c>
      <c r="X80">
        <v>0.12957914380141919</v>
      </c>
      <c r="Y80">
        <v>6.87361111111111</v>
      </c>
      <c r="Z80">
        <v>91</v>
      </c>
      <c r="AA80">
        <v>7.739101787773933</v>
      </c>
      <c r="AB80">
        <v>121</v>
      </c>
      <c r="AC80">
        <v>7.5228151397011045</v>
      </c>
      <c r="AD80">
        <v>171</v>
      </c>
      <c r="AE80">
        <v>8.1129166666666652</v>
      </c>
      <c r="AF80">
        <v>210</v>
      </c>
    </row>
    <row r="81" spans="1:32" x14ac:dyDescent="0.3">
      <c r="A81">
        <v>15</v>
      </c>
      <c r="B81" t="s">
        <v>148</v>
      </c>
      <c r="C81" t="s">
        <v>229</v>
      </c>
      <c r="D81" t="s">
        <v>9</v>
      </c>
      <c r="E81">
        <v>1</v>
      </c>
      <c r="F81" t="s">
        <v>36</v>
      </c>
      <c r="G81">
        <v>2</v>
      </c>
      <c r="H81" t="s">
        <v>88</v>
      </c>
      <c r="I81" t="s">
        <v>82</v>
      </c>
      <c r="J81" t="s">
        <v>72</v>
      </c>
      <c r="K81">
        <v>911</v>
      </c>
      <c r="L81">
        <v>0.32852077448210926</v>
      </c>
      <c r="M81">
        <v>15.920469174653126</v>
      </c>
      <c r="N81">
        <f>(shortUnitDetails17[[#This Row],[Hour4-Spk/sec]]-shortUnitDetails17[[#This Row],[Hour1-Spk/sec]])/shortUnitDetails17[[#This Row],[Hour1-Spk/sec]]</f>
        <v>-0.16989914662529068</v>
      </c>
      <c r="O81">
        <v>0.35805555555555552</v>
      </c>
      <c r="P81">
        <v>24.047417442845045</v>
      </c>
      <c r="Q81">
        <v>0.29491643126177025</v>
      </c>
      <c r="R81">
        <v>11.231884057971014</v>
      </c>
      <c r="S81">
        <v>0.36388888888888887</v>
      </c>
      <c r="T81">
        <v>14.410134600158353</v>
      </c>
      <c r="U81">
        <v>0.29722222222222228</v>
      </c>
      <c r="V81">
        <v>10.04983388704319</v>
      </c>
      <c r="W81">
        <v>1.4033222833760928</v>
      </c>
      <c r="X81">
        <v>3.0007011286332714</v>
      </c>
      <c r="Y81">
        <v>0.35805555555555552</v>
      </c>
      <c r="Z81">
        <v>108</v>
      </c>
      <c r="AA81">
        <v>0.29491643126177025</v>
      </c>
      <c r="AB81">
        <v>86</v>
      </c>
      <c r="AC81">
        <v>0.36388888888888887</v>
      </c>
      <c r="AD81">
        <v>643</v>
      </c>
      <c r="AE81">
        <v>0.29722222222222228</v>
      </c>
      <c r="AF81">
        <v>73</v>
      </c>
    </row>
    <row r="82" spans="1:32" hidden="1" x14ac:dyDescent="0.3">
      <c r="B82" t="s">
        <v>121</v>
      </c>
      <c r="D82" t="s">
        <v>9</v>
      </c>
      <c r="E82">
        <v>20</v>
      </c>
      <c r="F82" t="s">
        <v>37</v>
      </c>
      <c r="G82">
        <v>2</v>
      </c>
      <c r="H82" t="s">
        <v>74</v>
      </c>
      <c r="I82" t="s">
        <v>10</v>
      </c>
      <c r="J82" t="s">
        <v>10</v>
      </c>
      <c r="K82">
        <v>824</v>
      </c>
      <c r="L82">
        <v>0</v>
      </c>
      <c r="M82">
        <v>62.506028287492001</v>
      </c>
      <c r="N82">
        <f>(shortUnitDetails17[[#This Row],[Hour4-Spk/sec]]-shortUnitDetails17[[#This Row],[Hour1-Spk/sec]])/shortUnitDetails17[[#This Row],[Hour1-Spk/sec]]</f>
        <v>-1</v>
      </c>
      <c r="O82">
        <v>9.3130555555555574</v>
      </c>
      <c r="P82">
        <v>66.802575801702105</v>
      </c>
      <c r="Q82">
        <v>5.8888888888888884</v>
      </c>
      <c r="R82">
        <v>71.517261085279372</v>
      </c>
      <c r="S82">
        <v>6.1233333333333331</v>
      </c>
      <c r="T82">
        <v>60.386754389153431</v>
      </c>
      <c r="U82">
        <v>0</v>
      </c>
      <c r="V82">
        <v>47.908919565992562</v>
      </c>
      <c r="W82">
        <v>1.1334567027517839</v>
      </c>
      <c r="X82">
        <v>0.13445352500608207</v>
      </c>
      <c r="Y82">
        <v>9.3130555555555574</v>
      </c>
      <c r="Z82">
        <v>248</v>
      </c>
      <c r="AA82">
        <v>5.8888888888888884</v>
      </c>
      <c r="AB82">
        <v>273</v>
      </c>
      <c r="AC82">
        <v>6.1233333333333331</v>
      </c>
      <c r="AD82">
        <v>30</v>
      </c>
      <c r="AE82">
        <v>0</v>
      </c>
      <c r="AF82">
        <v>0</v>
      </c>
    </row>
    <row r="83" spans="1:32" hidden="1" x14ac:dyDescent="0.3">
      <c r="B83" t="s">
        <v>121</v>
      </c>
      <c r="D83" t="s">
        <v>9</v>
      </c>
      <c r="E83">
        <v>20</v>
      </c>
      <c r="F83" t="s">
        <v>37</v>
      </c>
      <c r="G83">
        <v>3</v>
      </c>
      <c r="H83" t="s">
        <v>101</v>
      </c>
      <c r="I83" t="s">
        <v>72</v>
      </c>
      <c r="J83" t="s">
        <v>72</v>
      </c>
      <c r="K83">
        <v>824</v>
      </c>
      <c r="L83">
        <v>0</v>
      </c>
      <c r="M83">
        <v>64.334022692974131</v>
      </c>
      <c r="N83">
        <f>(shortUnitDetails17[[#This Row],[Hour4-Spk/sec]]-shortUnitDetails17[[#This Row],[Hour1-Spk/sec]])/shortUnitDetails17[[#This Row],[Hour1-Spk/sec]]</f>
        <v>-1</v>
      </c>
      <c r="O83">
        <v>1.7330555555555556</v>
      </c>
      <c r="P83">
        <v>8.6274509803921564</v>
      </c>
      <c r="Q83">
        <v>1.5113888888888889</v>
      </c>
      <c r="R83">
        <v>49.795230065044564</v>
      </c>
      <c r="S83">
        <v>0.24</v>
      </c>
      <c r="T83">
        <v>68.123684636554955</v>
      </c>
      <c r="U83">
        <v>0</v>
      </c>
      <c r="V83">
        <v>72.711608873573113</v>
      </c>
      <c r="W83">
        <v>2.8151359707321597</v>
      </c>
      <c r="X83">
        <v>0.63494991995731065</v>
      </c>
      <c r="Y83">
        <v>1.7330555555555556</v>
      </c>
      <c r="Z83">
        <v>248</v>
      </c>
      <c r="AA83">
        <v>1.5113888888888889</v>
      </c>
      <c r="AB83">
        <v>273</v>
      </c>
      <c r="AC83">
        <v>0.24</v>
      </c>
      <c r="AD83">
        <v>30</v>
      </c>
      <c r="AE83">
        <v>0</v>
      </c>
      <c r="AF83">
        <v>0</v>
      </c>
    </row>
    <row r="84" spans="1:32" hidden="1" x14ac:dyDescent="0.3">
      <c r="B84" t="s">
        <v>121</v>
      </c>
      <c r="D84" t="s">
        <v>9</v>
      </c>
      <c r="E84">
        <v>20</v>
      </c>
      <c r="F84" t="s">
        <v>37</v>
      </c>
      <c r="G84">
        <v>4</v>
      </c>
      <c r="H84" t="s">
        <v>77</v>
      </c>
      <c r="I84" t="s">
        <v>72</v>
      </c>
      <c r="J84" t="s">
        <v>82</v>
      </c>
      <c r="K84">
        <v>824</v>
      </c>
      <c r="L84">
        <v>0</v>
      </c>
      <c r="M84">
        <v>33.975471479810246</v>
      </c>
      <c r="N84">
        <f>(shortUnitDetails17[[#This Row],[Hour4-Spk/sec]]-shortUnitDetails17[[#This Row],[Hour1-Spk/sec]])/shortUnitDetails17[[#This Row],[Hour1-Spk/sec]]</f>
        <v>-1</v>
      </c>
      <c r="O84">
        <v>3.3374999999999999</v>
      </c>
      <c r="P84">
        <v>32</v>
      </c>
      <c r="Q84">
        <v>3.23875</v>
      </c>
      <c r="R84">
        <v>40.153698366954849</v>
      </c>
      <c r="S84">
        <v>4.8033333333333337</v>
      </c>
      <c r="T84">
        <v>33.882633658936697</v>
      </c>
      <c r="U84">
        <v>0</v>
      </c>
      <c r="V84">
        <v>33.688948158026335</v>
      </c>
      <c r="W84">
        <v>1.1533322441867246</v>
      </c>
      <c r="X84">
        <v>0.27740358854964831</v>
      </c>
      <c r="Y84">
        <v>3.3374999999999999</v>
      </c>
      <c r="Z84">
        <v>248</v>
      </c>
      <c r="AA84">
        <v>3.23875</v>
      </c>
      <c r="AB84">
        <v>273</v>
      </c>
      <c r="AC84">
        <v>4.8033333333333337</v>
      </c>
      <c r="AD84">
        <v>30</v>
      </c>
      <c r="AE84">
        <v>0</v>
      </c>
      <c r="AF84">
        <v>0</v>
      </c>
    </row>
    <row r="85" spans="1:32" hidden="1" x14ac:dyDescent="0.3">
      <c r="B85" t="s">
        <v>121</v>
      </c>
      <c r="D85" t="s">
        <v>9</v>
      </c>
      <c r="E85">
        <v>20</v>
      </c>
      <c r="F85" t="s">
        <v>37</v>
      </c>
      <c r="G85">
        <v>5</v>
      </c>
      <c r="H85" t="s">
        <v>79</v>
      </c>
      <c r="I85" t="s">
        <v>72</v>
      </c>
      <c r="J85" t="s">
        <v>72</v>
      </c>
      <c r="K85">
        <v>824</v>
      </c>
      <c r="L85">
        <v>0</v>
      </c>
      <c r="M85">
        <v>53.699179898796025</v>
      </c>
      <c r="N85">
        <f>(shortUnitDetails17[[#This Row],[Hour4-Spk/sec]]-shortUnitDetails17[[#This Row],[Hour1-Spk/sec]])/shortUnitDetails17[[#This Row],[Hour1-Spk/sec]]</f>
        <v>-1</v>
      </c>
      <c r="O85">
        <v>0.6611196145124717</v>
      </c>
      <c r="P85">
        <v>64.443676572218379</v>
      </c>
      <c r="Q85">
        <v>0.72277777777777785</v>
      </c>
      <c r="R85">
        <v>51.230705047976635</v>
      </c>
      <c r="S85">
        <v>0.43333333333333335</v>
      </c>
      <c r="T85">
        <v>55.55114988104679</v>
      </c>
      <c r="U85">
        <v>0</v>
      </c>
      <c r="V85">
        <v>46.20803978450062</v>
      </c>
      <c r="W85">
        <v>2.2039118165731941</v>
      </c>
      <c r="X85">
        <v>1.4127352111377467</v>
      </c>
      <c r="Y85">
        <v>0.6611196145124717</v>
      </c>
      <c r="Z85">
        <v>248</v>
      </c>
      <c r="AA85">
        <v>0.72277777777777785</v>
      </c>
      <c r="AB85">
        <v>273</v>
      </c>
      <c r="AC85">
        <v>0.43333333333333335</v>
      </c>
      <c r="AD85">
        <v>30</v>
      </c>
      <c r="AE85">
        <v>0</v>
      </c>
      <c r="AF85">
        <v>0</v>
      </c>
    </row>
    <row r="86" spans="1:32" hidden="1" x14ac:dyDescent="0.3">
      <c r="B86" t="s">
        <v>121</v>
      </c>
      <c r="D86" t="s">
        <v>9</v>
      </c>
      <c r="E86">
        <v>20</v>
      </c>
      <c r="F86" t="s">
        <v>37</v>
      </c>
      <c r="G86">
        <v>6</v>
      </c>
      <c r="H86" t="s">
        <v>75</v>
      </c>
      <c r="I86" t="s">
        <v>10</v>
      </c>
      <c r="J86" t="s">
        <v>76</v>
      </c>
      <c r="K86">
        <v>824</v>
      </c>
      <c r="L86">
        <v>0</v>
      </c>
      <c r="M86">
        <v>38.920914239482201</v>
      </c>
      <c r="N86">
        <f>(shortUnitDetails17[[#This Row],[Hour4-Spk/sec]]-shortUnitDetails17[[#This Row],[Hour1-Spk/sec]])/shortUnitDetails17[[#This Row],[Hour1-Spk/sec]]</f>
        <v>-1</v>
      </c>
      <c r="O86">
        <v>4.9963888888888883</v>
      </c>
      <c r="P86">
        <v>0</v>
      </c>
      <c r="Q86">
        <v>3.924722222222222</v>
      </c>
      <c r="R86">
        <v>41.389132340052583</v>
      </c>
      <c r="S86">
        <v>4.833333333333333</v>
      </c>
      <c r="T86">
        <v>38.873711660250834</v>
      </c>
      <c r="U86">
        <v>0</v>
      </c>
      <c r="V86">
        <v>35.182472029834841</v>
      </c>
      <c r="W86">
        <v>1.0978562214642866</v>
      </c>
      <c r="X86">
        <v>0.22411762925416367</v>
      </c>
      <c r="Y86">
        <v>4.9963888888888883</v>
      </c>
      <c r="Z86">
        <v>248</v>
      </c>
      <c r="AA86">
        <v>3.924722222222222</v>
      </c>
      <c r="AB86">
        <v>273</v>
      </c>
      <c r="AC86">
        <v>4.833333333333333</v>
      </c>
      <c r="AD86">
        <v>30</v>
      </c>
      <c r="AE86">
        <v>0</v>
      </c>
      <c r="AF86">
        <v>0</v>
      </c>
    </row>
    <row r="87" spans="1:32" hidden="1" x14ac:dyDescent="0.3">
      <c r="B87" t="s">
        <v>121</v>
      </c>
      <c r="D87" t="s">
        <v>9</v>
      </c>
      <c r="E87">
        <v>20</v>
      </c>
      <c r="F87" t="s">
        <v>37</v>
      </c>
      <c r="G87">
        <v>7</v>
      </c>
      <c r="H87" t="s">
        <v>81</v>
      </c>
      <c r="I87" t="s">
        <v>72</v>
      </c>
      <c r="J87" t="s">
        <v>72</v>
      </c>
      <c r="K87">
        <v>824</v>
      </c>
      <c r="L87">
        <v>0</v>
      </c>
      <c r="M87">
        <v>22.178186429930246</v>
      </c>
      <c r="N87">
        <f>(shortUnitDetails17[[#This Row],[Hour4-Spk/sec]]-shortUnitDetails17[[#This Row],[Hour1-Spk/sec]])/shortUnitDetails17[[#This Row],[Hour1-Spk/sec]]</f>
        <v>-1</v>
      </c>
      <c r="O87">
        <v>0.97747863247863231</v>
      </c>
      <c r="P87">
        <v>14.245416078984485</v>
      </c>
      <c r="Q87">
        <v>0.67333333333333345</v>
      </c>
      <c r="R87">
        <v>24.79541734860884</v>
      </c>
      <c r="S87">
        <v>1.6166666666666667</v>
      </c>
      <c r="T87">
        <v>20.549738219895289</v>
      </c>
      <c r="U87">
        <v>0</v>
      </c>
      <c r="V87">
        <v>21.178160919540229</v>
      </c>
      <c r="W87">
        <v>1.922240378380667</v>
      </c>
      <c r="X87">
        <v>1.1633965601503762</v>
      </c>
      <c r="Y87">
        <v>0.97747863247863231</v>
      </c>
      <c r="Z87">
        <v>248</v>
      </c>
      <c r="AA87">
        <v>0.67333333333333345</v>
      </c>
      <c r="AB87">
        <v>273</v>
      </c>
      <c r="AC87">
        <v>1.6166666666666667</v>
      </c>
      <c r="AD87">
        <v>30</v>
      </c>
      <c r="AE87">
        <v>0</v>
      </c>
      <c r="AF87">
        <v>0</v>
      </c>
    </row>
    <row r="88" spans="1:32" hidden="1" x14ac:dyDescent="0.3">
      <c r="B88" t="s">
        <v>121</v>
      </c>
      <c r="D88" t="s">
        <v>9</v>
      </c>
      <c r="E88">
        <v>20</v>
      </c>
      <c r="F88" t="s">
        <v>37</v>
      </c>
      <c r="G88">
        <v>8</v>
      </c>
      <c r="H88" t="s">
        <v>93</v>
      </c>
      <c r="I88" t="s">
        <v>72</v>
      </c>
      <c r="J88" t="s">
        <v>10</v>
      </c>
      <c r="K88">
        <v>824</v>
      </c>
      <c r="L88">
        <v>0</v>
      </c>
      <c r="M88">
        <v>18.93866706029965</v>
      </c>
      <c r="N88">
        <f>(shortUnitDetails17[[#This Row],[Hour4-Spk/sec]]-shortUnitDetails17[[#This Row],[Hour1-Spk/sec]])/shortUnitDetails17[[#This Row],[Hour1-Spk/sec]]</f>
        <v>-1</v>
      </c>
      <c r="O88">
        <v>2.2875000000000001</v>
      </c>
      <c r="P88">
        <v>26.774847870182555</v>
      </c>
      <c r="Q88">
        <v>1.691111111111111</v>
      </c>
      <c r="R88">
        <v>21.134384561073194</v>
      </c>
      <c r="S88">
        <v>2.0933333333333333</v>
      </c>
      <c r="T88">
        <v>19.224892346159191</v>
      </c>
      <c r="U88">
        <v>0</v>
      </c>
      <c r="V88">
        <v>16.406375784897762</v>
      </c>
      <c r="W88">
        <v>1.1409593024017965</v>
      </c>
      <c r="X88">
        <v>0.50485430016313215</v>
      </c>
      <c r="Y88">
        <v>2.2875000000000001</v>
      </c>
      <c r="Z88">
        <v>248</v>
      </c>
      <c r="AA88">
        <v>1.691111111111111</v>
      </c>
      <c r="AB88">
        <v>273</v>
      </c>
      <c r="AC88">
        <v>2.0933333333333333</v>
      </c>
      <c r="AD88">
        <v>30</v>
      </c>
      <c r="AE88">
        <v>0</v>
      </c>
      <c r="AF88">
        <v>0</v>
      </c>
    </row>
    <row r="89" spans="1:32" hidden="1" x14ac:dyDescent="0.3">
      <c r="B89" t="s">
        <v>121</v>
      </c>
      <c r="D89" t="s">
        <v>9</v>
      </c>
      <c r="E89">
        <v>20</v>
      </c>
      <c r="F89" t="s">
        <v>37</v>
      </c>
      <c r="G89">
        <v>9</v>
      </c>
      <c r="H89" t="s">
        <v>122</v>
      </c>
      <c r="I89" t="s">
        <v>72</v>
      </c>
      <c r="J89" t="s">
        <v>10</v>
      </c>
      <c r="K89">
        <v>824</v>
      </c>
      <c r="L89">
        <v>0</v>
      </c>
      <c r="M89">
        <v>3.2520325203252036</v>
      </c>
      <c r="N89">
        <f>(shortUnitDetails17[[#This Row],[Hour4-Spk/sec]]-shortUnitDetails17[[#This Row],[Hour1-Spk/sec]])/shortUnitDetails17[[#This Row],[Hour1-Spk/sec]]</f>
        <v>-1</v>
      </c>
      <c r="O89">
        <v>1.7638888888888888E-2</v>
      </c>
      <c r="P89">
        <v>0</v>
      </c>
      <c r="Q89">
        <v>1.5416666666666667E-2</v>
      </c>
      <c r="R89">
        <v>3.0303030303030303</v>
      </c>
      <c r="S89">
        <v>6.6666666666666671E-3</v>
      </c>
      <c r="T89">
        <v>7.0588235294117645</v>
      </c>
      <c r="U89">
        <v>0</v>
      </c>
      <c r="V89">
        <v>0</v>
      </c>
      <c r="W89">
        <v>1.4254798544566456</v>
      </c>
      <c r="X89">
        <v>48.853487333333327</v>
      </c>
      <c r="Y89">
        <v>1.7638888888888888E-2</v>
      </c>
      <c r="Z89">
        <v>248</v>
      </c>
      <c r="AA89">
        <v>1.5416666666666667E-2</v>
      </c>
      <c r="AB89">
        <v>273</v>
      </c>
      <c r="AC89">
        <v>6.6666666666666671E-3</v>
      </c>
      <c r="AD89">
        <v>30</v>
      </c>
      <c r="AE89">
        <v>0</v>
      </c>
      <c r="AF89">
        <v>0</v>
      </c>
    </row>
    <row r="90" spans="1:32" hidden="1" x14ac:dyDescent="0.3">
      <c r="B90" t="s">
        <v>121</v>
      </c>
      <c r="D90" t="s">
        <v>9</v>
      </c>
      <c r="E90">
        <v>20</v>
      </c>
      <c r="F90" t="s">
        <v>37</v>
      </c>
      <c r="G90">
        <v>10</v>
      </c>
      <c r="H90" t="s">
        <v>103</v>
      </c>
      <c r="I90" t="s">
        <v>10</v>
      </c>
      <c r="J90" t="s">
        <v>76</v>
      </c>
      <c r="K90">
        <v>824</v>
      </c>
      <c r="L90">
        <v>0</v>
      </c>
      <c r="M90">
        <v>58.527735072524656</v>
      </c>
      <c r="N90">
        <f>(shortUnitDetails17[[#This Row],[Hour4-Spk/sec]]-shortUnitDetails17[[#This Row],[Hour1-Spk/sec]])/shortUnitDetails17[[#This Row],[Hour1-Spk/sec]]</f>
        <v>-1</v>
      </c>
      <c r="O90">
        <v>8.6808333333333323</v>
      </c>
      <c r="P90">
        <v>58.873774122113254</v>
      </c>
      <c r="Q90">
        <v>6.980833333333333</v>
      </c>
      <c r="R90">
        <v>63.671574805570074</v>
      </c>
      <c r="S90">
        <v>8.2100000000000009</v>
      </c>
      <c r="T90">
        <v>58.816501510998663</v>
      </c>
      <c r="U90">
        <v>0</v>
      </c>
      <c r="V90">
        <v>53.708769735813668</v>
      </c>
      <c r="W90">
        <v>1.0056697208043477</v>
      </c>
      <c r="X90">
        <v>0.12795501637121312</v>
      </c>
      <c r="Y90">
        <v>8.6808333333333323</v>
      </c>
      <c r="Z90">
        <v>248</v>
      </c>
      <c r="AA90">
        <v>6.980833333333333</v>
      </c>
      <c r="AB90">
        <v>273</v>
      </c>
      <c r="AC90">
        <v>8.2100000000000009</v>
      </c>
      <c r="AD90">
        <v>30</v>
      </c>
      <c r="AE90">
        <v>0</v>
      </c>
      <c r="AF90">
        <v>0</v>
      </c>
    </row>
    <row r="91" spans="1:32" hidden="1" x14ac:dyDescent="0.3">
      <c r="B91" t="s">
        <v>121</v>
      </c>
      <c r="D91" t="s">
        <v>9</v>
      </c>
      <c r="E91">
        <v>20</v>
      </c>
      <c r="F91" t="s">
        <v>37</v>
      </c>
      <c r="G91">
        <v>11</v>
      </c>
      <c r="H91" t="s">
        <v>85</v>
      </c>
      <c r="I91" t="s">
        <v>72</v>
      </c>
      <c r="J91" t="s">
        <v>76</v>
      </c>
      <c r="K91">
        <v>824</v>
      </c>
      <c r="L91">
        <v>0</v>
      </c>
      <c r="M91">
        <v>22.018812883252963</v>
      </c>
      <c r="N91">
        <f>(shortUnitDetails17[[#This Row],[Hour4-Spk/sec]]-shortUnitDetails17[[#This Row],[Hour1-Spk/sec]])/shortUnitDetails17[[#This Row],[Hour1-Spk/sec]]</f>
        <v>-1</v>
      </c>
      <c r="O91">
        <v>2.8813888888888886</v>
      </c>
      <c r="P91">
        <v>23.503325942350333</v>
      </c>
      <c r="Q91">
        <v>2.1574999999999998</v>
      </c>
      <c r="R91">
        <v>25.245962502320403</v>
      </c>
      <c r="S91">
        <v>2.66</v>
      </c>
      <c r="T91">
        <v>22.731182795698928</v>
      </c>
      <c r="U91">
        <v>0</v>
      </c>
      <c r="V91">
        <v>18.700863513339346</v>
      </c>
      <c r="W91">
        <v>1.0835450926189358</v>
      </c>
      <c r="X91">
        <v>0.39857895502781782</v>
      </c>
      <c r="Y91">
        <v>2.8813888888888886</v>
      </c>
      <c r="Z91">
        <v>248</v>
      </c>
      <c r="AA91">
        <v>2.1574999999999998</v>
      </c>
      <c r="AB91">
        <v>273</v>
      </c>
      <c r="AC91">
        <v>2.66</v>
      </c>
      <c r="AD91">
        <v>30</v>
      </c>
      <c r="AE91">
        <v>0</v>
      </c>
      <c r="AF91">
        <v>0</v>
      </c>
    </row>
    <row r="92" spans="1:32" hidden="1" x14ac:dyDescent="0.3">
      <c r="B92" t="s">
        <v>121</v>
      </c>
      <c r="D92" t="s">
        <v>9</v>
      </c>
      <c r="E92">
        <v>20</v>
      </c>
      <c r="F92" t="s">
        <v>37</v>
      </c>
      <c r="G92">
        <v>12</v>
      </c>
      <c r="H92" t="s">
        <v>87</v>
      </c>
      <c r="I92" t="s">
        <v>72</v>
      </c>
      <c r="J92" t="s">
        <v>76</v>
      </c>
      <c r="K92">
        <v>824</v>
      </c>
      <c r="L92">
        <v>0</v>
      </c>
      <c r="M92">
        <v>20.346366720228531</v>
      </c>
      <c r="N92">
        <f>(shortUnitDetails17[[#This Row],[Hour4-Spk/sec]]-shortUnitDetails17[[#This Row],[Hour1-Spk/sec]])/shortUnitDetails17[[#This Row],[Hour1-Spk/sec]]</f>
        <v>-1</v>
      </c>
      <c r="O92">
        <v>2.3699999999999997</v>
      </c>
      <c r="P92">
        <v>47.768281101614434</v>
      </c>
      <c r="Q92">
        <v>1.7602777777777776</v>
      </c>
      <c r="R92">
        <v>21.288798920377868</v>
      </c>
      <c r="S92">
        <v>2.3766666666666665</v>
      </c>
      <c r="T92">
        <v>19.163670262351847</v>
      </c>
      <c r="U92">
        <v>0</v>
      </c>
      <c r="V92">
        <v>17.320806182754964</v>
      </c>
      <c r="W92">
        <v>1.1022003653413475</v>
      </c>
      <c r="X92">
        <v>0.48315872049456732</v>
      </c>
      <c r="Y92">
        <v>2.3699999999999997</v>
      </c>
      <c r="Z92">
        <v>248</v>
      </c>
      <c r="AA92">
        <v>1.7602777777777776</v>
      </c>
      <c r="AB92">
        <v>273</v>
      </c>
      <c r="AC92">
        <v>2.3766666666666665</v>
      </c>
      <c r="AD92">
        <v>30</v>
      </c>
      <c r="AE92">
        <v>0</v>
      </c>
      <c r="AF92">
        <v>0</v>
      </c>
    </row>
    <row r="93" spans="1:32" hidden="1" x14ac:dyDescent="0.3">
      <c r="B93" t="s">
        <v>121</v>
      </c>
      <c r="D93" t="s">
        <v>9</v>
      </c>
      <c r="E93">
        <v>20</v>
      </c>
      <c r="F93" t="s">
        <v>37</v>
      </c>
      <c r="G93">
        <v>13</v>
      </c>
      <c r="H93" t="s">
        <v>105</v>
      </c>
      <c r="I93" t="s">
        <v>10</v>
      </c>
      <c r="J93" t="s">
        <v>76</v>
      </c>
      <c r="K93">
        <v>824</v>
      </c>
      <c r="L93">
        <v>0</v>
      </c>
      <c r="M93">
        <v>63.720128848602883</v>
      </c>
      <c r="N93">
        <f>(shortUnitDetails17[[#This Row],[Hour4-Spk/sec]]-shortUnitDetails17[[#This Row],[Hour1-Spk/sec]])/shortUnitDetails17[[#This Row],[Hour1-Spk/sec]]</f>
        <v>-1</v>
      </c>
      <c r="O93">
        <v>10.007777777777779</v>
      </c>
      <c r="P93">
        <v>0</v>
      </c>
      <c r="Q93">
        <v>8.1555555555555568</v>
      </c>
      <c r="R93">
        <v>70.043324143363535</v>
      </c>
      <c r="S93">
        <v>9.9166666666666661</v>
      </c>
      <c r="T93">
        <v>65.02599337245006</v>
      </c>
      <c r="U93">
        <v>0</v>
      </c>
      <c r="V93">
        <v>60.797889878008569</v>
      </c>
      <c r="W93">
        <v>1.0166476716274715</v>
      </c>
      <c r="X93">
        <v>0.10999248905379279</v>
      </c>
      <c r="Y93">
        <v>10.007777777777779</v>
      </c>
      <c r="Z93">
        <v>248</v>
      </c>
      <c r="AA93">
        <v>8.1555555555555568</v>
      </c>
      <c r="AB93">
        <v>273</v>
      </c>
      <c r="AC93">
        <v>9.9166666666666661</v>
      </c>
      <c r="AD93">
        <v>30</v>
      </c>
      <c r="AE93">
        <v>0</v>
      </c>
      <c r="AF93">
        <v>0</v>
      </c>
    </row>
    <row r="94" spans="1:32" hidden="1" x14ac:dyDescent="0.3">
      <c r="B94" t="s">
        <v>121</v>
      </c>
      <c r="D94" t="s">
        <v>9</v>
      </c>
      <c r="E94">
        <v>20</v>
      </c>
      <c r="F94" t="s">
        <v>37</v>
      </c>
      <c r="G94">
        <v>14</v>
      </c>
      <c r="H94" t="s">
        <v>90</v>
      </c>
      <c r="I94" t="s">
        <v>72</v>
      </c>
      <c r="J94" t="s">
        <v>120</v>
      </c>
      <c r="K94">
        <v>824</v>
      </c>
      <c r="L94">
        <v>0</v>
      </c>
      <c r="M94">
        <v>16.118620133145047</v>
      </c>
      <c r="N94">
        <f>(shortUnitDetails17[[#This Row],[Hour4-Spk/sec]]-shortUnitDetails17[[#This Row],[Hour1-Spk/sec]])/shortUnitDetails17[[#This Row],[Hour1-Spk/sec]]</f>
        <v>-1</v>
      </c>
      <c r="O94">
        <v>0.64521314631463145</v>
      </c>
      <c r="P94">
        <v>8.695652173913043</v>
      </c>
      <c r="Q94">
        <v>0.71638888888888885</v>
      </c>
      <c r="R94">
        <v>11.631274131274132</v>
      </c>
      <c r="S94">
        <v>0.92</v>
      </c>
      <c r="T94">
        <v>12.418952618453865</v>
      </c>
      <c r="U94">
        <v>0</v>
      </c>
      <c r="V94">
        <v>21.347941567065075</v>
      </c>
      <c r="W94">
        <v>1.6650327797693596</v>
      </c>
      <c r="X94">
        <v>1.4367769910681056</v>
      </c>
      <c r="Y94">
        <v>0.64521314631463145</v>
      </c>
      <c r="Z94">
        <v>248</v>
      </c>
      <c r="AA94">
        <v>0.71638888888888885</v>
      </c>
      <c r="AB94">
        <v>273</v>
      </c>
      <c r="AC94">
        <v>0.92</v>
      </c>
      <c r="AD94">
        <v>30</v>
      </c>
      <c r="AE94">
        <v>0</v>
      </c>
      <c r="AF94">
        <v>0</v>
      </c>
    </row>
    <row r="95" spans="1:32" x14ac:dyDescent="0.3">
      <c r="A95" s="88">
        <v>14</v>
      </c>
      <c r="B95" t="s">
        <v>83</v>
      </c>
      <c r="C95" t="s">
        <v>229</v>
      </c>
      <c r="D95" t="s">
        <v>9</v>
      </c>
      <c r="E95">
        <v>1</v>
      </c>
      <c r="F95" t="s">
        <v>36</v>
      </c>
      <c r="G95">
        <v>1</v>
      </c>
      <c r="H95" t="s">
        <v>84</v>
      </c>
      <c r="I95" t="s">
        <v>11</v>
      </c>
      <c r="J95" t="s">
        <v>72</v>
      </c>
      <c r="K95">
        <v>24</v>
      </c>
      <c r="L95">
        <v>1.8023227775637736</v>
      </c>
      <c r="M95">
        <v>34.558413750623295</v>
      </c>
      <c r="N95">
        <f>(shortUnitDetails17[[#This Row],[Hour4-Spk/sec]]-shortUnitDetails17[[#This Row],[Hour1-Spk/sec]])/shortUnitDetails17[[#This Row],[Hour1-Spk/sec]]</f>
        <v>6.362960222201667</v>
      </c>
      <c r="O95">
        <v>0.47080626177024482</v>
      </c>
      <c r="P95">
        <v>11.741573033707866</v>
      </c>
      <c r="Q95">
        <v>0.58265151515151514</v>
      </c>
      <c r="R95">
        <v>14.085144927536231</v>
      </c>
      <c r="S95">
        <v>2.6893055555555558</v>
      </c>
      <c r="T95">
        <v>35.556217128113524</v>
      </c>
      <c r="U95">
        <v>3.4665277777777779</v>
      </c>
      <c r="V95">
        <v>40.93944278148745</v>
      </c>
      <c r="W95">
        <v>2.4472815629085742</v>
      </c>
      <c r="X95">
        <v>0.5279232383006488</v>
      </c>
      <c r="Y95">
        <v>0.47080626177024482</v>
      </c>
      <c r="Z95">
        <v>17</v>
      </c>
      <c r="AA95">
        <v>0.58265151515151514</v>
      </c>
      <c r="AB95">
        <v>6</v>
      </c>
      <c r="AC95">
        <v>2.6893055555555558</v>
      </c>
      <c r="AD95">
        <v>0</v>
      </c>
      <c r="AE95">
        <v>3.4665277777777779</v>
      </c>
      <c r="AF95">
        <v>0</v>
      </c>
    </row>
    <row r="96" spans="1:32" hidden="1" x14ac:dyDescent="0.3">
      <c r="B96" t="s">
        <v>124</v>
      </c>
      <c r="D96" t="s">
        <v>9</v>
      </c>
      <c r="E96">
        <v>25</v>
      </c>
      <c r="F96" t="s">
        <v>37</v>
      </c>
      <c r="G96">
        <v>3</v>
      </c>
      <c r="H96" t="s">
        <v>75</v>
      </c>
      <c r="I96" t="s">
        <v>72</v>
      </c>
      <c r="J96" t="s">
        <v>72</v>
      </c>
      <c r="K96">
        <v>506</v>
      </c>
      <c r="L96">
        <v>0</v>
      </c>
      <c r="M96">
        <v>41.434493904367073</v>
      </c>
      <c r="N96">
        <f>(shortUnitDetails17[[#This Row],[Hour4-Spk/sec]]-shortUnitDetails17[[#This Row],[Hour1-Spk/sec]])/shortUnitDetails17[[#This Row],[Hour1-Spk/sec]]</f>
        <v>-1</v>
      </c>
      <c r="O96">
        <v>3.6174999999999997</v>
      </c>
      <c r="P96">
        <v>34.727377711787511</v>
      </c>
      <c r="Q96">
        <v>0</v>
      </c>
      <c r="R96">
        <v>43.18181818181818</v>
      </c>
      <c r="S96">
        <v>0</v>
      </c>
      <c r="T96">
        <v>51.366559485530551</v>
      </c>
      <c r="U96">
        <v>0</v>
      </c>
      <c r="V96">
        <v>39.039898267366077</v>
      </c>
      <c r="W96">
        <v>5.4085720378180051</v>
      </c>
      <c r="X96">
        <v>0.30614038875799388</v>
      </c>
      <c r="Y96">
        <v>3.6174999999999997</v>
      </c>
      <c r="Z96">
        <v>29</v>
      </c>
      <c r="AA96">
        <v>0</v>
      </c>
      <c r="AB96">
        <v>0</v>
      </c>
      <c r="AC96">
        <v>0</v>
      </c>
      <c r="AD96">
        <v>0</v>
      </c>
      <c r="AE96">
        <v>0</v>
      </c>
      <c r="AF96">
        <v>0</v>
      </c>
    </row>
    <row r="97" spans="1:32" hidden="1" x14ac:dyDescent="0.3">
      <c r="B97" t="s">
        <v>124</v>
      </c>
      <c r="D97" t="s">
        <v>9</v>
      </c>
      <c r="E97">
        <v>25</v>
      </c>
      <c r="F97" t="s">
        <v>37</v>
      </c>
      <c r="G97">
        <v>4</v>
      </c>
      <c r="H97" t="s">
        <v>81</v>
      </c>
      <c r="I97" t="s">
        <v>72</v>
      </c>
      <c r="J97" t="s">
        <v>10</v>
      </c>
      <c r="K97">
        <v>506</v>
      </c>
      <c r="L97">
        <v>0</v>
      </c>
      <c r="M97">
        <v>24.365123738339758</v>
      </c>
      <c r="N97">
        <f>(shortUnitDetails17[[#This Row],[Hour4-Spk/sec]]-shortUnitDetails17[[#This Row],[Hour1-Spk/sec]])/shortUnitDetails17[[#This Row],[Hour1-Spk/sec]]</f>
        <v>-1</v>
      </c>
      <c r="O97">
        <v>2.6304689480354875</v>
      </c>
      <c r="P97">
        <v>32.371007371007373</v>
      </c>
      <c r="Q97">
        <v>0</v>
      </c>
      <c r="R97">
        <v>22.464558342420936</v>
      </c>
      <c r="S97">
        <v>0</v>
      </c>
      <c r="T97">
        <v>22.500783453462862</v>
      </c>
      <c r="U97">
        <v>0</v>
      </c>
      <c r="V97">
        <v>20.342034203420344</v>
      </c>
      <c r="W97">
        <v>4.780838858690279</v>
      </c>
      <c r="X97">
        <v>0.3989933242025272</v>
      </c>
      <c r="Y97">
        <v>2.6304689480354875</v>
      </c>
      <c r="Z97">
        <v>29</v>
      </c>
      <c r="AA97">
        <v>0</v>
      </c>
      <c r="AB97">
        <v>0</v>
      </c>
      <c r="AC97">
        <v>0</v>
      </c>
      <c r="AD97">
        <v>0</v>
      </c>
      <c r="AE97">
        <v>0</v>
      </c>
      <c r="AF97">
        <v>0</v>
      </c>
    </row>
    <row r="98" spans="1:32" hidden="1" x14ac:dyDescent="0.3">
      <c r="B98" t="s">
        <v>124</v>
      </c>
      <c r="D98" t="s">
        <v>9</v>
      </c>
      <c r="E98">
        <v>25</v>
      </c>
      <c r="F98" t="s">
        <v>37</v>
      </c>
      <c r="G98">
        <v>5</v>
      </c>
      <c r="H98" t="s">
        <v>105</v>
      </c>
      <c r="I98" t="s">
        <v>10</v>
      </c>
      <c r="J98" t="s">
        <v>10</v>
      </c>
      <c r="K98">
        <v>506</v>
      </c>
      <c r="L98">
        <v>0</v>
      </c>
      <c r="M98">
        <v>75.44354519811246</v>
      </c>
      <c r="N98">
        <f>(shortUnitDetails17[[#This Row],[Hour4-Spk/sec]]-shortUnitDetails17[[#This Row],[Hour1-Spk/sec]])/shortUnitDetails17[[#This Row],[Hour1-Spk/sec]]</f>
        <v>-1</v>
      </c>
      <c r="O98">
        <v>10.48944048345834</v>
      </c>
      <c r="P98">
        <v>78.580490084796679</v>
      </c>
      <c r="Q98">
        <v>0</v>
      </c>
      <c r="R98">
        <v>68.915599515278544</v>
      </c>
      <c r="S98">
        <v>0</v>
      </c>
      <c r="T98">
        <v>82.795811299458649</v>
      </c>
      <c r="U98">
        <v>0</v>
      </c>
      <c r="V98">
        <v>73.32730560578662</v>
      </c>
      <c r="W98">
        <v>9.2662419366543922</v>
      </c>
      <c r="X98">
        <v>0.10071079179307747</v>
      </c>
      <c r="Y98">
        <v>10.48944048345834</v>
      </c>
      <c r="Z98">
        <v>29</v>
      </c>
      <c r="AA98">
        <v>0</v>
      </c>
      <c r="AB98">
        <v>0</v>
      </c>
      <c r="AC98">
        <v>0</v>
      </c>
      <c r="AD98">
        <v>0</v>
      </c>
      <c r="AE98">
        <v>0</v>
      </c>
      <c r="AF98">
        <v>0</v>
      </c>
    </row>
    <row r="99" spans="1:32" hidden="1" x14ac:dyDescent="0.3">
      <c r="B99" t="s">
        <v>124</v>
      </c>
      <c r="D99" t="s">
        <v>9</v>
      </c>
      <c r="E99">
        <v>25</v>
      </c>
      <c r="F99" t="s">
        <v>37</v>
      </c>
      <c r="G99">
        <v>6</v>
      </c>
      <c r="H99" t="s">
        <v>90</v>
      </c>
      <c r="I99" t="s">
        <v>72</v>
      </c>
      <c r="J99" t="s">
        <v>72</v>
      </c>
      <c r="K99">
        <v>506</v>
      </c>
      <c r="L99">
        <v>0</v>
      </c>
      <c r="M99">
        <v>33.279800142755171</v>
      </c>
      <c r="N99">
        <f>(shortUnitDetails17[[#This Row],[Hour4-Spk/sec]]-shortUnitDetails17[[#This Row],[Hour1-Spk/sec]])/shortUnitDetails17[[#This Row],[Hour1-Spk/sec]]</f>
        <v>-1</v>
      </c>
      <c r="O99">
        <v>0.65280092592592587</v>
      </c>
      <c r="P99">
        <v>21.382842509603073</v>
      </c>
      <c r="Q99">
        <v>0</v>
      </c>
      <c r="R99">
        <v>36.165327210103335</v>
      </c>
      <c r="S99">
        <v>0</v>
      </c>
      <c r="T99">
        <v>42.389525368248769</v>
      </c>
      <c r="U99">
        <v>0</v>
      </c>
      <c r="V99">
        <v>16.496163682864452</v>
      </c>
      <c r="W99">
        <v>2.7517927198341665</v>
      </c>
      <c r="X99">
        <v>1.5056888410596025</v>
      </c>
      <c r="Y99">
        <v>0.65280092592592587</v>
      </c>
      <c r="Z99">
        <v>29</v>
      </c>
      <c r="AA99">
        <v>0</v>
      </c>
      <c r="AB99">
        <v>0</v>
      </c>
      <c r="AC99">
        <v>0</v>
      </c>
      <c r="AD99">
        <v>0</v>
      </c>
      <c r="AE99">
        <v>0</v>
      </c>
      <c r="AF99">
        <v>0</v>
      </c>
    </row>
    <row r="100" spans="1:32" hidden="1" x14ac:dyDescent="0.3">
      <c r="A100" s="88"/>
      <c r="B100" t="s">
        <v>124</v>
      </c>
      <c r="D100" t="s">
        <v>9</v>
      </c>
      <c r="E100">
        <v>25</v>
      </c>
      <c r="F100" t="s">
        <v>37</v>
      </c>
      <c r="G100">
        <v>1</v>
      </c>
      <c r="H100" t="s">
        <v>71</v>
      </c>
      <c r="I100" t="s">
        <v>11</v>
      </c>
      <c r="J100" t="s">
        <v>76</v>
      </c>
      <c r="K100">
        <v>506</v>
      </c>
      <c r="L100">
        <v>0</v>
      </c>
      <c r="M100">
        <v>40.271970773290036</v>
      </c>
      <c r="N100">
        <f>(shortUnitDetails17[[#This Row],[Hour4-Spk/sec]]-shortUnitDetails17[[#This Row],[Hour1-Spk/sec]])/shortUnitDetails17[[#This Row],[Hour1-Spk/sec]]</f>
        <v>-1</v>
      </c>
      <c r="O100">
        <v>2.7877777777777779</v>
      </c>
      <c r="P100">
        <v>34.091698506425843</v>
      </c>
      <c r="Q100">
        <v>0</v>
      </c>
      <c r="R100">
        <v>39.139622641509433</v>
      </c>
      <c r="S100">
        <v>0</v>
      </c>
      <c r="T100">
        <v>34.586466165413533</v>
      </c>
      <c r="U100">
        <v>0</v>
      </c>
      <c r="V100">
        <v>47.887323943661968</v>
      </c>
      <c r="W100">
        <v>4.8729850404057267</v>
      </c>
      <c r="X100">
        <v>0.39412627482438645</v>
      </c>
      <c r="Y100">
        <v>2.7877777777777779</v>
      </c>
      <c r="Z100">
        <v>29</v>
      </c>
      <c r="AA100">
        <v>0</v>
      </c>
      <c r="AB100">
        <v>0</v>
      </c>
      <c r="AC100">
        <v>0</v>
      </c>
      <c r="AD100">
        <v>0</v>
      </c>
      <c r="AE100">
        <v>0</v>
      </c>
      <c r="AF100">
        <v>0</v>
      </c>
    </row>
    <row r="101" spans="1:32" x14ac:dyDescent="0.3">
      <c r="A101" s="180">
        <v>13</v>
      </c>
      <c r="B101" s="180" t="s">
        <v>140</v>
      </c>
      <c r="C101" s="180"/>
      <c r="D101" s="180" t="s">
        <v>9</v>
      </c>
      <c r="E101" s="180">
        <v>22</v>
      </c>
      <c r="F101" s="180" t="s">
        <v>37</v>
      </c>
      <c r="G101" s="180">
        <v>2</v>
      </c>
      <c r="H101" s="180" t="s">
        <v>134</v>
      </c>
      <c r="I101" s="180" t="s">
        <v>72</v>
      </c>
      <c r="J101" s="180" t="s">
        <v>72</v>
      </c>
      <c r="K101" s="180">
        <v>889</v>
      </c>
      <c r="L101" s="180">
        <v>1.9937764964458133</v>
      </c>
      <c r="M101" s="180">
        <v>69.617431524979807</v>
      </c>
      <c r="N101" s="180">
        <f>(shortUnitDetails17[[#This Row],[Hour4-Spk/sec]]-shortUnitDetails17[[#This Row],[Hour1-Spk/sec]])/shortUnitDetails17[[#This Row],[Hour1-Spk/sec]]</f>
        <v>-0.37844838756309207</v>
      </c>
      <c r="O101" s="180">
        <v>2.0312132352941177</v>
      </c>
      <c r="P101" s="180">
        <v>69.689484827099506</v>
      </c>
      <c r="Q101" s="180">
        <v>2.4802777777777778</v>
      </c>
      <c r="R101" s="180">
        <v>71.310240963855421</v>
      </c>
      <c r="S101" s="180">
        <v>2.201111111111111</v>
      </c>
      <c r="T101" s="180">
        <v>69.382486575795127</v>
      </c>
      <c r="U101" s="180">
        <v>1.2625038616002473</v>
      </c>
      <c r="V101" s="180">
        <v>70.469565217391306</v>
      </c>
      <c r="W101" s="180">
        <v>2.9816954888083225</v>
      </c>
      <c r="X101" s="180">
        <v>0.4752160877724369</v>
      </c>
      <c r="Y101" s="180">
        <v>2.0312132352941177</v>
      </c>
      <c r="Z101" s="180">
        <v>314</v>
      </c>
      <c r="AA101" s="180">
        <v>2.4802777777777778</v>
      </c>
      <c r="AB101" s="180">
        <v>163</v>
      </c>
      <c r="AC101" s="180">
        <v>2.201111111111111</v>
      </c>
      <c r="AD101" s="180">
        <v>263</v>
      </c>
      <c r="AE101" s="180">
        <v>1.2625038616002473</v>
      </c>
      <c r="AF101" s="180">
        <v>69</v>
      </c>
    </row>
    <row r="102" spans="1:32" hidden="1" x14ac:dyDescent="0.3">
      <c r="B102" t="s">
        <v>126</v>
      </c>
      <c r="D102" t="s">
        <v>9</v>
      </c>
      <c r="E102">
        <v>21</v>
      </c>
      <c r="F102" t="s">
        <v>37</v>
      </c>
      <c r="G102">
        <v>2</v>
      </c>
      <c r="H102" t="s">
        <v>111</v>
      </c>
      <c r="I102" t="s">
        <v>72</v>
      </c>
      <c r="J102" t="s">
        <v>72</v>
      </c>
      <c r="K102">
        <v>880</v>
      </c>
      <c r="L102">
        <v>0</v>
      </c>
      <c r="M102">
        <v>1.0204081632653061</v>
      </c>
      <c r="N102">
        <f>(shortUnitDetails17[[#This Row],[Hour4-Spk/sec]]-shortUnitDetails17[[#This Row],[Hour1-Spk/sec]])/shortUnitDetails17[[#This Row],[Hour1-Spk/sec]]</f>
        <v>-1</v>
      </c>
      <c r="O102">
        <v>6.6666666666666671E-3</v>
      </c>
      <c r="P102">
        <v>1.0204081632653061</v>
      </c>
      <c r="Q102">
        <v>0</v>
      </c>
      <c r="R102">
        <v>0</v>
      </c>
      <c r="S102">
        <v>0</v>
      </c>
      <c r="T102">
        <v>0</v>
      </c>
      <c r="U102">
        <v>0</v>
      </c>
      <c r="V102">
        <v>0</v>
      </c>
      <c r="W102">
        <v>5.8983611230723687</v>
      </c>
      <c r="X102">
        <v>8.1783158045977018</v>
      </c>
      <c r="Y102">
        <v>6.6666666666666671E-3</v>
      </c>
      <c r="Z102">
        <v>213</v>
      </c>
      <c r="AA102">
        <v>0</v>
      </c>
      <c r="AB102">
        <v>170</v>
      </c>
      <c r="AC102">
        <v>0</v>
      </c>
      <c r="AD102">
        <v>303</v>
      </c>
      <c r="AE102">
        <v>0</v>
      </c>
      <c r="AF102">
        <v>64</v>
      </c>
    </row>
    <row r="103" spans="1:32" hidden="1" x14ac:dyDescent="0.3">
      <c r="B103" t="s">
        <v>126</v>
      </c>
      <c r="D103" t="s">
        <v>9</v>
      </c>
      <c r="E103">
        <v>21</v>
      </c>
      <c r="F103" t="s">
        <v>37</v>
      </c>
      <c r="G103">
        <v>3</v>
      </c>
      <c r="H103" t="s">
        <v>74</v>
      </c>
      <c r="I103" t="s">
        <v>72</v>
      </c>
      <c r="J103" t="s">
        <v>76</v>
      </c>
      <c r="K103">
        <v>880</v>
      </c>
      <c r="L103">
        <v>0.62416996438357342</v>
      </c>
      <c r="M103">
        <v>13.13522287426645</v>
      </c>
      <c r="N103">
        <f>(shortUnitDetails17[[#This Row],[Hour4-Spk/sec]]-shortUnitDetails17[[#This Row],[Hour1-Spk/sec]])/shortUnitDetails17[[#This Row],[Hour1-Spk/sec]]</f>
        <v>128.55942668136714</v>
      </c>
      <c r="O103">
        <v>7.3239664082687334E-3</v>
      </c>
      <c r="P103">
        <v>11.904761904761903</v>
      </c>
      <c r="Q103">
        <v>4.5555555555555564E-2</v>
      </c>
      <c r="R103">
        <v>0</v>
      </c>
      <c r="S103">
        <v>1.4949114466815807</v>
      </c>
      <c r="T103">
        <v>12.999694842844065</v>
      </c>
      <c r="U103">
        <v>0.94888888888888889</v>
      </c>
      <c r="V103">
        <v>14.709457816678823</v>
      </c>
      <c r="W103">
        <v>5.1087511538950121</v>
      </c>
      <c r="X103">
        <v>1.4458451665224912</v>
      </c>
      <c r="Y103">
        <v>7.3239664082687334E-3</v>
      </c>
      <c r="Z103">
        <v>213</v>
      </c>
      <c r="AA103">
        <v>4.5555555555555564E-2</v>
      </c>
      <c r="AB103">
        <v>170</v>
      </c>
      <c r="AC103">
        <v>1.4949114466815807</v>
      </c>
      <c r="AD103">
        <v>303</v>
      </c>
      <c r="AE103">
        <v>0.94888888888888889</v>
      </c>
      <c r="AF103">
        <v>64</v>
      </c>
    </row>
    <row r="104" spans="1:32" hidden="1" x14ac:dyDescent="0.3">
      <c r="B104" t="s">
        <v>126</v>
      </c>
      <c r="D104" t="s">
        <v>9</v>
      </c>
      <c r="E104">
        <v>21</v>
      </c>
      <c r="F104" t="s">
        <v>37</v>
      </c>
      <c r="G104">
        <v>4</v>
      </c>
      <c r="H104" t="s">
        <v>101</v>
      </c>
      <c r="I104" t="s">
        <v>72</v>
      </c>
      <c r="J104" t="s">
        <v>76</v>
      </c>
      <c r="K104">
        <v>880</v>
      </c>
      <c r="L104">
        <v>1.55957285115304</v>
      </c>
      <c r="M104">
        <v>27.936380512769055</v>
      </c>
      <c r="N104" t="e">
        <f>(shortUnitDetails17[[#This Row],[Hour4-Spk/sec]]-shortUnitDetails17[[#This Row],[Hour1-Spk/sec]])/shortUnitDetails17[[#This Row],[Hour1-Spk/sec]]</f>
        <v>#DIV/0!</v>
      </c>
      <c r="O104">
        <v>0</v>
      </c>
      <c r="P104">
        <v>0</v>
      </c>
      <c r="Q104">
        <v>3.7361111111111116E-2</v>
      </c>
      <c r="R104">
        <v>22.972972972972975</v>
      </c>
      <c r="S104">
        <v>3.4275969601677154</v>
      </c>
      <c r="T104">
        <v>30.031948881789138</v>
      </c>
      <c r="U104">
        <v>2.7733333333333334</v>
      </c>
      <c r="V104">
        <v>28.512435476302205</v>
      </c>
      <c r="W104">
        <v>6.736528615236737</v>
      </c>
      <c r="X104">
        <v>0.47228483302122343</v>
      </c>
      <c r="Y104">
        <v>0</v>
      </c>
      <c r="Z104">
        <v>213</v>
      </c>
      <c r="AA104">
        <v>3.7361111111111116E-2</v>
      </c>
      <c r="AB104">
        <v>170</v>
      </c>
      <c r="AC104">
        <v>3.4275969601677154</v>
      </c>
      <c r="AD104">
        <v>303</v>
      </c>
      <c r="AE104">
        <v>2.7733333333333334</v>
      </c>
      <c r="AF104">
        <v>64</v>
      </c>
    </row>
    <row r="105" spans="1:32" hidden="1" x14ac:dyDescent="0.3">
      <c r="B105" t="s">
        <v>126</v>
      </c>
      <c r="D105" t="s">
        <v>9</v>
      </c>
      <c r="E105">
        <v>21</v>
      </c>
      <c r="F105" t="s">
        <v>37</v>
      </c>
      <c r="G105">
        <v>5</v>
      </c>
      <c r="H105" t="s">
        <v>77</v>
      </c>
      <c r="I105" t="s">
        <v>72</v>
      </c>
      <c r="J105" t="s">
        <v>10</v>
      </c>
      <c r="K105">
        <v>880</v>
      </c>
      <c r="L105">
        <v>0.97437499999999999</v>
      </c>
      <c r="M105">
        <v>35.579380857710881</v>
      </c>
      <c r="N105">
        <f>(shortUnitDetails17[[#This Row],[Hour4-Spk/sec]]-shortUnitDetails17[[#This Row],[Hour1-Spk/sec]])/shortUnitDetails17[[#This Row],[Hour1-Spk/sec]]</f>
        <v>0.30204390613171839</v>
      </c>
      <c r="O105">
        <v>0.36694444444444446</v>
      </c>
      <c r="P105">
        <v>32.645541635961678</v>
      </c>
      <c r="Q105">
        <v>0.86861111111111111</v>
      </c>
      <c r="R105">
        <v>14.563106796116504</v>
      </c>
      <c r="S105">
        <v>2.1841666666666666</v>
      </c>
      <c r="T105">
        <v>41.801458928005076</v>
      </c>
      <c r="U105">
        <v>0.4777777777777778</v>
      </c>
      <c r="V105">
        <v>36.855872351556371</v>
      </c>
      <c r="W105">
        <v>17.928616393845392</v>
      </c>
      <c r="X105">
        <v>0.97586734662219798</v>
      </c>
      <c r="Y105">
        <v>0.36694444444444446</v>
      </c>
      <c r="Z105">
        <v>213</v>
      </c>
      <c r="AA105">
        <v>0.86861111111111111</v>
      </c>
      <c r="AB105">
        <v>170</v>
      </c>
      <c r="AC105">
        <v>2.1841666666666666</v>
      </c>
      <c r="AD105">
        <v>303</v>
      </c>
      <c r="AE105">
        <v>0.4777777777777778</v>
      </c>
      <c r="AF105">
        <v>64</v>
      </c>
    </row>
    <row r="106" spans="1:32" hidden="1" x14ac:dyDescent="0.3">
      <c r="B106" t="s">
        <v>126</v>
      </c>
      <c r="D106" t="s">
        <v>9</v>
      </c>
      <c r="E106">
        <v>21</v>
      </c>
      <c r="F106" t="s">
        <v>37</v>
      </c>
      <c r="G106">
        <v>6</v>
      </c>
      <c r="H106" t="s">
        <v>79</v>
      </c>
      <c r="I106" t="s">
        <v>72</v>
      </c>
      <c r="J106" t="s">
        <v>76</v>
      </c>
      <c r="K106">
        <v>880</v>
      </c>
      <c r="L106">
        <v>0.41918259189640766</v>
      </c>
      <c r="M106">
        <v>5.8160668847691745</v>
      </c>
      <c r="N106">
        <f>(shortUnitDetails17[[#This Row],[Hour4-Spk/sec]]-shortUnitDetails17[[#This Row],[Hour1-Spk/sec]])/shortUnitDetails17[[#This Row],[Hour1-Spk/sec]]</f>
        <v>1.6137404580152674</v>
      </c>
      <c r="O106">
        <v>0.18194444444444444</v>
      </c>
      <c r="P106">
        <v>0</v>
      </c>
      <c r="Q106">
        <v>0.52972222222222232</v>
      </c>
      <c r="R106">
        <v>6.3561643835616435</v>
      </c>
      <c r="S106">
        <v>0.48950814536340848</v>
      </c>
      <c r="T106">
        <v>5.6216216216216219</v>
      </c>
      <c r="U106">
        <v>0.47555555555555556</v>
      </c>
      <c r="V106">
        <v>5.6112224448897798</v>
      </c>
      <c r="W106">
        <v>1.0658507336652765</v>
      </c>
      <c r="X106">
        <v>1.9769997718788883</v>
      </c>
      <c r="Y106">
        <v>0.18194444444444444</v>
      </c>
      <c r="Z106">
        <v>213</v>
      </c>
      <c r="AA106">
        <v>0.52972222222222232</v>
      </c>
      <c r="AB106">
        <v>170</v>
      </c>
      <c r="AC106">
        <v>0.48950814536340848</v>
      </c>
      <c r="AD106">
        <v>303</v>
      </c>
      <c r="AE106">
        <v>0.47555555555555556</v>
      </c>
      <c r="AF106">
        <v>64</v>
      </c>
    </row>
    <row r="107" spans="1:32" hidden="1" x14ac:dyDescent="0.3">
      <c r="B107" t="s">
        <v>126</v>
      </c>
      <c r="D107" t="s">
        <v>9</v>
      </c>
      <c r="E107">
        <v>21</v>
      </c>
      <c r="F107" t="s">
        <v>37</v>
      </c>
      <c r="G107">
        <v>7</v>
      </c>
      <c r="H107" t="s">
        <v>80</v>
      </c>
      <c r="I107" t="s">
        <v>72</v>
      </c>
      <c r="J107" t="s">
        <v>72</v>
      </c>
      <c r="K107">
        <v>880</v>
      </c>
      <c r="L107">
        <v>0.11173886618676482</v>
      </c>
      <c r="M107">
        <v>3.5294117647058822</v>
      </c>
      <c r="N107">
        <f>(shortUnitDetails17[[#This Row],[Hour4-Spk/sec]]-shortUnitDetails17[[#This Row],[Hour1-Spk/sec]])/shortUnitDetails17[[#This Row],[Hour1-Spk/sec]]</f>
        <v>3.2462967813107935</v>
      </c>
      <c r="O107">
        <v>3.1399909191503692E-2</v>
      </c>
      <c r="P107">
        <v>66.666666666666657</v>
      </c>
      <c r="Q107">
        <v>8.3055555555555549E-2</v>
      </c>
      <c r="R107">
        <v>5.6213017751479288</v>
      </c>
      <c r="S107">
        <v>0.19916666666666669</v>
      </c>
      <c r="T107">
        <v>2.2321428571428572</v>
      </c>
      <c r="U107">
        <v>0.13333333333333333</v>
      </c>
      <c r="V107">
        <v>2.9368575624082229</v>
      </c>
      <c r="W107">
        <v>1.2900302131714803</v>
      </c>
      <c r="X107">
        <v>7.3715829350261384</v>
      </c>
      <c r="Y107">
        <v>3.1399909191503692E-2</v>
      </c>
      <c r="Z107">
        <v>213</v>
      </c>
      <c r="AA107">
        <v>8.3055555555555549E-2</v>
      </c>
      <c r="AB107">
        <v>170</v>
      </c>
      <c r="AC107">
        <v>0.19916666666666669</v>
      </c>
      <c r="AD107">
        <v>303</v>
      </c>
      <c r="AE107">
        <v>0.13333333333333333</v>
      </c>
      <c r="AF107">
        <v>64</v>
      </c>
    </row>
    <row r="108" spans="1:32" hidden="1" x14ac:dyDescent="0.3">
      <c r="B108" t="s">
        <v>126</v>
      </c>
      <c r="D108" t="s">
        <v>9</v>
      </c>
      <c r="E108">
        <v>21</v>
      </c>
      <c r="F108" t="s">
        <v>37</v>
      </c>
      <c r="G108">
        <v>8</v>
      </c>
      <c r="H108" t="s">
        <v>81</v>
      </c>
      <c r="I108" t="s">
        <v>72</v>
      </c>
      <c r="J108" t="s">
        <v>10</v>
      </c>
      <c r="K108">
        <v>880</v>
      </c>
      <c r="L108">
        <v>0.5880884735052605</v>
      </c>
      <c r="M108">
        <v>9.735130111524164</v>
      </c>
      <c r="N108">
        <f>(shortUnitDetails17[[#This Row],[Hour4-Spk/sec]]-shortUnitDetails17[[#This Row],[Hour1-Spk/sec]])/shortUnitDetails17[[#This Row],[Hour1-Spk/sec]]</f>
        <v>2.5796045785639952</v>
      </c>
      <c r="O108">
        <v>0.13347222222222224</v>
      </c>
      <c r="P108">
        <v>18.220338983050848</v>
      </c>
      <c r="Q108">
        <v>0.8224999999999999</v>
      </c>
      <c r="R108">
        <v>8.9127391507232847</v>
      </c>
      <c r="S108">
        <v>0.91860389402104203</v>
      </c>
      <c r="T108">
        <v>9.3971631205673756</v>
      </c>
      <c r="U108">
        <v>0.4777777777777778</v>
      </c>
      <c r="V108">
        <v>9.7988874625588362</v>
      </c>
      <c r="W108">
        <v>7.1541918326222778</v>
      </c>
      <c r="X108">
        <v>1.611542</v>
      </c>
      <c r="Y108">
        <v>0.13347222222222224</v>
      </c>
      <c r="Z108">
        <v>213</v>
      </c>
      <c r="AA108">
        <v>0.8224999999999999</v>
      </c>
      <c r="AB108">
        <v>170</v>
      </c>
      <c r="AC108">
        <v>0.91860389402104203</v>
      </c>
      <c r="AD108">
        <v>303</v>
      </c>
      <c r="AE108">
        <v>0.4777777777777778</v>
      </c>
      <c r="AF108">
        <v>64</v>
      </c>
    </row>
    <row r="109" spans="1:32" hidden="1" x14ac:dyDescent="0.3">
      <c r="B109" t="s">
        <v>126</v>
      </c>
      <c r="D109" t="s">
        <v>9</v>
      </c>
      <c r="E109">
        <v>21</v>
      </c>
      <c r="F109" t="s">
        <v>37</v>
      </c>
      <c r="G109">
        <v>9</v>
      </c>
      <c r="H109" t="s">
        <v>93</v>
      </c>
      <c r="I109" t="s">
        <v>72</v>
      </c>
      <c r="J109" t="s">
        <v>72</v>
      </c>
      <c r="K109">
        <v>880</v>
      </c>
      <c r="L109">
        <v>0.20715277777777777</v>
      </c>
      <c r="M109">
        <v>20.076425631981188</v>
      </c>
      <c r="N109" t="e">
        <f>(shortUnitDetails17[[#This Row],[Hour4-Spk/sec]]-shortUnitDetails17[[#This Row],[Hour1-Spk/sec]])/shortUnitDetails17[[#This Row],[Hour1-Spk/sec]]</f>
        <v>#DIV/0!</v>
      </c>
      <c r="O109">
        <v>0</v>
      </c>
      <c r="P109">
        <v>0</v>
      </c>
      <c r="Q109">
        <v>0.71527777777777779</v>
      </c>
      <c r="R109">
        <v>31.133671742808801</v>
      </c>
      <c r="S109">
        <v>8.5555555555555537E-2</v>
      </c>
      <c r="T109">
        <v>18.598583674990682</v>
      </c>
      <c r="U109">
        <v>2.777777777777778E-2</v>
      </c>
      <c r="V109">
        <v>0</v>
      </c>
      <c r="W109">
        <v>3.9075164572124161</v>
      </c>
      <c r="X109">
        <v>2.3940086240023648</v>
      </c>
      <c r="Y109">
        <v>0</v>
      </c>
      <c r="Z109">
        <v>213</v>
      </c>
      <c r="AA109">
        <v>0.71527777777777779</v>
      </c>
      <c r="AB109">
        <v>170</v>
      </c>
      <c r="AC109">
        <v>8.5555555555555537E-2</v>
      </c>
      <c r="AD109">
        <v>303</v>
      </c>
      <c r="AE109">
        <v>2.777777777777778E-2</v>
      </c>
      <c r="AF109">
        <v>64</v>
      </c>
    </row>
    <row r="110" spans="1:32" hidden="1" x14ac:dyDescent="0.3">
      <c r="B110" t="s">
        <v>126</v>
      </c>
      <c r="D110" t="s">
        <v>9</v>
      </c>
      <c r="E110">
        <v>21</v>
      </c>
      <c r="F110" t="s">
        <v>37</v>
      </c>
      <c r="G110">
        <v>10</v>
      </c>
      <c r="H110" t="s">
        <v>127</v>
      </c>
      <c r="I110" t="s">
        <v>72</v>
      </c>
      <c r="J110" t="s">
        <v>72</v>
      </c>
      <c r="K110">
        <v>880</v>
      </c>
      <c r="L110">
        <v>1.4930555555555558E-3</v>
      </c>
      <c r="M110">
        <v>0</v>
      </c>
      <c r="N110" t="e">
        <f>(shortUnitDetails17[[#This Row],[Hour4-Spk/sec]]-shortUnitDetails17[[#This Row],[Hour1-Spk/sec]])/shortUnitDetails17[[#This Row],[Hour1-Spk/sec]]</f>
        <v>#DIV/0!</v>
      </c>
      <c r="O110">
        <v>0</v>
      </c>
      <c r="P110">
        <v>0</v>
      </c>
      <c r="Q110">
        <v>0</v>
      </c>
      <c r="R110">
        <v>0</v>
      </c>
      <c r="S110">
        <v>4.8611111111111121E-3</v>
      </c>
      <c r="T110">
        <v>0</v>
      </c>
      <c r="U110">
        <v>1.1111111111111111E-3</v>
      </c>
      <c r="V110">
        <v>0</v>
      </c>
      <c r="W110">
        <v>0.99171353528320239</v>
      </c>
      <c r="X110">
        <v>127.00352678571426</v>
      </c>
      <c r="Y110">
        <v>0</v>
      </c>
      <c r="Z110">
        <v>213</v>
      </c>
      <c r="AA110">
        <v>0</v>
      </c>
      <c r="AB110">
        <v>170</v>
      </c>
      <c r="AC110">
        <v>4.8611111111111121E-3</v>
      </c>
      <c r="AD110">
        <v>303</v>
      </c>
      <c r="AE110">
        <v>1.1111111111111111E-3</v>
      </c>
      <c r="AF110">
        <v>64</v>
      </c>
    </row>
    <row r="111" spans="1:32" hidden="1" x14ac:dyDescent="0.3">
      <c r="B111" t="s">
        <v>126</v>
      </c>
      <c r="D111" t="s">
        <v>9</v>
      </c>
      <c r="E111">
        <v>21</v>
      </c>
      <c r="F111" t="s">
        <v>37</v>
      </c>
      <c r="G111">
        <v>11</v>
      </c>
      <c r="H111" t="s">
        <v>85</v>
      </c>
      <c r="I111" t="s">
        <v>72</v>
      </c>
      <c r="J111" t="s">
        <v>72</v>
      </c>
      <c r="K111">
        <v>880</v>
      </c>
      <c r="L111">
        <v>0.27847222222222218</v>
      </c>
      <c r="M111">
        <v>13.733025877530105</v>
      </c>
      <c r="N111">
        <f>(shortUnitDetails17[[#This Row],[Hour4-Spk/sec]]-shortUnitDetails17[[#This Row],[Hour1-Spk/sec]])/shortUnitDetails17[[#This Row],[Hour1-Spk/sec]]</f>
        <v>8.8888888888888875</v>
      </c>
      <c r="O111">
        <v>0.01</v>
      </c>
      <c r="P111">
        <v>2.5316455696202533</v>
      </c>
      <c r="Q111">
        <v>0.20749999999999999</v>
      </c>
      <c r="R111">
        <v>2.1333333333333333</v>
      </c>
      <c r="S111">
        <v>0.79749999999999999</v>
      </c>
      <c r="T111">
        <v>16.218487394957982</v>
      </c>
      <c r="U111">
        <v>9.8888888888888873E-2</v>
      </c>
      <c r="V111">
        <v>13.48747591522158</v>
      </c>
      <c r="W111">
        <v>13.032366767603373</v>
      </c>
      <c r="X111">
        <v>3.3469314668769719</v>
      </c>
      <c r="Y111">
        <v>0.01</v>
      </c>
      <c r="Z111">
        <v>213</v>
      </c>
      <c r="AA111">
        <v>0.20749999999999999</v>
      </c>
      <c r="AB111">
        <v>170</v>
      </c>
      <c r="AC111">
        <v>0.79749999999999999</v>
      </c>
      <c r="AD111">
        <v>303</v>
      </c>
      <c r="AE111">
        <v>9.8888888888888873E-2</v>
      </c>
      <c r="AF111">
        <v>64</v>
      </c>
    </row>
    <row r="112" spans="1:32" hidden="1" x14ac:dyDescent="0.3">
      <c r="B112" t="s">
        <v>126</v>
      </c>
      <c r="D112" t="s">
        <v>9</v>
      </c>
      <c r="E112">
        <v>21</v>
      </c>
      <c r="F112" t="s">
        <v>37</v>
      </c>
      <c r="G112">
        <v>12</v>
      </c>
      <c r="H112" t="s">
        <v>87</v>
      </c>
      <c r="I112" t="s">
        <v>72</v>
      </c>
      <c r="J112" t="s">
        <v>10</v>
      </c>
      <c r="K112">
        <v>880</v>
      </c>
      <c r="L112">
        <v>0.37680555555555556</v>
      </c>
      <c r="M112">
        <v>11.351656626506024</v>
      </c>
      <c r="N112">
        <f>(shortUnitDetails17[[#This Row],[Hour4-Spk/sec]]-shortUnitDetails17[[#This Row],[Hour1-Spk/sec]])/shortUnitDetails17[[#This Row],[Hour1-Spk/sec]]</f>
        <v>4.6315789473684204</v>
      </c>
      <c r="O112">
        <v>6.3333333333333339E-2</v>
      </c>
      <c r="P112">
        <v>2.5641025641025639</v>
      </c>
      <c r="Q112">
        <v>0.53388888888888886</v>
      </c>
      <c r="R112">
        <v>10.215482841181165</v>
      </c>
      <c r="S112">
        <v>0.55333333333333334</v>
      </c>
      <c r="T112">
        <v>10.71602532878714</v>
      </c>
      <c r="U112">
        <v>0.35666666666666669</v>
      </c>
      <c r="V112">
        <v>11.1328125</v>
      </c>
      <c r="W112">
        <v>3.8033411993919355</v>
      </c>
      <c r="X112">
        <v>2.6819423514538561</v>
      </c>
      <c r="Y112">
        <v>6.3333333333333339E-2</v>
      </c>
      <c r="Z112">
        <v>213</v>
      </c>
      <c r="AA112">
        <v>0.53388888888888886</v>
      </c>
      <c r="AB112">
        <v>170</v>
      </c>
      <c r="AC112">
        <v>0.55333333333333334</v>
      </c>
      <c r="AD112">
        <v>303</v>
      </c>
      <c r="AE112">
        <v>0.35666666666666669</v>
      </c>
      <c r="AF112">
        <v>64</v>
      </c>
    </row>
    <row r="113" spans="1:32" hidden="1" x14ac:dyDescent="0.3">
      <c r="B113" t="s">
        <v>126</v>
      </c>
      <c r="D113" t="s">
        <v>9</v>
      </c>
      <c r="E113">
        <v>21</v>
      </c>
      <c r="F113" t="s">
        <v>37</v>
      </c>
      <c r="G113">
        <v>13</v>
      </c>
      <c r="H113" t="s">
        <v>105</v>
      </c>
      <c r="I113" t="s">
        <v>72</v>
      </c>
      <c r="J113" t="s">
        <v>10</v>
      </c>
      <c r="K113">
        <v>880</v>
      </c>
      <c r="L113">
        <v>0.88028826412442684</v>
      </c>
      <c r="M113">
        <v>13.403666551366308</v>
      </c>
      <c r="N113">
        <f>(shortUnitDetails17[[#This Row],[Hour4-Spk/sec]]-shortUnitDetails17[[#This Row],[Hour1-Spk/sec]])/shortUnitDetails17[[#This Row],[Hour1-Spk/sec]]</f>
        <v>1.6057580907418476</v>
      </c>
      <c r="O113">
        <v>0.35860751915708811</v>
      </c>
      <c r="P113">
        <v>9.7402597402597415</v>
      </c>
      <c r="Q113">
        <v>1.0275455373406193</v>
      </c>
      <c r="R113">
        <v>12.403100775193799</v>
      </c>
      <c r="S113">
        <v>1.2005555555555556</v>
      </c>
      <c r="T113">
        <v>12.181226261530114</v>
      </c>
      <c r="U113">
        <v>0.93444444444444441</v>
      </c>
      <c r="V113">
        <v>16.630434782608695</v>
      </c>
      <c r="W113">
        <v>2.8221032924004747</v>
      </c>
      <c r="X113">
        <v>1.1844218584317738</v>
      </c>
      <c r="Y113">
        <v>0.35860751915708811</v>
      </c>
      <c r="Z113">
        <v>213</v>
      </c>
      <c r="AA113">
        <v>1.0275455373406193</v>
      </c>
      <c r="AB113">
        <v>170</v>
      </c>
      <c r="AC113">
        <v>1.2005555555555556</v>
      </c>
      <c r="AD113">
        <v>303</v>
      </c>
      <c r="AE113">
        <v>0.93444444444444441</v>
      </c>
      <c r="AF113">
        <v>64</v>
      </c>
    </row>
    <row r="114" spans="1:32" hidden="1" x14ac:dyDescent="0.3">
      <c r="B114" t="s">
        <v>126</v>
      </c>
      <c r="D114" t="s">
        <v>9</v>
      </c>
      <c r="E114">
        <v>21</v>
      </c>
      <c r="F114" t="s">
        <v>37</v>
      </c>
      <c r="G114">
        <v>14</v>
      </c>
      <c r="H114" t="s">
        <v>116</v>
      </c>
      <c r="I114" t="s">
        <v>72</v>
      </c>
      <c r="J114" t="s">
        <v>72</v>
      </c>
      <c r="K114">
        <v>880</v>
      </c>
      <c r="L114">
        <v>0.46622181730879492</v>
      </c>
      <c r="M114">
        <v>32.157537520313547</v>
      </c>
      <c r="N114">
        <f>(shortUnitDetails17[[#This Row],[Hour4-Spk/sec]]-shortUnitDetails17[[#This Row],[Hour1-Spk/sec]])/shortUnitDetails17[[#This Row],[Hour1-Spk/sec]]</f>
        <v>-0.29854749786913259</v>
      </c>
      <c r="O114">
        <v>0.51011875071666102</v>
      </c>
      <c r="P114">
        <v>58.640817177402539</v>
      </c>
      <c r="Q114">
        <v>0.48777777777777781</v>
      </c>
      <c r="R114">
        <v>14.658444022770398</v>
      </c>
      <c r="S114">
        <v>0.50916666666666677</v>
      </c>
      <c r="T114">
        <v>6.0310166570936241</v>
      </c>
      <c r="U114">
        <v>0.35782407407407407</v>
      </c>
      <c r="V114">
        <v>8.1426648721399744</v>
      </c>
      <c r="W114">
        <v>2.0215605472888414</v>
      </c>
      <c r="X114">
        <v>1.3143588192795956</v>
      </c>
      <c r="Y114">
        <v>0.51011875071666102</v>
      </c>
      <c r="Z114">
        <v>213</v>
      </c>
      <c r="AA114">
        <v>0.48777777777777781</v>
      </c>
      <c r="AB114">
        <v>170</v>
      </c>
      <c r="AC114">
        <v>0.50916666666666677</v>
      </c>
      <c r="AD114">
        <v>303</v>
      </c>
      <c r="AE114">
        <v>0.35782407407407407</v>
      </c>
      <c r="AF114">
        <v>64</v>
      </c>
    </row>
    <row r="115" spans="1:32" x14ac:dyDescent="0.3">
      <c r="A115">
        <v>22</v>
      </c>
      <c r="B115" t="s">
        <v>161</v>
      </c>
      <c r="C115" t="s">
        <v>229</v>
      </c>
      <c r="D115" t="s">
        <v>9</v>
      </c>
      <c r="E115">
        <v>8</v>
      </c>
      <c r="F115" t="s">
        <v>36</v>
      </c>
      <c r="G115">
        <v>1</v>
      </c>
      <c r="H115" t="s">
        <v>112</v>
      </c>
      <c r="I115" t="s">
        <v>72</v>
      </c>
      <c r="J115" t="s">
        <v>72</v>
      </c>
      <c r="K115">
        <v>1000</v>
      </c>
      <c r="L115">
        <v>0.92649777361379748</v>
      </c>
      <c r="M115">
        <v>10.05913138041188</v>
      </c>
      <c r="N115">
        <f>(shortUnitDetails17[[#This Row],[Hour4-Spk/sec]]-shortUnitDetails17[[#This Row],[Hour1-Spk/sec]])/shortUnitDetails17[[#This Row],[Hour1-Spk/sec]]</f>
        <v>9.6971990629768717E-2</v>
      </c>
      <c r="O115">
        <v>0.88819444444444429</v>
      </c>
      <c r="P115">
        <v>10.480997624703088</v>
      </c>
      <c r="Q115">
        <v>0.8176388888888888</v>
      </c>
      <c r="R115">
        <v>8.1357048748353105</v>
      </c>
      <c r="S115">
        <v>1.0258333333333334</v>
      </c>
      <c r="T115">
        <v>11.995667479014353</v>
      </c>
      <c r="U115">
        <v>0.97432442778852357</v>
      </c>
      <c r="V115">
        <v>10.108604845446949</v>
      </c>
      <c r="W115">
        <v>1.0820379652030581</v>
      </c>
      <c r="X115">
        <v>1.0516330709955446</v>
      </c>
      <c r="Y115">
        <v>0.88819444444444429</v>
      </c>
      <c r="Z115">
        <v>193</v>
      </c>
      <c r="AA115">
        <v>0.8176388888888888</v>
      </c>
      <c r="AB115">
        <v>252</v>
      </c>
      <c r="AC115">
        <v>1.0258333333333334</v>
      </c>
      <c r="AD115">
        <v>208</v>
      </c>
      <c r="AE115">
        <v>0.97432442778852357</v>
      </c>
      <c r="AF115">
        <v>307</v>
      </c>
    </row>
    <row r="116" spans="1:32" hidden="1" x14ac:dyDescent="0.3">
      <c r="B116" t="s">
        <v>128</v>
      </c>
      <c r="D116" t="s">
        <v>9</v>
      </c>
      <c r="E116">
        <v>17</v>
      </c>
      <c r="F116" t="s">
        <v>37</v>
      </c>
      <c r="G116">
        <v>2</v>
      </c>
      <c r="H116" t="s">
        <v>85</v>
      </c>
      <c r="I116" t="s">
        <v>72</v>
      </c>
      <c r="J116" t="s">
        <v>10</v>
      </c>
      <c r="K116">
        <v>631</v>
      </c>
      <c r="L116">
        <v>0</v>
      </c>
      <c r="M116">
        <v>24.117854622441779</v>
      </c>
      <c r="N116">
        <f>(shortUnitDetails17[[#This Row],[Hour4-Spk/sec]]-shortUnitDetails17[[#This Row],[Hour1-Spk/sec]])/shortUnitDetails17[[#This Row],[Hour1-Spk/sec]]</f>
        <v>-1</v>
      </c>
      <c r="O116">
        <v>1.7116666666666667</v>
      </c>
      <c r="P116">
        <v>20.913315821378056</v>
      </c>
      <c r="Q116">
        <v>0</v>
      </c>
      <c r="R116">
        <v>27.503015681544028</v>
      </c>
      <c r="S116">
        <v>0</v>
      </c>
      <c r="T116">
        <v>17.697594501718214</v>
      </c>
      <c r="U116">
        <v>0</v>
      </c>
      <c r="V116">
        <v>0</v>
      </c>
      <c r="W116">
        <v>3.9122662582687235</v>
      </c>
      <c r="X116">
        <v>0.61591702329360776</v>
      </c>
      <c r="Y116">
        <v>1.7116666666666667</v>
      </c>
      <c r="Z116">
        <v>332</v>
      </c>
      <c r="AA116">
        <v>0</v>
      </c>
      <c r="AB116">
        <v>0</v>
      </c>
      <c r="AC116">
        <v>0</v>
      </c>
      <c r="AD116">
        <v>0</v>
      </c>
      <c r="AE116">
        <v>0</v>
      </c>
      <c r="AF116">
        <v>0</v>
      </c>
    </row>
    <row r="117" spans="1:32" hidden="1" x14ac:dyDescent="0.3">
      <c r="B117" t="s">
        <v>128</v>
      </c>
      <c r="D117" t="s">
        <v>9</v>
      </c>
      <c r="E117">
        <v>17</v>
      </c>
      <c r="F117" t="s">
        <v>37</v>
      </c>
      <c r="G117">
        <v>3</v>
      </c>
      <c r="H117" t="s">
        <v>129</v>
      </c>
      <c r="I117" t="s">
        <v>72</v>
      </c>
      <c r="J117" t="s">
        <v>76</v>
      </c>
      <c r="K117">
        <v>631</v>
      </c>
      <c r="L117">
        <v>0</v>
      </c>
      <c r="M117">
        <v>92.167754478544651</v>
      </c>
      <c r="N117">
        <f>(shortUnitDetails17[[#This Row],[Hour4-Spk/sec]]-shortUnitDetails17[[#This Row],[Hour1-Spk/sec]])/shortUnitDetails17[[#This Row],[Hour1-Spk/sec]]</f>
        <v>-1</v>
      </c>
      <c r="O117">
        <v>0.13694444444444445</v>
      </c>
      <c r="P117">
        <v>10.990990990990991</v>
      </c>
      <c r="Q117">
        <v>0</v>
      </c>
      <c r="R117">
        <v>95.882651949749473</v>
      </c>
      <c r="S117">
        <v>0</v>
      </c>
      <c r="T117">
        <v>11.842105263157894</v>
      </c>
      <c r="U117">
        <v>0</v>
      </c>
      <c r="V117">
        <v>0</v>
      </c>
      <c r="W117">
        <v>2.2776225748267787</v>
      </c>
      <c r="X117">
        <v>7.2092450558213717</v>
      </c>
      <c r="Y117">
        <v>0.13694444444444445</v>
      </c>
      <c r="Z117">
        <v>332</v>
      </c>
      <c r="AA117">
        <v>0</v>
      </c>
      <c r="AB117">
        <v>0</v>
      </c>
      <c r="AC117">
        <v>0</v>
      </c>
      <c r="AD117">
        <v>0</v>
      </c>
      <c r="AE117">
        <v>0</v>
      </c>
      <c r="AF117">
        <v>0</v>
      </c>
    </row>
    <row r="118" spans="1:32" x14ac:dyDescent="0.3">
      <c r="A118">
        <v>23</v>
      </c>
      <c r="B118" t="s">
        <v>162</v>
      </c>
      <c r="C118" t="s">
        <v>229</v>
      </c>
      <c r="D118" t="s">
        <v>9</v>
      </c>
      <c r="E118">
        <v>9</v>
      </c>
      <c r="F118" t="s">
        <v>107</v>
      </c>
      <c r="G118">
        <v>1</v>
      </c>
      <c r="H118" t="s">
        <v>84</v>
      </c>
      <c r="I118" t="s">
        <v>72</v>
      </c>
      <c r="J118" t="s">
        <v>10</v>
      </c>
      <c r="K118">
        <v>1109</v>
      </c>
      <c r="L118">
        <v>2.824727876290376</v>
      </c>
      <c r="M118">
        <v>34.630121478643275</v>
      </c>
      <c r="N118">
        <f>(shortUnitDetails17[[#This Row],[Hour4-Spk/sec]]-shortUnitDetails17[[#This Row],[Hour1-Spk/sec]])/shortUnitDetails17[[#This Row],[Hour1-Spk/sec]]</f>
        <v>0.40968181119383534</v>
      </c>
      <c r="O118">
        <v>2.3677724358974355</v>
      </c>
      <c r="P118">
        <v>26.727509778357234</v>
      </c>
      <c r="Q118">
        <v>2.4669444444444442</v>
      </c>
      <c r="R118">
        <v>30.013519603424964</v>
      </c>
      <c r="S118">
        <v>3.1263888888888887</v>
      </c>
      <c r="T118">
        <v>38.827187916481563</v>
      </c>
      <c r="U118">
        <v>3.3378057359307363</v>
      </c>
      <c r="V118">
        <v>37.660531697341511</v>
      </c>
      <c r="W118">
        <v>1.2539524747920561</v>
      </c>
      <c r="X118">
        <v>0.3452496995689468</v>
      </c>
      <c r="Y118">
        <v>2.3677724358974355</v>
      </c>
      <c r="Z118">
        <v>165</v>
      </c>
      <c r="AA118">
        <v>2.4669444444444442</v>
      </c>
      <c r="AB118">
        <v>130</v>
      </c>
      <c r="AC118">
        <v>3.1263888888888887</v>
      </c>
      <c r="AD118">
        <v>300</v>
      </c>
      <c r="AE118">
        <v>3.3378057359307363</v>
      </c>
      <c r="AF118">
        <v>463</v>
      </c>
    </row>
    <row r="119" spans="1:32" s="180" customFormat="1" hidden="1" x14ac:dyDescent="0.3">
      <c r="A119"/>
      <c r="B119" t="s">
        <v>130</v>
      </c>
      <c r="C119"/>
      <c r="D119" t="s">
        <v>9</v>
      </c>
      <c r="E119">
        <v>25</v>
      </c>
      <c r="F119" t="s">
        <v>37</v>
      </c>
      <c r="G119">
        <v>2</v>
      </c>
      <c r="H119" t="s">
        <v>112</v>
      </c>
      <c r="I119" t="s">
        <v>72</v>
      </c>
      <c r="J119" t="s">
        <v>10</v>
      </c>
      <c r="K119">
        <v>687</v>
      </c>
      <c r="L119">
        <v>1.231548837901939</v>
      </c>
      <c r="M119">
        <v>20.594417558781835</v>
      </c>
      <c r="N119">
        <f>(shortUnitDetails17[[#This Row],[Hour4-Spk/sec]]-shortUnitDetails17[[#This Row],[Hour1-Spk/sec]])/shortUnitDetails17[[#This Row],[Hour1-Spk/sec]]</f>
        <v>1.5844012372956251</v>
      </c>
      <c r="O119">
        <v>0.62861111111111112</v>
      </c>
      <c r="P119">
        <v>26.222707423580786</v>
      </c>
      <c r="Q119">
        <v>1.2027231293855336</v>
      </c>
      <c r="R119">
        <v>18.864950078822911</v>
      </c>
      <c r="S119">
        <v>1.4702777777777776</v>
      </c>
      <c r="T119">
        <v>19.750406945198044</v>
      </c>
      <c r="U119">
        <v>1.6245833333333333</v>
      </c>
      <c r="V119">
        <v>19.507441530829201</v>
      </c>
      <c r="W119">
        <v>1.4540617435207785</v>
      </c>
      <c r="X119">
        <v>0.80378633278797795</v>
      </c>
      <c r="Y119">
        <v>0.62861111111111112</v>
      </c>
      <c r="Z119">
        <v>30</v>
      </c>
      <c r="AA119">
        <v>1.2027231293855336</v>
      </c>
      <c r="AB119">
        <v>195</v>
      </c>
      <c r="AC119">
        <v>1.4702777777777776</v>
      </c>
      <c r="AD119">
        <v>198</v>
      </c>
      <c r="AE119">
        <v>1.6245833333333333</v>
      </c>
      <c r="AF119">
        <v>232</v>
      </c>
    </row>
    <row r="120" spans="1:32" s="180" customFormat="1" hidden="1" x14ac:dyDescent="0.3">
      <c r="A120"/>
      <c r="B120" t="s">
        <v>130</v>
      </c>
      <c r="C120"/>
      <c r="D120" t="s">
        <v>9</v>
      </c>
      <c r="E120">
        <v>25</v>
      </c>
      <c r="F120" t="s">
        <v>37</v>
      </c>
      <c r="G120">
        <v>4</v>
      </c>
      <c r="H120" t="s">
        <v>132</v>
      </c>
      <c r="I120" t="s">
        <v>72</v>
      </c>
      <c r="J120" t="s">
        <v>10</v>
      </c>
      <c r="K120">
        <v>687</v>
      </c>
      <c r="L120">
        <v>6.5085416666666678</v>
      </c>
      <c r="M120">
        <v>56.944669147387152</v>
      </c>
      <c r="N120">
        <f>(shortUnitDetails17[[#This Row],[Hour4-Spk/sec]]-shortUnitDetails17[[#This Row],[Hour1-Spk/sec]])/shortUnitDetails17[[#This Row],[Hour1-Spk/sec]]</f>
        <v>9.9804400977995061E-2</v>
      </c>
      <c r="O120">
        <v>5.6805555555555562</v>
      </c>
      <c r="P120">
        <v>53.465790259934266</v>
      </c>
      <c r="Q120">
        <v>8.8005555555555564</v>
      </c>
      <c r="R120">
        <v>67.103368339714095</v>
      </c>
      <c r="S120">
        <v>5.3055555555555562</v>
      </c>
      <c r="T120">
        <v>53.479454442459364</v>
      </c>
      <c r="U120">
        <v>6.2475000000000005</v>
      </c>
      <c r="V120">
        <v>49.83860555196901</v>
      </c>
      <c r="W120">
        <v>1.2625653884937171</v>
      </c>
      <c r="X120">
        <v>0.15328637007036963</v>
      </c>
      <c r="Y120">
        <v>5.6805555555555562</v>
      </c>
      <c r="Z120">
        <v>30</v>
      </c>
      <c r="AA120">
        <v>8.8005555555555564</v>
      </c>
      <c r="AB120">
        <v>195</v>
      </c>
      <c r="AC120">
        <v>5.3055555555555562</v>
      </c>
      <c r="AD120">
        <v>198</v>
      </c>
      <c r="AE120">
        <v>6.2475000000000005</v>
      </c>
      <c r="AF120">
        <v>232</v>
      </c>
    </row>
    <row r="121" spans="1:32" s="180" customFormat="1" hidden="1" x14ac:dyDescent="0.3">
      <c r="A121"/>
      <c r="B121" t="s">
        <v>130</v>
      </c>
      <c r="C121"/>
      <c r="D121" t="s">
        <v>9</v>
      </c>
      <c r="E121">
        <v>25</v>
      </c>
      <c r="F121" t="s">
        <v>37</v>
      </c>
      <c r="G121">
        <v>6</v>
      </c>
      <c r="H121" t="s">
        <v>86</v>
      </c>
      <c r="I121" t="s">
        <v>72</v>
      </c>
      <c r="J121" t="s">
        <v>72</v>
      </c>
      <c r="K121">
        <v>687</v>
      </c>
      <c r="L121">
        <v>1.3385416666666667E-2</v>
      </c>
      <c r="M121">
        <v>0</v>
      </c>
      <c r="N121">
        <f>(shortUnitDetails17[[#This Row],[Hour4-Spk/sec]]-shortUnitDetails17[[#This Row],[Hour1-Spk/sec]])/shortUnitDetails17[[#This Row],[Hour1-Spk/sec]]</f>
        <v>-6.2499999999999813E-2</v>
      </c>
      <c r="O121">
        <v>1.4444444444444442E-2</v>
      </c>
      <c r="P121">
        <v>0</v>
      </c>
      <c r="Q121">
        <v>1.3194444444444444E-2</v>
      </c>
      <c r="R121">
        <v>0</v>
      </c>
      <c r="S121">
        <v>1.2361111111111113E-2</v>
      </c>
      <c r="T121">
        <v>0</v>
      </c>
      <c r="U121">
        <v>1.3541666666666667E-2</v>
      </c>
      <c r="V121">
        <v>0</v>
      </c>
      <c r="W121">
        <v>0.99710231688132545</v>
      </c>
      <c r="X121">
        <v>69.299165641711227</v>
      </c>
      <c r="Y121">
        <v>1.4444444444444442E-2</v>
      </c>
      <c r="Z121">
        <v>30</v>
      </c>
      <c r="AA121">
        <v>1.3194444444444444E-2</v>
      </c>
      <c r="AB121">
        <v>195</v>
      </c>
      <c r="AC121">
        <v>1.2361111111111113E-2</v>
      </c>
      <c r="AD121">
        <v>198</v>
      </c>
      <c r="AE121">
        <v>1.3541666666666667E-2</v>
      </c>
      <c r="AF121">
        <v>232</v>
      </c>
    </row>
    <row r="122" spans="1:32" s="180" customFormat="1" hidden="1" x14ac:dyDescent="0.3">
      <c r="A122"/>
      <c r="B122" t="s">
        <v>130</v>
      </c>
      <c r="C122"/>
      <c r="D122" t="s">
        <v>9</v>
      </c>
      <c r="E122">
        <v>25</v>
      </c>
      <c r="F122" t="s">
        <v>37</v>
      </c>
      <c r="G122">
        <v>7</v>
      </c>
      <c r="H122" t="s">
        <v>113</v>
      </c>
      <c r="I122" t="s">
        <v>82</v>
      </c>
      <c r="J122" t="s">
        <v>10</v>
      </c>
      <c r="K122">
        <v>687</v>
      </c>
      <c r="L122">
        <v>2.4828472222222224</v>
      </c>
      <c r="M122">
        <v>49.920451475399993</v>
      </c>
      <c r="N122">
        <f>(shortUnitDetails17[[#This Row],[Hour4-Spk/sec]]-shortUnitDetails17[[#This Row],[Hour1-Spk/sec]])/shortUnitDetails17[[#This Row],[Hour1-Spk/sec]]</f>
        <v>3.601474072124244</v>
      </c>
      <c r="O122">
        <v>1.0552777777777778</v>
      </c>
      <c r="P122">
        <v>32.391418105703821</v>
      </c>
      <c r="Q122">
        <v>1.4794444444444446</v>
      </c>
      <c r="R122">
        <v>32.895260852250104</v>
      </c>
      <c r="S122">
        <v>2.5408333333333331</v>
      </c>
      <c r="T122">
        <v>27.981651376146786</v>
      </c>
      <c r="U122">
        <v>4.8558333333333339</v>
      </c>
      <c r="V122">
        <v>63.589278086287912</v>
      </c>
      <c r="W122">
        <v>2.0045003927184308</v>
      </c>
      <c r="X122">
        <v>0.441961721092969</v>
      </c>
      <c r="Y122">
        <v>1.0552777777777778</v>
      </c>
      <c r="Z122">
        <v>30</v>
      </c>
      <c r="AA122">
        <v>1.4794444444444446</v>
      </c>
      <c r="AB122">
        <v>195</v>
      </c>
      <c r="AC122">
        <v>2.5408333333333331</v>
      </c>
      <c r="AD122">
        <v>198</v>
      </c>
      <c r="AE122">
        <v>4.8558333333333339</v>
      </c>
      <c r="AF122">
        <v>232</v>
      </c>
    </row>
    <row r="123" spans="1:32" s="180" customFormat="1" hidden="1" x14ac:dyDescent="0.3">
      <c r="A123"/>
      <c r="B123" t="s">
        <v>130</v>
      </c>
      <c r="C123"/>
      <c r="D123" t="s">
        <v>9</v>
      </c>
      <c r="E123">
        <v>25</v>
      </c>
      <c r="F123" t="s">
        <v>37</v>
      </c>
      <c r="G123">
        <v>8</v>
      </c>
      <c r="H123" t="s">
        <v>114</v>
      </c>
      <c r="I123" t="s">
        <v>72</v>
      </c>
      <c r="J123" t="s">
        <v>10</v>
      </c>
      <c r="K123">
        <v>687</v>
      </c>
      <c r="L123">
        <v>2.0779513888888888</v>
      </c>
      <c r="M123">
        <v>30.799120935121188</v>
      </c>
      <c r="N123">
        <f>(shortUnitDetails17[[#This Row],[Hour4-Spk/sec]]-shortUnitDetails17[[#This Row],[Hour1-Spk/sec]])/shortUnitDetails17[[#This Row],[Hour1-Spk/sec]]</f>
        <v>-1.2755102040816455E-2</v>
      </c>
      <c r="O123">
        <v>1.9055555555555557</v>
      </c>
      <c r="P123">
        <v>26.587234042553192</v>
      </c>
      <c r="Q123">
        <v>2.4388888888888887</v>
      </c>
      <c r="R123">
        <v>32.34498031496063</v>
      </c>
      <c r="S123">
        <v>2.0861111111111108</v>
      </c>
      <c r="T123">
        <v>33.239104829210838</v>
      </c>
      <c r="U123">
        <v>1.8812499999999999</v>
      </c>
      <c r="V123">
        <v>29.246393876950251</v>
      </c>
      <c r="W123">
        <v>1.247736514567324</v>
      </c>
      <c r="X123">
        <v>0.47697740453760973</v>
      </c>
      <c r="Y123">
        <v>1.9055555555555557</v>
      </c>
      <c r="Z123">
        <v>30</v>
      </c>
      <c r="AA123">
        <v>2.4388888888888887</v>
      </c>
      <c r="AB123">
        <v>195</v>
      </c>
      <c r="AC123">
        <v>2.0861111111111108</v>
      </c>
      <c r="AD123">
        <v>198</v>
      </c>
      <c r="AE123">
        <v>1.8812499999999999</v>
      </c>
      <c r="AF123">
        <v>232</v>
      </c>
    </row>
    <row r="124" spans="1:32" s="180" customFormat="1" hidden="1" x14ac:dyDescent="0.3">
      <c r="A124" s="88"/>
      <c r="B124" t="s">
        <v>130</v>
      </c>
      <c r="C124"/>
      <c r="D124" t="s">
        <v>9</v>
      </c>
      <c r="E124">
        <v>25</v>
      </c>
      <c r="F124" t="s">
        <v>37</v>
      </c>
      <c r="G124">
        <v>3</v>
      </c>
      <c r="H124" t="s">
        <v>143</v>
      </c>
      <c r="I124" t="s">
        <v>11</v>
      </c>
      <c r="J124" t="s">
        <v>10</v>
      </c>
      <c r="K124">
        <v>687</v>
      </c>
      <c r="L124">
        <v>6.8020564181251011</v>
      </c>
      <c r="M124">
        <v>60.512778114608025</v>
      </c>
      <c r="N124">
        <f>(shortUnitDetails17[[#This Row],[Hour4-Spk/sec]]-shortUnitDetails17[[#This Row],[Hour1-Spk/sec]])/shortUnitDetails17[[#This Row],[Hour1-Spk/sec]]</f>
        <v>-0.15364306621360233</v>
      </c>
      <c r="O124">
        <v>7.9760969994058231</v>
      </c>
      <c r="P124">
        <v>65.488418932527694</v>
      </c>
      <c r="Q124">
        <v>6.2909481175390276</v>
      </c>
      <c r="R124">
        <v>62.442874948068138</v>
      </c>
      <c r="S124">
        <v>6.1905555555555551</v>
      </c>
      <c r="T124">
        <v>58.827270414652752</v>
      </c>
      <c r="U124">
        <v>6.7506249999999994</v>
      </c>
      <c r="V124">
        <v>57.509976057462083</v>
      </c>
      <c r="W124">
        <v>1.1664512308290287</v>
      </c>
      <c r="X124">
        <v>0.13808249906320258</v>
      </c>
      <c r="Y124">
        <v>7.9760969994058231</v>
      </c>
      <c r="Z124">
        <v>30</v>
      </c>
      <c r="AA124">
        <v>6.2909481175390276</v>
      </c>
      <c r="AB124">
        <v>195</v>
      </c>
      <c r="AC124">
        <v>6.1905555555555551</v>
      </c>
      <c r="AD124">
        <v>198</v>
      </c>
      <c r="AE124">
        <v>6.7506249999999994</v>
      </c>
      <c r="AF124">
        <v>232</v>
      </c>
    </row>
    <row r="125" spans="1:32" s="180" customFormat="1" hidden="1" x14ac:dyDescent="0.3">
      <c r="A125" s="88"/>
      <c r="B125" t="s">
        <v>130</v>
      </c>
      <c r="C125"/>
      <c r="D125" t="s">
        <v>9</v>
      </c>
      <c r="E125">
        <v>25</v>
      </c>
      <c r="F125" t="s">
        <v>37</v>
      </c>
      <c r="G125">
        <v>5</v>
      </c>
      <c r="H125" t="s">
        <v>137</v>
      </c>
      <c r="I125" t="s">
        <v>11</v>
      </c>
      <c r="J125" t="s">
        <v>10</v>
      </c>
      <c r="K125">
        <v>687</v>
      </c>
      <c r="L125">
        <v>2.4363089105307383</v>
      </c>
      <c r="M125">
        <v>30.67121175229283</v>
      </c>
      <c r="N125">
        <f>(shortUnitDetails17[[#This Row],[Hour4-Spk/sec]]-shortUnitDetails17[[#This Row],[Hour1-Spk/sec]])/shortUnitDetails17[[#This Row],[Hour1-Spk/sec]]</f>
        <v>-0.15006752617620941</v>
      </c>
      <c r="O125">
        <v>2.7605134199007306</v>
      </c>
      <c r="P125">
        <v>33.156565656565654</v>
      </c>
      <c r="Q125">
        <v>2.4151388888888889</v>
      </c>
      <c r="R125">
        <v>33.813241407279733</v>
      </c>
      <c r="S125">
        <v>2.223333333333334</v>
      </c>
      <c r="T125">
        <v>28.520478601012428</v>
      </c>
      <c r="U125">
        <v>2.3462500000000004</v>
      </c>
      <c r="V125">
        <v>28.891283524904214</v>
      </c>
      <c r="W125">
        <v>1.1897024177347972</v>
      </c>
      <c r="X125">
        <v>0.39217372867575317</v>
      </c>
      <c r="Y125">
        <v>2.7605134199007306</v>
      </c>
      <c r="Z125">
        <v>30</v>
      </c>
      <c r="AA125">
        <v>2.4151388888888889</v>
      </c>
      <c r="AB125">
        <v>195</v>
      </c>
      <c r="AC125">
        <v>2.223333333333334</v>
      </c>
      <c r="AD125">
        <v>198</v>
      </c>
      <c r="AE125">
        <v>2.3462500000000004</v>
      </c>
      <c r="AF125">
        <v>232</v>
      </c>
    </row>
    <row r="126" spans="1:32" s="180" customFormat="1" x14ac:dyDescent="0.3">
      <c r="A126" s="88">
        <v>24</v>
      </c>
      <c r="B126" t="s">
        <v>230</v>
      </c>
      <c r="C126" t="s">
        <v>229</v>
      </c>
      <c r="D126" t="s">
        <v>9</v>
      </c>
      <c r="E126">
        <v>9</v>
      </c>
      <c r="F126" t="s">
        <v>107</v>
      </c>
      <c r="G126">
        <v>1</v>
      </c>
      <c r="H126" t="s">
        <v>112</v>
      </c>
      <c r="I126" t="s">
        <v>11</v>
      </c>
      <c r="J126" t="s">
        <v>72</v>
      </c>
      <c r="K126">
        <v>331</v>
      </c>
      <c r="L126">
        <v>3.5445833333333332</v>
      </c>
      <c r="M126">
        <v>45.945746174883581</v>
      </c>
      <c r="N126">
        <f>(shortUnitDetails17[[#This Row],[Hour4-Spk/sec]]-shortUnitDetails17[[#This Row],[Hour1-Spk/sec]])/shortUnitDetails17[[#This Row],[Hour1-Spk/sec]]</f>
        <v>-7.469607720265703E-2</v>
      </c>
      <c r="O126">
        <v>2.216388888888889</v>
      </c>
      <c r="P126">
        <v>31.482641935079585</v>
      </c>
      <c r="Q126">
        <v>6.2683333333333335</v>
      </c>
      <c r="R126">
        <v>62.767330383480825</v>
      </c>
      <c r="S126">
        <v>3.6427777777777774</v>
      </c>
      <c r="T126">
        <v>43.843283582089555</v>
      </c>
      <c r="U126">
        <v>2.0508333333333333</v>
      </c>
      <c r="V126">
        <v>26.111255523784767</v>
      </c>
      <c r="W126">
        <v>3.2029484557669909</v>
      </c>
      <c r="X126">
        <v>0.28656542413578567</v>
      </c>
      <c r="Y126">
        <v>2.216388888888889</v>
      </c>
      <c r="Z126">
        <v>219</v>
      </c>
      <c r="AA126">
        <v>6.2683333333333335</v>
      </c>
      <c r="AB126">
        <v>80</v>
      </c>
      <c r="AC126">
        <v>3.6427777777777774</v>
      </c>
      <c r="AD126">
        <v>3</v>
      </c>
      <c r="AE126">
        <v>2.0508333333333333</v>
      </c>
      <c r="AF126">
        <v>27</v>
      </c>
    </row>
    <row r="127" spans="1:32" s="180" customFormat="1" hidden="1" x14ac:dyDescent="0.3">
      <c r="A127" s="88"/>
      <c r="B127" t="s">
        <v>106</v>
      </c>
      <c r="C127"/>
      <c r="D127" t="s">
        <v>9</v>
      </c>
      <c r="E127">
        <v>10</v>
      </c>
      <c r="F127" t="s">
        <v>107</v>
      </c>
      <c r="G127">
        <v>3</v>
      </c>
      <c r="H127" t="s">
        <v>109</v>
      </c>
      <c r="I127" t="s">
        <v>11</v>
      </c>
      <c r="J127" t="s">
        <v>10</v>
      </c>
      <c r="K127">
        <v>199</v>
      </c>
      <c r="L127">
        <v>0.87987019190830351</v>
      </c>
      <c r="M127">
        <v>59.74989773856133</v>
      </c>
      <c r="N127">
        <f>(shortUnitDetails17[[#This Row],[Hour4-Spk/sec]]-shortUnitDetails17[[#This Row],[Hour1-Spk/sec]])/shortUnitDetails17[[#This Row],[Hour1-Spk/sec]]</f>
        <v>-0.47577785951495544</v>
      </c>
      <c r="O127">
        <v>1.3772787225887833</v>
      </c>
      <c r="P127">
        <v>63.019693654266959</v>
      </c>
      <c r="Q127">
        <v>0.78865231827344973</v>
      </c>
      <c r="R127">
        <v>60.838052095130237</v>
      </c>
      <c r="S127">
        <v>0.63154972677098076</v>
      </c>
      <c r="T127">
        <v>65.48812664907652</v>
      </c>
      <c r="U127">
        <v>0.72199999999999986</v>
      </c>
      <c r="V127">
        <v>55.859117840684661</v>
      </c>
      <c r="W127">
        <v>3.3607947945082399</v>
      </c>
      <c r="X127">
        <v>0.89306462020883737</v>
      </c>
      <c r="Y127">
        <v>1.3772787225887833</v>
      </c>
      <c r="Z127">
        <v>3</v>
      </c>
      <c r="AA127">
        <v>0.78865231827344973</v>
      </c>
      <c r="AB127">
        <v>25</v>
      </c>
      <c r="AC127">
        <v>0.63154972677098076</v>
      </c>
      <c r="AD127">
        <v>91</v>
      </c>
      <c r="AE127">
        <v>0.72199999999999986</v>
      </c>
      <c r="AF127">
        <v>78</v>
      </c>
    </row>
    <row r="128" spans="1:32" s="180" customFormat="1" hidden="1" x14ac:dyDescent="0.3">
      <c r="A128" s="88"/>
      <c r="B128" t="s">
        <v>106</v>
      </c>
      <c r="C128"/>
      <c r="D128" t="s">
        <v>9</v>
      </c>
      <c r="E128">
        <v>10</v>
      </c>
      <c r="F128" t="s">
        <v>107</v>
      </c>
      <c r="G128">
        <v>4</v>
      </c>
      <c r="H128" t="s">
        <v>112</v>
      </c>
      <c r="I128" t="s">
        <v>11</v>
      </c>
      <c r="J128" t="s">
        <v>10</v>
      </c>
      <c r="K128">
        <v>199</v>
      </c>
      <c r="L128">
        <v>3.7961169773489765</v>
      </c>
      <c r="M128">
        <v>49.82948472149171</v>
      </c>
      <c r="N128">
        <f>(shortUnitDetails17[[#This Row],[Hour4-Spk/sec]]-shortUnitDetails17[[#This Row],[Hour1-Spk/sec]])/shortUnitDetails17[[#This Row],[Hour1-Spk/sec]]</f>
        <v>1.6787069273954893</v>
      </c>
      <c r="O128">
        <v>1.8204679093959066</v>
      </c>
      <c r="P128">
        <v>28.741453532539886</v>
      </c>
      <c r="Q128">
        <v>4.5277777777777777</v>
      </c>
      <c r="R128">
        <v>44.314163409640791</v>
      </c>
      <c r="S128">
        <v>3.9597222222222221</v>
      </c>
      <c r="T128">
        <v>56.769022219602761</v>
      </c>
      <c r="U128">
        <v>4.8764999999999992</v>
      </c>
      <c r="V128">
        <v>51.249756540933589</v>
      </c>
      <c r="W128">
        <v>1.7215589059379779</v>
      </c>
      <c r="X128">
        <v>0.26568325272124943</v>
      </c>
      <c r="Y128">
        <v>1.8204679093959066</v>
      </c>
      <c r="Z128">
        <v>3</v>
      </c>
      <c r="AA128">
        <v>4.5277777777777777</v>
      </c>
      <c r="AB128">
        <v>25</v>
      </c>
      <c r="AC128">
        <v>3.9597222222222221</v>
      </c>
      <c r="AD128">
        <v>91</v>
      </c>
      <c r="AE128">
        <v>4.8764999999999992</v>
      </c>
      <c r="AF128">
        <v>78</v>
      </c>
    </row>
    <row r="129" spans="1:32" s="180" customFormat="1" hidden="1" x14ac:dyDescent="0.3">
      <c r="A129" s="88"/>
      <c r="B129" t="s">
        <v>106</v>
      </c>
      <c r="C129"/>
      <c r="D129" t="s">
        <v>9</v>
      </c>
      <c r="E129">
        <v>10</v>
      </c>
      <c r="F129" t="s">
        <v>107</v>
      </c>
      <c r="G129">
        <v>8</v>
      </c>
      <c r="H129" t="s">
        <v>113</v>
      </c>
      <c r="I129" t="s">
        <v>11</v>
      </c>
      <c r="J129" t="s">
        <v>10</v>
      </c>
      <c r="K129">
        <v>199</v>
      </c>
      <c r="L129">
        <v>8.8358719789080862</v>
      </c>
      <c r="M129">
        <v>71.19370213677503</v>
      </c>
      <c r="N129">
        <f>(shortUnitDetails17[[#This Row],[Hour4-Spk/sec]]-shortUnitDetails17[[#This Row],[Hour1-Spk/sec]])/shortUnitDetails17[[#This Row],[Hour1-Spk/sec]]</f>
        <v>1.2487873164689816</v>
      </c>
      <c r="O129">
        <v>5.0154783899840139</v>
      </c>
      <c r="P129">
        <v>46.307228125409942</v>
      </c>
      <c r="Q129">
        <v>8.1373208917835669</v>
      </c>
      <c r="R129">
        <v>68.15175893100627</v>
      </c>
      <c r="S129">
        <v>10.911944444444444</v>
      </c>
      <c r="T129">
        <v>74.626617528886925</v>
      </c>
      <c r="U129">
        <v>11.278744189420319</v>
      </c>
      <c r="V129">
        <v>78.239190108035956</v>
      </c>
      <c r="W129">
        <v>1.8736482789734099</v>
      </c>
      <c r="X129">
        <v>0.11524313680000657</v>
      </c>
      <c r="Y129">
        <v>5.0154783899840139</v>
      </c>
      <c r="Z129">
        <v>3</v>
      </c>
      <c r="AA129">
        <v>8.1373208917835669</v>
      </c>
      <c r="AB129">
        <v>25</v>
      </c>
      <c r="AC129">
        <v>10.911944444444444</v>
      </c>
      <c r="AD129">
        <v>91</v>
      </c>
      <c r="AE129">
        <v>11.278744189420319</v>
      </c>
      <c r="AF129">
        <v>78</v>
      </c>
    </row>
    <row r="130" spans="1:32" s="180" customFormat="1" hidden="1" x14ac:dyDescent="0.3">
      <c r="A130" s="88"/>
      <c r="B130" t="s">
        <v>106</v>
      </c>
      <c r="C130"/>
      <c r="D130" t="s">
        <v>9</v>
      </c>
      <c r="E130">
        <v>10</v>
      </c>
      <c r="F130" t="s">
        <v>107</v>
      </c>
      <c r="G130">
        <v>9</v>
      </c>
      <c r="H130" t="s">
        <v>114</v>
      </c>
      <c r="I130" t="s">
        <v>11</v>
      </c>
      <c r="J130" t="s">
        <v>10</v>
      </c>
      <c r="K130">
        <v>199</v>
      </c>
      <c r="L130">
        <v>8.1027611634662513</v>
      </c>
      <c r="M130">
        <v>72.072167123865796</v>
      </c>
      <c r="N130">
        <f>(shortUnitDetails17[[#This Row],[Hour4-Spk/sec]]-shortUnitDetails17[[#This Row],[Hour1-Spk/sec]])/shortUnitDetails17[[#This Row],[Hour1-Spk/sec]]</f>
        <v>-0.13078952520691819</v>
      </c>
      <c r="O130">
        <v>8.7053116329677671</v>
      </c>
      <c r="P130">
        <v>73.065420560747668</v>
      </c>
      <c r="Q130">
        <v>7.5347222222222214</v>
      </c>
      <c r="R130">
        <v>75.101505021827393</v>
      </c>
      <c r="S130">
        <v>8.6042627409613637</v>
      </c>
      <c r="T130">
        <v>72.135855035151991</v>
      </c>
      <c r="U130">
        <v>7.5667480577136512</v>
      </c>
      <c r="V130">
        <v>71.989206116533964</v>
      </c>
      <c r="W130">
        <v>1.4919309890576666</v>
      </c>
      <c r="X130">
        <v>0.11687231188168282</v>
      </c>
      <c r="Y130">
        <v>8.7053116329677671</v>
      </c>
      <c r="Z130">
        <v>3</v>
      </c>
      <c r="AA130">
        <v>7.5347222222222214</v>
      </c>
      <c r="AB130">
        <v>25</v>
      </c>
      <c r="AC130">
        <v>8.6042627409613637</v>
      </c>
      <c r="AD130">
        <v>91</v>
      </c>
      <c r="AE130">
        <v>7.5667480577136512</v>
      </c>
      <c r="AF130">
        <v>78</v>
      </c>
    </row>
    <row r="131" spans="1:32" s="180" customFormat="1" hidden="1" x14ac:dyDescent="0.3">
      <c r="A131" s="88"/>
      <c r="B131" t="s">
        <v>106</v>
      </c>
      <c r="C131"/>
      <c r="D131" t="s">
        <v>9</v>
      </c>
      <c r="E131">
        <v>10</v>
      </c>
      <c r="F131" t="s">
        <v>107</v>
      </c>
      <c r="G131">
        <v>12</v>
      </c>
      <c r="H131" t="s">
        <v>115</v>
      </c>
      <c r="I131" t="s">
        <v>11</v>
      </c>
      <c r="J131" t="s">
        <v>72</v>
      </c>
      <c r="K131">
        <v>199</v>
      </c>
      <c r="L131">
        <v>5.627472222222222</v>
      </c>
      <c r="M131">
        <v>57.608110631473728</v>
      </c>
      <c r="N131">
        <f>(shortUnitDetails17[[#This Row],[Hour4-Spk/sec]]-shortUnitDetails17[[#This Row],[Hour1-Spk/sec]])/shortUnitDetails17[[#This Row],[Hour1-Spk/sec]]</f>
        <v>0.95452134072823769</v>
      </c>
      <c r="O131">
        <v>4.6077777777777769</v>
      </c>
      <c r="P131">
        <v>53.753127606338616</v>
      </c>
      <c r="Q131">
        <v>2.499166666666667</v>
      </c>
      <c r="R131">
        <v>41.727968773457441</v>
      </c>
      <c r="S131">
        <v>6.3969444444444443</v>
      </c>
      <c r="T131">
        <v>43.79004076878276</v>
      </c>
      <c r="U131">
        <v>9.0060000000000002</v>
      </c>
      <c r="V131">
        <v>65.342972427706798</v>
      </c>
      <c r="W131">
        <v>1.5160544473276305</v>
      </c>
      <c r="X131">
        <v>0.18312705935697696</v>
      </c>
      <c r="Y131">
        <v>4.6077777777777769</v>
      </c>
      <c r="Z131">
        <v>3</v>
      </c>
      <c r="AA131">
        <v>2.499166666666667</v>
      </c>
      <c r="AB131">
        <v>25</v>
      </c>
      <c r="AC131">
        <v>6.3969444444444443</v>
      </c>
      <c r="AD131">
        <v>91</v>
      </c>
      <c r="AE131">
        <v>9.0060000000000002</v>
      </c>
      <c r="AF131">
        <v>78</v>
      </c>
    </row>
    <row r="132" spans="1:32" s="180" customFormat="1" hidden="1" x14ac:dyDescent="0.3">
      <c r="A132" s="88"/>
      <c r="B132" t="s">
        <v>106</v>
      </c>
      <c r="C132"/>
      <c r="D132" t="s">
        <v>9</v>
      </c>
      <c r="E132">
        <v>10</v>
      </c>
      <c r="F132" t="s">
        <v>107</v>
      </c>
      <c r="G132">
        <v>13</v>
      </c>
      <c r="H132" t="s">
        <v>96</v>
      </c>
      <c r="I132" t="s">
        <v>11</v>
      </c>
      <c r="J132" t="s">
        <v>10</v>
      </c>
      <c r="K132">
        <v>199</v>
      </c>
      <c r="L132">
        <v>3.6272562500000003</v>
      </c>
      <c r="M132">
        <v>39.274016484900834</v>
      </c>
      <c r="N132">
        <f>(shortUnitDetails17[[#This Row],[Hour4-Spk/sec]]-shortUnitDetails17[[#This Row],[Hour1-Spk/sec]])/shortUnitDetails17[[#This Row],[Hour1-Spk/sec]]</f>
        <v>-0.29844140850490664</v>
      </c>
      <c r="O132">
        <v>4.3308333333333326</v>
      </c>
      <c r="P132">
        <v>41.862348178137651</v>
      </c>
      <c r="Q132">
        <v>4.1651361111111109</v>
      </c>
      <c r="R132">
        <v>46.033570935847322</v>
      </c>
      <c r="S132">
        <v>2.9747222222222223</v>
      </c>
      <c r="T132">
        <v>36.460363872644578</v>
      </c>
      <c r="U132">
        <v>3.0383333333333331</v>
      </c>
      <c r="V132">
        <v>32.546161321671526</v>
      </c>
      <c r="W132">
        <v>1.340969275718203</v>
      </c>
      <c r="X132">
        <v>0.27533267634651232</v>
      </c>
      <c r="Y132">
        <v>4.3308333333333326</v>
      </c>
      <c r="Z132">
        <v>3</v>
      </c>
      <c r="AA132">
        <v>4.1651361111111109</v>
      </c>
      <c r="AB132">
        <v>25</v>
      </c>
      <c r="AC132">
        <v>2.9747222222222223</v>
      </c>
      <c r="AD132">
        <v>91</v>
      </c>
      <c r="AE132">
        <v>3.0383333333333331</v>
      </c>
      <c r="AF132">
        <v>78</v>
      </c>
    </row>
    <row r="133" spans="1:32" s="180" customFormat="1" hidden="1" x14ac:dyDescent="0.3">
      <c r="A133" s="88"/>
      <c r="B133" t="s">
        <v>106</v>
      </c>
      <c r="C133"/>
      <c r="D133" t="s">
        <v>9</v>
      </c>
      <c r="E133">
        <v>10</v>
      </c>
      <c r="F133" t="s">
        <v>107</v>
      </c>
      <c r="G133">
        <v>14</v>
      </c>
      <c r="H133" t="s">
        <v>97</v>
      </c>
      <c r="I133" t="s">
        <v>11</v>
      </c>
      <c r="J133" t="s">
        <v>10</v>
      </c>
      <c r="K133">
        <v>199</v>
      </c>
      <c r="L133">
        <v>2.5166527777777778</v>
      </c>
      <c r="M133">
        <v>42.113323124042878</v>
      </c>
      <c r="N133">
        <f>(shortUnitDetails17[[#This Row],[Hour4-Spk/sec]]-shortUnitDetails17[[#This Row],[Hour1-Spk/sec]])/shortUnitDetails17[[#This Row],[Hour1-Spk/sec]]</f>
        <v>-0.21173245614035091</v>
      </c>
      <c r="O133">
        <v>3.0400000000000005</v>
      </c>
      <c r="P133">
        <v>41.006632852126415</v>
      </c>
      <c r="Q133">
        <v>2.3383333333333334</v>
      </c>
      <c r="R133">
        <v>46.364230374311582</v>
      </c>
      <c r="S133">
        <v>2.2919444444444443</v>
      </c>
      <c r="T133">
        <v>42.599771949828963</v>
      </c>
      <c r="U133">
        <v>2.3963333333333336</v>
      </c>
      <c r="V133">
        <v>40.976020193521244</v>
      </c>
      <c r="W133">
        <v>1.4593950601288235</v>
      </c>
      <c r="X133">
        <v>0.37595049223144927</v>
      </c>
      <c r="Y133">
        <v>3.0400000000000005</v>
      </c>
      <c r="Z133">
        <v>3</v>
      </c>
      <c r="AA133">
        <v>2.3383333333333334</v>
      </c>
      <c r="AB133">
        <v>25</v>
      </c>
      <c r="AC133">
        <v>2.2919444444444443</v>
      </c>
      <c r="AD133">
        <v>91</v>
      </c>
      <c r="AE133">
        <v>2.3963333333333336</v>
      </c>
      <c r="AF133">
        <v>78</v>
      </c>
    </row>
    <row r="134" spans="1:32" hidden="1" x14ac:dyDescent="0.3">
      <c r="A134" s="88"/>
      <c r="B134" t="s">
        <v>106</v>
      </c>
      <c r="D134" t="s">
        <v>9</v>
      </c>
      <c r="E134">
        <v>10</v>
      </c>
      <c r="F134" t="s">
        <v>107</v>
      </c>
      <c r="G134">
        <v>15</v>
      </c>
      <c r="H134" t="s">
        <v>123</v>
      </c>
      <c r="I134" t="s">
        <v>11</v>
      </c>
      <c r="J134" t="s">
        <v>10</v>
      </c>
      <c r="K134">
        <v>199</v>
      </c>
      <c r="L134">
        <v>0.64955169671282231</v>
      </c>
      <c r="M134">
        <v>46.744730679156909</v>
      </c>
      <c r="N134">
        <f>(shortUnitDetails17[[#This Row],[Hour4-Spk/sec]]-shortUnitDetails17[[#This Row],[Hour1-Spk/sec]])/shortUnitDetails17[[#This Row],[Hour1-Spk/sec]]</f>
        <v>-0.44677741916548458</v>
      </c>
      <c r="O134">
        <v>1.0441849025672061</v>
      </c>
      <c r="P134">
        <v>45.852235904082953</v>
      </c>
      <c r="Q134">
        <v>0.49690759637188203</v>
      </c>
      <c r="R134">
        <v>53.291629431039624</v>
      </c>
      <c r="S134">
        <v>0.47944762124553392</v>
      </c>
      <c r="T134">
        <v>56.718192627824017</v>
      </c>
      <c r="U134">
        <v>0.57766666666666677</v>
      </c>
      <c r="V134">
        <v>44.599135861737878</v>
      </c>
      <c r="W134">
        <v>2.3518930442743939</v>
      </c>
      <c r="X134">
        <v>1.2537159527425408</v>
      </c>
      <c r="Y134">
        <v>1.0441849025672061</v>
      </c>
      <c r="Z134">
        <v>3</v>
      </c>
      <c r="AA134">
        <v>0.49690759637188203</v>
      </c>
      <c r="AB134">
        <v>25</v>
      </c>
      <c r="AC134">
        <v>0.47944762124553392</v>
      </c>
      <c r="AD134">
        <v>91</v>
      </c>
      <c r="AE134">
        <v>0.57766666666666677</v>
      </c>
      <c r="AF134">
        <v>78</v>
      </c>
    </row>
    <row r="135" spans="1:32" hidden="1" x14ac:dyDescent="0.3">
      <c r="A135" s="88"/>
      <c r="B135" t="s">
        <v>106</v>
      </c>
      <c r="D135" t="s">
        <v>9</v>
      </c>
      <c r="E135">
        <v>10</v>
      </c>
      <c r="F135" t="s">
        <v>107</v>
      </c>
      <c r="G135">
        <v>17</v>
      </c>
      <c r="H135" t="s">
        <v>131</v>
      </c>
      <c r="I135" t="s">
        <v>11</v>
      </c>
      <c r="J135" t="s">
        <v>10</v>
      </c>
      <c r="K135">
        <v>199</v>
      </c>
      <c r="L135">
        <v>3.0528704472977508</v>
      </c>
      <c r="M135">
        <v>47.277244456462952</v>
      </c>
      <c r="N135">
        <f>(shortUnitDetails17[[#This Row],[Hour4-Spk/sec]]-shortUnitDetails17[[#This Row],[Hour1-Spk/sec]])/shortUnitDetails17[[#This Row],[Hour1-Spk/sec]]</f>
        <v>-0.59817372983628414</v>
      </c>
      <c r="O135">
        <v>4.4922222222222219</v>
      </c>
      <c r="P135">
        <v>53.612216928799839</v>
      </c>
      <c r="Q135">
        <v>4.1213888888888892</v>
      </c>
      <c r="R135">
        <v>48.206714793170619</v>
      </c>
      <c r="S135">
        <v>1.7927777777777776</v>
      </c>
      <c r="T135">
        <v>37.44309927360775</v>
      </c>
      <c r="U135">
        <v>1.8050929003021146</v>
      </c>
      <c r="V135">
        <v>26.379963750205963</v>
      </c>
      <c r="W135">
        <v>1.4105453196346784</v>
      </c>
      <c r="X135">
        <v>0.32134471469786824</v>
      </c>
      <c r="Y135">
        <v>4.4922222222222219</v>
      </c>
      <c r="Z135">
        <v>3</v>
      </c>
      <c r="AA135">
        <v>4.1213888888888892</v>
      </c>
      <c r="AB135">
        <v>25</v>
      </c>
      <c r="AC135">
        <v>1.7927777777777776</v>
      </c>
      <c r="AD135">
        <v>91</v>
      </c>
      <c r="AE135">
        <v>1.8050929003021146</v>
      </c>
      <c r="AF135">
        <v>78</v>
      </c>
    </row>
    <row r="136" spans="1:32" hidden="1" x14ac:dyDescent="0.3">
      <c r="B136" t="s">
        <v>106</v>
      </c>
      <c r="D136" t="s">
        <v>9</v>
      </c>
      <c r="E136">
        <v>10</v>
      </c>
      <c r="F136" t="s">
        <v>107</v>
      </c>
      <c r="G136">
        <v>2</v>
      </c>
      <c r="H136" t="s">
        <v>134</v>
      </c>
      <c r="I136" t="s">
        <v>72</v>
      </c>
      <c r="J136" t="s">
        <v>72</v>
      </c>
      <c r="K136">
        <v>199</v>
      </c>
      <c r="L136">
        <v>2.4090277777777776E-2</v>
      </c>
      <c r="M136">
        <v>2.2727272727272729</v>
      </c>
      <c r="N136">
        <f>(shortUnitDetails17[[#This Row],[Hour4-Spk/sec]]-shortUnitDetails17[[#This Row],[Hour1-Spk/sec]])/shortUnitDetails17[[#This Row],[Hour1-Spk/sec]]</f>
        <v>-0.80729927007299274</v>
      </c>
      <c r="O136">
        <v>3.8055555555555544E-2</v>
      </c>
      <c r="P136">
        <v>2.3809523809523809</v>
      </c>
      <c r="Q136">
        <v>3.347222222222223E-2</v>
      </c>
      <c r="R136">
        <v>0</v>
      </c>
      <c r="S136">
        <v>1.7499999999999998E-2</v>
      </c>
      <c r="T136">
        <v>4.2553191489361701</v>
      </c>
      <c r="U136">
        <v>7.3333333333333306E-3</v>
      </c>
      <c r="V136">
        <v>3.8461538461538463</v>
      </c>
      <c r="W136">
        <v>1.9798989911495097</v>
      </c>
      <c r="X136">
        <v>41.311395636094673</v>
      </c>
      <c r="Y136">
        <v>3.8055555555555544E-2</v>
      </c>
      <c r="Z136">
        <v>3</v>
      </c>
      <c r="AA136">
        <v>3.347222222222223E-2</v>
      </c>
      <c r="AB136">
        <v>25</v>
      </c>
      <c r="AC136">
        <v>1.7499999999999998E-2</v>
      </c>
      <c r="AD136">
        <v>91</v>
      </c>
      <c r="AE136">
        <v>7.3333333333333306E-3</v>
      </c>
      <c r="AF136">
        <v>78</v>
      </c>
    </row>
    <row r="137" spans="1:32" hidden="1" x14ac:dyDescent="0.3">
      <c r="B137" t="s">
        <v>106</v>
      </c>
      <c r="D137" t="s">
        <v>9</v>
      </c>
      <c r="E137">
        <v>10</v>
      </c>
      <c r="F137" t="s">
        <v>107</v>
      </c>
      <c r="G137">
        <v>5</v>
      </c>
      <c r="H137" t="s">
        <v>137</v>
      </c>
      <c r="I137" t="s">
        <v>72</v>
      </c>
      <c r="J137" t="s">
        <v>72</v>
      </c>
      <c r="K137">
        <v>199</v>
      </c>
      <c r="L137">
        <v>0.79464930555555557</v>
      </c>
      <c r="M137">
        <v>72.56159453723356</v>
      </c>
      <c r="N137">
        <f>(shortUnitDetails17[[#This Row],[Hour4-Spk/sec]]-shortUnitDetails17[[#This Row],[Hour1-Spk/sec]])/shortUnitDetails17[[#This Row],[Hour1-Spk/sec]]</f>
        <v>-0.93164876816171815</v>
      </c>
      <c r="O137">
        <v>2.6383333333333332</v>
      </c>
      <c r="P137">
        <v>82.418405564472991</v>
      </c>
      <c r="Q137">
        <v>0.19361111111111115</v>
      </c>
      <c r="R137">
        <v>12.5</v>
      </c>
      <c r="S137">
        <v>0.16631944444444444</v>
      </c>
      <c r="T137">
        <v>12.700369913686806</v>
      </c>
      <c r="U137">
        <v>0.18033333333333332</v>
      </c>
      <c r="V137">
        <v>8.4285714285714288</v>
      </c>
      <c r="W137">
        <v>3.0058456277885202</v>
      </c>
      <c r="X137">
        <v>1.1418108776141265</v>
      </c>
      <c r="Y137">
        <v>2.6383333333333332</v>
      </c>
      <c r="Z137">
        <v>3</v>
      </c>
      <c r="AA137">
        <v>0.19361111111111115</v>
      </c>
      <c r="AB137">
        <v>25</v>
      </c>
      <c r="AC137">
        <v>0.16631944444444444</v>
      </c>
      <c r="AD137">
        <v>91</v>
      </c>
      <c r="AE137">
        <v>0.18033333333333332</v>
      </c>
      <c r="AF137">
        <v>78</v>
      </c>
    </row>
    <row r="138" spans="1:32" hidden="1" x14ac:dyDescent="0.3">
      <c r="B138" t="s">
        <v>106</v>
      </c>
      <c r="D138" t="s">
        <v>9</v>
      </c>
      <c r="E138">
        <v>10</v>
      </c>
      <c r="F138" t="s">
        <v>107</v>
      </c>
      <c r="G138">
        <v>6</v>
      </c>
      <c r="H138" t="s">
        <v>88</v>
      </c>
      <c r="I138" t="s">
        <v>82</v>
      </c>
      <c r="J138" t="s">
        <v>10</v>
      </c>
      <c r="K138">
        <v>199</v>
      </c>
      <c r="L138">
        <v>11.491184985517021</v>
      </c>
      <c r="M138">
        <v>77.145311199359526</v>
      </c>
      <c r="N138">
        <f>(shortUnitDetails17[[#This Row],[Hour4-Spk/sec]]-shortUnitDetails17[[#This Row],[Hour1-Spk/sec]])/shortUnitDetails17[[#This Row],[Hour1-Spk/sec]]</f>
        <v>-9.1557853150187829E-2</v>
      </c>
      <c r="O138">
        <v>12.233029960725998</v>
      </c>
      <c r="P138">
        <v>74.725202611805614</v>
      </c>
      <c r="Q138">
        <v>11.925277777777778</v>
      </c>
      <c r="R138">
        <v>77.561264354208589</v>
      </c>
      <c r="S138">
        <v>10.693432203564312</v>
      </c>
      <c r="T138">
        <v>78.774402481299035</v>
      </c>
      <c r="U138">
        <v>11.113</v>
      </c>
      <c r="V138">
        <v>75.290161074164914</v>
      </c>
      <c r="W138">
        <v>1.1838616444710006</v>
      </c>
      <c r="X138">
        <v>8.4619949624368418E-2</v>
      </c>
      <c r="Y138">
        <v>12.233029960725998</v>
      </c>
      <c r="Z138">
        <v>3</v>
      </c>
      <c r="AA138">
        <v>11.925277777777778</v>
      </c>
      <c r="AB138">
        <v>25</v>
      </c>
      <c r="AC138">
        <v>10.693432203564312</v>
      </c>
      <c r="AD138">
        <v>91</v>
      </c>
      <c r="AE138">
        <v>11.113</v>
      </c>
      <c r="AF138">
        <v>78</v>
      </c>
    </row>
    <row r="139" spans="1:32" hidden="1" x14ac:dyDescent="0.3">
      <c r="B139" t="s">
        <v>106</v>
      </c>
      <c r="D139" t="s">
        <v>9</v>
      </c>
      <c r="E139">
        <v>10</v>
      </c>
      <c r="F139" t="s">
        <v>107</v>
      </c>
      <c r="G139">
        <v>7</v>
      </c>
      <c r="H139" t="s">
        <v>89</v>
      </c>
      <c r="I139" t="s">
        <v>72</v>
      </c>
      <c r="J139" t="s">
        <v>10</v>
      </c>
      <c r="K139">
        <v>199</v>
      </c>
      <c r="L139">
        <v>4.069444444444445E-3</v>
      </c>
      <c r="M139">
        <v>0</v>
      </c>
      <c r="N139" t="e">
        <f>(shortUnitDetails17[[#This Row],[Hour4-Spk/sec]]-shortUnitDetails17[[#This Row],[Hour1-Spk/sec]])/shortUnitDetails17[[#This Row],[Hour1-Spk/sec]]</f>
        <v>#DIV/0!</v>
      </c>
      <c r="O139">
        <v>0</v>
      </c>
      <c r="P139">
        <v>0</v>
      </c>
      <c r="Q139">
        <v>1.1111111111111111E-3</v>
      </c>
      <c r="R139">
        <v>0</v>
      </c>
      <c r="S139">
        <v>6.6666666666666671E-3</v>
      </c>
      <c r="T139">
        <v>0</v>
      </c>
      <c r="U139">
        <v>8.5000000000000006E-3</v>
      </c>
      <c r="V139">
        <v>0</v>
      </c>
      <c r="W139">
        <v>2.9153426620660228</v>
      </c>
      <c r="X139">
        <v>155.71056494252875</v>
      </c>
      <c r="Y139">
        <v>0</v>
      </c>
      <c r="Z139">
        <v>3</v>
      </c>
      <c r="AA139">
        <v>1.1111111111111111E-3</v>
      </c>
      <c r="AB139">
        <v>25</v>
      </c>
      <c r="AC139">
        <v>6.6666666666666671E-3</v>
      </c>
      <c r="AD139">
        <v>91</v>
      </c>
      <c r="AE139">
        <v>8.5000000000000006E-3</v>
      </c>
      <c r="AF139">
        <v>78</v>
      </c>
    </row>
    <row r="140" spans="1:32" hidden="1" x14ac:dyDescent="0.3">
      <c r="B140" t="s">
        <v>106</v>
      </c>
      <c r="D140" t="s">
        <v>9</v>
      </c>
      <c r="E140">
        <v>10</v>
      </c>
      <c r="F140" t="s">
        <v>107</v>
      </c>
      <c r="G140">
        <v>10</v>
      </c>
      <c r="H140" t="s">
        <v>95</v>
      </c>
      <c r="I140" t="s">
        <v>72</v>
      </c>
      <c r="J140" t="s">
        <v>10</v>
      </c>
      <c r="K140">
        <v>199</v>
      </c>
      <c r="L140">
        <v>3.4446877132097535</v>
      </c>
      <c r="M140">
        <v>52.058141169853769</v>
      </c>
      <c r="N140">
        <f>(shortUnitDetails17[[#This Row],[Hour4-Spk/sec]]-shortUnitDetails17[[#This Row],[Hour1-Spk/sec]])/shortUnitDetails17[[#This Row],[Hour1-Spk/sec]]</f>
        <v>1.245688080056901</v>
      </c>
      <c r="O140">
        <v>2.6590216986777757</v>
      </c>
      <c r="P140">
        <v>47.217982516997367</v>
      </c>
      <c r="Q140">
        <v>2.3894187595129375</v>
      </c>
      <c r="R140">
        <v>50.574236937403008</v>
      </c>
      <c r="S140">
        <v>2.7589770613149667</v>
      </c>
      <c r="T140">
        <v>51.307884277659674</v>
      </c>
      <c r="U140">
        <v>5.9713333333333338</v>
      </c>
      <c r="V140">
        <v>51.098156182212584</v>
      </c>
      <c r="W140">
        <v>1.5675301261774954</v>
      </c>
      <c r="X140">
        <v>0.27454066821854034</v>
      </c>
      <c r="Y140">
        <v>2.6590216986777757</v>
      </c>
      <c r="Z140">
        <v>3</v>
      </c>
      <c r="AA140">
        <v>2.3894187595129375</v>
      </c>
      <c r="AB140">
        <v>25</v>
      </c>
      <c r="AC140">
        <v>2.7589770613149667</v>
      </c>
      <c r="AD140">
        <v>91</v>
      </c>
      <c r="AE140">
        <v>5.9713333333333338</v>
      </c>
      <c r="AF140">
        <v>78</v>
      </c>
    </row>
    <row r="141" spans="1:32" hidden="1" x14ac:dyDescent="0.3">
      <c r="B141" t="s">
        <v>106</v>
      </c>
      <c r="D141" t="s">
        <v>9</v>
      </c>
      <c r="E141">
        <v>10</v>
      </c>
      <c r="F141" t="s">
        <v>107</v>
      </c>
      <c r="G141">
        <v>11</v>
      </c>
      <c r="H141" t="s">
        <v>138</v>
      </c>
      <c r="I141" t="s">
        <v>72</v>
      </c>
      <c r="J141" t="s">
        <v>10</v>
      </c>
      <c r="K141">
        <v>199</v>
      </c>
      <c r="L141">
        <v>7.4638409961685828E-3</v>
      </c>
      <c r="M141">
        <v>0</v>
      </c>
      <c r="N141">
        <f>(shortUnitDetails17[[#This Row],[Hour4-Spk/sec]]-shortUnitDetails17[[#This Row],[Hour1-Spk/sec]])/shortUnitDetails17[[#This Row],[Hour1-Spk/sec]]</f>
        <v>12.119827586206895</v>
      </c>
      <c r="O141">
        <v>1.1111111111111111E-3</v>
      </c>
      <c r="P141">
        <v>0</v>
      </c>
      <c r="Q141">
        <v>3.0555555555555557E-3</v>
      </c>
      <c r="R141">
        <v>0</v>
      </c>
      <c r="S141">
        <v>1.1111111111111112E-2</v>
      </c>
      <c r="T141">
        <v>0</v>
      </c>
      <c r="U141">
        <v>1.457758620689655E-2</v>
      </c>
      <c r="V141">
        <v>0</v>
      </c>
      <c r="W141">
        <v>2.6204996272895538</v>
      </c>
      <c r="X141">
        <v>90.975950503355705</v>
      </c>
      <c r="Y141">
        <v>1.1111111111111111E-3</v>
      </c>
      <c r="Z141">
        <v>3</v>
      </c>
      <c r="AA141">
        <v>3.0555555555555557E-3</v>
      </c>
      <c r="AB141">
        <v>25</v>
      </c>
      <c r="AC141">
        <v>1.1111111111111112E-2</v>
      </c>
      <c r="AD141">
        <v>91</v>
      </c>
      <c r="AE141">
        <v>1.457758620689655E-2</v>
      </c>
      <c r="AF141">
        <v>78</v>
      </c>
    </row>
    <row r="142" spans="1:32" hidden="1" x14ac:dyDescent="0.3">
      <c r="B142" t="s">
        <v>106</v>
      </c>
      <c r="D142" t="s">
        <v>9</v>
      </c>
      <c r="E142">
        <v>10</v>
      </c>
      <c r="F142" t="s">
        <v>107</v>
      </c>
      <c r="G142">
        <v>16</v>
      </c>
      <c r="H142" t="s">
        <v>102</v>
      </c>
      <c r="I142" t="s">
        <v>72</v>
      </c>
      <c r="J142" t="s">
        <v>10</v>
      </c>
      <c r="K142">
        <v>199</v>
      </c>
      <c r="L142">
        <v>0.93948210770191098</v>
      </c>
      <c r="M142">
        <v>23.310188465353548</v>
      </c>
      <c r="N142">
        <f>(shortUnitDetails17[[#This Row],[Hour4-Spk/sec]]-shortUnitDetails17[[#This Row],[Hour1-Spk/sec]])/shortUnitDetails17[[#This Row],[Hour1-Spk/sec]]</f>
        <v>-0.4171428571428572</v>
      </c>
      <c r="O142">
        <v>1.3708333333333333</v>
      </c>
      <c r="P142">
        <v>27.983487615711784</v>
      </c>
      <c r="Q142">
        <v>0.85349999999999993</v>
      </c>
      <c r="R142">
        <v>17.782538832351367</v>
      </c>
      <c r="S142">
        <v>0.73459509747431095</v>
      </c>
      <c r="T142">
        <v>17.922411029176018</v>
      </c>
      <c r="U142">
        <v>0.79899999999999993</v>
      </c>
      <c r="V142">
        <v>15.997366688610928</v>
      </c>
      <c r="W142">
        <v>1.4113634993312387</v>
      </c>
      <c r="X142">
        <v>0.98502686192615474</v>
      </c>
      <c r="Y142">
        <v>1.3708333333333333</v>
      </c>
      <c r="Z142">
        <v>3</v>
      </c>
      <c r="AA142">
        <v>0.85349999999999993</v>
      </c>
      <c r="AB142">
        <v>25</v>
      </c>
      <c r="AC142">
        <v>0.73459509747431095</v>
      </c>
      <c r="AD142">
        <v>91</v>
      </c>
      <c r="AE142">
        <v>0.79899999999999993</v>
      </c>
      <c r="AF142">
        <v>78</v>
      </c>
    </row>
    <row r="143" spans="1:32" x14ac:dyDescent="0.3">
      <c r="A143" s="88">
        <v>12</v>
      </c>
      <c r="B143" t="s">
        <v>106</v>
      </c>
      <c r="C143" t="s">
        <v>229</v>
      </c>
      <c r="D143" t="s">
        <v>9</v>
      </c>
      <c r="E143">
        <v>10</v>
      </c>
      <c r="F143" t="s">
        <v>107</v>
      </c>
      <c r="G143">
        <v>1</v>
      </c>
      <c r="H143" t="s">
        <v>84</v>
      </c>
      <c r="I143" t="s">
        <v>11</v>
      </c>
      <c r="J143" t="s">
        <v>10</v>
      </c>
      <c r="K143">
        <v>199</v>
      </c>
      <c r="L143">
        <v>2.033031273303505</v>
      </c>
      <c r="M143">
        <v>36.167689372453978</v>
      </c>
      <c r="N143">
        <f>(shortUnitDetails17[[#This Row],[Hour4-Spk/sec]]-shortUnitDetails17[[#This Row],[Hour1-Spk/sec]])/shortUnitDetails17[[#This Row],[Hour1-Spk/sec]]</f>
        <v>-8.2577030812326133E-2</v>
      </c>
      <c r="O143">
        <v>2.9750000000000001</v>
      </c>
      <c r="P143">
        <v>42.84087211194273</v>
      </c>
      <c r="Q143">
        <v>1.3636250932140195</v>
      </c>
      <c r="R143">
        <v>32.195558205395734</v>
      </c>
      <c r="S143">
        <v>1.0641666666666667</v>
      </c>
      <c r="T143">
        <v>31.137724550898206</v>
      </c>
      <c r="U143">
        <v>2.7293333333333298</v>
      </c>
      <c r="V143">
        <v>27.439519402500405</v>
      </c>
      <c r="W143">
        <v>1.6039981108743053</v>
      </c>
      <c r="X143">
        <v>0.47296100074141473</v>
      </c>
      <c r="Y143">
        <v>2.9750000000000001</v>
      </c>
      <c r="Z143">
        <v>3</v>
      </c>
      <c r="AA143">
        <v>1.3636250932140195</v>
      </c>
      <c r="AB143">
        <v>25</v>
      </c>
      <c r="AC143">
        <v>1.0641666666666667</v>
      </c>
      <c r="AD143">
        <v>91</v>
      </c>
      <c r="AE143">
        <v>2.7293333333333334</v>
      </c>
      <c r="AF143">
        <v>78</v>
      </c>
    </row>
    <row r="144" spans="1:32" hidden="1" x14ac:dyDescent="0.3">
      <c r="A144" s="180"/>
      <c r="B144" s="180" t="s">
        <v>140</v>
      </c>
      <c r="C144" s="180"/>
      <c r="D144" s="180" t="s">
        <v>9</v>
      </c>
      <c r="E144" s="180">
        <v>22</v>
      </c>
      <c r="F144" s="180" t="s">
        <v>37</v>
      </c>
      <c r="G144" s="180">
        <v>6</v>
      </c>
      <c r="H144" s="180" t="s">
        <v>132</v>
      </c>
      <c r="I144" s="180" t="s">
        <v>10</v>
      </c>
      <c r="J144" s="180" t="s">
        <v>72</v>
      </c>
      <c r="K144" s="180">
        <v>889</v>
      </c>
      <c r="L144" s="180">
        <v>23.425734776527726</v>
      </c>
      <c r="M144" s="180">
        <v>93.936564632312624</v>
      </c>
      <c r="N144" s="180">
        <f>(shortUnitDetails17[[#This Row],[Hour4-Spk/sec]]-shortUnitDetails17[[#This Row],[Hour1-Spk/sec]])/shortUnitDetails17[[#This Row],[Hour1-Spk/sec]]</f>
        <v>-0.52203835469102189</v>
      </c>
      <c r="O144" s="180">
        <v>31.730277777777776</v>
      </c>
      <c r="P144" s="180">
        <v>94.018631082976654</v>
      </c>
      <c r="Q144" s="180">
        <v>28.677916666666665</v>
      </c>
      <c r="R144" s="180">
        <v>98.037194633119256</v>
      </c>
      <c r="S144" s="180">
        <v>18.128888888888888</v>
      </c>
      <c r="T144" s="180">
        <v>95.231575744810314</v>
      </c>
      <c r="U144" s="180">
        <v>15.16585577277757</v>
      </c>
      <c r="V144" s="180">
        <v>88.246171522952906</v>
      </c>
      <c r="W144" s="180">
        <v>1.5479485862636948</v>
      </c>
      <c r="X144" s="180">
        <v>4.3120302899507433E-2</v>
      </c>
      <c r="Y144" s="180">
        <v>31.730277777777776</v>
      </c>
      <c r="Z144" s="180">
        <v>314</v>
      </c>
      <c r="AA144" s="180">
        <v>28.677916666666665</v>
      </c>
      <c r="AB144" s="180">
        <v>163</v>
      </c>
      <c r="AC144" s="180">
        <v>18.128888888888888</v>
      </c>
      <c r="AD144" s="180">
        <v>263</v>
      </c>
      <c r="AE144" s="180">
        <v>15.16585577277757</v>
      </c>
      <c r="AF144" s="180">
        <v>69</v>
      </c>
    </row>
    <row r="145" spans="1:32" hidden="1" x14ac:dyDescent="0.3">
      <c r="A145" s="180"/>
      <c r="B145" s="180" t="s">
        <v>140</v>
      </c>
      <c r="C145" s="180"/>
      <c r="D145" s="180" t="s">
        <v>9</v>
      </c>
      <c r="E145" s="180">
        <v>22</v>
      </c>
      <c r="F145" s="180" t="s">
        <v>37</v>
      </c>
      <c r="G145" s="180">
        <v>7</v>
      </c>
      <c r="H145" s="180" t="s">
        <v>141</v>
      </c>
      <c r="I145" s="180" t="s">
        <v>10</v>
      </c>
      <c r="J145" s="180" t="s">
        <v>72</v>
      </c>
      <c r="K145" s="180">
        <v>889</v>
      </c>
      <c r="L145" s="180">
        <v>6.4881818181818183</v>
      </c>
      <c r="M145" s="180">
        <v>68.501200033104354</v>
      </c>
      <c r="N145" s="180">
        <f>(shortUnitDetails17[[#This Row],[Hour4-Spk/sec]]-shortUnitDetails17[[#This Row],[Hour1-Spk/sec]])/shortUnitDetails17[[#This Row],[Hour1-Spk/sec]]</f>
        <v>-0.32118270368901702</v>
      </c>
      <c r="O145" s="180">
        <v>8.4697222222222219</v>
      </c>
      <c r="P145" s="180">
        <v>74.677067871016646</v>
      </c>
      <c r="Q145" s="180">
        <v>6.0205555555555561</v>
      </c>
      <c r="R145" s="180">
        <v>67.180873180873178</v>
      </c>
      <c r="S145" s="180">
        <v>5.7130555555555551</v>
      </c>
      <c r="T145" s="180">
        <v>65.173126106629937</v>
      </c>
      <c r="U145" s="180">
        <v>5.7493939393939391</v>
      </c>
      <c r="V145" s="180">
        <v>65.570218633051013</v>
      </c>
      <c r="W145" s="180">
        <v>1.7259874825193957</v>
      </c>
      <c r="X145" s="180">
        <v>0.15191383609576425</v>
      </c>
      <c r="Y145" s="180">
        <v>8.4697222222222219</v>
      </c>
      <c r="Z145" s="180">
        <v>314</v>
      </c>
      <c r="AA145" s="180">
        <v>6.0205555555555561</v>
      </c>
      <c r="AB145" s="180">
        <v>163</v>
      </c>
      <c r="AC145" s="180">
        <v>5.7130555555555551</v>
      </c>
      <c r="AD145" s="180">
        <v>263</v>
      </c>
      <c r="AE145" s="180">
        <v>5.7493939393939391</v>
      </c>
      <c r="AF145" s="180">
        <v>69</v>
      </c>
    </row>
    <row r="146" spans="1:32" hidden="1" x14ac:dyDescent="0.3">
      <c r="A146" s="180"/>
      <c r="B146" s="180" t="s">
        <v>140</v>
      </c>
      <c r="C146" s="180"/>
      <c r="D146" s="180" t="s">
        <v>9</v>
      </c>
      <c r="E146" s="180">
        <v>22</v>
      </c>
      <c r="F146" s="180" t="s">
        <v>37</v>
      </c>
      <c r="G146" s="180">
        <v>11</v>
      </c>
      <c r="H146" s="180" t="s">
        <v>114</v>
      </c>
      <c r="I146" s="180" t="s">
        <v>72</v>
      </c>
      <c r="J146" s="180" t="s">
        <v>10</v>
      </c>
      <c r="K146" s="180">
        <v>889</v>
      </c>
      <c r="L146" s="180">
        <v>6.4423636119056393</v>
      </c>
      <c r="M146" s="180">
        <v>63.563046403734134</v>
      </c>
      <c r="N146" s="180">
        <f>(shortUnitDetails17[[#This Row],[Hour4-Spk/sec]]-shortUnitDetails17[[#This Row],[Hour1-Spk/sec]])/shortUnitDetails17[[#This Row],[Hour1-Spk/sec]]</f>
        <v>2.811587134035237</v>
      </c>
      <c r="O146" s="180">
        <v>3.0872222222222221</v>
      </c>
      <c r="P146" s="180">
        <v>36.382914268403518</v>
      </c>
      <c r="Q146" s="180">
        <v>2.9080712788259953</v>
      </c>
      <c r="R146" s="180">
        <v>29.360701690930462</v>
      </c>
      <c r="S146" s="180">
        <v>8.0069444444444446</v>
      </c>
      <c r="T146" s="180">
        <v>31.560183882165305</v>
      </c>
      <c r="U146" s="180">
        <v>11.767216502129894</v>
      </c>
      <c r="V146" s="180">
        <v>80.446679812997147</v>
      </c>
      <c r="W146" s="180">
        <v>1.5111505376527707</v>
      </c>
      <c r="X146" s="180">
        <v>0.15793388912593953</v>
      </c>
      <c r="Y146" s="180">
        <v>3.0872222222222221</v>
      </c>
      <c r="Z146" s="180">
        <v>314</v>
      </c>
      <c r="AA146" s="180">
        <v>2.9080712788259953</v>
      </c>
      <c r="AB146" s="180">
        <v>163</v>
      </c>
      <c r="AC146" s="180">
        <v>8.0069444444444446</v>
      </c>
      <c r="AD146" s="180">
        <v>263</v>
      </c>
      <c r="AE146" s="180">
        <v>11.767216502129894</v>
      </c>
      <c r="AF146" s="180">
        <v>69</v>
      </c>
    </row>
    <row r="147" spans="1:32" hidden="1" x14ac:dyDescent="0.3">
      <c r="A147" s="180"/>
      <c r="B147" s="180" t="s">
        <v>140</v>
      </c>
      <c r="C147" s="180"/>
      <c r="D147" s="180" t="s">
        <v>9</v>
      </c>
      <c r="E147" s="180">
        <v>22</v>
      </c>
      <c r="F147" s="180" t="s">
        <v>37</v>
      </c>
      <c r="G147" s="180">
        <v>12</v>
      </c>
      <c r="H147" s="180" t="s">
        <v>135</v>
      </c>
      <c r="I147" s="180" t="s">
        <v>10</v>
      </c>
      <c r="J147" s="180" t="s">
        <v>72</v>
      </c>
      <c r="K147" s="180">
        <v>889</v>
      </c>
      <c r="L147" s="180">
        <v>0.69159177473650213</v>
      </c>
      <c r="M147" s="180">
        <v>29.145907473309606</v>
      </c>
      <c r="N147" s="180">
        <f>(shortUnitDetails17[[#This Row],[Hour4-Spk/sec]]-shortUnitDetails17[[#This Row],[Hour1-Spk/sec]])/shortUnitDetails17[[#This Row],[Hour1-Spk/sec]]</f>
        <v>2.8155477701610634</v>
      </c>
      <c r="O147" s="180">
        <v>0.31625631313131314</v>
      </c>
      <c r="P147" s="180">
        <v>28.95132965378826</v>
      </c>
      <c r="Q147" s="180">
        <v>0.65611111111111109</v>
      </c>
      <c r="R147" s="180">
        <v>27.268581851345193</v>
      </c>
      <c r="S147" s="180">
        <v>0.58730860433604326</v>
      </c>
      <c r="T147" s="180">
        <v>21.895074946466806</v>
      </c>
      <c r="U147" s="180">
        <v>1.2066910703675409</v>
      </c>
      <c r="V147" s="180">
        <v>25.877192982456144</v>
      </c>
      <c r="W147" s="180">
        <v>1.6594051734744419</v>
      </c>
      <c r="X147" s="180">
        <v>1.4484014123018261</v>
      </c>
      <c r="Y147" s="180">
        <v>0.31625631313131314</v>
      </c>
      <c r="Z147" s="180">
        <v>314</v>
      </c>
      <c r="AA147" s="180">
        <v>0.65611111111111109</v>
      </c>
      <c r="AB147" s="180">
        <v>163</v>
      </c>
      <c r="AC147" s="180">
        <v>0.58730860433604326</v>
      </c>
      <c r="AD147" s="180">
        <v>263</v>
      </c>
      <c r="AE147" s="180">
        <v>1.2066910703675409</v>
      </c>
      <c r="AF147" s="180">
        <v>69</v>
      </c>
    </row>
    <row r="148" spans="1:32" hidden="1" x14ac:dyDescent="0.3">
      <c r="A148" s="180"/>
      <c r="B148" s="180" t="s">
        <v>140</v>
      </c>
      <c r="C148" s="180"/>
      <c r="D148" s="180" t="s">
        <v>9</v>
      </c>
      <c r="E148" s="180">
        <v>22</v>
      </c>
      <c r="F148" s="180" t="s">
        <v>37</v>
      </c>
      <c r="G148" s="180">
        <v>15</v>
      </c>
      <c r="H148" s="180" t="s">
        <v>123</v>
      </c>
      <c r="I148" s="180" t="s">
        <v>82</v>
      </c>
      <c r="J148" s="180" t="s">
        <v>72</v>
      </c>
      <c r="K148" s="180">
        <v>889</v>
      </c>
      <c r="L148" s="180">
        <v>0.7174524205469327</v>
      </c>
      <c r="M148" s="180">
        <v>19.39875977352386</v>
      </c>
      <c r="N148" s="180">
        <f>(shortUnitDetails17[[#This Row],[Hour4-Spk/sec]]-shortUnitDetails17[[#This Row],[Hour1-Spk/sec]])/shortUnitDetails17[[#This Row],[Hour1-Spk/sec]]</f>
        <v>-0.45945193562418424</v>
      </c>
      <c r="O148" s="180">
        <v>1.4513888888888886</v>
      </c>
      <c r="P148" s="180">
        <v>28.145297089247052</v>
      </c>
      <c r="Q148" s="180">
        <v>0.28777777777777774</v>
      </c>
      <c r="R148" s="180">
        <v>4.7750865051903117</v>
      </c>
      <c r="S148" s="180">
        <v>0.34609756097560979</v>
      </c>
      <c r="T148" s="180">
        <v>2.1406727828746175</v>
      </c>
      <c r="U148" s="180">
        <v>0.78454545454545466</v>
      </c>
      <c r="V148" s="180">
        <v>11.082474226804123</v>
      </c>
      <c r="W148" s="180">
        <v>2.096134408004557</v>
      </c>
      <c r="X148" s="180">
        <v>1.3404757405515835</v>
      </c>
      <c r="Y148" s="180">
        <v>1.4513888888888886</v>
      </c>
      <c r="Z148" s="180">
        <v>314</v>
      </c>
      <c r="AA148" s="180">
        <v>0.28777777777777774</v>
      </c>
      <c r="AB148" s="180">
        <v>163</v>
      </c>
      <c r="AC148" s="180">
        <v>0.34609756097560979</v>
      </c>
      <c r="AD148" s="180">
        <v>263</v>
      </c>
      <c r="AE148" s="180">
        <v>0.78454545454545466</v>
      </c>
      <c r="AF148" s="180">
        <v>69</v>
      </c>
    </row>
    <row r="149" spans="1:32" hidden="1" x14ac:dyDescent="0.3">
      <c r="A149" s="181"/>
      <c r="B149" s="180" t="s">
        <v>140</v>
      </c>
      <c r="C149" s="180"/>
      <c r="D149" s="180" t="s">
        <v>9</v>
      </c>
      <c r="E149" s="180">
        <v>22</v>
      </c>
      <c r="F149" s="180" t="s">
        <v>37</v>
      </c>
      <c r="G149" s="180">
        <v>1</v>
      </c>
      <c r="H149" s="180" t="s">
        <v>84</v>
      </c>
      <c r="I149" s="180" t="s">
        <v>11</v>
      </c>
      <c r="J149" s="180" t="s">
        <v>10</v>
      </c>
      <c r="K149" s="180">
        <v>889</v>
      </c>
      <c r="L149" s="180">
        <v>10.097263257575758</v>
      </c>
      <c r="M149" s="180">
        <v>76.667785360032809</v>
      </c>
      <c r="N149" s="180">
        <f>(shortUnitDetails17[[#This Row],[Hour4-Spk/sec]]-shortUnitDetails17[[#This Row],[Hour1-Spk/sec]])/shortUnitDetails17[[#This Row],[Hour1-Spk/sec]]</f>
        <v>1.5354051343017421</v>
      </c>
      <c r="O149" s="180">
        <v>5.4377777777777787</v>
      </c>
      <c r="P149" s="180">
        <v>58.177766773953955</v>
      </c>
      <c r="Q149" s="180">
        <v>8.6680555555555561</v>
      </c>
      <c r="R149" s="180">
        <v>56.755657259089752</v>
      </c>
      <c r="S149" s="180">
        <v>12.496250000000002</v>
      </c>
      <c r="T149" s="180">
        <v>82.915162654737912</v>
      </c>
      <c r="U149" s="180">
        <v>13.786969696969697</v>
      </c>
      <c r="V149" s="180">
        <v>82.065872272057845</v>
      </c>
      <c r="W149" s="180">
        <v>1.4690189780142173</v>
      </c>
      <c r="X149" s="180">
        <v>0.10079459361798694</v>
      </c>
      <c r="Y149" s="180">
        <v>5.4377777777777787</v>
      </c>
      <c r="Z149" s="180">
        <v>314</v>
      </c>
      <c r="AA149" s="180">
        <v>8.6680555555555561</v>
      </c>
      <c r="AB149" s="180">
        <v>163</v>
      </c>
      <c r="AC149" s="180">
        <v>12.496250000000002</v>
      </c>
      <c r="AD149" s="180">
        <v>263</v>
      </c>
      <c r="AE149" s="180">
        <v>13.786969696969697</v>
      </c>
      <c r="AF149" s="180">
        <v>69</v>
      </c>
    </row>
    <row r="150" spans="1:32" hidden="1" x14ac:dyDescent="0.3">
      <c r="A150" s="181"/>
      <c r="B150" s="180" t="s">
        <v>140</v>
      </c>
      <c r="C150" s="180"/>
      <c r="D150" s="180" t="s">
        <v>9</v>
      </c>
      <c r="E150" s="180">
        <v>22</v>
      </c>
      <c r="F150" s="180" t="s">
        <v>37</v>
      </c>
      <c r="G150" s="180">
        <v>3</v>
      </c>
      <c r="H150" s="180" t="s">
        <v>112</v>
      </c>
      <c r="I150" s="180" t="s">
        <v>11</v>
      </c>
      <c r="J150" s="180" t="s">
        <v>72</v>
      </c>
      <c r="K150" s="180">
        <v>889</v>
      </c>
      <c r="L150" s="180">
        <v>2.3291619966791197</v>
      </c>
      <c r="M150" s="180">
        <v>25.281618706956383</v>
      </c>
      <c r="N150" s="180">
        <f>(shortUnitDetails17[[#This Row],[Hour4-Spk/sec]]-shortUnitDetails17[[#This Row],[Hour1-Spk/sec]])/shortUnitDetails17[[#This Row],[Hour1-Spk/sec]]</f>
        <v>-0.36771290536486784</v>
      </c>
      <c r="O150" s="180">
        <v>2.6292237442922377</v>
      </c>
      <c r="P150" s="180">
        <v>21.076104157675154</v>
      </c>
      <c r="Q150" s="180">
        <v>2.9902777777777771</v>
      </c>
      <c r="R150" s="180">
        <v>34.18496806369761</v>
      </c>
      <c r="S150" s="180">
        <v>2.0347222222222219</v>
      </c>
      <c r="T150" s="180">
        <v>26.912410446036517</v>
      </c>
      <c r="U150" s="180">
        <v>1.6624242424242426</v>
      </c>
      <c r="V150" s="180">
        <v>17.53094156352812</v>
      </c>
      <c r="W150" s="180">
        <v>1.164875590287461</v>
      </c>
      <c r="X150" s="180">
        <v>0.43019537834535382</v>
      </c>
      <c r="Y150" s="180">
        <v>2.6292237442922377</v>
      </c>
      <c r="Z150" s="180">
        <v>314</v>
      </c>
      <c r="AA150" s="180">
        <v>2.9902777777777771</v>
      </c>
      <c r="AB150" s="180">
        <v>163</v>
      </c>
      <c r="AC150" s="180">
        <v>2.0347222222222219</v>
      </c>
      <c r="AD150" s="180">
        <v>263</v>
      </c>
      <c r="AE150" s="180">
        <v>1.6624242424242426</v>
      </c>
      <c r="AF150" s="180">
        <v>69</v>
      </c>
    </row>
    <row r="151" spans="1:32" hidden="1" x14ac:dyDescent="0.3">
      <c r="A151" s="181"/>
      <c r="B151" s="180" t="s">
        <v>140</v>
      </c>
      <c r="C151" s="180"/>
      <c r="D151" s="180" t="s">
        <v>9</v>
      </c>
      <c r="E151" s="180">
        <v>22</v>
      </c>
      <c r="F151" s="180" t="s">
        <v>37</v>
      </c>
      <c r="G151" s="180">
        <v>4</v>
      </c>
      <c r="H151" s="180" t="s">
        <v>143</v>
      </c>
      <c r="I151" s="180" t="s">
        <v>11</v>
      </c>
      <c r="J151" s="180" t="s">
        <v>72</v>
      </c>
      <c r="K151" s="180">
        <v>889</v>
      </c>
      <c r="L151" s="180">
        <v>2.5016035353535355</v>
      </c>
      <c r="M151" s="180">
        <v>66.775947326721848</v>
      </c>
      <c r="N151" s="180">
        <f>(shortUnitDetails17[[#This Row],[Hour4-Spk/sec]]-shortUnitDetails17[[#This Row],[Hour1-Spk/sec]])/shortUnitDetails17[[#This Row],[Hour1-Spk/sec]]</f>
        <v>-0.65081822079433405</v>
      </c>
      <c r="O151" s="180">
        <v>4.535277777777778</v>
      </c>
      <c r="P151" s="180">
        <v>83.918319889542914</v>
      </c>
      <c r="Q151" s="180">
        <v>2.5077777777777781</v>
      </c>
      <c r="R151" s="180">
        <v>49.435362868198688</v>
      </c>
      <c r="S151" s="180">
        <v>1.3797222222222221</v>
      </c>
      <c r="T151" s="180">
        <v>39.699205448354142</v>
      </c>
      <c r="U151" s="180">
        <v>1.5836363636363635</v>
      </c>
      <c r="V151" s="180">
        <v>23.777980813156692</v>
      </c>
      <c r="W151" s="180">
        <v>1.8388757594025988</v>
      </c>
      <c r="X151" s="180">
        <v>0.35821502642745473</v>
      </c>
      <c r="Y151" s="180">
        <v>4.535277777777778</v>
      </c>
      <c r="Z151" s="180">
        <v>314</v>
      </c>
      <c r="AA151" s="180">
        <v>2.5077777777777781</v>
      </c>
      <c r="AB151" s="180">
        <v>163</v>
      </c>
      <c r="AC151" s="180">
        <v>1.3797222222222221</v>
      </c>
      <c r="AD151" s="180">
        <v>263</v>
      </c>
      <c r="AE151" s="180">
        <v>1.5836363636363635</v>
      </c>
      <c r="AF151" s="180">
        <v>69</v>
      </c>
    </row>
    <row r="152" spans="1:32" hidden="1" x14ac:dyDescent="0.3">
      <c r="A152" s="181"/>
      <c r="B152" s="180" t="s">
        <v>140</v>
      </c>
      <c r="C152" s="180"/>
      <c r="D152" s="180" t="s">
        <v>9</v>
      </c>
      <c r="E152" s="180">
        <v>22</v>
      </c>
      <c r="F152" s="180" t="s">
        <v>37</v>
      </c>
      <c r="G152" s="180">
        <v>5</v>
      </c>
      <c r="H152" s="180" t="s">
        <v>157</v>
      </c>
      <c r="I152" s="180" t="s">
        <v>11</v>
      </c>
      <c r="J152" s="180" t="s">
        <v>10</v>
      </c>
      <c r="K152" s="180">
        <v>889</v>
      </c>
      <c r="L152" s="180">
        <v>11.116471070147274</v>
      </c>
      <c r="M152" s="180">
        <v>78.698736805675722</v>
      </c>
      <c r="N152" s="180">
        <f>(shortUnitDetails17[[#This Row],[Hour4-Spk/sec]]-shortUnitDetails17[[#This Row],[Hour1-Spk/sec]])/shortUnitDetails17[[#This Row],[Hour1-Spk/sec]]</f>
        <v>0.45651408636779645</v>
      </c>
      <c r="O152" s="180">
        <v>9.384818904186389</v>
      </c>
      <c r="P152" s="180">
        <v>73.194448718343224</v>
      </c>
      <c r="Q152" s="180">
        <v>7.0069444444444438</v>
      </c>
      <c r="R152" s="180">
        <v>67.070526279558052</v>
      </c>
      <c r="S152" s="180">
        <v>14.405000000000001</v>
      </c>
      <c r="T152" s="180">
        <v>79.922227797290518</v>
      </c>
      <c r="U152" s="180">
        <v>13.669120931958263</v>
      </c>
      <c r="V152" s="180">
        <v>83.04541222716459</v>
      </c>
      <c r="W152" s="180">
        <v>1.3352655746843856</v>
      </c>
      <c r="X152" s="180">
        <v>9.0684429671648178E-2</v>
      </c>
      <c r="Y152" s="180">
        <v>9.384818904186389</v>
      </c>
      <c r="Z152" s="180">
        <v>314</v>
      </c>
      <c r="AA152" s="180">
        <v>7.0069444444444438</v>
      </c>
      <c r="AB152" s="180">
        <v>163</v>
      </c>
      <c r="AC152" s="180">
        <v>14.405000000000001</v>
      </c>
      <c r="AD152" s="180">
        <v>263</v>
      </c>
      <c r="AE152" s="180">
        <v>13.669120931958263</v>
      </c>
      <c r="AF152" s="180">
        <v>69</v>
      </c>
    </row>
    <row r="153" spans="1:32" hidden="1" x14ac:dyDescent="0.3">
      <c r="A153" s="181"/>
      <c r="B153" s="180" t="s">
        <v>140</v>
      </c>
      <c r="C153" s="180"/>
      <c r="D153" s="180" t="s">
        <v>9</v>
      </c>
      <c r="E153" s="180">
        <v>22</v>
      </c>
      <c r="F153" s="180" t="s">
        <v>37</v>
      </c>
      <c r="G153" s="180">
        <v>8</v>
      </c>
      <c r="H153" s="180" t="s">
        <v>137</v>
      </c>
      <c r="I153" s="180" t="s">
        <v>11</v>
      </c>
      <c r="J153" s="180" t="s">
        <v>10</v>
      </c>
      <c r="K153" s="180">
        <v>889</v>
      </c>
      <c r="L153" s="180">
        <v>0.71211894433971046</v>
      </c>
      <c r="M153" s="180">
        <v>11.595163160510188</v>
      </c>
      <c r="N153" s="180">
        <f>(shortUnitDetails17[[#This Row],[Hour4-Spk/sec]]-shortUnitDetails17[[#This Row],[Hour1-Spk/sec]])/shortUnitDetails17[[#This Row],[Hour1-Spk/sec]]</f>
        <v>-0.29183359013867477</v>
      </c>
      <c r="O153" s="180">
        <v>0.81944444444444431</v>
      </c>
      <c r="P153" s="180">
        <v>12.238111074160294</v>
      </c>
      <c r="Q153" s="180">
        <v>0.81770833333333337</v>
      </c>
      <c r="R153" s="180">
        <v>11.692307692307692</v>
      </c>
      <c r="S153" s="180">
        <v>0.63101996927803372</v>
      </c>
      <c r="T153" s="180">
        <v>13.626609442060087</v>
      </c>
      <c r="U153" s="180">
        <v>0.58030303030303032</v>
      </c>
      <c r="V153" s="180">
        <v>8.2158483228001948</v>
      </c>
      <c r="W153" s="180">
        <v>1.1696033317768477</v>
      </c>
      <c r="X153" s="180">
        <v>1.3791112637362639</v>
      </c>
      <c r="Y153" s="180">
        <v>0.81944444444444431</v>
      </c>
      <c r="Z153" s="180">
        <v>314</v>
      </c>
      <c r="AA153" s="180">
        <v>0.81770833333333337</v>
      </c>
      <c r="AB153" s="180">
        <v>163</v>
      </c>
      <c r="AC153" s="180">
        <v>0.63101996927803372</v>
      </c>
      <c r="AD153" s="180">
        <v>263</v>
      </c>
      <c r="AE153" s="180">
        <v>0.58030303030303032</v>
      </c>
      <c r="AF153" s="180">
        <v>69</v>
      </c>
    </row>
    <row r="154" spans="1:32" hidden="1" x14ac:dyDescent="0.3">
      <c r="A154" s="181"/>
      <c r="B154" s="180" t="s">
        <v>140</v>
      </c>
      <c r="C154" s="180"/>
      <c r="D154" s="180" t="s">
        <v>9</v>
      </c>
      <c r="E154" s="180">
        <v>22</v>
      </c>
      <c r="F154" s="180" t="s">
        <v>37</v>
      </c>
      <c r="G154" s="180">
        <v>9</v>
      </c>
      <c r="H154" s="180" t="s">
        <v>88</v>
      </c>
      <c r="I154" s="180" t="s">
        <v>11</v>
      </c>
      <c r="J154" s="180" t="s">
        <v>72</v>
      </c>
      <c r="K154" s="180">
        <v>889</v>
      </c>
      <c r="L154" s="180">
        <v>0.84628156565656565</v>
      </c>
      <c r="M154" s="180">
        <v>9.480643402399128</v>
      </c>
      <c r="N154" s="180">
        <f>(shortUnitDetails17[[#This Row],[Hour4-Spk/sec]]-shortUnitDetails17[[#This Row],[Hour1-Spk/sec]])/shortUnitDetails17[[#This Row],[Hour1-Spk/sec]]</f>
        <v>-0.17107342252185795</v>
      </c>
      <c r="O154" s="180">
        <v>0.95888888888888868</v>
      </c>
      <c r="P154" s="180">
        <v>11.320216709438267</v>
      </c>
      <c r="Q154" s="180">
        <v>0.81194444444444436</v>
      </c>
      <c r="R154" s="180">
        <v>9.4581897901659886</v>
      </c>
      <c r="S154" s="180">
        <v>0.81944444444444453</v>
      </c>
      <c r="T154" s="180">
        <v>8.3758937691521957</v>
      </c>
      <c r="U154" s="180">
        <v>0.79484848484848492</v>
      </c>
      <c r="V154" s="180">
        <v>7.8075984663645874</v>
      </c>
      <c r="W154" s="180">
        <v>1.0341334062851855</v>
      </c>
      <c r="X154" s="180">
        <v>1.1638540292671127</v>
      </c>
      <c r="Y154" s="180">
        <v>0.95888888888888868</v>
      </c>
      <c r="Z154" s="180">
        <v>314</v>
      </c>
      <c r="AA154" s="180">
        <v>0.81194444444444436</v>
      </c>
      <c r="AB154" s="180">
        <v>163</v>
      </c>
      <c r="AC154" s="180">
        <v>0.81944444444444453</v>
      </c>
      <c r="AD154" s="180">
        <v>263</v>
      </c>
      <c r="AE154" s="180">
        <v>0.79484848484848492</v>
      </c>
      <c r="AF154" s="180">
        <v>69</v>
      </c>
    </row>
    <row r="155" spans="1:32" hidden="1" x14ac:dyDescent="0.3">
      <c r="A155" s="181"/>
      <c r="B155" s="180" t="s">
        <v>140</v>
      </c>
      <c r="C155" s="180"/>
      <c r="D155" s="180" t="s">
        <v>9</v>
      </c>
      <c r="E155" s="180">
        <v>22</v>
      </c>
      <c r="F155" s="180" t="s">
        <v>37</v>
      </c>
      <c r="G155" s="180">
        <v>10</v>
      </c>
      <c r="H155" s="180" t="s">
        <v>113</v>
      </c>
      <c r="I155" s="180" t="s">
        <v>11</v>
      </c>
      <c r="J155" s="180" t="s">
        <v>10</v>
      </c>
      <c r="K155" s="180">
        <v>889</v>
      </c>
      <c r="L155" s="180">
        <v>5.50617593425783</v>
      </c>
      <c r="M155" s="180">
        <v>51.384388334563191</v>
      </c>
      <c r="N155" s="180">
        <f>(shortUnitDetails17[[#This Row],[Hour4-Spk/sec]]-shortUnitDetails17[[#This Row],[Hour1-Spk/sec]])/shortUnitDetails17[[#This Row],[Hour1-Spk/sec]]</f>
        <v>0.49835877379895366</v>
      </c>
      <c r="O155" s="180">
        <v>4.5785539385539389</v>
      </c>
      <c r="P155" s="180">
        <v>47.231757280478355</v>
      </c>
      <c r="Q155" s="180">
        <v>5.0225</v>
      </c>
      <c r="R155" s="180">
        <v>45.976095617529886</v>
      </c>
      <c r="S155" s="180">
        <v>5.5633333333333326</v>
      </c>
      <c r="T155" s="180">
        <v>45.743664662583583</v>
      </c>
      <c r="U155" s="180">
        <v>6.8603164651440496</v>
      </c>
      <c r="V155" s="180">
        <v>55.638477893001259</v>
      </c>
      <c r="W155" s="180">
        <v>1.1105993791156892</v>
      </c>
      <c r="X155" s="180">
        <v>0.18182629363009989</v>
      </c>
      <c r="Y155" s="180">
        <v>4.5785539385539389</v>
      </c>
      <c r="Z155" s="180">
        <v>314</v>
      </c>
      <c r="AA155" s="180">
        <v>5.0225</v>
      </c>
      <c r="AB155" s="180">
        <v>163</v>
      </c>
      <c r="AC155" s="180">
        <v>5.5633333333333326</v>
      </c>
      <c r="AD155" s="180">
        <v>263</v>
      </c>
      <c r="AE155" s="180">
        <v>6.8603164651440496</v>
      </c>
      <c r="AF155" s="180">
        <v>69</v>
      </c>
    </row>
    <row r="156" spans="1:32" hidden="1" x14ac:dyDescent="0.3">
      <c r="A156" s="181"/>
      <c r="B156" s="180" t="s">
        <v>140</v>
      </c>
      <c r="C156" s="180"/>
      <c r="D156" s="180" t="s">
        <v>9</v>
      </c>
      <c r="E156" s="180">
        <v>22</v>
      </c>
      <c r="F156" s="180" t="s">
        <v>37</v>
      </c>
      <c r="G156" s="180">
        <v>13</v>
      </c>
      <c r="H156" s="180" t="s">
        <v>95</v>
      </c>
      <c r="I156" s="180" t="s">
        <v>11</v>
      </c>
      <c r="J156" s="180" t="s">
        <v>10</v>
      </c>
      <c r="K156" s="180">
        <v>889</v>
      </c>
      <c r="L156" s="180">
        <v>1.3650973679098681</v>
      </c>
      <c r="M156" s="180">
        <v>28.326686004350982</v>
      </c>
      <c r="N156" s="180">
        <f>(shortUnitDetails17[[#This Row],[Hour4-Spk/sec]]-shortUnitDetails17[[#This Row],[Hour1-Spk/sec]])/shortUnitDetails17[[#This Row],[Hour1-Spk/sec]]</f>
        <v>5.7626808626808632</v>
      </c>
      <c r="O156" s="180">
        <v>0.46250000000000008</v>
      </c>
      <c r="P156" s="180">
        <v>8.9795918367346932</v>
      </c>
      <c r="Q156" s="180">
        <v>0.39264957264957268</v>
      </c>
      <c r="R156" s="180">
        <v>7.2542372881355925</v>
      </c>
      <c r="S156" s="180">
        <v>1.4775</v>
      </c>
      <c r="T156" s="180">
        <v>8.3530338849487773</v>
      </c>
      <c r="U156" s="180">
        <v>3.1277398989898995</v>
      </c>
      <c r="V156" s="180">
        <v>33.785591438945154</v>
      </c>
      <c r="W156" s="180">
        <v>2.3258060414958091</v>
      </c>
      <c r="X156" s="180">
        <v>0.75555017533759028</v>
      </c>
      <c r="Y156" s="180">
        <v>0.46250000000000008</v>
      </c>
      <c r="Z156" s="180">
        <v>314</v>
      </c>
      <c r="AA156" s="180">
        <v>0.39264957264957268</v>
      </c>
      <c r="AB156" s="180">
        <v>163</v>
      </c>
      <c r="AC156" s="180">
        <v>1.4775</v>
      </c>
      <c r="AD156" s="180">
        <v>263</v>
      </c>
      <c r="AE156" s="180">
        <v>3.1277398989898995</v>
      </c>
      <c r="AF156" s="180">
        <v>69</v>
      </c>
    </row>
    <row r="157" spans="1:32" hidden="1" x14ac:dyDescent="0.3">
      <c r="A157" s="181"/>
      <c r="B157" s="180" t="s">
        <v>140</v>
      </c>
      <c r="C157" s="180"/>
      <c r="D157" s="180" t="s">
        <v>9</v>
      </c>
      <c r="E157" s="180">
        <v>22</v>
      </c>
      <c r="F157" s="180" t="s">
        <v>37</v>
      </c>
      <c r="G157" s="180">
        <v>14</v>
      </c>
      <c r="H157" s="180" t="s">
        <v>115</v>
      </c>
      <c r="I157" s="180" t="s">
        <v>11</v>
      </c>
      <c r="J157" s="180" t="s">
        <v>72</v>
      </c>
      <c r="K157" s="180">
        <v>889</v>
      </c>
      <c r="L157" s="180">
        <v>0.94601568351349163</v>
      </c>
      <c r="M157" s="180">
        <v>16.361903627375067</v>
      </c>
      <c r="N157" s="180">
        <f>(shortUnitDetails17[[#This Row],[Hour4-Spk/sec]]-shortUnitDetails17[[#This Row],[Hour1-Spk/sec]])/shortUnitDetails17[[#This Row],[Hour1-Spk/sec]]</f>
        <v>-0.47806505421184309</v>
      </c>
      <c r="O157" s="180">
        <v>1.211111111111111</v>
      </c>
      <c r="P157" s="180">
        <v>16.035353535353536</v>
      </c>
      <c r="Q157" s="180">
        <v>0.97638888888888886</v>
      </c>
      <c r="R157" s="180">
        <v>16.3769211388259</v>
      </c>
      <c r="S157" s="180">
        <v>0.96444152193275434</v>
      </c>
      <c r="T157" s="180">
        <v>16.364177328176137</v>
      </c>
      <c r="U157" s="180">
        <v>0.63212121212121219</v>
      </c>
      <c r="V157" s="180">
        <v>14.845024469820556</v>
      </c>
      <c r="W157" s="180">
        <v>1.4201720786201684</v>
      </c>
      <c r="X157" s="180">
        <v>1.0284372132373898</v>
      </c>
      <c r="Y157" s="180">
        <v>1.211111111111111</v>
      </c>
      <c r="Z157" s="180">
        <v>314</v>
      </c>
      <c r="AA157" s="180">
        <v>0.97638888888888886</v>
      </c>
      <c r="AB157" s="180">
        <v>163</v>
      </c>
      <c r="AC157" s="180">
        <v>0.96444152193275434</v>
      </c>
      <c r="AD157" s="180">
        <v>263</v>
      </c>
      <c r="AE157" s="180">
        <v>0.63212121212121219</v>
      </c>
      <c r="AF157" s="180">
        <v>69</v>
      </c>
    </row>
    <row r="158" spans="1:32" x14ac:dyDescent="0.3">
      <c r="A158">
        <v>11</v>
      </c>
      <c r="B158" t="s">
        <v>130</v>
      </c>
      <c r="C158" t="s">
        <v>229</v>
      </c>
      <c r="D158" t="s">
        <v>9</v>
      </c>
      <c r="E158">
        <v>25</v>
      </c>
      <c r="F158" t="s">
        <v>37</v>
      </c>
      <c r="G158">
        <v>1</v>
      </c>
      <c r="H158" t="s">
        <v>84</v>
      </c>
      <c r="I158" t="s">
        <v>72</v>
      </c>
      <c r="J158" t="s">
        <v>10</v>
      </c>
      <c r="K158">
        <v>687</v>
      </c>
      <c r="L158">
        <v>0.72697242201493184</v>
      </c>
      <c r="M158">
        <v>50.832702498107494</v>
      </c>
      <c r="N158">
        <f>(shortUnitDetails17[[#This Row],[Hour4-Spk/sec]]-shortUnitDetails17[[#This Row],[Hour1-Spk/sec]])/shortUnitDetails17[[#This Row],[Hour1-Spk/sec]]</f>
        <v>-0.48652062393332068</v>
      </c>
      <c r="O158">
        <v>1.0236535769486164</v>
      </c>
      <c r="P158">
        <v>54.085603112840467</v>
      </c>
      <c r="Q158">
        <v>0.82944444444444443</v>
      </c>
      <c r="R158">
        <v>54.078055620472078</v>
      </c>
      <c r="S158">
        <v>0.52916666666666667</v>
      </c>
      <c r="T158">
        <v>49.112215909090914</v>
      </c>
      <c r="U158">
        <v>0.52562500000000001</v>
      </c>
      <c r="V158">
        <v>42.685370741482963</v>
      </c>
      <c r="W158">
        <v>2.4509810892380153</v>
      </c>
      <c r="X158">
        <v>1.0728182934228623</v>
      </c>
      <c r="Y158">
        <v>1.0236535769486164</v>
      </c>
      <c r="Z158">
        <v>30</v>
      </c>
      <c r="AA158">
        <v>0.82944444444444443</v>
      </c>
      <c r="AB158">
        <v>195</v>
      </c>
      <c r="AC158">
        <v>0.52916666666666667</v>
      </c>
      <c r="AD158">
        <v>198</v>
      </c>
      <c r="AE158">
        <v>0.52562500000000001</v>
      </c>
      <c r="AF158">
        <v>232</v>
      </c>
    </row>
    <row r="159" spans="1:32" hidden="1" x14ac:dyDescent="0.3">
      <c r="A159" s="88"/>
      <c r="B159" t="s">
        <v>83</v>
      </c>
      <c r="D159" t="s">
        <v>9</v>
      </c>
      <c r="E159">
        <v>1</v>
      </c>
      <c r="F159" t="s">
        <v>36</v>
      </c>
      <c r="G159">
        <v>4</v>
      </c>
      <c r="H159" t="s">
        <v>86</v>
      </c>
      <c r="I159" t="s">
        <v>11</v>
      </c>
      <c r="J159" t="s">
        <v>72</v>
      </c>
      <c r="K159">
        <v>24</v>
      </c>
      <c r="L159">
        <v>0.46598626675104726</v>
      </c>
      <c r="M159">
        <v>17.035421211176899</v>
      </c>
      <c r="N159">
        <f>(shortUnitDetails17[[#This Row],[Hour4-Spk/sec]]-shortUnitDetails17[[#This Row],[Hour1-Spk/sec]])/shortUnitDetails17[[#This Row],[Hour1-Spk/sec]]</f>
        <v>0.56294420463102612</v>
      </c>
      <c r="O159">
        <v>0.39146596858638744</v>
      </c>
      <c r="P159">
        <v>14.936369725385132</v>
      </c>
      <c r="Q159">
        <v>0.30783837251263013</v>
      </c>
      <c r="R159">
        <v>12.587959343236903</v>
      </c>
      <c r="S159">
        <v>0.55280125899280574</v>
      </c>
      <c r="T159">
        <v>19.066317626527052</v>
      </c>
      <c r="U159">
        <v>0.61183946691236557</v>
      </c>
      <c r="V159">
        <v>20.586025544703233</v>
      </c>
      <c r="W159">
        <v>1.422064649659212</v>
      </c>
      <c r="X159">
        <v>1.8630332981715894</v>
      </c>
      <c r="Y159">
        <v>0.39146596858638744</v>
      </c>
      <c r="Z159">
        <v>17</v>
      </c>
      <c r="AA159">
        <v>0.30783837251263013</v>
      </c>
      <c r="AB159">
        <v>6</v>
      </c>
      <c r="AC159">
        <v>0.55280125899280574</v>
      </c>
      <c r="AD159">
        <v>0</v>
      </c>
      <c r="AE159">
        <v>0.61183946691236557</v>
      </c>
      <c r="AF159">
        <v>0</v>
      </c>
    </row>
    <row r="160" spans="1:32" hidden="1" x14ac:dyDescent="0.3">
      <c r="A160" s="88"/>
      <c r="B160" t="s">
        <v>83</v>
      </c>
      <c r="D160" t="s">
        <v>9</v>
      </c>
      <c r="E160">
        <v>1</v>
      </c>
      <c r="F160" t="s">
        <v>36</v>
      </c>
      <c r="G160">
        <v>5</v>
      </c>
      <c r="H160" t="s">
        <v>88</v>
      </c>
      <c r="I160" t="s">
        <v>11</v>
      </c>
      <c r="J160" t="s">
        <v>72</v>
      </c>
      <c r="K160">
        <v>24</v>
      </c>
      <c r="L160">
        <v>0.5826005637547389</v>
      </c>
      <c r="M160">
        <v>27.76055792328555</v>
      </c>
      <c r="N160">
        <f>(shortUnitDetails17[[#This Row],[Hour4-Spk/sec]]-shortUnitDetails17[[#This Row],[Hour1-Spk/sec]])/shortUnitDetails17[[#This Row],[Hour1-Spk/sec]]</f>
        <v>-0.44931085952193828</v>
      </c>
      <c r="O160">
        <v>0.87958333333333327</v>
      </c>
      <c r="P160">
        <v>28.35820895522388</v>
      </c>
      <c r="Q160">
        <v>0.5526388888888889</v>
      </c>
      <c r="R160">
        <v>31.138545953360769</v>
      </c>
      <c r="S160">
        <v>0.41380304298457143</v>
      </c>
      <c r="T160">
        <v>30.698659139026113</v>
      </c>
      <c r="U160">
        <v>0.48437698981216176</v>
      </c>
      <c r="V160">
        <v>31.529164477141357</v>
      </c>
      <c r="W160">
        <v>1.6807155102968268</v>
      </c>
      <c r="X160">
        <v>1.6180884342032202</v>
      </c>
      <c r="Y160">
        <v>0.87958333333333327</v>
      </c>
      <c r="Z160">
        <v>17</v>
      </c>
      <c r="AA160">
        <v>0.5526388888888889</v>
      </c>
      <c r="AB160">
        <v>6</v>
      </c>
      <c r="AC160">
        <v>0.41380304298457143</v>
      </c>
      <c r="AD160">
        <v>0</v>
      </c>
      <c r="AE160">
        <v>0.48437698981216176</v>
      </c>
      <c r="AF160">
        <v>0</v>
      </c>
    </row>
    <row r="161" spans="1:32" hidden="1" x14ac:dyDescent="0.3">
      <c r="A161" s="88"/>
      <c r="B161" t="s">
        <v>83</v>
      </c>
      <c r="D161" t="s">
        <v>9</v>
      </c>
      <c r="E161">
        <v>1</v>
      </c>
      <c r="F161" t="s">
        <v>36</v>
      </c>
      <c r="G161">
        <v>6</v>
      </c>
      <c r="H161" t="s">
        <v>89</v>
      </c>
      <c r="I161" t="s">
        <v>11</v>
      </c>
      <c r="J161" t="s">
        <v>72</v>
      </c>
      <c r="K161">
        <v>24</v>
      </c>
      <c r="L161">
        <v>0.82020833333333332</v>
      </c>
      <c r="M161">
        <v>16.461026967122276</v>
      </c>
      <c r="N161">
        <f>(shortUnitDetails17[[#This Row],[Hour4-Spk/sec]]-shortUnitDetails17[[#This Row],[Hour1-Spk/sec]])/shortUnitDetails17[[#This Row],[Hour1-Spk/sec]]</f>
        <v>1.4674411494955523E-2</v>
      </c>
      <c r="O161">
        <v>0.90861111111111104</v>
      </c>
      <c r="P161">
        <v>17.853867318862733</v>
      </c>
      <c r="Q161">
        <v>0.67388888888888887</v>
      </c>
      <c r="R161">
        <v>14.47422680412371</v>
      </c>
      <c r="S161">
        <v>0.77638888888888891</v>
      </c>
      <c r="T161">
        <v>16.744186046511629</v>
      </c>
      <c r="U161">
        <v>0.92194444444444423</v>
      </c>
      <c r="V161">
        <v>17.702050663449938</v>
      </c>
      <c r="W161">
        <v>1.2522376364916299</v>
      </c>
      <c r="X161">
        <v>1.2216574620608702</v>
      </c>
      <c r="Y161">
        <v>0.90861111111111104</v>
      </c>
      <c r="Z161">
        <v>17</v>
      </c>
      <c r="AA161">
        <v>0.67388888888888887</v>
      </c>
      <c r="AB161">
        <v>6</v>
      </c>
      <c r="AC161">
        <v>0.77638888888888891</v>
      </c>
      <c r="AD161">
        <v>0</v>
      </c>
      <c r="AE161">
        <v>0.92194444444444423</v>
      </c>
      <c r="AF161">
        <v>0</v>
      </c>
    </row>
    <row r="162" spans="1:32" hidden="1" x14ac:dyDescent="0.3">
      <c r="A162" s="88"/>
      <c r="B162" t="s">
        <v>83</v>
      </c>
      <c r="D162" t="s">
        <v>9</v>
      </c>
      <c r="E162">
        <v>1</v>
      </c>
      <c r="F162" t="s">
        <v>36</v>
      </c>
      <c r="G162">
        <v>7</v>
      </c>
      <c r="H162" t="s">
        <v>91</v>
      </c>
      <c r="I162" t="s">
        <v>11</v>
      </c>
      <c r="J162" t="s">
        <v>72</v>
      </c>
      <c r="K162">
        <v>24</v>
      </c>
      <c r="L162">
        <v>0.88525219298245617</v>
      </c>
      <c r="M162">
        <v>17.013400459021248</v>
      </c>
      <c r="N162">
        <f>(shortUnitDetails17[[#This Row],[Hour4-Spk/sec]]-shortUnitDetails17[[#This Row],[Hour1-Spk/sec]])/shortUnitDetails17[[#This Row],[Hour1-Spk/sec]]</f>
        <v>-0.17404781835303973</v>
      </c>
      <c r="O162">
        <v>1.1177777777777778</v>
      </c>
      <c r="P162">
        <v>19.559014267185475</v>
      </c>
      <c r="Q162">
        <v>0.67555555555555558</v>
      </c>
      <c r="R162">
        <v>14.909390444810544</v>
      </c>
      <c r="S162">
        <v>0.82444444444444454</v>
      </c>
      <c r="T162">
        <v>14.969656102494945</v>
      </c>
      <c r="U162">
        <v>0.92323099415204668</v>
      </c>
      <c r="V162">
        <v>19.760295021511986</v>
      </c>
      <c r="W162">
        <v>1.315198842239476</v>
      </c>
      <c r="X162">
        <v>1.155613595447696</v>
      </c>
      <c r="Y162">
        <v>1.1177777777777778</v>
      </c>
      <c r="Z162">
        <v>17</v>
      </c>
      <c r="AA162">
        <v>0.67555555555555558</v>
      </c>
      <c r="AB162">
        <v>6</v>
      </c>
      <c r="AC162">
        <v>0.82444444444444454</v>
      </c>
      <c r="AD162">
        <v>0</v>
      </c>
      <c r="AE162">
        <v>0.92323099415204668</v>
      </c>
      <c r="AF162">
        <v>0</v>
      </c>
    </row>
    <row r="163" spans="1:32" hidden="1" x14ac:dyDescent="0.3">
      <c r="A163" s="88"/>
      <c r="B163" t="s">
        <v>83</v>
      </c>
      <c r="D163" t="s">
        <v>9</v>
      </c>
      <c r="E163">
        <v>1</v>
      </c>
      <c r="F163" t="s">
        <v>36</v>
      </c>
      <c r="G163">
        <v>9</v>
      </c>
      <c r="H163" t="s">
        <v>95</v>
      </c>
      <c r="I163" t="s">
        <v>11</v>
      </c>
      <c r="J163" t="s">
        <v>72</v>
      </c>
      <c r="K163">
        <v>24</v>
      </c>
      <c r="L163">
        <v>0.62099971804789345</v>
      </c>
      <c r="M163">
        <v>14.093737038573206</v>
      </c>
      <c r="N163">
        <f>(shortUnitDetails17[[#This Row],[Hour4-Spk/sec]]-shortUnitDetails17[[#This Row],[Hour1-Spk/sec]])/shortUnitDetails17[[#This Row],[Hour1-Spk/sec]]</f>
        <v>3.8107675266282519</v>
      </c>
      <c r="O163">
        <v>0.30666666666666664</v>
      </c>
      <c r="P163">
        <v>5.2536231884057969</v>
      </c>
      <c r="Q163">
        <v>0.27805555555555556</v>
      </c>
      <c r="R163">
        <v>3.8961038961038961</v>
      </c>
      <c r="S163">
        <v>0.42397460847002133</v>
      </c>
      <c r="T163">
        <v>10.60702875399361</v>
      </c>
      <c r="U163">
        <v>1.4753020414993305</v>
      </c>
      <c r="V163">
        <v>18.443438914027148</v>
      </c>
      <c r="W163">
        <v>1.9576248817584805</v>
      </c>
      <c r="X163">
        <v>1.5177749181885358</v>
      </c>
      <c r="Y163">
        <v>0.30666666666666664</v>
      </c>
      <c r="Z163">
        <v>17</v>
      </c>
      <c r="AA163">
        <v>0.27805555555555556</v>
      </c>
      <c r="AB163">
        <v>6</v>
      </c>
      <c r="AC163">
        <v>0.42397460847002133</v>
      </c>
      <c r="AD163">
        <v>0</v>
      </c>
      <c r="AE163">
        <v>1.4753020414993305</v>
      </c>
      <c r="AF163">
        <v>0</v>
      </c>
    </row>
    <row r="164" spans="1:32" hidden="1" x14ac:dyDescent="0.3">
      <c r="A164" s="88"/>
      <c r="B164" t="s">
        <v>83</v>
      </c>
      <c r="D164" t="s">
        <v>9</v>
      </c>
      <c r="E164">
        <v>1</v>
      </c>
      <c r="F164" t="s">
        <v>36</v>
      </c>
      <c r="G164">
        <v>12</v>
      </c>
      <c r="H164" t="s">
        <v>96</v>
      </c>
      <c r="I164" t="s">
        <v>11</v>
      </c>
      <c r="J164" t="s">
        <v>72</v>
      </c>
      <c r="K164">
        <v>24</v>
      </c>
      <c r="L164">
        <v>4.6519215407177352</v>
      </c>
      <c r="M164">
        <v>45.984318711591435</v>
      </c>
      <c r="N164">
        <f>(shortUnitDetails17[[#This Row],[Hour4-Spk/sec]]-shortUnitDetails17[[#This Row],[Hour1-Spk/sec]])/shortUnitDetails17[[#This Row],[Hour1-Spk/sec]]</f>
        <v>-0.29946315916461475</v>
      </c>
      <c r="O164">
        <v>5.5919444444444446</v>
      </c>
      <c r="P164">
        <v>49.878297153643636</v>
      </c>
      <c r="Q164">
        <v>6.3397222222222211</v>
      </c>
      <c r="R164">
        <v>58.560098155207918</v>
      </c>
      <c r="S164">
        <v>2.7586564009661836</v>
      </c>
      <c r="T164">
        <v>28.96586345381526</v>
      </c>
      <c r="U164">
        <v>3.9173630952380947</v>
      </c>
      <c r="V164">
        <v>36.540971718636698</v>
      </c>
      <c r="W164">
        <v>1.287354500767292</v>
      </c>
      <c r="X164">
        <v>0.2170261721426231</v>
      </c>
      <c r="Y164">
        <v>5.5919444444444446</v>
      </c>
      <c r="Z164">
        <v>17</v>
      </c>
      <c r="AA164">
        <v>6.3397222222222211</v>
      </c>
      <c r="AB164">
        <v>6</v>
      </c>
      <c r="AC164">
        <v>2.7586564009661836</v>
      </c>
      <c r="AD164">
        <v>0</v>
      </c>
      <c r="AE164">
        <v>3.9173630952380947</v>
      </c>
      <c r="AF164">
        <v>0</v>
      </c>
    </row>
    <row r="165" spans="1:32" hidden="1" x14ac:dyDescent="0.3">
      <c r="A165" s="88"/>
      <c r="B165" t="s">
        <v>83</v>
      </c>
      <c r="D165" t="s">
        <v>9</v>
      </c>
      <c r="E165">
        <v>1</v>
      </c>
      <c r="F165" t="s">
        <v>36</v>
      </c>
      <c r="G165">
        <v>13</v>
      </c>
      <c r="H165" t="s">
        <v>97</v>
      </c>
      <c r="I165" t="s">
        <v>11</v>
      </c>
      <c r="J165" t="s">
        <v>72</v>
      </c>
      <c r="K165">
        <v>24</v>
      </c>
      <c r="L165">
        <v>1.1857775333283778</v>
      </c>
      <c r="M165">
        <v>25.161784741144416</v>
      </c>
      <c r="N165">
        <f>(shortUnitDetails17[[#This Row],[Hour4-Spk/sec]]-shortUnitDetails17[[#This Row],[Hour1-Spk/sec]])/shortUnitDetails17[[#This Row],[Hour1-Spk/sec]]</f>
        <v>0.80267683506124354</v>
      </c>
      <c r="O165">
        <v>1.2375</v>
      </c>
      <c r="P165">
        <v>20.089786756453424</v>
      </c>
      <c r="Q165">
        <v>0.67775462962962962</v>
      </c>
      <c r="R165">
        <v>14.728986645718775</v>
      </c>
      <c r="S165">
        <v>0.59704292029559258</v>
      </c>
      <c r="T165">
        <v>14.785506039150354</v>
      </c>
      <c r="U165">
        <v>2.230812583388289</v>
      </c>
      <c r="V165">
        <v>33.152834567355512</v>
      </c>
      <c r="W165">
        <v>1.6467000494234905</v>
      </c>
      <c r="X165">
        <v>0.77135341468579599</v>
      </c>
      <c r="Y165">
        <v>1.2375</v>
      </c>
      <c r="Z165">
        <v>17</v>
      </c>
      <c r="AA165">
        <v>0.67775462962962962</v>
      </c>
      <c r="AB165">
        <v>6</v>
      </c>
      <c r="AC165">
        <v>0.59704292029559258</v>
      </c>
      <c r="AD165">
        <v>0</v>
      </c>
      <c r="AE165">
        <v>2.230812583388289</v>
      </c>
      <c r="AF165">
        <v>0</v>
      </c>
    </row>
    <row r="166" spans="1:32" hidden="1" x14ac:dyDescent="0.3">
      <c r="A166" s="88"/>
      <c r="B166" t="s">
        <v>83</v>
      </c>
      <c r="D166" t="s">
        <v>9</v>
      </c>
      <c r="E166">
        <v>1</v>
      </c>
      <c r="F166" t="s">
        <v>36</v>
      </c>
      <c r="G166">
        <v>15</v>
      </c>
      <c r="H166" t="s">
        <v>102</v>
      </c>
      <c r="I166" t="s">
        <v>11</v>
      </c>
      <c r="J166" t="s">
        <v>72</v>
      </c>
      <c r="K166">
        <v>24</v>
      </c>
      <c r="L166">
        <v>2.6347087442204886</v>
      </c>
      <c r="M166">
        <v>32.144593937429086</v>
      </c>
      <c r="N166">
        <f>(shortUnitDetails17[[#This Row],[Hour4-Spk/sec]]-shortUnitDetails17[[#This Row],[Hour1-Spk/sec]])/shortUnitDetails17[[#This Row],[Hour1-Spk/sec]]</f>
        <v>-6.5091495538895844E-2</v>
      </c>
      <c r="O166">
        <v>2.881388888888889</v>
      </c>
      <c r="P166">
        <v>33.963173623831096</v>
      </c>
      <c r="Q166">
        <v>2.3591666666666673</v>
      </c>
      <c r="R166">
        <v>28.482279524314141</v>
      </c>
      <c r="S166">
        <v>2.6044444444444443</v>
      </c>
      <c r="T166">
        <v>33.660409556313994</v>
      </c>
      <c r="U166">
        <v>2.6938349768819538</v>
      </c>
      <c r="V166">
        <v>35.131464053555831</v>
      </c>
      <c r="W166">
        <v>1.228489871254306</v>
      </c>
      <c r="X166">
        <v>0.37322052510245901</v>
      </c>
      <c r="Y166">
        <v>2.881388888888889</v>
      </c>
      <c r="Z166">
        <v>17</v>
      </c>
      <c r="AA166">
        <v>2.3591666666666673</v>
      </c>
      <c r="AB166">
        <v>6</v>
      </c>
      <c r="AC166">
        <v>2.6044444444444443</v>
      </c>
      <c r="AD166">
        <v>0</v>
      </c>
      <c r="AE166">
        <v>2.6938349768819538</v>
      </c>
      <c r="AF166">
        <v>0</v>
      </c>
    </row>
    <row r="167" spans="1:32" hidden="1" x14ac:dyDescent="0.3">
      <c r="A167" s="88"/>
      <c r="B167" t="s">
        <v>83</v>
      </c>
      <c r="D167" t="s">
        <v>9</v>
      </c>
      <c r="E167">
        <v>1</v>
      </c>
      <c r="F167" t="s">
        <v>36</v>
      </c>
      <c r="G167">
        <v>19</v>
      </c>
      <c r="H167" t="s">
        <v>104</v>
      </c>
      <c r="I167" t="s">
        <v>11</v>
      </c>
      <c r="J167" t="s">
        <v>72</v>
      </c>
      <c r="K167">
        <v>24</v>
      </c>
      <c r="L167">
        <v>0.9968055555555555</v>
      </c>
      <c r="M167">
        <v>26.30995901185333</v>
      </c>
      <c r="N167">
        <f>(shortUnitDetails17[[#This Row],[Hour4-Spk/sec]]-shortUnitDetails17[[#This Row],[Hour1-Spk/sec]])/shortUnitDetails17[[#This Row],[Hour1-Spk/sec]]</f>
        <v>1.792421746293245</v>
      </c>
      <c r="O167">
        <v>0.67444444444444451</v>
      </c>
      <c r="P167">
        <v>13.714991762767708</v>
      </c>
      <c r="Q167">
        <v>0.56777777777777771</v>
      </c>
      <c r="R167">
        <v>15.117416829745597</v>
      </c>
      <c r="S167">
        <v>0.8616666666666668</v>
      </c>
      <c r="T167">
        <v>21.928410190261204</v>
      </c>
      <c r="U167">
        <v>1.8833333333333331</v>
      </c>
      <c r="V167">
        <v>35.152677386045141</v>
      </c>
      <c r="W167">
        <v>1.5001507416511959</v>
      </c>
      <c r="X167">
        <v>0.99294349441112317</v>
      </c>
      <c r="Y167">
        <v>0.67444444444444451</v>
      </c>
      <c r="Z167">
        <v>17</v>
      </c>
      <c r="AA167">
        <v>0.56777777777777771</v>
      </c>
      <c r="AB167">
        <v>6</v>
      </c>
      <c r="AC167">
        <v>0.8616666666666668</v>
      </c>
      <c r="AD167">
        <v>0</v>
      </c>
      <c r="AE167">
        <v>1.8833333333333331</v>
      </c>
      <c r="AF167">
        <v>0</v>
      </c>
    </row>
    <row r="168" spans="1:32" hidden="1" x14ac:dyDescent="0.3">
      <c r="B168" t="s">
        <v>83</v>
      </c>
      <c r="D168" t="s">
        <v>9</v>
      </c>
      <c r="E168">
        <v>1</v>
      </c>
      <c r="F168" t="s">
        <v>36</v>
      </c>
      <c r="G168">
        <v>2</v>
      </c>
      <c r="H168" t="s">
        <v>132</v>
      </c>
      <c r="I168" t="s">
        <v>72</v>
      </c>
      <c r="J168" t="s">
        <v>72</v>
      </c>
      <c r="K168">
        <v>24</v>
      </c>
      <c r="L168">
        <v>0.3405555555555555</v>
      </c>
      <c r="M168">
        <v>10.879158180583842</v>
      </c>
      <c r="N168">
        <f>(shortUnitDetails17[[#This Row],[Hour4-Spk/sec]]-shortUnitDetails17[[#This Row],[Hour1-Spk/sec]])/shortUnitDetails17[[#This Row],[Hour1-Spk/sec]]</f>
        <v>586.33333333333326</v>
      </c>
      <c r="O168">
        <v>8.3333333333333339E-4</v>
      </c>
      <c r="P168">
        <v>0</v>
      </c>
      <c r="Q168">
        <v>0.11166666666666665</v>
      </c>
      <c r="R168">
        <v>13.895781637717123</v>
      </c>
      <c r="S168">
        <v>0.76027777777777772</v>
      </c>
      <c r="T168">
        <v>12.020460358056265</v>
      </c>
      <c r="U168">
        <v>0.4894444444444444</v>
      </c>
      <c r="V168">
        <v>10.84611016467916</v>
      </c>
      <c r="W168">
        <v>14.553200105804487</v>
      </c>
      <c r="X168">
        <v>2.7776361459175427</v>
      </c>
      <c r="Y168">
        <v>8.3333333333333339E-4</v>
      </c>
      <c r="Z168">
        <v>17</v>
      </c>
      <c r="AA168">
        <v>0.11166666666666665</v>
      </c>
      <c r="AB168">
        <v>6</v>
      </c>
      <c r="AC168">
        <v>0.76027777777777772</v>
      </c>
      <c r="AD168">
        <v>0</v>
      </c>
      <c r="AE168">
        <v>0.4894444444444444</v>
      </c>
      <c r="AF168">
        <v>0</v>
      </c>
    </row>
    <row r="169" spans="1:32" hidden="1" x14ac:dyDescent="0.3">
      <c r="B169" t="s">
        <v>83</v>
      </c>
      <c r="D169" t="s">
        <v>9</v>
      </c>
      <c r="E169">
        <v>1</v>
      </c>
      <c r="F169" t="s">
        <v>36</v>
      </c>
      <c r="G169">
        <v>3</v>
      </c>
      <c r="H169" t="s">
        <v>137</v>
      </c>
      <c r="I169" t="s">
        <v>72</v>
      </c>
      <c r="J169" t="s">
        <v>72</v>
      </c>
      <c r="K169">
        <v>24</v>
      </c>
      <c r="L169">
        <v>1.2806551289237667</v>
      </c>
      <c r="M169">
        <v>16.516827488820898</v>
      </c>
      <c r="N169">
        <f>(shortUnitDetails17[[#This Row],[Hour4-Spk/sec]]-shortUnitDetails17[[#This Row],[Hour1-Spk/sec]])/shortUnitDetails17[[#This Row],[Hour1-Spk/sec]]</f>
        <v>-1.5762787778659981E-2</v>
      </c>
      <c r="O169">
        <v>1.3933333333333333</v>
      </c>
      <c r="P169">
        <v>14.832535885167463</v>
      </c>
      <c r="Q169">
        <v>0.93416666666666659</v>
      </c>
      <c r="R169">
        <v>12.314098750743604</v>
      </c>
      <c r="S169">
        <v>1.4237500000000001</v>
      </c>
      <c r="T169">
        <v>20.197139543873213</v>
      </c>
      <c r="U169">
        <v>1.3713705156950671</v>
      </c>
      <c r="V169">
        <v>17.857142857142858</v>
      </c>
      <c r="W169">
        <v>1.1417111203025818</v>
      </c>
      <c r="X169">
        <v>0.76859645268488241</v>
      </c>
      <c r="Y169">
        <v>1.3933333333333333</v>
      </c>
      <c r="Z169">
        <v>17</v>
      </c>
      <c r="AA169">
        <v>0.93416666666666659</v>
      </c>
      <c r="AB169">
        <v>6</v>
      </c>
      <c r="AC169">
        <v>1.4237500000000001</v>
      </c>
      <c r="AD169">
        <v>0</v>
      </c>
      <c r="AE169">
        <v>1.3713705156950671</v>
      </c>
      <c r="AF169">
        <v>0</v>
      </c>
    </row>
    <row r="170" spans="1:32" hidden="1" x14ac:dyDescent="0.3">
      <c r="B170" t="s">
        <v>83</v>
      </c>
      <c r="D170" t="s">
        <v>9</v>
      </c>
      <c r="E170">
        <v>1</v>
      </c>
      <c r="F170" t="s">
        <v>36</v>
      </c>
      <c r="G170">
        <v>8</v>
      </c>
      <c r="H170" t="s">
        <v>114</v>
      </c>
      <c r="I170" t="s">
        <v>72</v>
      </c>
      <c r="J170" t="s">
        <v>72</v>
      </c>
      <c r="K170">
        <v>24</v>
      </c>
      <c r="L170">
        <v>0.10173679560668594</v>
      </c>
      <c r="M170">
        <v>20.634511220015476</v>
      </c>
      <c r="N170" t="e">
        <f>(shortUnitDetails17[[#This Row],[Hour4-Spk/sec]]-shortUnitDetails17[[#This Row],[Hour1-Spk/sec]])/shortUnitDetails17[[#This Row],[Hour1-Spk/sec]]</f>
        <v>#DIV/0!</v>
      </c>
      <c r="O170">
        <v>0</v>
      </c>
      <c r="P170">
        <v>0</v>
      </c>
      <c r="Q170">
        <v>2.8333333333333332E-2</v>
      </c>
      <c r="R170">
        <v>8.8235294117647065</v>
      </c>
      <c r="S170">
        <v>0.18759344771116693</v>
      </c>
      <c r="T170">
        <v>15.384615384615385</v>
      </c>
      <c r="U170">
        <v>0.19102040138224349</v>
      </c>
      <c r="V170">
        <v>18.660287081339714</v>
      </c>
      <c r="W170">
        <v>1.6877289023284066</v>
      </c>
      <c r="X170">
        <v>4.3540437871420847</v>
      </c>
      <c r="Y170">
        <v>0</v>
      </c>
      <c r="Z170">
        <v>17</v>
      </c>
      <c r="AA170">
        <v>2.8333333333333332E-2</v>
      </c>
      <c r="AB170">
        <v>6</v>
      </c>
      <c r="AC170">
        <v>0.18759344771116693</v>
      </c>
      <c r="AD170">
        <v>0</v>
      </c>
      <c r="AE170">
        <v>0.19102040138224349</v>
      </c>
      <c r="AF170">
        <v>0</v>
      </c>
    </row>
    <row r="171" spans="1:32" hidden="1" x14ac:dyDescent="0.3">
      <c r="B171" t="s">
        <v>83</v>
      </c>
      <c r="D171" t="s">
        <v>9</v>
      </c>
      <c r="E171">
        <v>1</v>
      </c>
      <c r="F171" t="s">
        <v>36</v>
      </c>
      <c r="G171">
        <v>10</v>
      </c>
      <c r="H171" t="s">
        <v>115</v>
      </c>
      <c r="I171" t="s">
        <v>72</v>
      </c>
      <c r="J171" t="s">
        <v>72</v>
      </c>
      <c r="K171">
        <v>24</v>
      </c>
      <c r="L171">
        <v>0.4504861111111112</v>
      </c>
      <c r="M171">
        <v>8.8121332890512569</v>
      </c>
      <c r="N171">
        <f>(shortUnitDetails17[[#This Row],[Hour4-Spk/sec]]-shortUnitDetails17[[#This Row],[Hour1-Spk/sec]])/shortUnitDetails17[[#This Row],[Hour1-Spk/sec]]</f>
        <v>6.5080645161290329</v>
      </c>
      <c r="O171">
        <v>0.17222222222222225</v>
      </c>
      <c r="P171">
        <v>3.064516129032258</v>
      </c>
      <c r="Q171">
        <v>0.1977777777777778</v>
      </c>
      <c r="R171">
        <v>4.4943820224719104</v>
      </c>
      <c r="S171">
        <v>0.1388888888888889</v>
      </c>
      <c r="T171">
        <v>4.3999999999999995</v>
      </c>
      <c r="U171">
        <v>1.2930555555555558</v>
      </c>
      <c r="V171">
        <v>10.590762620837808</v>
      </c>
      <c r="W171">
        <v>2.0632377074012043</v>
      </c>
      <c r="X171">
        <v>2.1447735014727538</v>
      </c>
      <c r="Y171">
        <v>0.17222222222222225</v>
      </c>
      <c r="Z171">
        <v>17</v>
      </c>
      <c r="AA171">
        <v>0.1977777777777778</v>
      </c>
      <c r="AB171">
        <v>6</v>
      </c>
      <c r="AC171">
        <v>0.1388888888888889</v>
      </c>
      <c r="AD171">
        <v>0</v>
      </c>
      <c r="AE171">
        <v>1.2930555555555558</v>
      </c>
      <c r="AF171">
        <v>0</v>
      </c>
    </row>
    <row r="172" spans="1:32" hidden="1" x14ac:dyDescent="0.3">
      <c r="B172" t="s">
        <v>83</v>
      </c>
      <c r="D172" t="s">
        <v>9</v>
      </c>
      <c r="E172">
        <v>1</v>
      </c>
      <c r="F172" t="s">
        <v>36</v>
      </c>
      <c r="G172">
        <v>11</v>
      </c>
      <c r="H172" t="s">
        <v>144</v>
      </c>
      <c r="I172" t="s">
        <v>72</v>
      </c>
      <c r="J172" t="s">
        <v>72</v>
      </c>
      <c r="K172">
        <v>24</v>
      </c>
      <c r="L172">
        <v>0.77928760258838381</v>
      </c>
      <c r="M172">
        <v>12.353190887222301</v>
      </c>
      <c r="N172">
        <f>(shortUnitDetails17[[#This Row],[Hour4-Spk/sec]]-shortUnitDetails17[[#This Row],[Hour1-Spk/sec]])/shortUnitDetails17[[#This Row],[Hour1-Spk/sec]]</f>
        <v>0.93580177578091606</v>
      </c>
      <c r="O172">
        <v>0.64916666666666656</v>
      </c>
      <c r="P172">
        <v>9.328198545143346</v>
      </c>
      <c r="Q172">
        <v>0.42638888888888887</v>
      </c>
      <c r="R172">
        <v>5.6062581486310297</v>
      </c>
      <c r="S172">
        <v>0.78493686868686874</v>
      </c>
      <c r="T172">
        <v>9.7188476223533495</v>
      </c>
      <c r="U172">
        <v>1.2566579861111111</v>
      </c>
      <c r="V172">
        <v>16.239500323066984</v>
      </c>
      <c r="W172">
        <v>1.293033516411634</v>
      </c>
      <c r="X172">
        <v>1.2577334656883901</v>
      </c>
      <c r="Y172">
        <v>0.64916666666666656</v>
      </c>
      <c r="Z172">
        <v>17</v>
      </c>
      <c r="AA172">
        <v>0.42638888888888887</v>
      </c>
      <c r="AB172">
        <v>6</v>
      </c>
      <c r="AC172">
        <v>0.78493686868686874</v>
      </c>
      <c r="AD172">
        <v>0</v>
      </c>
      <c r="AE172">
        <v>1.2566579861111111</v>
      </c>
      <c r="AF172">
        <v>0</v>
      </c>
    </row>
    <row r="173" spans="1:32" hidden="1" x14ac:dyDescent="0.3">
      <c r="B173" t="s">
        <v>83</v>
      </c>
      <c r="D173" t="s">
        <v>9</v>
      </c>
      <c r="E173">
        <v>1</v>
      </c>
      <c r="F173" t="s">
        <v>36</v>
      </c>
      <c r="G173">
        <v>14</v>
      </c>
      <c r="H173" t="s">
        <v>145</v>
      </c>
      <c r="I173" t="s">
        <v>72</v>
      </c>
      <c r="J173" t="s">
        <v>72</v>
      </c>
      <c r="K173">
        <v>24</v>
      </c>
      <c r="L173">
        <v>0.73341940756003265</v>
      </c>
      <c r="M173">
        <v>9.1320592039086073</v>
      </c>
      <c r="N173">
        <f>(shortUnitDetails17[[#This Row],[Hour4-Spk/sec]]-shortUnitDetails17[[#This Row],[Hour1-Spk/sec]])/shortUnitDetails17[[#This Row],[Hour1-Spk/sec]]</f>
        <v>-0.34107964443775085</v>
      </c>
      <c r="O173">
        <v>1.1384143518518519</v>
      </c>
      <c r="P173">
        <v>7.2921851667496265</v>
      </c>
      <c r="Q173">
        <v>0.54666666666666652</v>
      </c>
      <c r="R173">
        <v>5.5894308943089426</v>
      </c>
      <c r="S173">
        <v>0.49847222222222221</v>
      </c>
      <c r="T173">
        <v>7.0325900514579764</v>
      </c>
      <c r="U173">
        <v>0.75012438949938964</v>
      </c>
      <c r="V173">
        <v>14.21602787456446</v>
      </c>
      <c r="W173">
        <v>1.3573892776142968</v>
      </c>
      <c r="X173">
        <v>1.3494448226359175</v>
      </c>
      <c r="Y173">
        <v>1.1384143518518519</v>
      </c>
      <c r="Z173">
        <v>17</v>
      </c>
      <c r="AA173">
        <v>0.54666666666666652</v>
      </c>
      <c r="AB173">
        <v>6</v>
      </c>
      <c r="AC173">
        <v>0.49847222222222221</v>
      </c>
      <c r="AD173">
        <v>0</v>
      </c>
      <c r="AE173">
        <v>0.75012438949938964</v>
      </c>
      <c r="AF173">
        <v>0</v>
      </c>
    </row>
    <row r="174" spans="1:32" hidden="1" x14ac:dyDescent="0.3">
      <c r="B174" t="s">
        <v>83</v>
      </c>
      <c r="D174" t="s">
        <v>9</v>
      </c>
      <c r="E174">
        <v>1</v>
      </c>
      <c r="F174" t="s">
        <v>36</v>
      </c>
      <c r="G174">
        <v>16</v>
      </c>
      <c r="H174" t="s">
        <v>146</v>
      </c>
      <c r="I174" t="s">
        <v>72</v>
      </c>
      <c r="J174" t="s">
        <v>72</v>
      </c>
      <c r="K174">
        <v>24</v>
      </c>
      <c r="L174">
        <v>1.5563936491935484</v>
      </c>
      <c r="M174">
        <v>25.876397384518036</v>
      </c>
      <c r="N174">
        <f>(shortUnitDetails17[[#This Row],[Hour4-Spk/sec]]-shortUnitDetails17[[#This Row],[Hour1-Spk/sec]])/shortUnitDetails17[[#This Row],[Hour1-Spk/sec]]</f>
        <v>-0.75018302688250416</v>
      </c>
      <c r="O174">
        <v>2.6819634856630827</v>
      </c>
      <c r="P174">
        <v>29.434718413836741</v>
      </c>
      <c r="Q174">
        <v>2.0044444444444443</v>
      </c>
      <c r="R174">
        <v>32.081485587583146</v>
      </c>
      <c r="S174">
        <v>0.86916666666666664</v>
      </c>
      <c r="T174">
        <v>17.641418983700863</v>
      </c>
      <c r="U174">
        <v>0.66999999999999993</v>
      </c>
      <c r="V174">
        <v>11.815920398009951</v>
      </c>
      <c r="W174">
        <v>1.628047984077017</v>
      </c>
      <c r="X174">
        <v>0.65176503623188409</v>
      </c>
      <c r="Y174">
        <v>2.6819634856630827</v>
      </c>
      <c r="Z174">
        <v>17</v>
      </c>
      <c r="AA174">
        <v>2.0044444444444443</v>
      </c>
      <c r="AB174">
        <v>6</v>
      </c>
      <c r="AC174">
        <v>0.86916666666666664</v>
      </c>
      <c r="AD174">
        <v>0</v>
      </c>
      <c r="AE174">
        <v>0.66999999999999993</v>
      </c>
      <c r="AF174">
        <v>0</v>
      </c>
    </row>
    <row r="175" spans="1:32" hidden="1" x14ac:dyDescent="0.3">
      <c r="B175" t="s">
        <v>83</v>
      </c>
      <c r="D175" t="s">
        <v>9</v>
      </c>
      <c r="E175">
        <v>1</v>
      </c>
      <c r="F175" t="s">
        <v>36</v>
      </c>
      <c r="G175">
        <v>17</v>
      </c>
      <c r="H175" t="s">
        <v>131</v>
      </c>
      <c r="I175" t="s">
        <v>72</v>
      </c>
      <c r="J175" t="s">
        <v>72</v>
      </c>
      <c r="K175">
        <v>24</v>
      </c>
      <c r="L175">
        <v>1.2145975084601377</v>
      </c>
      <c r="M175">
        <v>36.278697277095567</v>
      </c>
      <c r="N175">
        <f>(shortUnitDetails17[[#This Row],[Hour4-Spk/sec]]-shortUnitDetails17[[#This Row],[Hour1-Spk/sec]])/shortUnitDetails17[[#This Row],[Hour1-Spk/sec]]</f>
        <v>8.5969424354633333</v>
      </c>
      <c r="O175">
        <v>0.39027777777777778</v>
      </c>
      <c r="P175">
        <v>7.2597864768683271</v>
      </c>
      <c r="Q175">
        <v>0.28305555555555556</v>
      </c>
      <c r="R175">
        <v>6.8762278978389002</v>
      </c>
      <c r="S175">
        <v>0.43958333333333327</v>
      </c>
      <c r="T175">
        <v>11.169170476812541</v>
      </c>
      <c r="U175">
        <v>3.7454733671738842</v>
      </c>
      <c r="V175">
        <v>46.797076526225275</v>
      </c>
      <c r="W175">
        <v>2.7066975524465855</v>
      </c>
      <c r="X175">
        <v>0.79471357263651732</v>
      </c>
      <c r="Y175">
        <v>0.39027777777777778</v>
      </c>
      <c r="Z175">
        <v>17</v>
      </c>
      <c r="AA175">
        <v>0.28305555555555556</v>
      </c>
      <c r="AB175">
        <v>6</v>
      </c>
      <c r="AC175">
        <v>0.43958333333333327</v>
      </c>
      <c r="AD175">
        <v>0</v>
      </c>
      <c r="AE175">
        <v>3.7454733671738842</v>
      </c>
      <c r="AF175">
        <v>0</v>
      </c>
    </row>
    <row r="176" spans="1:32" hidden="1" x14ac:dyDescent="0.3">
      <c r="B176" t="s">
        <v>83</v>
      </c>
      <c r="D176" t="s">
        <v>9</v>
      </c>
      <c r="E176">
        <v>1</v>
      </c>
      <c r="F176" t="s">
        <v>36</v>
      </c>
      <c r="G176">
        <v>18</v>
      </c>
      <c r="H176" t="s">
        <v>136</v>
      </c>
      <c r="I176" t="s">
        <v>72</v>
      </c>
      <c r="J176" t="s">
        <v>72</v>
      </c>
      <c r="K176">
        <v>24</v>
      </c>
      <c r="L176">
        <v>3.9595352564102557E-2</v>
      </c>
      <c r="M176">
        <v>43.757881462799496</v>
      </c>
      <c r="N176">
        <f>(shortUnitDetails17[[#This Row],[Hour4-Spk/sec]]-shortUnitDetails17[[#This Row],[Hour1-Spk/sec]])/shortUnitDetails17[[#This Row],[Hour1-Spk/sec]]</f>
        <v>0.13709677419354846</v>
      </c>
      <c r="O176">
        <v>3.4444444444444444E-2</v>
      </c>
      <c r="P176">
        <v>41.428571428571431</v>
      </c>
      <c r="Q176">
        <v>4.5694444444444433E-2</v>
      </c>
      <c r="R176">
        <v>26.415094339622641</v>
      </c>
      <c r="S176">
        <v>3.9075854700854708E-2</v>
      </c>
      <c r="T176">
        <v>50.617283950617285</v>
      </c>
      <c r="U176">
        <v>3.9166666666666669E-2</v>
      </c>
      <c r="V176">
        <v>51.05263157894737</v>
      </c>
      <c r="W176">
        <v>1.8351982616946672</v>
      </c>
      <c r="X176">
        <v>21.797567095310139</v>
      </c>
      <c r="Y176">
        <v>3.4444444444444444E-2</v>
      </c>
      <c r="Z176">
        <v>17</v>
      </c>
      <c r="AA176">
        <v>4.5694444444444433E-2</v>
      </c>
      <c r="AB176">
        <v>6</v>
      </c>
      <c r="AC176">
        <v>3.9075854700854708E-2</v>
      </c>
      <c r="AD176">
        <v>0</v>
      </c>
      <c r="AE176">
        <v>3.9166666666666669E-2</v>
      </c>
      <c r="AF176">
        <v>0</v>
      </c>
    </row>
    <row r="177" spans="1:32" x14ac:dyDescent="0.3">
      <c r="A177">
        <v>8</v>
      </c>
      <c r="B177" t="s">
        <v>124</v>
      </c>
      <c r="C177" t="s">
        <v>229</v>
      </c>
      <c r="D177" t="s">
        <v>9</v>
      </c>
      <c r="E177">
        <v>25</v>
      </c>
      <c r="F177" t="s">
        <v>37</v>
      </c>
      <c r="G177">
        <v>2</v>
      </c>
      <c r="H177" t="s">
        <v>125</v>
      </c>
      <c r="I177" t="s">
        <v>72</v>
      </c>
      <c r="J177" t="s">
        <v>72</v>
      </c>
      <c r="K177">
        <v>506</v>
      </c>
      <c r="L177">
        <v>0</v>
      </c>
      <c r="M177">
        <v>55.373753222010535</v>
      </c>
      <c r="N177">
        <f>(shortUnitDetails17[[#This Row],[Hour4-Spk/sec]]-shortUnitDetails17[[#This Row],[Hour1-Spk/sec]])/shortUnitDetails17[[#This Row],[Hour1-Spk/sec]]</f>
        <v>-1</v>
      </c>
      <c r="O177">
        <v>2.6855555555555557</v>
      </c>
      <c r="P177">
        <v>64.005183413078143</v>
      </c>
      <c r="Q177">
        <v>0</v>
      </c>
      <c r="R177">
        <v>40.945824603412149</v>
      </c>
      <c r="S177">
        <v>0</v>
      </c>
      <c r="T177">
        <v>61.464628510487032</v>
      </c>
      <c r="U177">
        <v>0</v>
      </c>
      <c r="V177">
        <v>42.002881844380404</v>
      </c>
      <c r="W177">
        <v>4.8712173578170201</v>
      </c>
      <c r="X177">
        <v>0.43098275763902072</v>
      </c>
      <c r="Y177">
        <v>2.6855555555555557</v>
      </c>
      <c r="Z177">
        <v>29</v>
      </c>
      <c r="AA177">
        <v>0</v>
      </c>
      <c r="AB177">
        <v>0</v>
      </c>
      <c r="AC177">
        <v>0</v>
      </c>
      <c r="AD177">
        <v>0</v>
      </c>
      <c r="AE177">
        <v>0</v>
      </c>
      <c r="AF177">
        <v>0</v>
      </c>
    </row>
    <row r="178" spans="1:32" hidden="1" x14ac:dyDescent="0.3">
      <c r="B178" t="s">
        <v>148</v>
      </c>
      <c r="D178" t="s">
        <v>9</v>
      </c>
      <c r="E178">
        <v>1</v>
      </c>
      <c r="F178" t="s">
        <v>36</v>
      </c>
      <c r="G178">
        <v>3</v>
      </c>
      <c r="H178" t="s">
        <v>113</v>
      </c>
      <c r="I178" t="s">
        <v>72</v>
      </c>
      <c r="J178" t="s">
        <v>72</v>
      </c>
      <c r="K178">
        <v>911</v>
      </c>
      <c r="L178">
        <v>0.36645140845404445</v>
      </c>
      <c r="M178">
        <v>17.133605518794877</v>
      </c>
      <c r="N178">
        <f>(shortUnitDetails17[[#This Row],[Hour4-Spk/sec]]-shortUnitDetails17[[#This Row],[Hour1-Spk/sec]])/shortUnitDetails17[[#This Row],[Hour1-Spk/sec]]</f>
        <v>-9.0301941614482212E-2</v>
      </c>
      <c r="O178">
        <v>0.41100328338882725</v>
      </c>
      <c r="P178">
        <v>21.509433962264151</v>
      </c>
      <c r="Q178">
        <v>0.27202457264957264</v>
      </c>
      <c r="R178">
        <v>17.421875</v>
      </c>
      <c r="S178">
        <v>0.40888888888888891</v>
      </c>
      <c r="T178">
        <v>10.966057441253264</v>
      </c>
      <c r="U178">
        <v>0.37388888888888888</v>
      </c>
      <c r="V178">
        <v>12.396069538926682</v>
      </c>
      <c r="W178">
        <v>1.6472437743879695</v>
      </c>
      <c r="X178">
        <v>2.6259939855725882</v>
      </c>
      <c r="Y178">
        <v>0.41100328338882725</v>
      </c>
      <c r="Z178">
        <v>108</v>
      </c>
      <c r="AA178">
        <v>0.27202457264957264</v>
      </c>
      <c r="AB178">
        <v>86</v>
      </c>
      <c r="AC178">
        <v>0.40888888888888891</v>
      </c>
      <c r="AD178">
        <v>643</v>
      </c>
      <c r="AE178">
        <v>0.37388888888888888</v>
      </c>
      <c r="AF178">
        <v>73</v>
      </c>
    </row>
    <row r="179" spans="1:32" hidden="1" x14ac:dyDescent="0.3">
      <c r="B179" t="s">
        <v>148</v>
      </c>
      <c r="D179" t="s">
        <v>9</v>
      </c>
      <c r="E179">
        <v>1</v>
      </c>
      <c r="F179" t="s">
        <v>36</v>
      </c>
      <c r="G179">
        <v>4</v>
      </c>
      <c r="H179" t="s">
        <v>114</v>
      </c>
      <c r="I179" t="s">
        <v>72</v>
      </c>
      <c r="J179" t="s">
        <v>72</v>
      </c>
      <c r="K179">
        <v>911</v>
      </c>
      <c r="L179">
        <v>7.5038409537856454E-2</v>
      </c>
      <c r="M179">
        <v>18.072289156626507</v>
      </c>
      <c r="N179">
        <f>(shortUnitDetails17[[#This Row],[Hour4-Spk/sec]]-shortUnitDetails17[[#This Row],[Hour1-Spk/sec]])/shortUnitDetails17[[#This Row],[Hour1-Spk/sec]]</f>
        <v>-0.39003645200486026</v>
      </c>
      <c r="O179">
        <v>0.11430555555555556</v>
      </c>
      <c r="P179">
        <v>23.210831721470019</v>
      </c>
      <c r="Q179">
        <v>4.9181415929203547E-2</v>
      </c>
      <c r="R179">
        <v>19.947506561679791</v>
      </c>
      <c r="S179">
        <v>6.6944444444444459E-2</v>
      </c>
      <c r="T179">
        <v>7.6530612244897958</v>
      </c>
      <c r="U179">
        <v>6.9722222222222227E-2</v>
      </c>
      <c r="V179">
        <v>13.392857142857142</v>
      </c>
      <c r="W179">
        <v>2.6427196842790717</v>
      </c>
      <c r="X179">
        <v>11.879571646090534</v>
      </c>
      <c r="Y179">
        <v>0.11430555555555556</v>
      </c>
      <c r="Z179">
        <v>108</v>
      </c>
      <c r="AA179">
        <v>4.9181415929203547E-2</v>
      </c>
      <c r="AB179">
        <v>86</v>
      </c>
      <c r="AC179">
        <v>6.6944444444444459E-2</v>
      </c>
      <c r="AD179">
        <v>643</v>
      </c>
      <c r="AE179">
        <v>6.9722222222222227E-2</v>
      </c>
      <c r="AF179">
        <v>73</v>
      </c>
    </row>
    <row r="180" spans="1:32" hidden="1" x14ac:dyDescent="0.3">
      <c r="B180" t="s">
        <v>148</v>
      </c>
      <c r="D180" t="s">
        <v>9</v>
      </c>
      <c r="E180">
        <v>1</v>
      </c>
      <c r="F180" t="s">
        <v>36</v>
      </c>
      <c r="G180">
        <v>5</v>
      </c>
      <c r="H180" t="s">
        <v>135</v>
      </c>
      <c r="I180" t="s">
        <v>72</v>
      </c>
      <c r="J180" t="s">
        <v>10</v>
      </c>
      <c r="K180">
        <v>911</v>
      </c>
      <c r="L180">
        <v>0.13773703231292517</v>
      </c>
      <c r="M180">
        <v>31.844174410293068</v>
      </c>
      <c r="N180">
        <f>(shortUnitDetails17[[#This Row],[Hour4-Spk/sec]]-shortUnitDetails17[[#This Row],[Hour1-Spk/sec]])/shortUnitDetails17[[#This Row],[Hour1-Spk/sec]]</f>
        <v>0.48165680473372807</v>
      </c>
      <c r="O180">
        <v>0.1173611111111111</v>
      </c>
      <c r="P180">
        <v>28.249566724436743</v>
      </c>
      <c r="Q180">
        <v>0.13694444444444445</v>
      </c>
      <c r="R180">
        <v>37.391304347826086</v>
      </c>
      <c r="S180">
        <v>0.12275368480725624</v>
      </c>
      <c r="T180">
        <v>35.319148936170215</v>
      </c>
      <c r="U180">
        <v>0.1738888888888889</v>
      </c>
      <c r="V180">
        <v>34.991119005328599</v>
      </c>
      <c r="W180">
        <v>2.2531578794441174</v>
      </c>
      <c r="X180">
        <v>6.7168856200832954</v>
      </c>
      <c r="Y180">
        <v>0.1173611111111111</v>
      </c>
      <c r="Z180">
        <v>108</v>
      </c>
      <c r="AA180">
        <v>0.13694444444444445</v>
      </c>
      <c r="AB180">
        <v>86</v>
      </c>
      <c r="AC180">
        <v>0.12275368480725624</v>
      </c>
      <c r="AD180">
        <v>643</v>
      </c>
      <c r="AE180">
        <v>0.1738888888888889</v>
      </c>
      <c r="AF180">
        <v>73</v>
      </c>
    </row>
    <row r="181" spans="1:32" hidden="1" x14ac:dyDescent="0.3">
      <c r="B181" t="s">
        <v>148</v>
      </c>
      <c r="D181" t="s">
        <v>9</v>
      </c>
      <c r="E181">
        <v>1</v>
      </c>
      <c r="F181" t="s">
        <v>36</v>
      </c>
      <c r="G181">
        <v>6</v>
      </c>
      <c r="H181" t="s">
        <v>149</v>
      </c>
      <c r="I181" t="s">
        <v>72</v>
      </c>
      <c r="J181" t="s">
        <v>72</v>
      </c>
      <c r="K181">
        <v>911</v>
      </c>
      <c r="L181">
        <v>0.11031250000000001</v>
      </c>
      <c r="M181">
        <v>38.484589041095887</v>
      </c>
      <c r="N181">
        <f>(shortUnitDetails17[[#This Row],[Hour4-Spk/sec]]-shortUnitDetails17[[#This Row],[Hour1-Spk/sec]])/shortUnitDetails17[[#This Row],[Hour1-Spk/sec]]</f>
        <v>1.3800322061191626</v>
      </c>
      <c r="O181">
        <v>8.6250000000000007E-2</v>
      </c>
      <c r="P181">
        <v>37.991266375545848</v>
      </c>
      <c r="Q181">
        <v>5.1388888888888894E-2</v>
      </c>
      <c r="R181">
        <v>37.106918238993707</v>
      </c>
      <c r="S181">
        <v>9.8333333333333328E-2</v>
      </c>
      <c r="T181">
        <v>23.788546255506606</v>
      </c>
      <c r="U181">
        <v>0.20527777777777778</v>
      </c>
      <c r="V181">
        <v>38.929440389294406</v>
      </c>
      <c r="W181">
        <v>3.5438104839507103</v>
      </c>
      <c r="X181">
        <v>8.4775764059753946</v>
      </c>
      <c r="Y181">
        <v>8.6250000000000007E-2</v>
      </c>
      <c r="Z181">
        <v>108</v>
      </c>
      <c r="AA181">
        <v>5.1388888888888894E-2</v>
      </c>
      <c r="AB181">
        <v>86</v>
      </c>
      <c r="AC181">
        <v>9.8333333333333328E-2</v>
      </c>
      <c r="AD181">
        <v>643</v>
      </c>
      <c r="AE181">
        <v>0.20527777777777778</v>
      </c>
      <c r="AF181">
        <v>73</v>
      </c>
    </row>
    <row r="182" spans="1:32" hidden="1" x14ac:dyDescent="0.3">
      <c r="B182" t="s">
        <v>148</v>
      </c>
      <c r="D182" t="s">
        <v>9</v>
      </c>
      <c r="E182">
        <v>1</v>
      </c>
      <c r="F182" t="s">
        <v>36</v>
      </c>
      <c r="G182">
        <v>7</v>
      </c>
      <c r="H182" t="s">
        <v>115</v>
      </c>
      <c r="I182" t="s">
        <v>72</v>
      </c>
      <c r="J182" t="s">
        <v>120</v>
      </c>
      <c r="K182">
        <v>911</v>
      </c>
      <c r="L182">
        <v>1.0317361111111112</v>
      </c>
      <c r="M182">
        <v>49.655862109535853</v>
      </c>
      <c r="N182">
        <f>(shortUnitDetails17[[#This Row],[Hour4-Spk/sec]]-shortUnitDetails17[[#This Row],[Hour1-Spk/sec]])/shortUnitDetails17[[#This Row],[Hour1-Spk/sec]]</f>
        <v>-0.4983416252072968</v>
      </c>
      <c r="O182">
        <v>1.0050000000000001</v>
      </c>
      <c r="P182">
        <v>39.853958493466564</v>
      </c>
      <c r="Q182">
        <v>1.4311111111111112</v>
      </c>
      <c r="R182">
        <v>51.560249639942391</v>
      </c>
      <c r="S182">
        <v>1.1866666666666668</v>
      </c>
      <c r="T182">
        <v>57.240361556908312</v>
      </c>
      <c r="U182">
        <v>0.50416666666666676</v>
      </c>
      <c r="V182">
        <v>50.83782166367444</v>
      </c>
      <c r="W182">
        <v>2.4939094469436167</v>
      </c>
      <c r="X182">
        <v>0.96341069090909093</v>
      </c>
      <c r="Y182">
        <v>1.0050000000000001</v>
      </c>
      <c r="Z182">
        <v>108</v>
      </c>
      <c r="AA182">
        <v>1.4311111111111112</v>
      </c>
      <c r="AB182">
        <v>86</v>
      </c>
      <c r="AC182">
        <v>1.1866666666666668</v>
      </c>
      <c r="AD182">
        <v>643</v>
      </c>
      <c r="AE182">
        <v>0.50416666666666676</v>
      </c>
      <c r="AF182">
        <v>73</v>
      </c>
    </row>
    <row r="183" spans="1:32" hidden="1" x14ac:dyDescent="0.3">
      <c r="B183" t="s">
        <v>148</v>
      </c>
      <c r="D183" t="s">
        <v>9</v>
      </c>
      <c r="E183">
        <v>1</v>
      </c>
      <c r="F183" t="s">
        <v>36</v>
      </c>
      <c r="G183">
        <v>8</v>
      </c>
      <c r="H183" t="s">
        <v>136</v>
      </c>
      <c r="I183" t="s">
        <v>72</v>
      </c>
      <c r="J183" t="s">
        <v>10</v>
      </c>
      <c r="K183">
        <v>911</v>
      </c>
      <c r="L183">
        <v>0.20493055555555556</v>
      </c>
      <c r="M183">
        <v>50.797512841308453</v>
      </c>
      <c r="N183">
        <f>(shortUnitDetails17[[#This Row],[Hour4-Spk/sec]]-shortUnitDetails17[[#This Row],[Hour1-Spk/sec]])/shortUnitDetails17[[#This Row],[Hour1-Spk/sec]]</f>
        <v>1.1634446397188052</v>
      </c>
      <c r="O183">
        <v>0.15805555555555553</v>
      </c>
      <c r="P183">
        <v>39.074074074074069</v>
      </c>
      <c r="Q183">
        <v>0.12611111111111112</v>
      </c>
      <c r="R183">
        <v>51.424501424501422</v>
      </c>
      <c r="S183">
        <v>0.19361111111111109</v>
      </c>
      <c r="T183">
        <v>38.888888888888893</v>
      </c>
      <c r="U183">
        <v>0.34194444444444444</v>
      </c>
      <c r="V183">
        <v>47.359454855195906</v>
      </c>
      <c r="W183">
        <v>3.5705885608819501</v>
      </c>
      <c r="X183">
        <v>4.5881959764631048</v>
      </c>
      <c r="Y183">
        <v>0.15805555555555553</v>
      </c>
      <c r="Z183">
        <v>108</v>
      </c>
      <c r="AA183">
        <v>0.12611111111111112</v>
      </c>
      <c r="AB183">
        <v>86</v>
      </c>
      <c r="AC183">
        <v>0.19361111111111109</v>
      </c>
      <c r="AD183">
        <v>643</v>
      </c>
      <c r="AE183">
        <v>0.34194444444444444</v>
      </c>
      <c r="AF183">
        <v>73</v>
      </c>
    </row>
    <row r="184" spans="1:32" hidden="1" x14ac:dyDescent="0.3">
      <c r="A184" s="88"/>
      <c r="B184" t="s">
        <v>148</v>
      </c>
      <c r="D184" t="s">
        <v>9</v>
      </c>
      <c r="E184">
        <v>1</v>
      </c>
      <c r="F184" t="s">
        <v>36</v>
      </c>
      <c r="G184">
        <v>1</v>
      </c>
      <c r="H184" t="s">
        <v>143</v>
      </c>
      <c r="I184" t="s">
        <v>11</v>
      </c>
      <c r="J184" t="s">
        <v>72</v>
      </c>
      <c r="K184">
        <v>911</v>
      </c>
      <c r="L184">
        <v>4.1616319444444452E-2</v>
      </c>
      <c r="M184">
        <v>28.498293515358363</v>
      </c>
      <c r="N184">
        <f>(shortUnitDetails17[[#This Row],[Hour4-Spk/sec]]-shortUnitDetails17[[#This Row],[Hour1-Spk/sec]])/shortUnitDetails17[[#This Row],[Hour1-Spk/sec]]</f>
        <v>-0.70468734515905262</v>
      </c>
      <c r="O184">
        <v>7.0076388888888896E-2</v>
      </c>
      <c r="P184">
        <v>28.630705394190869</v>
      </c>
      <c r="Q184">
        <v>4.6944444444444448E-2</v>
      </c>
      <c r="R184">
        <v>31.317494600431967</v>
      </c>
      <c r="S184">
        <v>2.8749999999999998E-2</v>
      </c>
      <c r="T184">
        <v>20.8955223880597</v>
      </c>
      <c r="U184">
        <v>2.0694444444444446E-2</v>
      </c>
      <c r="V184">
        <v>20.952380952380953</v>
      </c>
      <c r="W184">
        <v>2.6177047719889592</v>
      </c>
      <c r="X184">
        <v>14.903044341563787</v>
      </c>
      <c r="Y184">
        <v>7.0076388888888896E-2</v>
      </c>
      <c r="Z184">
        <v>108</v>
      </c>
      <c r="AA184">
        <v>4.6944444444444448E-2</v>
      </c>
      <c r="AB184">
        <v>86</v>
      </c>
      <c r="AC184">
        <v>2.8749999999999998E-2</v>
      </c>
      <c r="AD184">
        <v>643</v>
      </c>
      <c r="AE184">
        <v>2.0694444444444446E-2</v>
      </c>
      <c r="AF184">
        <v>73</v>
      </c>
    </row>
    <row r="185" spans="1:32" x14ac:dyDescent="0.3">
      <c r="A185">
        <v>10</v>
      </c>
      <c r="B185" t="s">
        <v>128</v>
      </c>
      <c r="C185" t="s">
        <v>229</v>
      </c>
      <c r="D185" t="s">
        <v>9</v>
      </c>
      <c r="E185">
        <v>17</v>
      </c>
      <c r="F185" t="s">
        <v>37</v>
      </c>
      <c r="G185">
        <v>1</v>
      </c>
      <c r="H185" t="s">
        <v>75</v>
      </c>
      <c r="I185" t="s">
        <v>72</v>
      </c>
      <c r="J185" t="s">
        <v>72</v>
      </c>
      <c r="K185">
        <v>631</v>
      </c>
      <c r="L185">
        <v>0</v>
      </c>
      <c r="M185">
        <v>25.528169014084508</v>
      </c>
      <c r="N185">
        <f>(shortUnitDetails17[[#This Row],[Hour4-Spk/sec]]-shortUnitDetails17[[#This Row],[Hour1-Spk/sec]])/shortUnitDetails17[[#This Row],[Hour1-Spk/sec]]</f>
        <v>-1</v>
      </c>
      <c r="O185">
        <v>8.8129409171075854E-2</v>
      </c>
      <c r="P185">
        <v>31.60377358490566</v>
      </c>
      <c r="Q185">
        <v>0</v>
      </c>
      <c r="R185">
        <v>7.9136690647482011</v>
      </c>
      <c r="S185">
        <v>0</v>
      </c>
      <c r="T185">
        <v>0</v>
      </c>
      <c r="U185">
        <v>0</v>
      </c>
      <c r="V185">
        <v>0</v>
      </c>
      <c r="W185">
        <v>1.9817881139739215</v>
      </c>
      <c r="X185">
        <v>9.9949207411504446</v>
      </c>
      <c r="Y185">
        <v>8.8129409171075854E-2</v>
      </c>
      <c r="Z185">
        <v>332</v>
      </c>
      <c r="AA185">
        <v>0</v>
      </c>
      <c r="AB185">
        <v>0</v>
      </c>
      <c r="AC185">
        <v>0</v>
      </c>
      <c r="AD185">
        <v>0</v>
      </c>
      <c r="AE185">
        <v>0</v>
      </c>
      <c r="AF185">
        <v>0</v>
      </c>
    </row>
    <row r="186" spans="1:32" hidden="1" x14ac:dyDescent="0.3">
      <c r="B186" t="s">
        <v>150</v>
      </c>
      <c r="D186" t="s">
        <v>9</v>
      </c>
      <c r="E186">
        <v>6</v>
      </c>
      <c r="F186" t="s">
        <v>36</v>
      </c>
      <c r="G186">
        <v>2</v>
      </c>
      <c r="H186" t="s">
        <v>137</v>
      </c>
      <c r="I186" t="s">
        <v>72</v>
      </c>
      <c r="J186" t="s">
        <v>72</v>
      </c>
      <c r="K186">
        <v>968</v>
      </c>
      <c r="L186">
        <v>1.4104881269376941</v>
      </c>
      <c r="M186">
        <v>7.7396385588793006E-3</v>
      </c>
      <c r="N186">
        <f>(shortUnitDetails17[[#This Row],[Hour4-Spk/sec]]-shortUnitDetails17[[#This Row],[Hour1-Spk/sec]])/shortUnitDetails17[[#This Row],[Hour1-Spk/sec]]</f>
        <v>0.23403929964064513</v>
      </c>
      <c r="O186">
        <v>1.3211111111111113</v>
      </c>
      <c r="P186">
        <v>0</v>
      </c>
      <c r="Q186">
        <v>1.3144444444444445</v>
      </c>
      <c r="R186">
        <v>0</v>
      </c>
      <c r="S186">
        <v>1.3760939218921893</v>
      </c>
      <c r="T186">
        <v>4.1476565740356693E-2</v>
      </c>
      <c r="U186">
        <v>1.6303030303030304</v>
      </c>
      <c r="V186">
        <v>0</v>
      </c>
      <c r="W186">
        <v>0.61002313937933339</v>
      </c>
      <c r="X186">
        <v>0.71522434200687901</v>
      </c>
      <c r="Y186">
        <v>1.3211111111111113</v>
      </c>
      <c r="Z186">
        <v>92</v>
      </c>
      <c r="AA186">
        <v>1.3144444444444445</v>
      </c>
      <c r="AB186">
        <v>259</v>
      </c>
      <c r="AC186">
        <v>1.3760939218921893</v>
      </c>
      <c r="AD186">
        <v>249</v>
      </c>
      <c r="AE186">
        <v>1.6303030303030304</v>
      </c>
      <c r="AF186">
        <v>332</v>
      </c>
    </row>
    <row r="187" spans="1:32" hidden="1" x14ac:dyDescent="0.3">
      <c r="B187" t="s">
        <v>150</v>
      </c>
      <c r="D187" t="s">
        <v>9</v>
      </c>
      <c r="E187">
        <v>6</v>
      </c>
      <c r="F187" t="s">
        <v>36</v>
      </c>
      <c r="G187">
        <v>3</v>
      </c>
      <c r="H187" t="s">
        <v>113</v>
      </c>
      <c r="I187" t="s">
        <v>72</v>
      </c>
      <c r="J187" t="s">
        <v>72</v>
      </c>
      <c r="K187">
        <v>968</v>
      </c>
      <c r="L187">
        <v>1.7779193388667998</v>
      </c>
      <c r="M187">
        <v>18.368949272888646</v>
      </c>
      <c r="N187">
        <f>(shortUnitDetails17[[#This Row],[Hour4-Spk/sec]]-shortUnitDetails17[[#This Row],[Hour1-Spk/sec]])/shortUnitDetails17[[#This Row],[Hour1-Spk/sec]]</f>
        <v>0.24043333196029187</v>
      </c>
      <c r="O187">
        <v>1.2261111111111109</v>
      </c>
      <c r="P187">
        <v>14.060112073357105</v>
      </c>
      <c r="Q187">
        <v>2.2563238201136642</v>
      </c>
      <c r="R187">
        <v>13.919164396003634</v>
      </c>
      <c r="S187">
        <v>2.1083333333333334</v>
      </c>
      <c r="T187">
        <v>24.366373902132999</v>
      </c>
      <c r="U187">
        <v>1.520909090909091</v>
      </c>
      <c r="V187">
        <v>19.819573537452158</v>
      </c>
      <c r="W187">
        <v>1.1633479072613302</v>
      </c>
      <c r="X187">
        <v>0.57901921229974573</v>
      </c>
      <c r="Y187">
        <v>1.2261111111111109</v>
      </c>
      <c r="Z187">
        <v>92</v>
      </c>
      <c r="AA187">
        <v>2.2563238201136642</v>
      </c>
      <c r="AB187">
        <v>259</v>
      </c>
      <c r="AC187">
        <v>2.1083333333333334</v>
      </c>
      <c r="AD187">
        <v>249</v>
      </c>
      <c r="AE187">
        <v>1.520909090909091</v>
      </c>
      <c r="AF187">
        <v>332</v>
      </c>
    </row>
    <row r="188" spans="1:32" hidden="1" x14ac:dyDescent="0.3">
      <c r="B188" t="s">
        <v>150</v>
      </c>
      <c r="D188" t="s">
        <v>9</v>
      </c>
      <c r="E188">
        <v>6</v>
      </c>
      <c r="F188" t="s">
        <v>36</v>
      </c>
      <c r="G188">
        <v>4</v>
      </c>
      <c r="H188" t="s">
        <v>96</v>
      </c>
      <c r="I188" t="s">
        <v>72</v>
      </c>
      <c r="J188" t="s">
        <v>82</v>
      </c>
      <c r="K188">
        <v>968</v>
      </c>
      <c r="L188">
        <v>1.6293147824397824</v>
      </c>
      <c r="M188">
        <v>17.331508723913789</v>
      </c>
      <c r="N188">
        <f>(shortUnitDetails17[[#This Row],[Hour4-Spk/sec]]-shortUnitDetails17[[#This Row],[Hour1-Spk/sec]])/shortUnitDetails17[[#This Row],[Hour1-Spk/sec]]</f>
        <v>-1.1635958319963828E-2</v>
      </c>
      <c r="O188">
        <v>1.4952777777777779</v>
      </c>
      <c r="P188">
        <v>18.090232150678929</v>
      </c>
      <c r="Q188">
        <v>1.8238888888888889</v>
      </c>
      <c r="R188">
        <v>16.394038531443112</v>
      </c>
      <c r="S188">
        <v>1.7202136752136752</v>
      </c>
      <c r="T188">
        <v>18.226164079822617</v>
      </c>
      <c r="U188">
        <v>1.4778787878787876</v>
      </c>
      <c r="V188">
        <v>18.068331143232587</v>
      </c>
      <c r="W188">
        <v>1.0558169986906945</v>
      </c>
      <c r="X188">
        <v>0.60975847286558149</v>
      </c>
      <c r="Y188">
        <v>1.4952777777777779</v>
      </c>
      <c r="Z188">
        <v>92</v>
      </c>
      <c r="AA188">
        <v>1.8238888888888889</v>
      </c>
      <c r="AB188">
        <v>259</v>
      </c>
      <c r="AC188">
        <v>1.7202136752136752</v>
      </c>
      <c r="AD188">
        <v>249</v>
      </c>
      <c r="AE188">
        <v>1.4778787878787876</v>
      </c>
      <c r="AF188">
        <v>332</v>
      </c>
    </row>
    <row r="189" spans="1:32" hidden="1" x14ac:dyDescent="0.3">
      <c r="B189" t="s">
        <v>150</v>
      </c>
      <c r="D189" t="s">
        <v>9</v>
      </c>
      <c r="E189">
        <v>6</v>
      </c>
      <c r="F189" t="s">
        <v>36</v>
      </c>
      <c r="G189">
        <v>6</v>
      </c>
      <c r="H189" t="s">
        <v>145</v>
      </c>
      <c r="I189" t="s">
        <v>72</v>
      </c>
      <c r="J189" t="s">
        <v>72</v>
      </c>
      <c r="K189">
        <v>968</v>
      </c>
      <c r="L189">
        <v>1.3837594696969697E-2</v>
      </c>
      <c r="M189">
        <v>1.0309278350515463</v>
      </c>
      <c r="N189">
        <f>(shortUnitDetails17[[#This Row],[Hour4-Spk/sec]]-shortUnitDetails17[[#This Row],[Hour1-Spk/sec]])/shortUnitDetails17[[#This Row],[Hour1-Spk/sec]]</f>
        <v>-0.95444376652430341</v>
      </c>
      <c r="O189">
        <v>4.65625E-2</v>
      </c>
      <c r="P189">
        <v>0</v>
      </c>
      <c r="Q189">
        <v>6.6666666666666671E-3</v>
      </c>
      <c r="R189">
        <v>0</v>
      </c>
      <c r="S189">
        <v>0</v>
      </c>
      <c r="T189">
        <v>9.5238095238095237</v>
      </c>
      <c r="U189">
        <v>2.1212121212121214E-3</v>
      </c>
      <c r="V189">
        <v>0</v>
      </c>
      <c r="W189">
        <v>4.000405976048353</v>
      </c>
      <c r="X189">
        <v>72.479126288659813</v>
      </c>
      <c r="Y189">
        <v>4.65625E-2</v>
      </c>
      <c r="Z189">
        <v>92</v>
      </c>
      <c r="AA189">
        <v>6.6666666666666671E-3</v>
      </c>
      <c r="AB189">
        <v>259</v>
      </c>
      <c r="AC189">
        <v>0</v>
      </c>
      <c r="AD189">
        <v>249</v>
      </c>
      <c r="AE189">
        <v>2.1212121212121214E-3</v>
      </c>
      <c r="AF189">
        <v>332</v>
      </c>
    </row>
    <row r="190" spans="1:32" hidden="1" x14ac:dyDescent="0.3">
      <c r="B190" t="s">
        <v>150</v>
      </c>
      <c r="D190" t="s">
        <v>9</v>
      </c>
      <c r="E190">
        <v>6</v>
      </c>
      <c r="F190" t="s">
        <v>36</v>
      </c>
      <c r="G190">
        <v>7</v>
      </c>
      <c r="H190" t="s">
        <v>123</v>
      </c>
      <c r="I190" t="s">
        <v>72</v>
      </c>
      <c r="J190" t="s">
        <v>72</v>
      </c>
      <c r="K190">
        <v>968</v>
      </c>
      <c r="L190">
        <v>0.17955176767676767</v>
      </c>
      <c r="M190">
        <v>4.709715639810427</v>
      </c>
      <c r="N190">
        <f>(shortUnitDetails17[[#This Row],[Hour4-Spk/sec]]-shortUnitDetails17[[#This Row],[Hour1-Spk/sec]])/shortUnitDetails17[[#This Row],[Hour1-Spk/sec]]</f>
        <v>1.5787451984635079</v>
      </c>
      <c r="O190">
        <v>0.11833333333333333</v>
      </c>
      <c r="P190">
        <v>2.3952095808383236</v>
      </c>
      <c r="Q190">
        <v>9.6111111111111092E-2</v>
      </c>
      <c r="R190">
        <v>1.7817371937639197</v>
      </c>
      <c r="S190">
        <v>0.19861111111111115</v>
      </c>
      <c r="T190">
        <v>3.8805970149253728</v>
      </c>
      <c r="U190">
        <v>0.30515151515151512</v>
      </c>
      <c r="V190">
        <v>4.7979797979797976</v>
      </c>
      <c r="W190">
        <v>1.3579661569858854</v>
      </c>
      <c r="X190">
        <v>5.5422071221492066</v>
      </c>
      <c r="Y190">
        <v>0.11833333333333333</v>
      </c>
      <c r="Z190">
        <v>92</v>
      </c>
      <c r="AA190">
        <v>9.6111111111111092E-2</v>
      </c>
      <c r="AB190">
        <v>259</v>
      </c>
      <c r="AC190">
        <v>0.19861111111111115</v>
      </c>
      <c r="AD190">
        <v>249</v>
      </c>
      <c r="AE190">
        <v>0.30515151515151512</v>
      </c>
      <c r="AF190">
        <v>332</v>
      </c>
    </row>
    <row r="191" spans="1:32" hidden="1" x14ac:dyDescent="0.3">
      <c r="B191" t="s">
        <v>150</v>
      </c>
      <c r="D191" t="s">
        <v>9</v>
      </c>
      <c r="E191">
        <v>6</v>
      </c>
      <c r="F191" t="s">
        <v>36</v>
      </c>
      <c r="G191">
        <v>8</v>
      </c>
      <c r="H191" t="s">
        <v>102</v>
      </c>
      <c r="I191" t="s">
        <v>72</v>
      </c>
      <c r="J191" t="s">
        <v>72</v>
      </c>
      <c r="K191">
        <v>968</v>
      </c>
      <c r="L191">
        <v>0.76758116883116889</v>
      </c>
      <c r="M191">
        <v>15.432749771496871</v>
      </c>
      <c r="N191">
        <f>(shortUnitDetails17[[#This Row],[Hour4-Spk/sec]]-shortUnitDetails17[[#This Row],[Hour1-Spk/sec]])/shortUnitDetails17[[#This Row],[Hour1-Spk/sec]]</f>
        <v>4.4197006924279663</v>
      </c>
      <c r="O191">
        <v>0.33916666666666662</v>
      </c>
      <c r="P191">
        <v>4.1591320072332731</v>
      </c>
      <c r="Q191">
        <v>0.31908730158730164</v>
      </c>
      <c r="R191">
        <v>5.2074857607811227</v>
      </c>
      <c r="S191">
        <v>0.573888888888889</v>
      </c>
      <c r="T191">
        <v>4.6572934973637956</v>
      </c>
      <c r="U191">
        <v>1.8381818181818184</v>
      </c>
      <c r="V191">
        <v>14.816278150928486</v>
      </c>
      <c r="W191">
        <v>1.6962800989906881</v>
      </c>
      <c r="X191">
        <v>1.3220441359447002</v>
      </c>
      <c r="Y191">
        <v>0.33916666666666662</v>
      </c>
      <c r="Z191">
        <v>92</v>
      </c>
      <c r="AA191">
        <v>0.31908730158730164</v>
      </c>
      <c r="AB191">
        <v>259</v>
      </c>
      <c r="AC191">
        <v>0.573888888888889</v>
      </c>
      <c r="AD191">
        <v>249</v>
      </c>
      <c r="AE191">
        <v>1.8381818181818184</v>
      </c>
      <c r="AF191">
        <v>332</v>
      </c>
    </row>
    <row r="192" spans="1:32" hidden="1" x14ac:dyDescent="0.3">
      <c r="B192" t="s">
        <v>150</v>
      </c>
      <c r="D192" t="s">
        <v>9</v>
      </c>
      <c r="E192">
        <v>6</v>
      </c>
      <c r="F192" t="s">
        <v>36</v>
      </c>
      <c r="G192">
        <v>9</v>
      </c>
      <c r="H192" t="s">
        <v>131</v>
      </c>
      <c r="I192" t="s">
        <v>82</v>
      </c>
      <c r="J192" t="s">
        <v>72</v>
      </c>
      <c r="K192">
        <v>968</v>
      </c>
      <c r="L192">
        <v>2.3140782828282826E-2</v>
      </c>
      <c r="M192">
        <v>54.253611556982342</v>
      </c>
      <c r="N192">
        <f>(shortUnitDetails17[[#This Row],[Hour4-Spk/sec]]-shortUnitDetails17[[#This Row],[Hour1-Spk/sec]])/shortUnitDetails17[[#This Row],[Hour1-Spk/sec]]</f>
        <v>-0.30226119058606354</v>
      </c>
      <c r="O192">
        <v>2.7361111111111103E-2</v>
      </c>
      <c r="P192">
        <v>60.698689956331876</v>
      </c>
      <c r="Q192">
        <v>3.7222222222222219E-2</v>
      </c>
      <c r="R192">
        <v>54.966887417218544</v>
      </c>
      <c r="S192">
        <v>8.8888888888888889E-3</v>
      </c>
      <c r="T192">
        <v>58.4</v>
      </c>
      <c r="U192">
        <v>1.9090909090909089E-2</v>
      </c>
      <c r="V192">
        <v>56.36363636363636</v>
      </c>
      <c r="W192">
        <v>2.004995403751646</v>
      </c>
      <c r="X192">
        <v>35.935954699248121</v>
      </c>
      <c r="Y192">
        <v>2.7361111111111103E-2</v>
      </c>
      <c r="Z192">
        <v>92</v>
      </c>
      <c r="AA192">
        <v>3.7222222222222219E-2</v>
      </c>
      <c r="AB192">
        <v>259</v>
      </c>
      <c r="AC192">
        <v>8.8888888888888889E-3</v>
      </c>
      <c r="AD192">
        <v>249</v>
      </c>
      <c r="AE192">
        <v>1.9090909090909089E-2</v>
      </c>
      <c r="AF192">
        <v>332</v>
      </c>
    </row>
    <row r="193" spans="1:32" hidden="1" x14ac:dyDescent="0.3">
      <c r="B193" t="s">
        <v>150</v>
      </c>
      <c r="D193" t="s">
        <v>9</v>
      </c>
      <c r="E193">
        <v>6</v>
      </c>
      <c r="F193" t="s">
        <v>36</v>
      </c>
      <c r="G193">
        <v>10</v>
      </c>
      <c r="H193" t="s">
        <v>151</v>
      </c>
      <c r="I193" t="s">
        <v>72</v>
      </c>
      <c r="J193" t="s">
        <v>72</v>
      </c>
      <c r="K193">
        <v>968</v>
      </c>
      <c r="L193">
        <v>0.14130365847008292</v>
      </c>
      <c r="M193">
        <v>11.036392405063292</v>
      </c>
      <c r="N193">
        <f>(shortUnitDetails17[[#This Row],[Hour4-Spk/sec]]-shortUnitDetails17[[#This Row],[Hour1-Spk/sec]])/shortUnitDetails17[[#This Row],[Hour1-Spk/sec]]</f>
        <v>-4.8373029184837456E-2</v>
      </c>
      <c r="O193">
        <v>0.15055555555555558</v>
      </c>
      <c r="P193">
        <v>4.2553191489361701</v>
      </c>
      <c r="Q193">
        <v>0.13499746216315983</v>
      </c>
      <c r="R193">
        <v>9.7152428810720259</v>
      </c>
      <c r="S193">
        <v>0.13638888888888887</v>
      </c>
      <c r="T193">
        <v>10.480349344978166</v>
      </c>
      <c r="U193">
        <v>0.14327272727272727</v>
      </c>
      <c r="V193">
        <v>9.760956175298805</v>
      </c>
      <c r="W193">
        <v>1.2420192219857646</v>
      </c>
      <c r="X193">
        <v>6.7641667845355959</v>
      </c>
      <c r="Y193">
        <v>0.15055555555555558</v>
      </c>
      <c r="Z193">
        <v>92</v>
      </c>
      <c r="AA193">
        <v>0.13499746216315983</v>
      </c>
      <c r="AB193">
        <v>259</v>
      </c>
      <c r="AC193">
        <v>0.13638888888888887</v>
      </c>
      <c r="AD193">
        <v>249</v>
      </c>
      <c r="AE193">
        <v>0.14327272727272727</v>
      </c>
      <c r="AF193">
        <v>332</v>
      </c>
    </row>
    <row r="194" spans="1:32" hidden="1" x14ac:dyDescent="0.3">
      <c r="B194" t="s">
        <v>150</v>
      </c>
      <c r="D194" t="s">
        <v>9</v>
      </c>
      <c r="E194">
        <v>6</v>
      </c>
      <c r="F194" t="s">
        <v>36</v>
      </c>
      <c r="G194">
        <v>11</v>
      </c>
      <c r="H194" t="s">
        <v>136</v>
      </c>
      <c r="I194" t="s">
        <v>72</v>
      </c>
      <c r="J194" t="s">
        <v>72</v>
      </c>
      <c r="K194">
        <v>968</v>
      </c>
      <c r="L194">
        <v>1.7597159090909091</v>
      </c>
      <c r="M194">
        <v>68.303078137332278</v>
      </c>
      <c r="N194">
        <f>(shortUnitDetails17[[#This Row],[Hour4-Spk/sec]]-shortUnitDetails17[[#This Row],[Hour1-Spk/sec]])/shortUnitDetails17[[#This Row],[Hour1-Spk/sec]]</f>
        <v>-0.26536337336723059</v>
      </c>
      <c r="O194">
        <v>1.7283333333333333</v>
      </c>
      <c r="P194">
        <v>66.630196936542674</v>
      </c>
      <c r="Q194">
        <v>2.1156944444444448</v>
      </c>
      <c r="R194">
        <v>68.044209514656416</v>
      </c>
      <c r="S194">
        <v>1.925138888888889</v>
      </c>
      <c r="T194">
        <v>69.644750795334048</v>
      </c>
      <c r="U194">
        <v>1.2696969696969698</v>
      </c>
      <c r="V194">
        <v>66.98068770607631</v>
      </c>
      <c r="W194">
        <v>5.2927113447874374</v>
      </c>
      <c r="X194">
        <v>0.56771624450864766</v>
      </c>
      <c r="Y194">
        <v>1.7283333333333333</v>
      </c>
      <c r="Z194">
        <v>92</v>
      </c>
      <c r="AA194">
        <v>2.1156944444444448</v>
      </c>
      <c r="AB194">
        <v>259</v>
      </c>
      <c r="AC194">
        <v>1.925138888888889</v>
      </c>
      <c r="AD194">
        <v>249</v>
      </c>
      <c r="AE194">
        <v>1.2696969696969698</v>
      </c>
      <c r="AF194">
        <v>332</v>
      </c>
    </row>
    <row r="195" spans="1:32" hidden="1" x14ac:dyDescent="0.3">
      <c r="B195" t="s">
        <v>150</v>
      </c>
      <c r="D195" t="s">
        <v>9</v>
      </c>
      <c r="E195">
        <v>6</v>
      </c>
      <c r="F195" t="s">
        <v>36</v>
      </c>
      <c r="G195">
        <v>12</v>
      </c>
      <c r="H195" t="s">
        <v>104</v>
      </c>
      <c r="I195" t="s">
        <v>72</v>
      </c>
      <c r="J195" t="s">
        <v>72</v>
      </c>
      <c r="K195">
        <v>968</v>
      </c>
      <c r="L195">
        <v>0.15615277777777778</v>
      </c>
      <c r="M195">
        <v>66.480298189563371</v>
      </c>
      <c r="N195" t="e">
        <f>(shortUnitDetails17[[#This Row],[Hour4-Spk/sec]]-shortUnitDetails17[[#This Row],[Hour1-Spk/sec]])/shortUnitDetails17[[#This Row],[Hour1-Spk/sec]]</f>
        <v>#DIV/0!</v>
      </c>
      <c r="O195">
        <v>0</v>
      </c>
      <c r="P195">
        <v>22.972972972972975</v>
      </c>
      <c r="Q195">
        <v>0</v>
      </c>
      <c r="R195">
        <v>0</v>
      </c>
      <c r="S195">
        <v>6.3611111111111104E-2</v>
      </c>
      <c r="T195">
        <v>0</v>
      </c>
      <c r="U195">
        <v>0.56100000000000005</v>
      </c>
      <c r="V195">
        <v>67.64705882352942</v>
      </c>
      <c r="W195">
        <v>15.995501924508266</v>
      </c>
      <c r="X195">
        <v>1.6674020233568709</v>
      </c>
      <c r="Y195">
        <v>0</v>
      </c>
      <c r="Z195">
        <v>92</v>
      </c>
      <c r="AA195">
        <v>0</v>
      </c>
      <c r="AB195">
        <v>259</v>
      </c>
      <c r="AC195">
        <v>6.3611111111111104E-2</v>
      </c>
      <c r="AD195">
        <v>249</v>
      </c>
      <c r="AE195">
        <v>0.56100000000000005</v>
      </c>
      <c r="AF195">
        <v>332</v>
      </c>
    </row>
    <row r="196" spans="1:32" hidden="1" x14ac:dyDescent="0.3">
      <c r="A196" s="88"/>
      <c r="B196" t="s">
        <v>150</v>
      </c>
      <c r="D196" t="s">
        <v>9</v>
      </c>
      <c r="E196">
        <v>6</v>
      </c>
      <c r="F196" t="s">
        <v>36</v>
      </c>
      <c r="G196">
        <v>5</v>
      </c>
      <c r="H196" t="s">
        <v>97</v>
      </c>
      <c r="I196" t="s">
        <v>11</v>
      </c>
      <c r="J196" t="s">
        <v>76</v>
      </c>
      <c r="K196">
        <v>968</v>
      </c>
      <c r="L196">
        <v>5.7412405303030303</v>
      </c>
      <c r="M196">
        <v>55.028340973606603</v>
      </c>
      <c r="N196">
        <f>(shortUnitDetails17[[#This Row],[Hour4-Spk/sec]]-shortUnitDetails17[[#This Row],[Hour1-Spk/sec]])/shortUnitDetails17[[#This Row],[Hour1-Spk/sec]]</f>
        <v>0.30779131757693212</v>
      </c>
      <c r="O196">
        <v>5.8759722222222228</v>
      </c>
      <c r="P196">
        <v>51.181708255468841</v>
      </c>
      <c r="Q196">
        <v>4.1263888888888891</v>
      </c>
      <c r="R196">
        <v>51.961523953225196</v>
      </c>
      <c r="S196">
        <v>5.2780555555555564</v>
      </c>
      <c r="T196">
        <v>41.043743078626797</v>
      </c>
      <c r="U196">
        <v>7.6845454545454546</v>
      </c>
      <c r="V196">
        <v>55.99129617724148</v>
      </c>
      <c r="W196">
        <v>1.198917604028759</v>
      </c>
      <c r="X196">
        <v>0.17355112274272169</v>
      </c>
      <c r="Y196">
        <v>5.8759722222222228</v>
      </c>
      <c r="Z196">
        <v>92</v>
      </c>
      <c r="AA196">
        <v>4.1263888888888891</v>
      </c>
      <c r="AB196">
        <v>259</v>
      </c>
      <c r="AC196">
        <v>5.2780555555555564</v>
      </c>
      <c r="AD196">
        <v>249</v>
      </c>
      <c r="AE196">
        <v>7.6845454545454546</v>
      </c>
      <c r="AF196">
        <v>332</v>
      </c>
    </row>
    <row r="197" spans="1:32" x14ac:dyDescent="0.3">
      <c r="A197">
        <v>9</v>
      </c>
      <c r="B197" t="s">
        <v>126</v>
      </c>
      <c r="C197" t="s">
        <v>229</v>
      </c>
      <c r="D197" t="s">
        <v>9</v>
      </c>
      <c r="E197">
        <v>21</v>
      </c>
      <c r="F197" t="s">
        <v>37</v>
      </c>
      <c r="G197">
        <v>1</v>
      </c>
      <c r="H197" t="s">
        <v>71</v>
      </c>
      <c r="I197" t="s">
        <v>72</v>
      </c>
      <c r="J197" t="s">
        <v>82</v>
      </c>
      <c r="K197">
        <v>880</v>
      </c>
      <c r="L197">
        <v>0.36447605292443486</v>
      </c>
      <c r="M197">
        <v>27.457433109171554</v>
      </c>
      <c r="N197">
        <f>(shortUnitDetails17[[#This Row],[Hour4-Spk/sec]]-shortUnitDetails17[[#This Row],[Hour1-Spk/sec]])/shortUnitDetails17[[#This Row],[Hour1-Spk/sec]]</f>
        <v>-0.52565383974679314</v>
      </c>
      <c r="O197">
        <v>0.55583333333333329</v>
      </c>
      <c r="P197">
        <v>35.104302477183836</v>
      </c>
      <c r="Q197">
        <v>0.33697038152610442</v>
      </c>
      <c r="R197">
        <v>22.185154295246036</v>
      </c>
      <c r="S197">
        <v>0.30144308943089432</v>
      </c>
      <c r="T197">
        <v>24.874910650464617</v>
      </c>
      <c r="U197">
        <v>0.26365740740740745</v>
      </c>
      <c r="V197">
        <v>16.822429906542055</v>
      </c>
      <c r="W197">
        <v>1.908670843146083</v>
      </c>
      <c r="X197">
        <v>2.3461786675267233</v>
      </c>
      <c r="Y197">
        <v>0.55583333333333329</v>
      </c>
      <c r="Z197">
        <v>213</v>
      </c>
      <c r="AA197">
        <v>0.33697038152610442</v>
      </c>
      <c r="AB197">
        <v>170</v>
      </c>
      <c r="AC197">
        <v>0.30144308943089432</v>
      </c>
      <c r="AD197">
        <v>303</v>
      </c>
      <c r="AE197">
        <v>0.26365740740740745</v>
      </c>
      <c r="AF197">
        <v>64</v>
      </c>
    </row>
    <row r="198" spans="1:32" hidden="1" x14ac:dyDescent="0.3">
      <c r="A198" s="88"/>
      <c r="B198" t="s">
        <v>139</v>
      </c>
      <c r="D198" t="s">
        <v>9</v>
      </c>
      <c r="E198">
        <v>1</v>
      </c>
      <c r="F198" t="s">
        <v>36</v>
      </c>
      <c r="G198">
        <v>6</v>
      </c>
      <c r="H198" t="s">
        <v>113</v>
      </c>
      <c r="I198" t="s">
        <v>11</v>
      </c>
      <c r="J198" t="s">
        <v>82</v>
      </c>
      <c r="K198">
        <v>371</v>
      </c>
      <c r="L198">
        <v>3.1939078282828284</v>
      </c>
      <c r="M198">
        <v>31.296378681377345</v>
      </c>
      <c r="N198">
        <f>(shortUnitDetails17[[#This Row],[Hour4-Spk/sec]]-shortUnitDetails17[[#This Row],[Hour1-Spk/sec]])/shortUnitDetails17[[#This Row],[Hour1-Spk/sec]]</f>
        <v>-0.25978268940425214</v>
      </c>
      <c r="O198">
        <v>4.0811111111111105</v>
      </c>
      <c r="P198">
        <v>31.82716492993173</v>
      </c>
      <c r="Q198">
        <v>2.7547222222222221</v>
      </c>
      <c r="R198">
        <v>37.976804987598044</v>
      </c>
      <c r="S198">
        <v>2.9188888888888891</v>
      </c>
      <c r="T198">
        <v>21.563136456211812</v>
      </c>
      <c r="U198">
        <v>3.0209090909090905</v>
      </c>
      <c r="V198">
        <v>30.527584129443152</v>
      </c>
      <c r="W198">
        <v>1.1004071313001123</v>
      </c>
      <c r="X198">
        <v>0.31197741458782358</v>
      </c>
      <c r="Y198">
        <v>4.0811111111111105</v>
      </c>
      <c r="Z198">
        <v>15</v>
      </c>
      <c r="AA198">
        <v>2.7547222222222221</v>
      </c>
      <c r="AB198">
        <v>44</v>
      </c>
      <c r="AC198">
        <v>2.9188888888888891</v>
      </c>
      <c r="AD198">
        <v>99</v>
      </c>
      <c r="AE198">
        <v>3.0209090909090905</v>
      </c>
      <c r="AF198">
        <v>140</v>
      </c>
    </row>
    <row r="199" spans="1:32" hidden="1" x14ac:dyDescent="0.3">
      <c r="A199" s="88"/>
      <c r="B199" t="s">
        <v>139</v>
      </c>
      <c r="D199" t="s">
        <v>9</v>
      </c>
      <c r="E199">
        <v>1</v>
      </c>
      <c r="F199" t="s">
        <v>36</v>
      </c>
      <c r="G199">
        <v>8</v>
      </c>
      <c r="H199" t="s">
        <v>96</v>
      </c>
      <c r="I199" t="s">
        <v>11</v>
      </c>
      <c r="J199" t="s">
        <v>72</v>
      </c>
      <c r="K199">
        <v>371</v>
      </c>
      <c r="L199">
        <v>0.81905010896910324</v>
      </c>
      <c r="M199">
        <v>16.401191401191401</v>
      </c>
      <c r="N199">
        <f>(shortUnitDetails17[[#This Row],[Hour4-Spk/sec]]-shortUnitDetails17[[#This Row],[Hour1-Spk/sec]])/shortUnitDetails17[[#This Row],[Hour1-Spk/sec]]</f>
        <v>-0.24543263610857566</v>
      </c>
      <c r="O199">
        <v>0.99305555555555569</v>
      </c>
      <c r="P199">
        <v>20.065609622744667</v>
      </c>
      <c r="Q199">
        <v>0.76694444444444443</v>
      </c>
      <c r="R199">
        <v>15.832127351664255</v>
      </c>
      <c r="S199">
        <v>0.76687312312312306</v>
      </c>
      <c r="T199">
        <v>13.807219947897284</v>
      </c>
      <c r="U199">
        <v>0.74932731275328956</v>
      </c>
      <c r="V199">
        <v>14.685314685314685</v>
      </c>
      <c r="W199">
        <v>1.07791516819374</v>
      </c>
      <c r="X199">
        <v>1.1969390774711326</v>
      </c>
      <c r="Y199">
        <v>0.99305555555555569</v>
      </c>
      <c r="Z199">
        <v>15</v>
      </c>
      <c r="AA199">
        <v>0.76694444444444443</v>
      </c>
      <c r="AB199">
        <v>44</v>
      </c>
      <c r="AC199">
        <v>0.76687312312312306</v>
      </c>
      <c r="AD199">
        <v>99</v>
      </c>
      <c r="AE199">
        <v>0.74932731275328956</v>
      </c>
      <c r="AF199">
        <v>140</v>
      </c>
    </row>
    <row r="200" spans="1:32" hidden="1" x14ac:dyDescent="0.3">
      <c r="A200" s="88"/>
      <c r="B200" t="s">
        <v>139</v>
      </c>
      <c r="D200" t="s">
        <v>9</v>
      </c>
      <c r="E200">
        <v>1</v>
      </c>
      <c r="F200" t="s">
        <v>36</v>
      </c>
      <c r="G200">
        <v>11</v>
      </c>
      <c r="H200" t="s">
        <v>123</v>
      </c>
      <c r="I200" t="s">
        <v>11</v>
      </c>
      <c r="J200" t="s">
        <v>82</v>
      </c>
      <c r="K200">
        <v>371</v>
      </c>
      <c r="L200">
        <v>1.6764563316087708</v>
      </c>
      <c r="M200">
        <v>20.259707111635773</v>
      </c>
      <c r="N200">
        <f>(shortUnitDetails17[[#This Row],[Hour4-Spk/sec]]-shortUnitDetails17[[#This Row],[Hour1-Spk/sec]])/shortUnitDetails17[[#This Row],[Hour1-Spk/sec]]</f>
        <v>-0.22800652803184673</v>
      </c>
      <c r="O200">
        <v>2.2477777777777779</v>
      </c>
      <c r="P200">
        <v>25.854597977852674</v>
      </c>
      <c r="Q200">
        <v>1.3277777777777777</v>
      </c>
      <c r="R200">
        <v>20.927772741009367</v>
      </c>
      <c r="S200">
        <v>1.3950000000000002</v>
      </c>
      <c r="T200">
        <v>13.651383725733169</v>
      </c>
      <c r="U200">
        <v>1.7352697708795268</v>
      </c>
      <c r="V200">
        <v>15.333734215273601</v>
      </c>
      <c r="W200">
        <v>1.1255514204694679</v>
      </c>
      <c r="X200">
        <v>0.58354730072246841</v>
      </c>
      <c r="Y200">
        <v>2.2477777777777779</v>
      </c>
      <c r="Z200">
        <v>15</v>
      </c>
      <c r="AA200">
        <v>1.3277777777777777</v>
      </c>
      <c r="AB200">
        <v>44</v>
      </c>
      <c r="AC200">
        <v>1.3950000000000002</v>
      </c>
      <c r="AD200">
        <v>99</v>
      </c>
      <c r="AE200">
        <v>1.7352697708795268</v>
      </c>
      <c r="AF200">
        <v>140</v>
      </c>
    </row>
    <row r="201" spans="1:32" hidden="1" x14ac:dyDescent="0.3">
      <c r="A201" s="88"/>
      <c r="B201" t="s">
        <v>139</v>
      </c>
      <c r="D201" t="s">
        <v>9</v>
      </c>
      <c r="E201">
        <v>1</v>
      </c>
      <c r="F201" t="s">
        <v>36</v>
      </c>
      <c r="G201">
        <v>14</v>
      </c>
      <c r="H201" t="s">
        <v>131</v>
      </c>
      <c r="I201" t="s">
        <v>11</v>
      </c>
      <c r="J201" t="s">
        <v>72</v>
      </c>
      <c r="K201">
        <v>371</v>
      </c>
      <c r="L201">
        <v>4.9904797979797983</v>
      </c>
      <c r="M201">
        <v>44.003899902502432</v>
      </c>
      <c r="N201">
        <f>(shortUnitDetails17[[#This Row],[Hour4-Spk/sec]]-shortUnitDetails17[[#This Row],[Hour1-Spk/sec]])/shortUnitDetails17[[#This Row],[Hour1-Spk/sec]]</f>
        <v>-0.15347794900164527</v>
      </c>
      <c r="O201">
        <v>5.386388888888888</v>
      </c>
      <c r="P201">
        <v>38.672179747230459</v>
      </c>
      <c r="Q201">
        <v>5.0791666666666666</v>
      </c>
      <c r="R201">
        <v>48.466889976810101</v>
      </c>
      <c r="S201">
        <v>4.9366666666666665</v>
      </c>
      <c r="T201">
        <v>44.314305208096428</v>
      </c>
      <c r="U201">
        <v>4.5596969696969705</v>
      </c>
      <c r="V201">
        <v>45.106455074264417</v>
      </c>
      <c r="W201">
        <v>1.0747589536614259</v>
      </c>
      <c r="X201">
        <v>0.2011796308018329</v>
      </c>
      <c r="Y201">
        <v>5.386388888888888</v>
      </c>
      <c r="Z201">
        <v>15</v>
      </c>
      <c r="AA201">
        <v>5.0791666666666666</v>
      </c>
      <c r="AB201">
        <v>44</v>
      </c>
      <c r="AC201">
        <v>4.9366666666666665</v>
      </c>
      <c r="AD201">
        <v>99</v>
      </c>
      <c r="AE201">
        <v>4.5596969696969705</v>
      </c>
      <c r="AF201">
        <v>140</v>
      </c>
    </row>
    <row r="202" spans="1:32" hidden="1" x14ac:dyDescent="0.3">
      <c r="B202" t="s">
        <v>139</v>
      </c>
      <c r="D202" t="s">
        <v>9</v>
      </c>
      <c r="E202">
        <v>1</v>
      </c>
      <c r="F202" t="s">
        <v>36</v>
      </c>
      <c r="G202">
        <v>2</v>
      </c>
      <c r="H202" t="s">
        <v>152</v>
      </c>
      <c r="I202" t="s">
        <v>72</v>
      </c>
      <c r="J202" t="s">
        <v>72</v>
      </c>
      <c r="K202">
        <v>371</v>
      </c>
      <c r="L202">
        <v>2.284358003108003E-2</v>
      </c>
      <c r="M202">
        <v>5.5075593952483803</v>
      </c>
      <c r="N202">
        <f>(shortUnitDetails17[[#This Row],[Hour4-Spk/sec]]-shortUnitDetails17[[#This Row],[Hour1-Spk/sec]])/shortUnitDetails17[[#This Row],[Hour1-Spk/sec]]</f>
        <v>-0.93276223776223777</v>
      </c>
      <c r="O202">
        <v>5.5555555555555552E-2</v>
      </c>
      <c r="P202">
        <v>6.0371517027863781</v>
      </c>
      <c r="Q202">
        <v>2.0555555555555553E-2</v>
      </c>
      <c r="R202">
        <v>5.5172413793103452</v>
      </c>
      <c r="S202">
        <v>1.1527777777777776E-2</v>
      </c>
      <c r="T202">
        <v>5.7142857142857144</v>
      </c>
      <c r="U202">
        <v>3.7354312354312357E-3</v>
      </c>
      <c r="V202">
        <v>0</v>
      </c>
      <c r="W202">
        <v>1.8879058602938381</v>
      </c>
      <c r="X202">
        <v>41.964547867647056</v>
      </c>
      <c r="Y202">
        <v>5.5555555555555552E-2</v>
      </c>
      <c r="Z202">
        <v>15</v>
      </c>
      <c r="AA202">
        <v>2.0555555555555553E-2</v>
      </c>
      <c r="AB202">
        <v>44</v>
      </c>
      <c r="AC202">
        <v>1.1527777777777776E-2</v>
      </c>
      <c r="AD202">
        <v>99</v>
      </c>
      <c r="AE202">
        <v>3.7354312354312357E-3</v>
      </c>
      <c r="AF202">
        <v>140</v>
      </c>
    </row>
    <row r="203" spans="1:32" hidden="1" x14ac:dyDescent="0.3">
      <c r="B203" t="s">
        <v>139</v>
      </c>
      <c r="D203" t="s">
        <v>9</v>
      </c>
      <c r="E203">
        <v>1</v>
      </c>
      <c r="F203" t="s">
        <v>36</v>
      </c>
      <c r="G203">
        <v>3</v>
      </c>
      <c r="H203" t="s">
        <v>143</v>
      </c>
      <c r="I203" t="s">
        <v>72</v>
      </c>
      <c r="J203" t="s">
        <v>82</v>
      </c>
      <c r="K203">
        <v>371</v>
      </c>
      <c r="L203">
        <v>0.94186237373737369</v>
      </c>
      <c r="M203">
        <v>16.908625106746371</v>
      </c>
      <c r="N203">
        <f>(shortUnitDetails17[[#This Row],[Hour4-Spk/sec]]-shortUnitDetails17[[#This Row],[Hour1-Spk/sec]])/shortUnitDetails17[[#This Row],[Hour1-Spk/sec]]</f>
        <v>10.345016429353777</v>
      </c>
      <c r="O203">
        <v>0.13833333333333334</v>
      </c>
      <c r="P203">
        <v>1.6494845360824744</v>
      </c>
      <c r="Q203">
        <v>0.56638888888888894</v>
      </c>
      <c r="R203">
        <v>3.5714285714285712</v>
      </c>
      <c r="S203">
        <v>1.4933333333333332</v>
      </c>
      <c r="T203">
        <v>17.791077257889011</v>
      </c>
      <c r="U203">
        <v>1.5693939393939393</v>
      </c>
      <c r="V203">
        <v>17.280296022201664</v>
      </c>
      <c r="W203">
        <v>2.7557260498236968</v>
      </c>
      <c r="X203">
        <v>1.076487686952037</v>
      </c>
      <c r="Y203">
        <v>0.13833333333333334</v>
      </c>
      <c r="Z203">
        <v>15</v>
      </c>
      <c r="AA203">
        <v>0.56638888888888894</v>
      </c>
      <c r="AB203">
        <v>44</v>
      </c>
      <c r="AC203">
        <v>1.4933333333333332</v>
      </c>
      <c r="AD203">
        <v>99</v>
      </c>
      <c r="AE203">
        <v>1.5693939393939393</v>
      </c>
      <c r="AF203">
        <v>140</v>
      </c>
    </row>
    <row r="204" spans="1:32" hidden="1" x14ac:dyDescent="0.3">
      <c r="B204" t="s">
        <v>139</v>
      </c>
      <c r="D204" t="s">
        <v>9</v>
      </c>
      <c r="E204">
        <v>1</v>
      </c>
      <c r="F204" t="s">
        <v>36</v>
      </c>
      <c r="G204">
        <v>4</v>
      </c>
      <c r="H204" t="s">
        <v>132</v>
      </c>
      <c r="I204" t="s">
        <v>72</v>
      </c>
      <c r="J204" t="s">
        <v>10</v>
      </c>
      <c r="K204">
        <v>371</v>
      </c>
      <c r="L204">
        <v>0.71749368686868686</v>
      </c>
      <c r="M204">
        <v>12.310866574965612</v>
      </c>
      <c r="N204">
        <f>(shortUnitDetails17[[#This Row],[Hour4-Spk/sec]]-shortUnitDetails17[[#This Row],[Hour1-Spk/sec]])/shortUnitDetails17[[#This Row],[Hour1-Spk/sec]]</f>
        <v>14.219863836603928</v>
      </c>
      <c r="O204">
        <v>6.3055555555555545E-2</v>
      </c>
      <c r="P204">
        <v>0</v>
      </c>
      <c r="Q204">
        <v>0.71777777777777774</v>
      </c>
      <c r="R204">
        <v>5.1546391752577314</v>
      </c>
      <c r="S204">
        <v>1.1294444444444445</v>
      </c>
      <c r="T204">
        <v>11.272939120302942</v>
      </c>
      <c r="U204">
        <v>0.95969696969696972</v>
      </c>
      <c r="V204">
        <v>15.008472524812394</v>
      </c>
      <c r="W204">
        <v>2.6788176663107359</v>
      </c>
      <c r="X204">
        <v>1.3952515079213592</v>
      </c>
      <c r="Y204">
        <v>6.3055555555555545E-2</v>
      </c>
      <c r="Z204">
        <v>15</v>
      </c>
      <c r="AA204">
        <v>0.71777777777777774</v>
      </c>
      <c r="AB204">
        <v>44</v>
      </c>
      <c r="AC204">
        <v>1.1294444444444445</v>
      </c>
      <c r="AD204">
        <v>99</v>
      </c>
      <c r="AE204">
        <v>0.95969696969696972</v>
      </c>
      <c r="AF204">
        <v>140</v>
      </c>
    </row>
    <row r="205" spans="1:32" hidden="1" x14ac:dyDescent="0.3">
      <c r="B205" t="s">
        <v>139</v>
      </c>
      <c r="D205" t="s">
        <v>9</v>
      </c>
      <c r="E205">
        <v>1</v>
      </c>
      <c r="F205" t="s">
        <v>36</v>
      </c>
      <c r="G205">
        <v>5</v>
      </c>
      <c r="H205" t="s">
        <v>137</v>
      </c>
      <c r="I205" t="s">
        <v>72</v>
      </c>
      <c r="J205" t="s">
        <v>72</v>
      </c>
      <c r="K205">
        <v>371</v>
      </c>
      <c r="L205">
        <v>0.73290025039368334</v>
      </c>
      <c r="M205">
        <v>19.53619114546732</v>
      </c>
      <c r="N205">
        <f>(shortUnitDetails17[[#This Row],[Hour4-Spk/sec]]-shortUnitDetails17[[#This Row],[Hour1-Spk/sec]])/shortUnitDetails17[[#This Row],[Hour1-Spk/sec]]</f>
        <v>-0.46882817334110272</v>
      </c>
      <c r="O205">
        <v>0.90604450113378698</v>
      </c>
      <c r="P205">
        <v>15.398075240594924</v>
      </c>
      <c r="Q205">
        <v>0.80638888888888882</v>
      </c>
      <c r="R205">
        <v>23.115299334811528</v>
      </c>
      <c r="S205">
        <v>0.73790229885057468</v>
      </c>
      <c r="T205">
        <v>21.724018074383039</v>
      </c>
      <c r="U205">
        <v>0.48126531270148298</v>
      </c>
      <c r="V205">
        <v>21.571238348868178</v>
      </c>
      <c r="W205">
        <v>1.3993583339224642</v>
      </c>
      <c r="X205">
        <v>1.3380324782608697</v>
      </c>
      <c r="Y205">
        <v>0.90604450113378698</v>
      </c>
      <c r="Z205">
        <v>15</v>
      </c>
      <c r="AA205">
        <v>0.80638888888888882</v>
      </c>
      <c r="AB205">
        <v>44</v>
      </c>
      <c r="AC205">
        <v>0.73790229885057468</v>
      </c>
      <c r="AD205">
        <v>99</v>
      </c>
      <c r="AE205">
        <v>0.48126531270148298</v>
      </c>
      <c r="AF205">
        <v>140</v>
      </c>
    </row>
    <row r="206" spans="1:32" hidden="1" x14ac:dyDescent="0.3">
      <c r="B206" t="s">
        <v>139</v>
      </c>
      <c r="D206" t="s">
        <v>9</v>
      </c>
      <c r="E206">
        <v>1</v>
      </c>
      <c r="F206" t="s">
        <v>36</v>
      </c>
      <c r="G206">
        <v>7</v>
      </c>
      <c r="H206" t="s">
        <v>153</v>
      </c>
      <c r="I206" t="s">
        <v>72</v>
      </c>
      <c r="J206" t="s">
        <v>76</v>
      </c>
      <c r="K206">
        <v>371</v>
      </c>
      <c r="L206">
        <v>0.50676910661315655</v>
      </c>
      <c r="M206">
        <v>32.445386671582632</v>
      </c>
      <c r="N206">
        <f>(shortUnitDetails17[[#This Row],[Hour4-Spk/sec]]-shortUnitDetails17[[#This Row],[Hour1-Spk/sec]])/shortUnitDetails17[[#This Row],[Hour1-Spk/sec]]</f>
        <v>-0.74265128232081945</v>
      </c>
      <c r="O206">
        <v>0.87606632544252505</v>
      </c>
      <c r="P206">
        <v>27.784256559766764</v>
      </c>
      <c r="Q206">
        <v>0.49638888888888894</v>
      </c>
      <c r="R206">
        <v>40.434108527131784</v>
      </c>
      <c r="S206">
        <v>0.42916666666666664</v>
      </c>
      <c r="T206">
        <v>40.014367816091955</v>
      </c>
      <c r="U206">
        <v>0.22545454545454546</v>
      </c>
      <c r="V206">
        <v>33.906810035842291</v>
      </c>
      <c r="W206">
        <v>1.7446120112183714</v>
      </c>
      <c r="X206">
        <v>1.7999532535089877</v>
      </c>
      <c r="Y206">
        <v>0.87606632544252505</v>
      </c>
      <c r="Z206">
        <v>15</v>
      </c>
      <c r="AA206">
        <v>0.49638888888888894</v>
      </c>
      <c r="AB206">
        <v>44</v>
      </c>
      <c r="AC206">
        <v>0.42916666666666664</v>
      </c>
      <c r="AD206">
        <v>99</v>
      </c>
      <c r="AE206">
        <v>0.22545454545454546</v>
      </c>
      <c r="AF206">
        <v>140</v>
      </c>
    </row>
    <row r="207" spans="1:32" hidden="1" x14ac:dyDescent="0.3">
      <c r="B207" t="s">
        <v>139</v>
      </c>
      <c r="D207" t="s">
        <v>9</v>
      </c>
      <c r="E207">
        <v>1</v>
      </c>
      <c r="F207" t="s">
        <v>36</v>
      </c>
      <c r="G207">
        <v>9</v>
      </c>
      <c r="H207" t="s">
        <v>154</v>
      </c>
      <c r="I207" t="s">
        <v>72</v>
      </c>
      <c r="J207" t="s">
        <v>82</v>
      </c>
      <c r="K207">
        <v>371</v>
      </c>
      <c r="L207">
        <v>0.24374921227184368</v>
      </c>
      <c r="M207">
        <v>52.785200411099687</v>
      </c>
      <c r="N207">
        <f>(shortUnitDetails17[[#This Row],[Hour4-Spk/sec]]-shortUnitDetails17[[#This Row],[Hour1-Spk/sec]])/shortUnitDetails17[[#This Row],[Hour1-Spk/sec]]</f>
        <v>-0.4450005445885169</v>
      </c>
      <c r="O207">
        <v>0.32083333333333336</v>
      </c>
      <c r="P207">
        <v>57.963446475195823</v>
      </c>
      <c r="Q207">
        <v>0.22777777777777775</v>
      </c>
      <c r="R207">
        <v>54.610951008645536</v>
      </c>
      <c r="S207">
        <v>0.24832341269841274</v>
      </c>
      <c r="T207">
        <v>52.515090543259561</v>
      </c>
      <c r="U207">
        <v>0.17806232527785085</v>
      </c>
      <c r="V207">
        <v>50</v>
      </c>
      <c r="W207">
        <v>2.9762931512535498</v>
      </c>
      <c r="X207">
        <v>3.375224583815029</v>
      </c>
      <c r="Y207">
        <v>0.32083333333333336</v>
      </c>
      <c r="Z207">
        <v>15</v>
      </c>
      <c r="AA207">
        <v>0.22777777777777775</v>
      </c>
      <c r="AB207">
        <v>44</v>
      </c>
      <c r="AC207">
        <v>0.24832341269841274</v>
      </c>
      <c r="AD207">
        <v>99</v>
      </c>
      <c r="AE207">
        <v>0.17806232527785085</v>
      </c>
      <c r="AF207">
        <v>140</v>
      </c>
    </row>
    <row r="208" spans="1:32" hidden="1" x14ac:dyDescent="0.3">
      <c r="B208" t="s">
        <v>139</v>
      </c>
      <c r="D208" t="s">
        <v>9</v>
      </c>
      <c r="E208">
        <v>1</v>
      </c>
      <c r="F208" t="s">
        <v>36</v>
      </c>
      <c r="G208">
        <v>10</v>
      </c>
      <c r="H208" t="s">
        <v>97</v>
      </c>
      <c r="I208" t="s">
        <v>72</v>
      </c>
      <c r="J208" t="s">
        <v>72</v>
      </c>
      <c r="K208">
        <v>371</v>
      </c>
      <c r="L208">
        <v>6.9607494588744583</v>
      </c>
      <c r="M208">
        <v>52.794697678201118</v>
      </c>
      <c r="N208">
        <f>(shortUnitDetails17[[#This Row],[Hour4-Spk/sec]]-shortUnitDetails17[[#This Row],[Hour1-Spk/sec]])/shortUnitDetails17[[#This Row],[Hour1-Spk/sec]]</f>
        <v>-8.4654952890247048E-2</v>
      </c>
      <c r="O208">
        <v>7.4374999999999991</v>
      </c>
      <c r="P208">
        <v>55.653214492035985</v>
      </c>
      <c r="Q208">
        <v>6.9706746031746043</v>
      </c>
      <c r="R208">
        <v>53.570882981973725</v>
      </c>
      <c r="S208">
        <v>6.626944444444443</v>
      </c>
      <c r="T208">
        <v>51.271514017170524</v>
      </c>
      <c r="U208">
        <v>6.8078787878787868</v>
      </c>
      <c r="V208">
        <v>50.667391941085405</v>
      </c>
      <c r="W208">
        <v>0.9770368239307804</v>
      </c>
      <c r="X208">
        <v>0.14291497820072924</v>
      </c>
      <c r="Y208">
        <v>7.4374999999999991</v>
      </c>
      <c r="Z208">
        <v>15</v>
      </c>
      <c r="AA208">
        <v>6.9706746031746043</v>
      </c>
      <c r="AB208">
        <v>44</v>
      </c>
      <c r="AC208">
        <v>6.626944444444443</v>
      </c>
      <c r="AD208">
        <v>99</v>
      </c>
      <c r="AE208">
        <v>6.8078787878787868</v>
      </c>
      <c r="AF208">
        <v>140</v>
      </c>
    </row>
    <row r="209" spans="1:32" hidden="1" x14ac:dyDescent="0.3">
      <c r="B209" t="s">
        <v>139</v>
      </c>
      <c r="D209" t="s">
        <v>9</v>
      </c>
      <c r="E209">
        <v>1</v>
      </c>
      <c r="F209" t="s">
        <v>36</v>
      </c>
      <c r="G209">
        <v>12</v>
      </c>
      <c r="H209" t="s">
        <v>155</v>
      </c>
      <c r="I209" t="s">
        <v>72</v>
      </c>
      <c r="J209" t="s">
        <v>72</v>
      </c>
      <c r="K209">
        <v>371</v>
      </c>
      <c r="L209">
        <v>0.62550956765935217</v>
      </c>
      <c r="M209">
        <v>9.0917209966955426</v>
      </c>
      <c r="N209">
        <f>(shortUnitDetails17[[#This Row],[Hour4-Spk/sec]]-shortUnitDetails17[[#This Row],[Hour1-Spk/sec]])/shortUnitDetails17[[#This Row],[Hour1-Spk/sec]]</f>
        <v>-2.2079939739183516E-2</v>
      </c>
      <c r="O209">
        <v>0.5363888888888888</v>
      </c>
      <c r="P209">
        <v>9.8430813124108418</v>
      </c>
      <c r="Q209">
        <v>0.68777777777777771</v>
      </c>
      <c r="R209">
        <v>8.9041095890410951</v>
      </c>
      <c r="S209">
        <v>0.75332614942528753</v>
      </c>
      <c r="T209">
        <v>8.8366890380313201</v>
      </c>
      <c r="U209">
        <v>0.52454545454545454</v>
      </c>
      <c r="V209">
        <v>9.560306575231948</v>
      </c>
      <c r="W209">
        <v>1.1330757207331761</v>
      </c>
      <c r="X209">
        <v>1.5860981474449387</v>
      </c>
      <c r="Y209">
        <v>0.5363888888888888</v>
      </c>
      <c r="Z209">
        <v>15</v>
      </c>
      <c r="AA209">
        <v>0.68777777777777771</v>
      </c>
      <c r="AB209">
        <v>44</v>
      </c>
      <c r="AC209">
        <v>0.75332614942528753</v>
      </c>
      <c r="AD209">
        <v>99</v>
      </c>
      <c r="AE209">
        <v>0.52454545454545454</v>
      </c>
      <c r="AF209">
        <v>140</v>
      </c>
    </row>
    <row r="210" spans="1:32" hidden="1" x14ac:dyDescent="0.3">
      <c r="B210" t="s">
        <v>139</v>
      </c>
      <c r="D210" t="s">
        <v>9</v>
      </c>
      <c r="E210">
        <v>1</v>
      </c>
      <c r="F210" t="s">
        <v>36</v>
      </c>
      <c r="G210">
        <v>13</v>
      </c>
      <c r="H210" t="s">
        <v>102</v>
      </c>
      <c r="I210" t="s">
        <v>72</v>
      </c>
      <c r="J210" t="s">
        <v>72</v>
      </c>
      <c r="K210">
        <v>371</v>
      </c>
      <c r="L210">
        <v>2.1918069784382284</v>
      </c>
      <c r="M210">
        <v>27.803085596355675</v>
      </c>
      <c r="N210">
        <f>(shortUnitDetails17[[#This Row],[Hour4-Spk/sec]]-shortUnitDetails17[[#This Row],[Hour1-Spk/sec]])/shortUnitDetails17[[#This Row],[Hour1-Spk/sec]]</f>
        <v>-0.14146520819928296</v>
      </c>
      <c r="O210">
        <v>2.4725000000000001</v>
      </c>
      <c r="P210">
        <v>27.139825512850742</v>
      </c>
      <c r="Q210">
        <v>2.0895006410256411</v>
      </c>
      <c r="R210">
        <v>26.705539358600582</v>
      </c>
      <c r="S210">
        <v>2.0825</v>
      </c>
      <c r="T210">
        <v>30.067957430439801</v>
      </c>
      <c r="U210">
        <v>2.122727272727273</v>
      </c>
      <c r="V210">
        <v>27.545479228889491</v>
      </c>
      <c r="W210">
        <v>1.1091566351687607</v>
      </c>
      <c r="X210">
        <v>0.45302286947224885</v>
      </c>
      <c r="Y210">
        <v>2.4725000000000001</v>
      </c>
      <c r="Z210">
        <v>15</v>
      </c>
      <c r="AA210">
        <v>2.0895006410256411</v>
      </c>
      <c r="AB210">
        <v>44</v>
      </c>
      <c r="AC210">
        <v>2.0825</v>
      </c>
      <c r="AD210">
        <v>99</v>
      </c>
      <c r="AE210">
        <v>2.122727272727273</v>
      </c>
      <c r="AF210">
        <v>140</v>
      </c>
    </row>
    <row r="211" spans="1:32" x14ac:dyDescent="0.3">
      <c r="A211">
        <v>7</v>
      </c>
      <c r="B211" t="s">
        <v>121</v>
      </c>
      <c r="C211" t="s">
        <v>229</v>
      </c>
      <c r="D211" t="s">
        <v>9</v>
      </c>
      <c r="E211">
        <v>20</v>
      </c>
      <c r="F211" t="s">
        <v>37</v>
      </c>
      <c r="G211">
        <v>1</v>
      </c>
      <c r="H211" t="s">
        <v>71</v>
      </c>
      <c r="I211" t="s">
        <v>72</v>
      </c>
      <c r="J211" t="s">
        <v>10</v>
      </c>
      <c r="K211">
        <v>824</v>
      </c>
      <c r="L211">
        <v>0</v>
      </c>
      <c r="M211">
        <v>58.037770612620911</v>
      </c>
      <c r="N211">
        <f>(shortUnitDetails17[[#This Row],[Hour4-Spk/sec]]-shortUnitDetails17[[#This Row],[Hour1-Spk/sec]])/shortUnitDetails17[[#This Row],[Hour1-Spk/sec]]</f>
        <v>-1</v>
      </c>
      <c r="O211">
        <v>3.2241666666666671</v>
      </c>
      <c r="P211">
        <v>69.442514762070161</v>
      </c>
      <c r="Q211">
        <v>3.9222761500547647</v>
      </c>
      <c r="R211">
        <v>60.071042221684024</v>
      </c>
      <c r="S211">
        <v>3.26</v>
      </c>
      <c r="T211">
        <v>57.515182186234817</v>
      </c>
      <c r="U211">
        <v>0</v>
      </c>
      <c r="V211">
        <v>47.954245490541133</v>
      </c>
      <c r="W211">
        <v>1.8190463004442097</v>
      </c>
      <c r="X211">
        <v>0.28816725197378223</v>
      </c>
      <c r="Y211">
        <v>3.2241666666666671</v>
      </c>
      <c r="Z211">
        <v>248</v>
      </c>
      <c r="AA211">
        <v>3.9222761500547647</v>
      </c>
      <c r="AB211">
        <v>273</v>
      </c>
      <c r="AC211">
        <v>3.26</v>
      </c>
      <c r="AD211">
        <v>30</v>
      </c>
      <c r="AE211">
        <v>0</v>
      </c>
      <c r="AF211">
        <v>0</v>
      </c>
    </row>
    <row r="212" spans="1:32" hidden="1" x14ac:dyDescent="0.3">
      <c r="B212" t="s">
        <v>156</v>
      </c>
      <c r="D212" t="s">
        <v>9</v>
      </c>
      <c r="E212">
        <v>1</v>
      </c>
      <c r="F212" t="s">
        <v>36</v>
      </c>
      <c r="G212">
        <v>2</v>
      </c>
      <c r="H212" t="s">
        <v>112</v>
      </c>
      <c r="I212" t="s">
        <v>72</v>
      </c>
      <c r="J212" t="s">
        <v>72</v>
      </c>
      <c r="K212">
        <v>656</v>
      </c>
      <c r="L212">
        <v>0.31105373559158089</v>
      </c>
      <c r="M212">
        <v>51.889573840793361</v>
      </c>
      <c r="N212">
        <f>(shortUnitDetails17[[#This Row],[Hour4-Spk/sec]]-shortUnitDetails17[[#This Row],[Hour1-Spk/sec]])/shortUnitDetails17[[#This Row],[Hour1-Spk/sec]]</f>
        <v>7.4948772665788841</v>
      </c>
      <c r="O212">
        <v>0.12055555555555557</v>
      </c>
      <c r="P212">
        <v>18.894009216589861</v>
      </c>
      <c r="Q212">
        <v>1.233251633986928E-2</v>
      </c>
      <c r="R212">
        <v>16.867469879518072</v>
      </c>
      <c r="S212">
        <v>8.7222222222222215E-2</v>
      </c>
      <c r="T212">
        <v>27.578947368421051</v>
      </c>
      <c r="U212">
        <v>1.0241046482486766</v>
      </c>
      <c r="V212">
        <v>59.807218112530826</v>
      </c>
      <c r="W212">
        <v>7.4821404665729885</v>
      </c>
      <c r="X212">
        <v>2.4273699933299984</v>
      </c>
      <c r="Y212">
        <v>0.12055555555555557</v>
      </c>
      <c r="Z212">
        <v>111</v>
      </c>
      <c r="AA212">
        <v>1.233251633986928E-2</v>
      </c>
      <c r="AB212">
        <v>196</v>
      </c>
      <c r="AC212">
        <v>8.7222222222222215E-2</v>
      </c>
      <c r="AD212">
        <v>305</v>
      </c>
      <c r="AE212">
        <v>1.0241046482486766</v>
      </c>
      <c r="AF212">
        <v>41</v>
      </c>
    </row>
    <row r="213" spans="1:32" hidden="1" x14ac:dyDescent="0.3">
      <c r="B213" t="s">
        <v>156</v>
      </c>
      <c r="D213" t="s">
        <v>9</v>
      </c>
      <c r="E213">
        <v>1</v>
      </c>
      <c r="F213" t="s">
        <v>36</v>
      </c>
      <c r="G213">
        <v>3</v>
      </c>
      <c r="H213" t="s">
        <v>152</v>
      </c>
      <c r="I213" t="s">
        <v>72</v>
      </c>
      <c r="J213" t="s">
        <v>72</v>
      </c>
      <c r="K213">
        <v>656</v>
      </c>
      <c r="L213">
        <v>1.939950980392157E-2</v>
      </c>
      <c r="M213">
        <v>9.9547511312217196</v>
      </c>
      <c r="N213">
        <f>(shortUnitDetails17[[#This Row],[Hour4-Spk/sec]]-shortUnitDetails17[[#This Row],[Hour1-Spk/sec]])/shortUnitDetails17[[#This Row],[Hour1-Spk/sec]]</f>
        <v>6.656546489563568</v>
      </c>
      <c r="O213">
        <v>8.611111111111111E-3</v>
      </c>
      <c r="P213">
        <v>0</v>
      </c>
      <c r="Q213">
        <v>0</v>
      </c>
      <c r="R213">
        <v>0</v>
      </c>
      <c r="S213">
        <v>3.0555555555555557E-3</v>
      </c>
      <c r="T213">
        <v>26.923076923076923</v>
      </c>
      <c r="U213">
        <v>6.593137254901961E-2</v>
      </c>
      <c r="V213">
        <v>8.8652482269503547</v>
      </c>
      <c r="W213">
        <v>6.2849992665771488</v>
      </c>
      <c r="X213">
        <v>36.145189886934673</v>
      </c>
      <c r="Y213">
        <v>8.611111111111111E-3</v>
      </c>
      <c r="Z213">
        <v>111</v>
      </c>
      <c r="AA213">
        <v>0</v>
      </c>
      <c r="AB213">
        <v>196</v>
      </c>
      <c r="AC213">
        <v>3.0555555555555557E-3</v>
      </c>
      <c r="AD213">
        <v>305</v>
      </c>
      <c r="AE213">
        <v>6.593137254901961E-2</v>
      </c>
      <c r="AF213">
        <v>41</v>
      </c>
    </row>
    <row r="214" spans="1:32" hidden="1" x14ac:dyDescent="0.3">
      <c r="B214" t="s">
        <v>156</v>
      </c>
      <c r="D214" t="s">
        <v>9</v>
      </c>
      <c r="E214">
        <v>1</v>
      </c>
      <c r="F214" t="s">
        <v>36</v>
      </c>
      <c r="G214">
        <v>4</v>
      </c>
      <c r="H214" t="s">
        <v>143</v>
      </c>
      <c r="I214" t="s">
        <v>72</v>
      </c>
      <c r="J214" t="s">
        <v>72</v>
      </c>
      <c r="K214">
        <v>656</v>
      </c>
      <c r="L214">
        <v>0.1759027777777778</v>
      </c>
      <c r="M214">
        <v>28.854282536151278</v>
      </c>
      <c r="N214">
        <f>(shortUnitDetails17[[#This Row],[Hour4-Spk/sec]]-shortUnitDetails17[[#This Row],[Hour1-Spk/sec]])/shortUnitDetails17[[#This Row],[Hour1-Spk/sec]]</f>
        <v>12.737654320987653</v>
      </c>
      <c r="O214">
        <v>4.5000000000000005E-2</v>
      </c>
      <c r="P214">
        <v>4.3209876543209873</v>
      </c>
      <c r="Q214">
        <v>1.9722222222222224E-2</v>
      </c>
      <c r="R214">
        <v>5.4421768707482991</v>
      </c>
      <c r="S214">
        <v>2.0694444444444446E-2</v>
      </c>
      <c r="T214">
        <v>10.989010989010989</v>
      </c>
      <c r="U214">
        <v>0.61819444444444449</v>
      </c>
      <c r="V214">
        <v>31.83585313174946</v>
      </c>
      <c r="W214">
        <v>4.4479842411691397</v>
      </c>
      <c r="X214">
        <v>5.0564585387018397</v>
      </c>
      <c r="Y214">
        <v>4.5000000000000005E-2</v>
      </c>
      <c r="Z214">
        <v>111</v>
      </c>
      <c r="AA214">
        <v>1.9722222222222224E-2</v>
      </c>
      <c r="AB214">
        <v>196</v>
      </c>
      <c r="AC214">
        <v>2.0694444444444446E-2</v>
      </c>
      <c r="AD214">
        <v>305</v>
      </c>
      <c r="AE214">
        <v>0.61819444444444449</v>
      </c>
      <c r="AF214">
        <v>41</v>
      </c>
    </row>
    <row r="215" spans="1:32" hidden="1" x14ac:dyDescent="0.3">
      <c r="B215" t="s">
        <v>156</v>
      </c>
      <c r="D215" t="s">
        <v>9</v>
      </c>
      <c r="E215">
        <v>1</v>
      </c>
      <c r="F215" t="s">
        <v>36</v>
      </c>
      <c r="G215">
        <v>5</v>
      </c>
      <c r="H215" t="s">
        <v>157</v>
      </c>
      <c r="I215" t="s">
        <v>72</v>
      </c>
      <c r="J215" t="s">
        <v>72</v>
      </c>
      <c r="K215">
        <v>656</v>
      </c>
      <c r="L215">
        <v>3.1244498660543435E-2</v>
      </c>
      <c r="M215">
        <v>18.299445471349355</v>
      </c>
      <c r="N215" t="e">
        <f>(shortUnitDetails17[[#This Row],[Hour4-Spk/sec]]-shortUnitDetails17[[#This Row],[Hour1-Spk/sec]])/shortUnitDetails17[[#This Row],[Hour1-Spk/sec]]</f>
        <v>#DIV/0!</v>
      </c>
      <c r="O215">
        <v>0</v>
      </c>
      <c r="P215">
        <v>0</v>
      </c>
      <c r="Q215">
        <v>0</v>
      </c>
      <c r="R215">
        <v>0</v>
      </c>
      <c r="S215">
        <v>0</v>
      </c>
      <c r="T215">
        <v>0</v>
      </c>
      <c r="U215">
        <v>0.12497799464217374</v>
      </c>
      <c r="V215">
        <v>16.492146596858639</v>
      </c>
      <c r="W215">
        <v>7.924939989627882</v>
      </c>
      <c r="X215">
        <v>8.40442</v>
      </c>
      <c r="Y215">
        <v>0</v>
      </c>
      <c r="Z215">
        <v>111</v>
      </c>
      <c r="AA215">
        <v>0</v>
      </c>
      <c r="AB215">
        <v>196</v>
      </c>
      <c r="AC215">
        <v>0</v>
      </c>
      <c r="AD215">
        <v>305</v>
      </c>
      <c r="AE215">
        <v>0.12497799464217374</v>
      </c>
      <c r="AF215">
        <v>41</v>
      </c>
    </row>
    <row r="216" spans="1:32" hidden="1" x14ac:dyDescent="0.3">
      <c r="B216" t="s">
        <v>156</v>
      </c>
      <c r="D216" t="s">
        <v>9</v>
      </c>
      <c r="E216">
        <v>1</v>
      </c>
      <c r="F216" t="s">
        <v>36</v>
      </c>
      <c r="G216">
        <v>6</v>
      </c>
      <c r="H216" t="s">
        <v>132</v>
      </c>
      <c r="I216" t="s">
        <v>72</v>
      </c>
      <c r="J216" t="s">
        <v>72</v>
      </c>
      <c r="K216">
        <v>656</v>
      </c>
      <c r="L216">
        <v>0.10034722222222221</v>
      </c>
      <c r="M216">
        <v>33.358153387937456</v>
      </c>
      <c r="N216">
        <f>(shortUnitDetails17[[#This Row],[Hour4-Spk/sec]]-shortUnitDetails17[[#This Row],[Hour1-Spk/sec]])/shortUnitDetails17[[#This Row],[Hour1-Spk/sec]]</f>
        <v>70.538461538461519</v>
      </c>
      <c r="O216">
        <v>5.4166666666666669E-3</v>
      </c>
      <c r="P216">
        <v>0</v>
      </c>
      <c r="Q216">
        <v>4.1666666666666675E-4</v>
      </c>
      <c r="R216">
        <v>0</v>
      </c>
      <c r="S216">
        <v>8.0555555555555571E-3</v>
      </c>
      <c r="T216">
        <v>0</v>
      </c>
      <c r="U216">
        <v>0.38749999999999996</v>
      </c>
      <c r="V216">
        <v>35.555555555555557</v>
      </c>
      <c r="W216">
        <v>7.8291158769826206</v>
      </c>
      <c r="X216">
        <v>9.5459347790237459</v>
      </c>
      <c r="Y216">
        <v>5.4166666666666669E-3</v>
      </c>
      <c r="Z216">
        <v>111</v>
      </c>
      <c r="AA216">
        <v>4.1666666666666675E-4</v>
      </c>
      <c r="AB216">
        <v>196</v>
      </c>
      <c r="AC216">
        <v>8.0555555555555571E-3</v>
      </c>
      <c r="AD216">
        <v>305</v>
      </c>
      <c r="AE216">
        <v>0.38749999999999996</v>
      </c>
      <c r="AF216">
        <v>41</v>
      </c>
    </row>
    <row r="217" spans="1:32" hidden="1" x14ac:dyDescent="0.3">
      <c r="B217" t="s">
        <v>156</v>
      </c>
      <c r="D217" t="s">
        <v>9</v>
      </c>
      <c r="E217">
        <v>1</v>
      </c>
      <c r="F217" t="s">
        <v>36</v>
      </c>
      <c r="G217">
        <v>7</v>
      </c>
      <c r="H217" t="s">
        <v>113</v>
      </c>
      <c r="I217" t="s">
        <v>72</v>
      </c>
      <c r="J217" t="s">
        <v>72</v>
      </c>
      <c r="K217">
        <v>656</v>
      </c>
      <c r="L217">
        <v>0.26876844474969475</v>
      </c>
      <c r="M217">
        <v>36.392742796157954</v>
      </c>
      <c r="N217">
        <f>(shortUnitDetails17[[#This Row],[Hour4-Spk/sec]]-shortUnitDetails17[[#This Row],[Hour1-Spk/sec]])/shortUnitDetails17[[#This Row],[Hour1-Spk/sec]]</f>
        <v>4.6972797589029121</v>
      </c>
      <c r="O217">
        <v>0.1255960012210012</v>
      </c>
      <c r="P217">
        <v>20.962199312714777</v>
      </c>
      <c r="Q217">
        <v>7.1422222222222234E-2</v>
      </c>
      <c r="R217">
        <v>14.739884393063585</v>
      </c>
      <c r="S217">
        <v>0.16250000000000001</v>
      </c>
      <c r="T217">
        <v>13.573407202216067</v>
      </c>
      <c r="U217">
        <v>0.71555555555555561</v>
      </c>
      <c r="V217">
        <v>39.635093167701861</v>
      </c>
      <c r="W217">
        <v>4.0669613148512704</v>
      </c>
      <c r="X217">
        <v>3.2110182319223983</v>
      </c>
      <c r="Y217">
        <v>0.1255960012210012</v>
      </c>
      <c r="Z217">
        <v>111</v>
      </c>
      <c r="AA217">
        <v>7.1422222222222234E-2</v>
      </c>
      <c r="AB217">
        <v>196</v>
      </c>
      <c r="AC217">
        <v>0.16250000000000001</v>
      </c>
      <c r="AD217">
        <v>305</v>
      </c>
      <c r="AE217">
        <v>0.71555555555555561</v>
      </c>
      <c r="AF217">
        <v>41</v>
      </c>
    </row>
    <row r="218" spans="1:32" hidden="1" x14ac:dyDescent="0.3">
      <c r="B218" t="s">
        <v>156</v>
      </c>
      <c r="D218" t="s">
        <v>9</v>
      </c>
      <c r="E218">
        <v>1</v>
      </c>
      <c r="F218" t="s">
        <v>36</v>
      </c>
      <c r="G218">
        <v>8</v>
      </c>
      <c r="H218" t="s">
        <v>153</v>
      </c>
      <c r="I218" t="s">
        <v>72</v>
      </c>
      <c r="J218" t="s">
        <v>72</v>
      </c>
      <c r="K218">
        <v>656</v>
      </c>
      <c r="L218">
        <v>0.18218343171197274</v>
      </c>
      <c r="M218">
        <v>42.668269230769226</v>
      </c>
      <c r="N218">
        <f>(shortUnitDetails17[[#This Row],[Hour4-Spk/sec]]-shortUnitDetails17[[#This Row],[Hour1-Spk/sec]])/shortUnitDetails17[[#This Row],[Hour1-Spk/sec]]</f>
        <v>40.089843939134674</v>
      </c>
      <c r="O218">
        <v>1.5277777777777779E-2</v>
      </c>
      <c r="P218">
        <v>30.434782608695656</v>
      </c>
      <c r="Q218">
        <v>1.2222222222222223E-2</v>
      </c>
      <c r="R218">
        <v>15</v>
      </c>
      <c r="S218">
        <v>7.347222222222223E-2</v>
      </c>
      <c r="T218">
        <v>22.60127931769723</v>
      </c>
      <c r="U218">
        <v>0.62776150462566871</v>
      </c>
      <c r="V218">
        <v>47.853014037985133</v>
      </c>
      <c r="W218">
        <v>9.322460770582488</v>
      </c>
      <c r="X218">
        <v>4.2562701959917479</v>
      </c>
      <c r="Y218">
        <v>1.5277777777777779E-2</v>
      </c>
      <c r="Z218">
        <v>111</v>
      </c>
      <c r="AA218">
        <v>1.2222222222222223E-2</v>
      </c>
      <c r="AB218">
        <v>196</v>
      </c>
      <c r="AC218">
        <v>7.347222222222223E-2</v>
      </c>
      <c r="AD218">
        <v>305</v>
      </c>
      <c r="AE218">
        <v>0.62776150462566871</v>
      </c>
      <c r="AF218">
        <v>41</v>
      </c>
    </row>
    <row r="219" spans="1:32" hidden="1" x14ac:dyDescent="0.3">
      <c r="B219" t="s">
        <v>156</v>
      </c>
      <c r="D219" t="s">
        <v>9</v>
      </c>
      <c r="E219">
        <v>1</v>
      </c>
      <c r="F219" t="s">
        <v>36</v>
      </c>
      <c r="G219">
        <v>9</v>
      </c>
      <c r="H219" t="s">
        <v>96</v>
      </c>
      <c r="I219" t="s">
        <v>72</v>
      </c>
      <c r="J219" t="s">
        <v>72</v>
      </c>
      <c r="K219">
        <v>656</v>
      </c>
      <c r="L219">
        <v>0.2477976190476191</v>
      </c>
      <c r="M219">
        <v>22.663600250888564</v>
      </c>
      <c r="N219">
        <f>(shortUnitDetails17[[#This Row],[Hour4-Spk/sec]]-shortUnitDetails17[[#This Row],[Hour1-Spk/sec]])/shortUnitDetails17[[#This Row],[Hour1-Spk/sec]]</f>
        <v>2.3653589933382686</v>
      </c>
      <c r="O219">
        <v>0.13402777777777777</v>
      </c>
      <c r="P219">
        <v>9.4306049822064058</v>
      </c>
      <c r="Q219">
        <v>0.15611111111111112</v>
      </c>
      <c r="R219">
        <v>12.811387900355871</v>
      </c>
      <c r="S219">
        <v>0.25000000000000006</v>
      </c>
      <c r="T219">
        <v>15.666666666666668</v>
      </c>
      <c r="U219">
        <v>0.4510515873015874</v>
      </c>
      <c r="V219">
        <v>26.801801801801801</v>
      </c>
      <c r="W219">
        <v>1.9190485908553538</v>
      </c>
      <c r="X219">
        <v>3.7631792980868668</v>
      </c>
      <c r="Y219">
        <v>0.13402777777777777</v>
      </c>
      <c r="Z219">
        <v>111</v>
      </c>
      <c r="AA219">
        <v>0.15611111111111112</v>
      </c>
      <c r="AB219">
        <v>196</v>
      </c>
      <c r="AC219">
        <v>0.25000000000000006</v>
      </c>
      <c r="AD219">
        <v>305</v>
      </c>
      <c r="AE219">
        <v>0.4510515873015874</v>
      </c>
      <c r="AF219">
        <v>41</v>
      </c>
    </row>
    <row r="220" spans="1:32" hidden="1" x14ac:dyDescent="0.3">
      <c r="B220" t="s">
        <v>156</v>
      </c>
      <c r="D220" t="s">
        <v>9</v>
      </c>
      <c r="E220">
        <v>1</v>
      </c>
      <c r="F220" t="s">
        <v>36</v>
      </c>
      <c r="G220">
        <v>10</v>
      </c>
      <c r="H220" t="s">
        <v>97</v>
      </c>
      <c r="I220" t="s">
        <v>72</v>
      </c>
      <c r="J220" t="s">
        <v>72</v>
      </c>
      <c r="K220">
        <v>656</v>
      </c>
      <c r="L220">
        <v>0.25571830314659305</v>
      </c>
      <c r="M220">
        <v>38.258362168396772</v>
      </c>
      <c r="N220">
        <f>(shortUnitDetails17[[#This Row],[Hour4-Spk/sec]]-shortUnitDetails17[[#This Row],[Hour1-Spk/sec]])/shortUnitDetails17[[#This Row],[Hour1-Spk/sec]]</f>
        <v>5.5156516024198003</v>
      </c>
      <c r="O220">
        <v>0.1275</v>
      </c>
      <c r="P220">
        <v>28.103044496487119</v>
      </c>
      <c r="Q220">
        <v>2.003584229390681E-2</v>
      </c>
      <c r="R220">
        <v>24.444444444444443</v>
      </c>
      <c r="S220">
        <v>4.459179098394065E-2</v>
      </c>
      <c r="T220">
        <v>15.602836879432624</v>
      </c>
      <c r="U220">
        <v>0.83074557930852466</v>
      </c>
      <c r="V220">
        <v>45.026737967914436</v>
      </c>
      <c r="W220">
        <v>9.4402475846023517</v>
      </c>
      <c r="X220">
        <v>2.3526597560975611</v>
      </c>
      <c r="Y220">
        <v>0.1275</v>
      </c>
      <c r="Z220">
        <v>111</v>
      </c>
      <c r="AA220">
        <v>2.003584229390681E-2</v>
      </c>
      <c r="AB220">
        <v>196</v>
      </c>
      <c r="AC220">
        <v>4.459179098394065E-2</v>
      </c>
      <c r="AD220">
        <v>305</v>
      </c>
      <c r="AE220">
        <v>0.83074557930852466</v>
      </c>
      <c r="AF220">
        <v>41</v>
      </c>
    </row>
    <row r="221" spans="1:32" hidden="1" x14ac:dyDescent="0.3">
      <c r="B221" t="s">
        <v>156</v>
      </c>
      <c r="D221" t="s">
        <v>9</v>
      </c>
      <c r="E221">
        <v>1</v>
      </c>
      <c r="F221" t="s">
        <v>36</v>
      </c>
      <c r="G221">
        <v>11</v>
      </c>
      <c r="H221" t="s">
        <v>145</v>
      </c>
      <c r="I221" t="s">
        <v>72</v>
      </c>
      <c r="J221" t="s">
        <v>72</v>
      </c>
      <c r="K221">
        <v>656</v>
      </c>
      <c r="L221">
        <v>0.17180555555555554</v>
      </c>
      <c r="M221">
        <v>39.80010251153255</v>
      </c>
      <c r="N221" t="e">
        <f>(shortUnitDetails17[[#This Row],[Hour4-Spk/sec]]-shortUnitDetails17[[#This Row],[Hour1-Spk/sec]])/shortUnitDetails17[[#This Row],[Hour1-Spk/sec]]</f>
        <v>#DIV/0!</v>
      </c>
      <c r="O221">
        <v>0</v>
      </c>
      <c r="P221">
        <v>0</v>
      </c>
      <c r="Q221">
        <v>0</v>
      </c>
      <c r="R221">
        <v>0</v>
      </c>
      <c r="S221">
        <v>8.333333333333335E-4</v>
      </c>
      <c r="T221">
        <v>0</v>
      </c>
      <c r="U221">
        <v>0.68638888888888883</v>
      </c>
      <c r="V221">
        <v>41.242937853107343</v>
      </c>
      <c r="W221">
        <v>22.205322225845222</v>
      </c>
      <c r="X221">
        <v>4.9936341748993787</v>
      </c>
      <c r="Y221">
        <v>0</v>
      </c>
      <c r="Z221">
        <v>111</v>
      </c>
      <c r="AA221">
        <v>0</v>
      </c>
      <c r="AB221">
        <v>196</v>
      </c>
      <c r="AC221">
        <v>8.333333333333335E-4</v>
      </c>
      <c r="AD221">
        <v>305</v>
      </c>
      <c r="AE221">
        <v>0.68638888888888883</v>
      </c>
      <c r="AF221">
        <v>41</v>
      </c>
    </row>
    <row r="222" spans="1:32" x14ac:dyDescent="0.3">
      <c r="A222">
        <v>6</v>
      </c>
      <c r="B222" t="s">
        <v>117</v>
      </c>
      <c r="C222" t="s">
        <v>229</v>
      </c>
      <c r="D222" t="s">
        <v>9</v>
      </c>
      <c r="E222">
        <v>22</v>
      </c>
      <c r="F222" t="s">
        <v>37</v>
      </c>
      <c r="G222">
        <v>1</v>
      </c>
      <c r="H222" t="s">
        <v>71</v>
      </c>
      <c r="I222" t="s">
        <v>72</v>
      </c>
      <c r="J222" t="s">
        <v>72</v>
      </c>
      <c r="K222">
        <v>778</v>
      </c>
      <c r="L222">
        <v>6.1270384425872237E-2</v>
      </c>
      <c r="M222">
        <v>66.620013995801258</v>
      </c>
      <c r="N222">
        <f>(shortUnitDetails17[[#This Row],[Hour4-Spk/sec]]-shortUnitDetails17[[#This Row],[Hour1-Spk/sec]])/shortUnitDetails17[[#This Row],[Hour1-Spk/sec]]</f>
        <v>-0.47047620966929338</v>
      </c>
      <c r="O222">
        <v>9.6388888888888913E-2</v>
      </c>
      <c r="P222">
        <v>55.965909090909093</v>
      </c>
      <c r="Q222">
        <v>5.6249999999999994E-2</v>
      </c>
      <c r="R222">
        <v>64.620938628158839</v>
      </c>
      <c r="S222">
        <v>4.1402439024390246E-2</v>
      </c>
      <c r="T222">
        <v>68.421052631578945</v>
      </c>
      <c r="U222">
        <v>5.104020979020979E-2</v>
      </c>
      <c r="V222">
        <v>61.009174311926607</v>
      </c>
      <c r="W222">
        <v>1.9955676390666004</v>
      </c>
      <c r="X222">
        <v>13.943663727359391</v>
      </c>
      <c r="Y222">
        <v>9.6388888888888913E-2</v>
      </c>
      <c r="Z222">
        <v>91</v>
      </c>
      <c r="AA222">
        <v>5.6249999999999994E-2</v>
      </c>
      <c r="AB222">
        <v>121</v>
      </c>
      <c r="AC222">
        <v>4.1402439024390246E-2</v>
      </c>
      <c r="AD222">
        <v>171</v>
      </c>
      <c r="AE222">
        <v>5.104020979020979E-2</v>
      </c>
      <c r="AF222">
        <v>210</v>
      </c>
    </row>
    <row r="223" spans="1:32" hidden="1" x14ac:dyDescent="0.3">
      <c r="B223" t="s">
        <v>158</v>
      </c>
      <c r="D223" t="s">
        <v>9</v>
      </c>
      <c r="E223">
        <v>1</v>
      </c>
      <c r="F223" t="s">
        <v>36</v>
      </c>
      <c r="G223">
        <v>3</v>
      </c>
      <c r="H223" t="s">
        <v>137</v>
      </c>
      <c r="I223" t="s">
        <v>10</v>
      </c>
      <c r="J223" t="s">
        <v>72</v>
      </c>
      <c r="K223">
        <v>1037</v>
      </c>
      <c r="L223">
        <v>3.6467013888888888</v>
      </c>
      <c r="M223">
        <v>48.040092230953832</v>
      </c>
      <c r="N223">
        <f>(shortUnitDetails17[[#This Row],[Hour4-Spk/sec]]-shortUnitDetails17[[#This Row],[Hour1-Spk/sec]])/shortUnitDetails17[[#This Row],[Hour1-Spk/sec]]</f>
        <v>0.17905071058152885</v>
      </c>
      <c r="O223">
        <v>3.5084722222222222</v>
      </c>
      <c r="P223">
        <v>47.166493485732559</v>
      </c>
      <c r="Q223">
        <v>3.4674999999999998</v>
      </c>
      <c r="R223">
        <v>45.885920340927719</v>
      </c>
      <c r="S223">
        <v>3.4741666666666671</v>
      </c>
      <c r="T223">
        <v>46.870482798496674</v>
      </c>
      <c r="U223">
        <v>4.1366666666666667</v>
      </c>
      <c r="V223">
        <v>46.949042518662772</v>
      </c>
      <c r="W223">
        <v>1.7179569174848373</v>
      </c>
      <c r="X223">
        <v>0.28052665000410576</v>
      </c>
      <c r="Y223">
        <v>3.5084722222222222</v>
      </c>
      <c r="Z223">
        <v>203</v>
      </c>
      <c r="AA223">
        <v>3.4674999999999998</v>
      </c>
      <c r="AB223">
        <v>279</v>
      </c>
      <c r="AC223">
        <v>3.4741666666666671</v>
      </c>
      <c r="AD223">
        <v>272</v>
      </c>
      <c r="AE223">
        <v>4.1366666666666667</v>
      </c>
      <c r="AF223">
        <v>121</v>
      </c>
    </row>
    <row r="224" spans="1:32" hidden="1" x14ac:dyDescent="0.3">
      <c r="B224" t="s">
        <v>158</v>
      </c>
      <c r="D224" t="s">
        <v>9</v>
      </c>
      <c r="E224">
        <v>1</v>
      </c>
      <c r="F224" t="s">
        <v>36</v>
      </c>
      <c r="G224">
        <v>4</v>
      </c>
      <c r="H224" t="s">
        <v>88</v>
      </c>
      <c r="I224" t="s">
        <v>72</v>
      </c>
      <c r="J224" t="s">
        <v>72</v>
      </c>
      <c r="K224">
        <v>1037</v>
      </c>
      <c r="L224">
        <v>0.29819444444444448</v>
      </c>
      <c r="M224">
        <v>32.200801679709869</v>
      </c>
      <c r="N224">
        <f>(shortUnitDetails17[[#This Row],[Hour4-Spk/sec]]-shortUnitDetails17[[#This Row],[Hour1-Spk/sec]])/shortUnitDetails17[[#This Row],[Hour1-Spk/sec]]</f>
        <v>-0.10411198600174963</v>
      </c>
      <c r="O224">
        <v>0.31749999999999995</v>
      </c>
      <c r="P224">
        <v>32.078853046594979</v>
      </c>
      <c r="Q224">
        <v>0.2779166666666667</v>
      </c>
      <c r="R224">
        <v>29.280648429584598</v>
      </c>
      <c r="S224">
        <v>0.31291666666666668</v>
      </c>
      <c r="T224">
        <v>33.034257748776511</v>
      </c>
      <c r="U224">
        <v>0.28444444444444444</v>
      </c>
      <c r="V224">
        <v>31.476050830889541</v>
      </c>
      <c r="W224">
        <v>1.7851741020567637</v>
      </c>
      <c r="X224">
        <v>3.2725955847112389</v>
      </c>
      <c r="Y224">
        <v>0.31749999999999995</v>
      </c>
      <c r="Z224">
        <v>203</v>
      </c>
      <c r="AA224">
        <v>0.2779166666666667</v>
      </c>
      <c r="AB224">
        <v>279</v>
      </c>
      <c r="AC224">
        <v>0.31291666666666668</v>
      </c>
      <c r="AD224">
        <v>272</v>
      </c>
      <c r="AE224">
        <v>0.28444444444444444</v>
      </c>
      <c r="AF224">
        <v>121</v>
      </c>
    </row>
    <row r="225" spans="1:32" hidden="1" x14ac:dyDescent="0.3">
      <c r="B225" t="s">
        <v>158</v>
      </c>
      <c r="D225" t="s">
        <v>9</v>
      </c>
      <c r="E225">
        <v>1</v>
      </c>
      <c r="F225" t="s">
        <v>36</v>
      </c>
      <c r="G225">
        <v>5</v>
      </c>
      <c r="H225" t="s">
        <v>113</v>
      </c>
      <c r="I225" t="s">
        <v>72</v>
      </c>
      <c r="J225" t="s">
        <v>72</v>
      </c>
      <c r="K225">
        <v>1037</v>
      </c>
      <c r="L225">
        <v>0.49199673214524342</v>
      </c>
      <c r="M225">
        <v>35.46131288066772</v>
      </c>
      <c r="N225">
        <f>(shortUnitDetails17[[#This Row],[Hour4-Spk/sec]]-shortUnitDetails17[[#This Row],[Hour1-Spk/sec]])/shortUnitDetails17[[#This Row],[Hour1-Spk/sec]]</f>
        <v>0.14675446848541904</v>
      </c>
      <c r="O225">
        <v>0.59055555555555539</v>
      </c>
      <c r="P225">
        <v>36.771300448430495</v>
      </c>
      <c r="Q225">
        <v>0.18386473429951691</v>
      </c>
      <c r="R225">
        <v>39.180962921970114</v>
      </c>
      <c r="S225">
        <v>0.5163444165036789</v>
      </c>
      <c r="T225">
        <v>35.210210210210207</v>
      </c>
      <c r="U225">
        <v>0.67722222222222228</v>
      </c>
      <c r="V225">
        <v>30.879911455451026</v>
      </c>
      <c r="W225">
        <v>2.2415398603961583</v>
      </c>
      <c r="X225">
        <v>2.0632429181790686</v>
      </c>
      <c r="Y225">
        <v>0.59055555555555539</v>
      </c>
      <c r="Z225">
        <v>203</v>
      </c>
      <c r="AA225">
        <v>0.18386473429951691</v>
      </c>
      <c r="AB225">
        <v>279</v>
      </c>
      <c r="AC225">
        <v>0.5163444165036789</v>
      </c>
      <c r="AD225">
        <v>272</v>
      </c>
      <c r="AE225">
        <v>0.67722222222222228</v>
      </c>
      <c r="AF225">
        <v>121</v>
      </c>
    </row>
    <row r="226" spans="1:32" hidden="1" x14ac:dyDescent="0.3">
      <c r="B226" t="s">
        <v>158</v>
      </c>
      <c r="D226" t="s">
        <v>9</v>
      </c>
      <c r="E226">
        <v>1</v>
      </c>
      <c r="F226" t="s">
        <v>36</v>
      </c>
      <c r="G226">
        <v>6</v>
      </c>
      <c r="H226" t="s">
        <v>95</v>
      </c>
      <c r="I226" t="s">
        <v>72</v>
      </c>
      <c r="J226" t="s">
        <v>72</v>
      </c>
      <c r="K226">
        <v>1037</v>
      </c>
      <c r="L226">
        <v>0.22965643606549507</v>
      </c>
      <c r="M226">
        <v>11.933113757284012</v>
      </c>
      <c r="N226">
        <f>(shortUnitDetails17[[#This Row],[Hour4-Spk/sec]]-shortUnitDetails17[[#This Row],[Hour1-Spk/sec]])/shortUnitDetails17[[#This Row],[Hour1-Spk/sec]]</f>
        <v>0.36021355293460827</v>
      </c>
      <c r="O226">
        <v>0.22361111111111109</v>
      </c>
      <c r="P226">
        <v>12.703101920236337</v>
      </c>
      <c r="Q226">
        <v>0.14585576923076923</v>
      </c>
      <c r="R226">
        <v>11.934156378600823</v>
      </c>
      <c r="S226">
        <v>0.245</v>
      </c>
      <c r="T226">
        <v>9.7372488408037103</v>
      </c>
      <c r="U226">
        <v>0.30415886392009989</v>
      </c>
      <c r="V226">
        <v>11.085180863477246</v>
      </c>
      <c r="W226">
        <v>1.4426224370425429</v>
      </c>
      <c r="X226">
        <v>4.4439848095083034</v>
      </c>
      <c r="Y226">
        <v>0.22361111111111109</v>
      </c>
      <c r="Z226">
        <v>203</v>
      </c>
      <c r="AA226">
        <v>0.14585576923076923</v>
      </c>
      <c r="AB226">
        <v>279</v>
      </c>
      <c r="AC226">
        <v>0.245</v>
      </c>
      <c r="AD226">
        <v>272</v>
      </c>
      <c r="AE226">
        <v>0.30415886392009989</v>
      </c>
      <c r="AF226">
        <v>121</v>
      </c>
    </row>
    <row r="227" spans="1:32" hidden="1" x14ac:dyDescent="0.3">
      <c r="B227" t="s">
        <v>158</v>
      </c>
      <c r="D227" t="s">
        <v>9</v>
      </c>
      <c r="E227">
        <v>1</v>
      </c>
      <c r="F227" t="s">
        <v>36</v>
      </c>
      <c r="G227">
        <v>7</v>
      </c>
      <c r="H227" t="s">
        <v>138</v>
      </c>
      <c r="I227" t="s">
        <v>72</v>
      </c>
      <c r="J227" t="s">
        <v>72</v>
      </c>
      <c r="K227">
        <v>1037</v>
      </c>
      <c r="L227">
        <v>9.7013888888888899E-2</v>
      </c>
      <c r="M227">
        <v>8.3570210346787945</v>
      </c>
      <c r="N227">
        <f>(shortUnitDetails17[[#This Row],[Hour4-Spk/sec]]-shortUnitDetails17[[#This Row],[Hour1-Spk/sec]])/shortUnitDetails17[[#This Row],[Hour1-Spk/sec]]</f>
        <v>0.34455958549222798</v>
      </c>
      <c r="O227">
        <v>0.10722222222222222</v>
      </c>
      <c r="P227">
        <v>8.3573487031700289</v>
      </c>
      <c r="Q227">
        <v>4.2083333333333334E-2</v>
      </c>
      <c r="R227">
        <v>6.0606060606060606</v>
      </c>
      <c r="S227">
        <v>9.4583333333333353E-2</v>
      </c>
      <c r="T227">
        <v>6.1475409836065573</v>
      </c>
      <c r="U227">
        <v>0.14416666666666667</v>
      </c>
      <c r="V227">
        <v>10.95890410958904</v>
      </c>
      <c r="W227">
        <v>1.8682982628671609</v>
      </c>
      <c r="X227">
        <v>10.213873055347793</v>
      </c>
      <c r="Y227">
        <v>0.10722222222222222</v>
      </c>
      <c r="Z227">
        <v>203</v>
      </c>
      <c r="AA227">
        <v>4.2083333333333334E-2</v>
      </c>
      <c r="AB227">
        <v>279</v>
      </c>
      <c r="AC227">
        <v>9.4583333333333353E-2</v>
      </c>
      <c r="AD227">
        <v>272</v>
      </c>
      <c r="AE227">
        <v>0.14416666666666667</v>
      </c>
      <c r="AF227">
        <v>121</v>
      </c>
    </row>
    <row r="228" spans="1:32" hidden="1" x14ac:dyDescent="0.3">
      <c r="B228" t="s">
        <v>158</v>
      </c>
      <c r="D228" t="s">
        <v>9</v>
      </c>
      <c r="E228">
        <v>1</v>
      </c>
      <c r="F228" t="s">
        <v>36</v>
      </c>
      <c r="G228">
        <v>8</v>
      </c>
      <c r="H228" t="s">
        <v>159</v>
      </c>
      <c r="I228" t="s">
        <v>72</v>
      </c>
      <c r="J228" t="s">
        <v>72</v>
      </c>
      <c r="K228">
        <v>1037</v>
      </c>
      <c r="L228">
        <v>0.13881527357827866</v>
      </c>
      <c r="M228">
        <v>18.448637316561843</v>
      </c>
      <c r="N228">
        <f>(shortUnitDetails17[[#This Row],[Hour4-Spk/sec]]-shortUnitDetails17[[#This Row],[Hour1-Spk/sec]])/shortUnitDetails17[[#This Row],[Hour1-Spk/sec]]</f>
        <v>0.12168011017115878</v>
      </c>
      <c r="O228">
        <v>0.1661111111111111</v>
      </c>
      <c r="P228">
        <v>15.753424657534246</v>
      </c>
      <c r="Q228">
        <v>8.3937564901349959E-2</v>
      </c>
      <c r="R228">
        <v>17.926186291739896</v>
      </c>
      <c r="S228">
        <v>0.11888888888888889</v>
      </c>
      <c r="T228">
        <v>16.237113402061855</v>
      </c>
      <c r="U228">
        <v>0.18632352941176469</v>
      </c>
      <c r="V228">
        <v>16.949152542372879</v>
      </c>
      <c r="W228">
        <v>1.6410505798548958</v>
      </c>
      <c r="X228">
        <v>7.4522007368995631</v>
      </c>
      <c r="Y228">
        <v>0.1661111111111111</v>
      </c>
      <c r="Z228">
        <v>203</v>
      </c>
      <c r="AA228">
        <v>8.3937564901349959E-2</v>
      </c>
      <c r="AB228">
        <v>279</v>
      </c>
      <c r="AC228">
        <v>0.11888888888888889</v>
      </c>
      <c r="AD228">
        <v>272</v>
      </c>
      <c r="AE228">
        <v>0.18632352941176469</v>
      </c>
      <c r="AF228">
        <v>121</v>
      </c>
    </row>
    <row r="229" spans="1:32" hidden="1" x14ac:dyDescent="0.3">
      <c r="B229" t="s">
        <v>158</v>
      </c>
      <c r="D229" t="s">
        <v>9</v>
      </c>
      <c r="E229">
        <v>1</v>
      </c>
      <c r="F229" t="s">
        <v>36</v>
      </c>
      <c r="G229">
        <v>9</v>
      </c>
      <c r="H229" t="s">
        <v>115</v>
      </c>
      <c r="I229" t="s">
        <v>72</v>
      </c>
      <c r="J229" t="s">
        <v>10</v>
      </c>
      <c r="K229">
        <v>1037</v>
      </c>
      <c r="L229">
        <v>0.62895768345216885</v>
      </c>
      <c r="M229">
        <v>17.121565810738016</v>
      </c>
      <c r="N229">
        <f>(shortUnitDetails17[[#This Row],[Hour4-Spk/sec]]-shortUnitDetails17[[#This Row],[Hour1-Spk/sec]])/shortUnitDetails17[[#This Row],[Hour1-Spk/sec]]</f>
        <v>0.11829652996845431</v>
      </c>
      <c r="O229">
        <v>0.70444444444444443</v>
      </c>
      <c r="P229">
        <v>14.76758535582065</v>
      </c>
      <c r="Q229">
        <v>0.39971962269756384</v>
      </c>
      <c r="R229">
        <v>17.391304347826086</v>
      </c>
      <c r="S229">
        <v>0.62388888888888905</v>
      </c>
      <c r="T229">
        <v>14.797507788161992</v>
      </c>
      <c r="U229">
        <v>0.7877777777777778</v>
      </c>
      <c r="V229">
        <v>17.633828160143949</v>
      </c>
      <c r="W229">
        <v>1.3826382751228923</v>
      </c>
      <c r="X229">
        <v>1.6211436365254539</v>
      </c>
      <c r="Y229">
        <v>0.70444444444444443</v>
      </c>
      <c r="Z229">
        <v>203</v>
      </c>
      <c r="AA229">
        <v>0.39971962269756384</v>
      </c>
      <c r="AB229">
        <v>279</v>
      </c>
      <c r="AC229">
        <v>0.62388888888888905</v>
      </c>
      <c r="AD229">
        <v>272</v>
      </c>
      <c r="AE229">
        <v>0.7877777777777778</v>
      </c>
      <c r="AF229">
        <v>121</v>
      </c>
    </row>
    <row r="230" spans="1:32" hidden="1" x14ac:dyDescent="0.3">
      <c r="B230" t="s">
        <v>158</v>
      </c>
      <c r="D230" t="s">
        <v>9</v>
      </c>
      <c r="E230">
        <v>1</v>
      </c>
      <c r="F230" t="s">
        <v>36</v>
      </c>
      <c r="G230">
        <v>10</v>
      </c>
      <c r="H230" t="s">
        <v>144</v>
      </c>
      <c r="I230" t="s">
        <v>72</v>
      </c>
      <c r="J230" t="s">
        <v>72</v>
      </c>
      <c r="K230">
        <v>1037</v>
      </c>
      <c r="L230">
        <v>0.19872316919191918</v>
      </c>
      <c r="M230">
        <v>20.717732207478889</v>
      </c>
      <c r="N230">
        <f>(shortUnitDetails17[[#This Row],[Hour4-Spk/sec]]-shortUnitDetails17[[#This Row],[Hour1-Spk/sec]])/shortUnitDetails17[[#This Row],[Hour1-Spk/sec]]</f>
        <v>0.28059332509270662</v>
      </c>
      <c r="O230">
        <v>0.22472222222222227</v>
      </c>
      <c r="P230">
        <v>17.627118644067796</v>
      </c>
      <c r="Q230">
        <v>9.1003787878787865E-2</v>
      </c>
      <c r="R230">
        <v>18.585298196948681</v>
      </c>
      <c r="S230">
        <v>0.19138888888888886</v>
      </c>
      <c r="T230">
        <v>19.461697722567287</v>
      </c>
      <c r="U230">
        <v>0.28777777777777774</v>
      </c>
      <c r="V230">
        <v>23.076923076923077</v>
      </c>
      <c r="W230">
        <v>1.8324121857622491</v>
      </c>
      <c r="X230">
        <v>5.3018460264900664</v>
      </c>
      <c r="Y230">
        <v>0.22472222222222227</v>
      </c>
      <c r="Z230">
        <v>203</v>
      </c>
      <c r="AA230">
        <v>9.1003787878787865E-2</v>
      </c>
      <c r="AB230">
        <v>279</v>
      </c>
      <c r="AC230">
        <v>0.19138888888888886</v>
      </c>
      <c r="AD230">
        <v>272</v>
      </c>
      <c r="AE230">
        <v>0.28777777777777774</v>
      </c>
      <c r="AF230">
        <v>121</v>
      </c>
    </row>
    <row r="231" spans="1:32" hidden="1" x14ac:dyDescent="0.3">
      <c r="B231" t="s">
        <v>158</v>
      </c>
      <c r="D231" t="s">
        <v>9</v>
      </c>
      <c r="E231">
        <v>1</v>
      </c>
      <c r="F231" t="s">
        <v>36</v>
      </c>
      <c r="G231">
        <v>11</v>
      </c>
      <c r="H231" t="s">
        <v>96</v>
      </c>
      <c r="I231" t="s">
        <v>72</v>
      </c>
      <c r="J231" t="s">
        <v>72</v>
      </c>
      <c r="K231">
        <v>1037</v>
      </c>
      <c r="L231">
        <v>1.5008611711001414</v>
      </c>
      <c r="M231">
        <v>35.829191974967792</v>
      </c>
      <c r="N231">
        <f>(shortUnitDetails17[[#This Row],[Hour4-Spk/sec]]-shortUnitDetails17[[#This Row],[Hour1-Spk/sec]])/shortUnitDetails17[[#This Row],[Hour1-Spk/sec]]</f>
        <v>3.947791124454765E-2</v>
      </c>
      <c r="O231">
        <v>1.6322296494355315</v>
      </c>
      <c r="P231">
        <v>34.032773780975219</v>
      </c>
      <c r="Q231">
        <v>1.2059372571872571</v>
      </c>
      <c r="R231">
        <v>34.391723153763827</v>
      </c>
      <c r="S231">
        <v>1.4686111111111109</v>
      </c>
      <c r="T231">
        <v>31.000613873542051</v>
      </c>
      <c r="U231">
        <v>1.6966666666666665</v>
      </c>
      <c r="V231">
        <v>36.354925258719817</v>
      </c>
      <c r="W231">
        <v>1.4817305536957632</v>
      </c>
      <c r="X231">
        <v>0.67227566783096371</v>
      </c>
      <c r="Y231">
        <v>1.6322296494355315</v>
      </c>
      <c r="Z231">
        <v>203</v>
      </c>
      <c r="AA231">
        <v>1.2059372571872571</v>
      </c>
      <c r="AB231">
        <v>279</v>
      </c>
      <c r="AC231">
        <v>1.4686111111111109</v>
      </c>
      <c r="AD231">
        <v>272</v>
      </c>
      <c r="AE231">
        <v>1.6966666666666665</v>
      </c>
      <c r="AF231">
        <v>121</v>
      </c>
    </row>
    <row r="232" spans="1:32" hidden="1" x14ac:dyDescent="0.3">
      <c r="B232" t="s">
        <v>158</v>
      </c>
      <c r="D232" t="s">
        <v>9</v>
      </c>
      <c r="E232">
        <v>1</v>
      </c>
      <c r="F232" t="s">
        <v>36</v>
      </c>
      <c r="G232">
        <v>12</v>
      </c>
      <c r="H232" t="s">
        <v>97</v>
      </c>
      <c r="I232" t="s">
        <v>72</v>
      </c>
      <c r="J232" t="s">
        <v>10</v>
      </c>
      <c r="K232">
        <v>1037</v>
      </c>
      <c r="L232">
        <v>1.622383261494253</v>
      </c>
      <c r="M232">
        <v>34.783465860550699</v>
      </c>
      <c r="N232">
        <f>(shortUnitDetails17[[#This Row],[Hour4-Spk/sec]]-shortUnitDetails17[[#This Row],[Hour1-Spk/sec]])/shortUnitDetails17[[#This Row],[Hour1-Spk/sec]]</f>
        <v>0.31069783313427762</v>
      </c>
      <c r="O232">
        <v>1.6280555555555554</v>
      </c>
      <c r="P232">
        <v>30.724760293288213</v>
      </c>
      <c r="Q232">
        <v>1.5559219348659006</v>
      </c>
      <c r="R232">
        <v>31.732269810993586</v>
      </c>
      <c r="S232">
        <v>1.1716666666666666</v>
      </c>
      <c r="T232">
        <v>28.691620879120876</v>
      </c>
      <c r="U232">
        <v>2.1338888888888889</v>
      </c>
      <c r="V232">
        <v>34.024016953143395</v>
      </c>
      <c r="W232">
        <v>1.5431488343586972</v>
      </c>
      <c r="X232">
        <v>0.64994509325783889</v>
      </c>
      <c r="Y232">
        <v>1.6280555555555554</v>
      </c>
      <c r="Z232">
        <v>203</v>
      </c>
      <c r="AA232">
        <v>1.5559219348659006</v>
      </c>
      <c r="AB232">
        <v>279</v>
      </c>
      <c r="AC232">
        <v>1.1716666666666666</v>
      </c>
      <c r="AD232">
        <v>272</v>
      </c>
      <c r="AE232">
        <v>2.1338888888888889</v>
      </c>
      <c r="AF232">
        <v>121</v>
      </c>
    </row>
    <row r="233" spans="1:32" hidden="1" x14ac:dyDescent="0.3">
      <c r="B233" t="s">
        <v>158</v>
      </c>
      <c r="D233" t="s">
        <v>9</v>
      </c>
      <c r="E233">
        <v>1</v>
      </c>
      <c r="F233" t="s">
        <v>36</v>
      </c>
      <c r="G233">
        <v>13</v>
      </c>
      <c r="H233" t="s">
        <v>123</v>
      </c>
      <c r="I233" t="s">
        <v>72</v>
      </c>
      <c r="J233" t="s">
        <v>10</v>
      </c>
      <c r="K233">
        <v>1037</v>
      </c>
      <c r="L233">
        <v>0.76729166666666671</v>
      </c>
      <c r="M233">
        <v>19.036219013051202</v>
      </c>
      <c r="N233">
        <f>(shortUnitDetails17[[#This Row],[Hour4-Spk/sec]]-shortUnitDetails17[[#This Row],[Hour1-Spk/sec]])/shortUnitDetails17[[#This Row],[Hour1-Spk/sec]]</f>
        <v>0.21848739495798319</v>
      </c>
      <c r="O233">
        <v>0.79333333333333333</v>
      </c>
      <c r="P233">
        <v>20.988654781199351</v>
      </c>
      <c r="Q233">
        <v>0.54944444444444451</v>
      </c>
      <c r="R233">
        <v>17.104731095835017</v>
      </c>
      <c r="S233">
        <v>0.75972222222222208</v>
      </c>
      <c r="T233">
        <v>16.732026143790847</v>
      </c>
      <c r="U233">
        <v>0.96666666666666667</v>
      </c>
      <c r="V233">
        <v>18.107908351810792</v>
      </c>
      <c r="W233">
        <v>1.5488828252391098</v>
      </c>
      <c r="X233">
        <v>1.3845265287496198</v>
      </c>
      <c r="Y233">
        <v>0.79333333333333333</v>
      </c>
      <c r="Z233">
        <v>203</v>
      </c>
      <c r="AA233">
        <v>0.54944444444444451</v>
      </c>
      <c r="AB233">
        <v>279</v>
      </c>
      <c r="AC233">
        <v>0.75972222222222208</v>
      </c>
      <c r="AD233">
        <v>272</v>
      </c>
      <c r="AE233">
        <v>0.96666666666666667</v>
      </c>
      <c r="AF233">
        <v>121</v>
      </c>
    </row>
    <row r="234" spans="1:32" hidden="1" x14ac:dyDescent="0.3">
      <c r="A234" s="88"/>
      <c r="B234" t="s">
        <v>158</v>
      </c>
      <c r="D234" t="s">
        <v>9</v>
      </c>
      <c r="E234">
        <v>1</v>
      </c>
      <c r="F234" t="s">
        <v>36</v>
      </c>
      <c r="G234">
        <v>1</v>
      </c>
      <c r="H234" t="s">
        <v>84</v>
      </c>
      <c r="I234" t="s">
        <v>11</v>
      </c>
      <c r="J234" t="s">
        <v>72</v>
      </c>
      <c r="K234">
        <v>1037</v>
      </c>
      <c r="L234">
        <v>0.76479862462170334</v>
      </c>
      <c r="M234">
        <v>22.674220189748141</v>
      </c>
      <c r="N234">
        <f>(shortUnitDetails17[[#This Row],[Hour4-Spk/sec]]-shortUnitDetails17[[#This Row],[Hour1-Spk/sec]])/shortUnitDetails17[[#This Row],[Hour1-Spk/sec]]</f>
        <v>-0.41640647175702528</v>
      </c>
      <c r="O234">
        <v>0.97861111111111099</v>
      </c>
      <c r="P234">
        <v>23.953423897976158</v>
      </c>
      <c r="Q234">
        <v>0.74336116515348027</v>
      </c>
      <c r="R234">
        <v>22.914252607184242</v>
      </c>
      <c r="S234">
        <v>0.76611111111111108</v>
      </c>
      <c r="T234">
        <v>22.659932659932661</v>
      </c>
      <c r="U234">
        <v>0.57111111111111101</v>
      </c>
      <c r="V234">
        <v>21.815465072842734</v>
      </c>
      <c r="W234">
        <v>1.4134638117611056</v>
      </c>
      <c r="X234">
        <v>1.2250936838802222</v>
      </c>
      <c r="Y234">
        <v>0.97861111111111099</v>
      </c>
      <c r="Z234">
        <v>203</v>
      </c>
      <c r="AA234">
        <v>0.74336116515348027</v>
      </c>
      <c r="AB234">
        <v>279</v>
      </c>
      <c r="AC234">
        <v>0.76611111111111108</v>
      </c>
      <c r="AD234">
        <v>272</v>
      </c>
      <c r="AE234">
        <v>0.57111111111111101</v>
      </c>
      <c r="AF234">
        <v>121</v>
      </c>
    </row>
    <row r="235" spans="1:32" x14ac:dyDescent="0.3">
      <c r="A235" s="88">
        <v>5</v>
      </c>
      <c r="B235" t="s">
        <v>73</v>
      </c>
      <c r="C235" t="s">
        <v>229</v>
      </c>
      <c r="D235" t="s">
        <v>9</v>
      </c>
      <c r="E235">
        <v>19</v>
      </c>
      <c r="F235" t="s">
        <v>37</v>
      </c>
      <c r="G235">
        <v>3</v>
      </c>
      <c r="H235" t="s">
        <v>74</v>
      </c>
      <c r="I235" t="s">
        <v>11</v>
      </c>
      <c r="J235" t="s">
        <v>72</v>
      </c>
      <c r="K235">
        <v>2</v>
      </c>
      <c r="L235">
        <v>0</v>
      </c>
      <c r="M235">
        <v>42.843771936666407</v>
      </c>
      <c r="N235">
        <f>(shortUnitDetails17[[#This Row],[Hour4-Spk/sec]]-shortUnitDetails17[[#This Row],[Hour1-Spk/sec]])/shortUnitDetails17[[#This Row],[Hour1-Spk/sec]]</f>
        <v>-1</v>
      </c>
      <c r="O235">
        <v>4.2250000000000005</v>
      </c>
      <c r="P235">
        <v>40.869030539044886</v>
      </c>
      <c r="Q235">
        <v>5.2216666666666658</v>
      </c>
      <c r="R235">
        <v>44.774446623704115</v>
      </c>
      <c r="S235">
        <v>0</v>
      </c>
      <c r="T235">
        <v>41.88306248952923</v>
      </c>
      <c r="U235">
        <v>0</v>
      </c>
      <c r="V235">
        <v>0</v>
      </c>
      <c r="W235">
        <v>25.433744557312661</v>
      </c>
      <c r="X235">
        <v>0.2592342318402554</v>
      </c>
      <c r="Y235">
        <v>4.2250000000000005</v>
      </c>
      <c r="Z235">
        <v>1</v>
      </c>
      <c r="AA235">
        <v>5.2216666666666658</v>
      </c>
      <c r="AB235">
        <v>0</v>
      </c>
      <c r="AC235">
        <v>0</v>
      </c>
      <c r="AD235">
        <v>0</v>
      </c>
      <c r="AE235">
        <v>0</v>
      </c>
      <c r="AF235">
        <v>0</v>
      </c>
    </row>
    <row r="236" spans="1:32" hidden="1" x14ac:dyDescent="0.3">
      <c r="A236" s="178"/>
      <c r="B236" s="178" t="s">
        <v>160</v>
      </c>
      <c r="C236" s="178"/>
      <c r="D236" s="178" t="s">
        <v>9</v>
      </c>
      <c r="E236" s="178">
        <v>22</v>
      </c>
      <c r="F236" s="178" t="s">
        <v>37</v>
      </c>
      <c r="G236" s="178">
        <v>6</v>
      </c>
      <c r="H236" s="178" t="s">
        <v>132</v>
      </c>
      <c r="I236" s="178" t="s">
        <v>10</v>
      </c>
      <c r="J236" s="178" t="s">
        <v>72</v>
      </c>
      <c r="K236" s="178">
        <v>889</v>
      </c>
      <c r="L236" s="178">
        <v>23.425734776527726</v>
      </c>
      <c r="M236" s="178">
        <v>93.936564632312624</v>
      </c>
      <c r="N236" s="178">
        <f>(shortUnitDetails17[[#This Row],[Hour4-Spk/sec]]-shortUnitDetails17[[#This Row],[Hour1-Spk/sec]])/shortUnitDetails17[[#This Row],[Hour1-Spk/sec]]</f>
        <v>-0.52203835469102189</v>
      </c>
      <c r="O236" s="178">
        <v>31.730277777777776</v>
      </c>
      <c r="P236" s="178">
        <v>94.018631082976654</v>
      </c>
      <c r="Q236" s="178">
        <v>28.677916666666665</v>
      </c>
      <c r="R236" s="178">
        <v>98.037194633119256</v>
      </c>
      <c r="S236" s="178">
        <v>18.128888888888888</v>
      </c>
      <c r="T236" s="178">
        <v>95.231575744810314</v>
      </c>
      <c r="U236" s="178">
        <v>15.16585577277757</v>
      </c>
      <c r="V236" s="178">
        <v>88.246171522952906</v>
      </c>
      <c r="W236" s="178">
        <v>1.547752098966227</v>
      </c>
      <c r="X236" s="178">
        <v>4.3129842521918822E-2</v>
      </c>
      <c r="Y236" s="178">
        <v>31.730277777777776</v>
      </c>
      <c r="Z236" s="178">
        <v>314</v>
      </c>
      <c r="AA236" s="178">
        <v>28.677916666666665</v>
      </c>
      <c r="AB236" s="178">
        <v>163</v>
      </c>
      <c r="AC236" s="178">
        <v>18.128888888888888</v>
      </c>
      <c r="AD236" s="178">
        <v>263</v>
      </c>
      <c r="AE236" s="178">
        <v>15.16585577277757</v>
      </c>
      <c r="AF236" s="178">
        <v>69</v>
      </c>
    </row>
    <row r="237" spans="1:32" hidden="1" x14ac:dyDescent="0.3">
      <c r="A237" s="178"/>
      <c r="B237" s="178" t="s">
        <v>160</v>
      </c>
      <c r="C237" s="178"/>
      <c r="D237" s="178" t="s">
        <v>9</v>
      </c>
      <c r="E237" s="178">
        <v>22</v>
      </c>
      <c r="F237" s="178" t="s">
        <v>37</v>
      </c>
      <c r="G237" s="178">
        <v>7</v>
      </c>
      <c r="H237" s="178" t="s">
        <v>141</v>
      </c>
      <c r="I237" s="178" t="s">
        <v>10</v>
      </c>
      <c r="J237" s="178" t="s">
        <v>72</v>
      </c>
      <c r="K237" s="178">
        <v>889</v>
      </c>
      <c r="L237" s="178">
        <v>6.4881818181818183</v>
      </c>
      <c r="M237" s="178">
        <v>68.501200033104354</v>
      </c>
      <c r="N237" s="178">
        <f>(shortUnitDetails17[[#This Row],[Hour4-Spk/sec]]-shortUnitDetails17[[#This Row],[Hour1-Spk/sec]])/shortUnitDetails17[[#This Row],[Hour1-Spk/sec]]</f>
        <v>-0.32118270368901702</v>
      </c>
      <c r="O237" s="178">
        <v>8.4697222222222219</v>
      </c>
      <c r="P237" s="178">
        <v>74.677067871016646</v>
      </c>
      <c r="Q237" s="178">
        <v>6.0205555555555561</v>
      </c>
      <c r="R237" s="178">
        <v>67.180873180873178</v>
      </c>
      <c r="S237" s="178">
        <v>5.7130555555555551</v>
      </c>
      <c r="T237" s="178">
        <v>65.173126106629937</v>
      </c>
      <c r="U237" s="178">
        <v>5.7493939393939391</v>
      </c>
      <c r="V237" s="178">
        <v>65.570218633051013</v>
      </c>
      <c r="W237" s="178">
        <v>1.7257006583431114</v>
      </c>
      <c r="X237" s="178">
        <v>0.15192282880826399</v>
      </c>
      <c r="Y237" s="178">
        <v>8.4697222222222219</v>
      </c>
      <c r="Z237" s="178">
        <v>314</v>
      </c>
      <c r="AA237" s="178">
        <v>6.0205555555555561</v>
      </c>
      <c r="AB237" s="178">
        <v>163</v>
      </c>
      <c r="AC237" s="178">
        <v>5.7130555555555551</v>
      </c>
      <c r="AD237" s="178">
        <v>263</v>
      </c>
      <c r="AE237" s="178">
        <v>5.7493939393939391</v>
      </c>
      <c r="AF237" s="178">
        <v>69</v>
      </c>
    </row>
    <row r="238" spans="1:32" hidden="1" x14ac:dyDescent="0.3">
      <c r="A238" s="179"/>
      <c r="B238" s="178" t="s">
        <v>160</v>
      </c>
      <c r="C238" s="178"/>
      <c r="D238" s="178" t="s">
        <v>9</v>
      </c>
      <c r="E238" s="178">
        <v>22</v>
      </c>
      <c r="F238" s="178" t="s">
        <v>37</v>
      </c>
      <c r="G238" s="178">
        <v>1</v>
      </c>
      <c r="H238" s="178" t="s">
        <v>84</v>
      </c>
      <c r="I238" s="178" t="s">
        <v>11</v>
      </c>
      <c r="J238" s="178" t="s">
        <v>10</v>
      </c>
      <c r="K238" s="178">
        <v>889</v>
      </c>
      <c r="L238" s="178">
        <v>10.097263257575758</v>
      </c>
      <c r="M238" s="178">
        <v>76.667785360032809</v>
      </c>
      <c r="N238" s="178">
        <f>(shortUnitDetails17[[#This Row],[Hour4-Spk/sec]]-shortUnitDetails17[[#This Row],[Hour1-Spk/sec]])/shortUnitDetails17[[#This Row],[Hour1-Spk/sec]]</f>
        <v>1.5354051343017421</v>
      </c>
      <c r="O238" s="178">
        <v>5.4377777777777787</v>
      </c>
      <c r="P238" s="178">
        <v>58.177766773953955</v>
      </c>
      <c r="Q238" s="178">
        <v>8.6680555555555561</v>
      </c>
      <c r="R238" s="178">
        <v>56.755657259089752</v>
      </c>
      <c r="S238" s="178">
        <v>12.496250000000002</v>
      </c>
      <c r="T238" s="178">
        <v>82.915162654737912</v>
      </c>
      <c r="U238" s="178">
        <v>13.786969696969697</v>
      </c>
      <c r="V238" s="178">
        <v>82.065872272057845</v>
      </c>
      <c r="W238" s="178">
        <v>1.4694009866978601</v>
      </c>
      <c r="X238" s="178">
        <v>0.1008050322805793</v>
      </c>
      <c r="Y238" s="178">
        <v>5.4377777777777787</v>
      </c>
      <c r="Z238" s="178">
        <v>314</v>
      </c>
      <c r="AA238" s="178">
        <v>8.6680555555555561</v>
      </c>
      <c r="AB238" s="178">
        <v>163</v>
      </c>
      <c r="AC238" s="178">
        <v>12.496250000000002</v>
      </c>
      <c r="AD238" s="178">
        <v>263</v>
      </c>
      <c r="AE238" s="178">
        <v>13.786969696969697</v>
      </c>
      <c r="AF238" s="178">
        <v>69</v>
      </c>
    </row>
    <row r="239" spans="1:32" hidden="1" x14ac:dyDescent="0.3">
      <c r="A239" s="178"/>
      <c r="B239" s="178" t="s">
        <v>160</v>
      </c>
      <c r="C239" s="178"/>
      <c r="D239" s="178" t="s">
        <v>9</v>
      </c>
      <c r="E239" s="178">
        <v>22</v>
      </c>
      <c r="F239" s="178" t="s">
        <v>37</v>
      </c>
      <c r="G239" s="178">
        <v>11</v>
      </c>
      <c r="H239" s="178" t="s">
        <v>114</v>
      </c>
      <c r="I239" s="178" t="s">
        <v>72</v>
      </c>
      <c r="J239" s="178" t="s">
        <v>10</v>
      </c>
      <c r="K239" s="178">
        <v>889</v>
      </c>
      <c r="L239" s="178">
        <v>6.4423636119056393</v>
      </c>
      <c r="M239" s="178">
        <v>63.563046403734134</v>
      </c>
      <c r="N239" s="178">
        <f>(shortUnitDetails17[[#This Row],[Hour4-Spk/sec]]-shortUnitDetails17[[#This Row],[Hour1-Spk/sec]])/shortUnitDetails17[[#This Row],[Hour1-Spk/sec]]</f>
        <v>2.811587134035237</v>
      </c>
      <c r="O239" s="178">
        <v>3.0872222222222221</v>
      </c>
      <c r="P239" s="178">
        <v>36.382914268403518</v>
      </c>
      <c r="Q239" s="178">
        <v>2.9080712788259953</v>
      </c>
      <c r="R239" s="178">
        <v>29.360701690930462</v>
      </c>
      <c r="S239" s="178">
        <v>8.0069444444444446</v>
      </c>
      <c r="T239" s="178">
        <v>31.560183882165305</v>
      </c>
      <c r="U239" s="178">
        <v>11.767216502129894</v>
      </c>
      <c r="V239" s="178">
        <v>80.446679812997147</v>
      </c>
      <c r="W239" s="178">
        <v>1.5110642311047531</v>
      </c>
      <c r="X239" s="178">
        <v>0.15792212840054234</v>
      </c>
      <c r="Y239" s="178">
        <v>3.0872222222222221</v>
      </c>
      <c r="Z239" s="178">
        <v>314</v>
      </c>
      <c r="AA239" s="178">
        <v>2.9080712788259953</v>
      </c>
      <c r="AB239" s="178">
        <v>163</v>
      </c>
      <c r="AC239" s="178">
        <v>8.0069444444444446</v>
      </c>
      <c r="AD239" s="178">
        <v>263</v>
      </c>
      <c r="AE239" s="178">
        <v>11.767216502129894</v>
      </c>
      <c r="AF239" s="178">
        <v>69</v>
      </c>
    </row>
    <row r="240" spans="1:32" hidden="1" x14ac:dyDescent="0.3">
      <c r="A240" s="178"/>
      <c r="B240" s="178" t="s">
        <v>160</v>
      </c>
      <c r="C240" s="178"/>
      <c r="D240" s="178" t="s">
        <v>9</v>
      </c>
      <c r="E240" s="178">
        <v>22</v>
      </c>
      <c r="F240" s="178" t="s">
        <v>37</v>
      </c>
      <c r="G240" s="178">
        <v>12</v>
      </c>
      <c r="H240" s="178" t="s">
        <v>135</v>
      </c>
      <c r="I240" s="178" t="s">
        <v>10</v>
      </c>
      <c r="J240" s="178" t="s">
        <v>72</v>
      </c>
      <c r="K240" s="178">
        <v>889</v>
      </c>
      <c r="L240" s="178">
        <v>0.69159177473650213</v>
      </c>
      <c r="M240" s="178">
        <v>29.145907473309606</v>
      </c>
      <c r="N240" s="178">
        <f>(shortUnitDetails17[[#This Row],[Hour4-Spk/sec]]-shortUnitDetails17[[#This Row],[Hour1-Spk/sec]])/shortUnitDetails17[[#This Row],[Hour1-Spk/sec]]</f>
        <v>2.8155477701610634</v>
      </c>
      <c r="O240" s="178">
        <v>0.31625631313131314</v>
      </c>
      <c r="P240" s="178">
        <v>28.95132965378826</v>
      </c>
      <c r="Q240" s="178">
        <v>0.65611111111111109</v>
      </c>
      <c r="R240" s="178">
        <v>27.268581851345193</v>
      </c>
      <c r="S240" s="178">
        <v>0.58730860433604326</v>
      </c>
      <c r="T240" s="178">
        <v>21.895074946466806</v>
      </c>
      <c r="U240" s="178">
        <v>1.2066910703675409</v>
      </c>
      <c r="V240" s="178">
        <v>25.877192982456144</v>
      </c>
      <c r="W240" s="178">
        <v>1.6605026564625074</v>
      </c>
      <c r="X240" s="178">
        <v>1.4465021060803367</v>
      </c>
      <c r="Y240" s="178">
        <v>0.31625631313131314</v>
      </c>
      <c r="Z240" s="178">
        <v>314</v>
      </c>
      <c r="AA240" s="178">
        <v>0.65611111111111109</v>
      </c>
      <c r="AB240" s="178">
        <v>163</v>
      </c>
      <c r="AC240" s="178">
        <v>0.58730860433604326</v>
      </c>
      <c r="AD240" s="178">
        <v>263</v>
      </c>
      <c r="AE240" s="178">
        <v>1.2066910703675409</v>
      </c>
      <c r="AF240" s="178">
        <v>69</v>
      </c>
    </row>
    <row r="241" spans="1:32" hidden="1" x14ac:dyDescent="0.3">
      <c r="A241" s="179"/>
      <c r="B241" s="178" t="s">
        <v>160</v>
      </c>
      <c r="C241" s="178"/>
      <c r="D241" s="178" t="s">
        <v>9</v>
      </c>
      <c r="E241" s="178">
        <v>22</v>
      </c>
      <c r="F241" s="178" t="s">
        <v>37</v>
      </c>
      <c r="G241" s="178">
        <v>3</v>
      </c>
      <c r="H241" s="178" t="s">
        <v>112</v>
      </c>
      <c r="I241" s="178" t="s">
        <v>11</v>
      </c>
      <c r="J241" s="178" t="s">
        <v>72</v>
      </c>
      <c r="K241" s="178">
        <v>889</v>
      </c>
      <c r="L241" s="178">
        <v>2.3291619966791197</v>
      </c>
      <c r="M241" s="178">
        <v>25.281618706956383</v>
      </c>
      <c r="N241" s="178">
        <f>(shortUnitDetails17[[#This Row],[Hour4-Spk/sec]]-shortUnitDetails17[[#This Row],[Hour1-Spk/sec]])/shortUnitDetails17[[#This Row],[Hour1-Spk/sec]]</f>
        <v>-0.36771290536486784</v>
      </c>
      <c r="O241" s="178">
        <v>2.6292237442922377</v>
      </c>
      <c r="P241" s="178">
        <v>21.076104157675154</v>
      </c>
      <c r="Q241" s="178">
        <v>2.9902777777777771</v>
      </c>
      <c r="R241" s="178">
        <v>34.18496806369761</v>
      </c>
      <c r="S241" s="178">
        <v>2.0347222222222219</v>
      </c>
      <c r="T241" s="178">
        <v>26.912410446036517</v>
      </c>
      <c r="U241" s="178">
        <v>1.6624242424242426</v>
      </c>
      <c r="V241" s="178">
        <v>17.53094156352812</v>
      </c>
      <c r="W241" s="178">
        <v>1.1648595713100924</v>
      </c>
      <c r="X241" s="178">
        <v>0.43022839693746839</v>
      </c>
      <c r="Y241" s="178">
        <v>2.6292237442922377</v>
      </c>
      <c r="Z241" s="178">
        <v>314</v>
      </c>
      <c r="AA241" s="178">
        <v>2.9902777777777771</v>
      </c>
      <c r="AB241" s="178">
        <v>163</v>
      </c>
      <c r="AC241" s="178">
        <v>2.0347222222222219</v>
      </c>
      <c r="AD241" s="178">
        <v>263</v>
      </c>
      <c r="AE241" s="178">
        <v>1.6624242424242426</v>
      </c>
      <c r="AF241" s="178">
        <v>69</v>
      </c>
    </row>
    <row r="242" spans="1:32" hidden="1" x14ac:dyDescent="0.3">
      <c r="A242" s="179"/>
      <c r="B242" s="178" t="s">
        <v>160</v>
      </c>
      <c r="C242" s="178"/>
      <c r="D242" s="178" t="s">
        <v>9</v>
      </c>
      <c r="E242" s="178">
        <v>22</v>
      </c>
      <c r="F242" s="178" t="s">
        <v>37</v>
      </c>
      <c r="G242" s="178">
        <v>4</v>
      </c>
      <c r="H242" s="178" t="s">
        <v>143</v>
      </c>
      <c r="I242" s="178" t="s">
        <v>11</v>
      </c>
      <c r="J242" s="178" t="s">
        <v>72</v>
      </c>
      <c r="K242" s="178">
        <v>889</v>
      </c>
      <c r="L242" s="178">
        <v>2.5016035353535355</v>
      </c>
      <c r="M242" s="178">
        <v>66.775947326721848</v>
      </c>
      <c r="N242" s="178">
        <f>(shortUnitDetails17[[#This Row],[Hour4-Spk/sec]]-shortUnitDetails17[[#This Row],[Hour1-Spk/sec]])/shortUnitDetails17[[#This Row],[Hour1-Spk/sec]]</f>
        <v>-0.65081822079433405</v>
      </c>
      <c r="O242" s="178">
        <v>4.535277777777778</v>
      </c>
      <c r="P242" s="178">
        <v>83.918319889542914</v>
      </c>
      <c r="Q242" s="178">
        <v>2.5077777777777781</v>
      </c>
      <c r="R242" s="178">
        <v>49.435362868198688</v>
      </c>
      <c r="S242" s="178">
        <v>1.3797222222222221</v>
      </c>
      <c r="T242" s="178">
        <v>39.699205448354142</v>
      </c>
      <c r="U242" s="178">
        <v>1.5836363636363635</v>
      </c>
      <c r="V242" s="178">
        <v>23.777980813156692</v>
      </c>
      <c r="W242" s="178">
        <v>1.8408318459215183</v>
      </c>
      <c r="X242" s="178">
        <v>0.35746771712496594</v>
      </c>
      <c r="Y242" s="178">
        <v>4.535277777777778</v>
      </c>
      <c r="Z242" s="178">
        <v>314</v>
      </c>
      <c r="AA242" s="178">
        <v>2.5077777777777781</v>
      </c>
      <c r="AB242" s="178">
        <v>163</v>
      </c>
      <c r="AC242" s="178">
        <v>1.3797222222222221</v>
      </c>
      <c r="AD242" s="178">
        <v>263</v>
      </c>
      <c r="AE242" s="178">
        <v>1.5836363636363635</v>
      </c>
      <c r="AF242" s="178">
        <v>69</v>
      </c>
    </row>
    <row r="243" spans="1:32" hidden="1" x14ac:dyDescent="0.3">
      <c r="A243" s="179"/>
      <c r="B243" s="178" t="s">
        <v>160</v>
      </c>
      <c r="C243" s="178"/>
      <c r="D243" s="178" t="s">
        <v>9</v>
      </c>
      <c r="E243" s="178">
        <v>22</v>
      </c>
      <c r="F243" s="178" t="s">
        <v>37</v>
      </c>
      <c r="G243" s="178">
        <v>5</v>
      </c>
      <c r="H243" s="178" t="s">
        <v>157</v>
      </c>
      <c r="I243" s="178" t="s">
        <v>11</v>
      </c>
      <c r="J243" s="178" t="s">
        <v>10</v>
      </c>
      <c r="K243" s="178">
        <v>889</v>
      </c>
      <c r="L243" s="178">
        <v>11.116471070147274</v>
      </c>
      <c r="M243" s="178">
        <v>78.698736805675722</v>
      </c>
      <c r="N243" s="178">
        <f>(shortUnitDetails17[[#This Row],[Hour4-Spk/sec]]-shortUnitDetails17[[#This Row],[Hour1-Spk/sec]])/shortUnitDetails17[[#This Row],[Hour1-Spk/sec]]</f>
        <v>0.45651408636779645</v>
      </c>
      <c r="O243" s="178">
        <v>9.384818904186389</v>
      </c>
      <c r="P243" s="178">
        <v>73.194448718343224</v>
      </c>
      <c r="Q243" s="178">
        <v>7.0069444444444438</v>
      </c>
      <c r="R243" s="178">
        <v>67.070526279558052</v>
      </c>
      <c r="S243" s="178">
        <v>14.405000000000001</v>
      </c>
      <c r="T243" s="178">
        <v>79.922227797290518</v>
      </c>
      <c r="U243" s="178">
        <v>13.669120931958263</v>
      </c>
      <c r="V243" s="178">
        <v>83.04541222716459</v>
      </c>
      <c r="W243" s="178">
        <v>1.3352275558591298</v>
      </c>
      <c r="X243" s="178">
        <v>9.0664603957288412E-2</v>
      </c>
      <c r="Y243" s="178">
        <v>9.384818904186389</v>
      </c>
      <c r="Z243" s="178">
        <v>314</v>
      </c>
      <c r="AA243" s="178">
        <v>7.0069444444444438</v>
      </c>
      <c r="AB243" s="178">
        <v>163</v>
      </c>
      <c r="AC243" s="178">
        <v>14.405000000000001</v>
      </c>
      <c r="AD243" s="178">
        <v>263</v>
      </c>
      <c r="AE243" s="178">
        <v>13.669120931958263</v>
      </c>
      <c r="AF243" s="178">
        <v>69</v>
      </c>
    </row>
    <row r="244" spans="1:32" hidden="1" x14ac:dyDescent="0.3">
      <c r="A244" s="179"/>
      <c r="B244" s="178" t="s">
        <v>160</v>
      </c>
      <c r="C244" s="178"/>
      <c r="D244" s="178" t="s">
        <v>9</v>
      </c>
      <c r="E244" s="178">
        <v>22</v>
      </c>
      <c r="F244" s="178" t="s">
        <v>37</v>
      </c>
      <c r="G244" s="178">
        <v>8</v>
      </c>
      <c r="H244" s="178" t="s">
        <v>137</v>
      </c>
      <c r="I244" s="178" t="s">
        <v>11</v>
      </c>
      <c r="J244" s="178" t="s">
        <v>10</v>
      </c>
      <c r="K244" s="178">
        <v>889</v>
      </c>
      <c r="L244" s="178">
        <v>0.71211894433971046</v>
      </c>
      <c r="M244" s="178">
        <v>11.595163160510188</v>
      </c>
      <c r="N244" s="178">
        <f>(shortUnitDetails17[[#This Row],[Hour4-Spk/sec]]-shortUnitDetails17[[#This Row],[Hour1-Spk/sec]])/shortUnitDetails17[[#This Row],[Hour1-Spk/sec]]</f>
        <v>-0.29183359013867477</v>
      </c>
      <c r="O244" s="178">
        <v>0.81944444444444431</v>
      </c>
      <c r="P244" s="178">
        <v>12.238111074160294</v>
      </c>
      <c r="Q244" s="178">
        <v>0.81770833333333337</v>
      </c>
      <c r="R244" s="178">
        <v>11.692307692307692</v>
      </c>
      <c r="S244" s="178">
        <v>0.63101996927803372</v>
      </c>
      <c r="T244" s="178">
        <v>13.626609442060087</v>
      </c>
      <c r="U244" s="178">
        <v>0.58030303030303032</v>
      </c>
      <c r="V244" s="178">
        <v>8.2158483228001948</v>
      </c>
      <c r="W244" s="178">
        <v>1.1695853683384911</v>
      </c>
      <c r="X244" s="178">
        <v>1.3790915425023877</v>
      </c>
      <c r="Y244" s="178">
        <v>0.81944444444444431</v>
      </c>
      <c r="Z244" s="178">
        <v>314</v>
      </c>
      <c r="AA244" s="178">
        <v>0.81770833333333337</v>
      </c>
      <c r="AB244" s="178">
        <v>163</v>
      </c>
      <c r="AC244" s="178">
        <v>0.63101996927803372</v>
      </c>
      <c r="AD244" s="178">
        <v>263</v>
      </c>
      <c r="AE244" s="178">
        <v>0.58030303030303032</v>
      </c>
      <c r="AF244" s="178">
        <v>69</v>
      </c>
    </row>
    <row r="245" spans="1:32" hidden="1" x14ac:dyDescent="0.3">
      <c r="A245" s="179"/>
      <c r="B245" s="178" t="s">
        <v>160</v>
      </c>
      <c r="C245" s="178"/>
      <c r="D245" s="178" t="s">
        <v>9</v>
      </c>
      <c r="E245" s="178">
        <v>22</v>
      </c>
      <c r="F245" s="178" t="s">
        <v>37</v>
      </c>
      <c r="G245" s="178">
        <v>9</v>
      </c>
      <c r="H245" s="178" t="s">
        <v>88</v>
      </c>
      <c r="I245" s="178" t="s">
        <v>11</v>
      </c>
      <c r="J245" s="178" t="s">
        <v>72</v>
      </c>
      <c r="K245" s="178">
        <v>889</v>
      </c>
      <c r="L245" s="178">
        <v>0.84628156565656565</v>
      </c>
      <c r="M245" s="178">
        <v>9.480643402399128</v>
      </c>
      <c r="N245" s="178">
        <f>(shortUnitDetails17[[#This Row],[Hour4-Spk/sec]]-shortUnitDetails17[[#This Row],[Hour1-Spk/sec]])/shortUnitDetails17[[#This Row],[Hour1-Spk/sec]]</f>
        <v>-0.17107342252185795</v>
      </c>
      <c r="O245" s="178">
        <v>0.95888888888888868</v>
      </c>
      <c r="P245" s="178">
        <v>11.320216709438267</v>
      </c>
      <c r="Q245" s="178">
        <v>0.81194444444444436</v>
      </c>
      <c r="R245" s="178">
        <v>9.4581897901659886</v>
      </c>
      <c r="S245" s="178">
        <v>0.81944444444444453</v>
      </c>
      <c r="T245" s="178">
        <v>8.3758937691521957</v>
      </c>
      <c r="U245" s="178">
        <v>0.79484848484848492</v>
      </c>
      <c r="V245" s="178">
        <v>7.8075984663645874</v>
      </c>
      <c r="W245" s="178">
        <v>1.0340507471271001</v>
      </c>
      <c r="X245" s="178">
        <v>1.1636695068890499</v>
      </c>
      <c r="Y245" s="178">
        <v>0.95888888888888868</v>
      </c>
      <c r="Z245" s="178">
        <v>314</v>
      </c>
      <c r="AA245" s="178">
        <v>0.81194444444444436</v>
      </c>
      <c r="AB245" s="178">
        <v>163</v>
      </c>
      <c r="AC245" s="178">
        <v>0.81944444444444453</v>
      </c>
      <c r="AD245" s="178">
        <v>263</v>
      </c>
      <c r="AE245" s="178">
        <v>0.79484848484848492</v>
      </c>
      <c r="AF245" s="178">
        <v>69</v>
      </c>
    </row>
    <row r="246" spans="1:32" hidden="1" x14ac:dyDescent="0.3">
      <c r="A246" s="179"/>
      <c r="B246" s="178" t="s">
        <v>160</v>
      </c>
      <c r="C246" s="178"/>
      <c r="D246" s="178" t="s">
        <v>9</v>
      </c>
      <c r="E246" s="178">
        <v>22</v>
      </c>
      <c r="F246" s="178" t="s">
        <v>37</v>
      </c>
      <c r="G246" s="178">
        <v>10</v>
      </c>
      <c r="H246" s="178" t="s">
        <v>113</v>
      </c>
      <c r="I246" s="178" t="s">
        <v>11</v>
      </c>
      <c r="J246" s="178" t="s">
        <v>10</v>
      </c>
      <c r="K246" s="178">
        <v>889</v>
      </c>
      <c r="L246" s="178">
        <v>5.50617593425783</v>
      </c>
      <c r="M246" s="178">
        <v>51.384388334563191</v>
      </c>
      <c r="N246" s="178">
        <f>(shortUnitDetails17[[#This Row],[Hour4-Spk/sec]]-shortUnitDetails17[[#This Row],[Hour1-Spk/sec]])/shortUnitDetails17[[#This Row],[Hour1-Spk/sec]]</f>
        <v>0.49835877379895366</v>
      </c>
      <c r="O246" s="178">
        <v>4.5785539385539389</v>
      </c>
      <c r="P246" s="178">
        <v>47.231757280478355</v>
      </c>
      <c r="Q246" s="178">
        <v>5.0225</v>
      </c>
      <c r="R246" s="178">
        <v>45.976095617529886</v>
      </c>
      <c r="S246" s="178">
        <v>5.5633333333333326</v>
      </c>
      <c r="T246" s="178">
        <v>45.743664662583583</v>
      </c>
      <c r="U246" s="178">
        <v>6.8603164651440496</v>
      </c>
      <c r="V246" s="178">
        <v>55.638477893001259</v>
      </c>
      <c r="W246" s="178">
        <v>1.1108164820933608</v>
      </c>
      <c r="X246" s="178">
        <v>0.18183277944953666</v>
      </c>
      <c r="Y246" s="178">
        <v>4.5785539385539389</v>
      </c>
      <c r="Z246" s="178">
        <v>314</v>
      </c>
      <c r="AA246" s="178">
        <v>5.0225</v>
      </c>
      <c r="AB246" s="178">
        <v>163</v>
      </c>
      <c r="AC246" s="178">
        <v>5.5633333333333326</v>
      </c>
      <c r="AD246" s="178">
        <v>263</v>
      </c>
      <c r="AE246" s="178">
        <v>6.8603164651440496</v>
      </c>
      <c r="AF246" s="178">
        <v>69</v>
      </c>
    </row>
    <row r="247" spans="1:32" hidden="1" x14ac:dyDescent="0.3">
      <c r="A247" s="179"/>
      <c r="B247" s="178" t="s">
        <v>160</v>
      </c>
      <c r="C247" s="178"/>
      <c r="D247" s="178" t="s">
        <v>9</v>
      </c>
      <c r="E247" s="178">
        <v>22</v>
      </c>
      <c r="F247" s="178" t="s">
        <v>37</v>
      </c>
      <c r="G247" s="178">
        <v>13</v>
      </c>
      <c r="H247" s="178" t="s">
        <v>95</v>
      </c>
      <c r="I247" s="178" t="s">
        <v>11</v>
      </c>
      <c r="J247" s="178" t="s">
        <v>10</v>
      </c>
      <c r="K247" s="178">
        <v>889</v>
      </c>
      <c r="L247" s="178">
        <v>1.3650973679098681</v>
      </c>
      <c r="M247" s="178">
        <v>28.326686004350982</v>
      </c>
      <c r="N247" s="178">
        <f>(shortUnitDetails17[[#This Row],[Hour4-Spk/sec]]-shortUnitDetails17[[#This Row],[Hour1-Spk/sec]])/shortUnitDetails17[[#This Row],[Hour1-Spk/sec]]</f>
        <v>5.7626808626808632</v>
      </c>
      <c r="O247" s="178">
        <v>0.46250000000000008</v>
      </c>
      <c r="P247" s="178">
        <v>8.9795918367346932</v>
      </c>
      <c r="Q247" s="178">
        <v>0.39264957264957268</v>
      </c>
      <c r="R247" s="178">
        <v>7.2542372881355925</v>
      </c>
      <c r="S247" s="178">
        <v>1.4775</v>
      </c>
      <c r="T247" s="178">
        <v>8.3530338849487773</v>
      </c>
      <c r="U247" s="178">
        <v>3.1277398989898995</v>
      </c>
      <c r="V247" s="178">
        <v>33.785591438945154</v>
      </c>
      <c r="W247" s="178">
        <v>2.3259740766731229</v>
      </c>
      <c r="X247" s="178">
        <v>0.7552894771942672</v>
      </c>
      <c r="Y247" s="178">
        <v>0.46250000000000008</v>
      </c>
      <c r="Z247" s="178">
        <v>314</v>
      </c>
      <c r="AA247" s="178">
        <v>0.39264957264957268</v>
      </c>
      <c r="AB247" s="178">
        <v>163</v>
      </c>
      <c r="AC247" s="178">
        <v>1.4775</v>
      </c>
      <c r="AD247" s="178">
        <v>263</v>
      </c>
      <c r="AE247" s="178">
        <v>3.1277398989898995</v>
      </c>
      <c r="AF247" s="178">
        <v>69</v>
      </c>
    </row>
    <row r="248" spans="1:32" hidden="1" x14ac:dyDescent="0.3">
      <c r="A248" s="179"/>
      <c r="B248" s="178" t="s">
        <v>160</v>
      </c>
      <c r="C248" s="178"/>
      <c r="D248" s="178" t="s">
        <v>9</v>
      </c>
      <c r="E248" s="178">
        <v>22</v>
      </c>
      <c r="F248" s="178" t="s">
        <v>37</v>
      </c>
      <c r="G248" s="178">
        <v>14</v>
      </c>
      <c r="H248" s="178" t="s">
        <v>115</v>
      </c>
      <c r="I248" s="178" t="s">
        <v>11</v>
      </c>
      <c r="J248" s="178" t="s">
        <v>72</v>
      </c>
      <c r="K248" s="178">
        <v>889</v>
      </c>
      <c r="L248" s="178">
        <v>0.94601568351349163</v>
      </c>
      <c r="M248" s="178">
        <v>16.361903627375067</v>
      </c>
      <c r="N248" s="178">
        <f>(shortUnitDetails17[[#This Row],[Hour4-Spk/sec]]-shortUnitDetails17[[#This Row],[Hour1-Spk/sec]])/shortUnitDetails17[[#This Row],[Hour1-Spk/sec]]</f>
        <v>-0.47806505421184309</v>
      </c>
      <c r="O248" s="178">
        <v>1.211111111111111</v>
      </c>
      <c r="P248" s="178">
        <v>16.035353535353536</v>
      </c>
      <c r="Q248" s="178">
        <v>0.97638888888888886</v>
      </c>
      <c r="R248" s="178">
        <v>16.3769211388259</v>
      </c>
      <c r="S248" s="178">
        <v>0.96444152193275434</v>
      </c>
      <c r="T248" s="178">
        <v>16.364177328176137</v>
      </c>
      <c r="U248" s="178">
        <v>0.63212121212121219</v>
      </c>
      <c r="V248" s="178">
        <v>14.845024469820556</v>
      </c>
      <c r="W248" s="178">
        <v>1.4202008524732259</v>
      </c>
      <c r="X248" s="178">
        <v>1.0281867604129582</v>
      </c>
      <c r="Y248" s="178">
        <v>1.211111111111111</v>
      </c>
      <c r="Z248" s="178">
        <v>314</v>
      </c>
      <c r="AA248" s="178">
        <v>0.97638888888888886</v>
      </c>
      <c r="AB248" s="178">
        <v>163</v>
      </c>
      <c r="AC248" s="178">
        <v>0.96444152193275434</v>
      </c>
      <c r="AD248" s="178">
        <v>263</v>
      </c>
      <c r="AE248" s="178">
        <v>0.63212121212121219</v>
      </c>
      <c r="AF248" s="178">
        <v>69</v>
      </c>
    </row>
    <row r="249" spans="1:32" hidden="1" x14ac:dyDescent="0.3">
      <c r="A249" s="179"/>
      <c r="B249" s="178" t="s">
        <v>160</v>
      </c>
      <c r="C249" s="178"/>
      <c r="D249" s="178" t="s">
        <v>9</v>
      </c>
      <c r="E249" s="178">
        <v>22</v>
      </c>
      <c r="F249" s="178" t="s">
        <v>37</v>
      </c>
      <c r="G249" s="178">
        <v>15</v>
      </c>
      <c r="H249" s="178" t="s">
        <v>123</v>
      </c>
      <c r="I249" s="178" t="s">
        <v>11</v>
      </c>
      <c r="J249" s="178" t="s">
        <v>72</v>
      </c>
      <c r="K249" s="178">
        <v>889</v>
      </c>
      <c r="L249" s="178">
        <v>0.7174524205469327</v>
      </c>
      <c r="M249" s="178">
        <v>19.39875977352386</v>
      </c>
      <c r="N249" s="178">
        <f>(shortUnitDetails17[[#This Row],[Hour4-Spk/sec]]-shortUnitDetails17[[#This Row],[Hour1-Spk/sec]])/shortUnitDetails17[[#This Row],[Hour1-Spk/sec]]</f>
        <v>-0.45945193562418424</v>
      </c>
      <c r="O249" s="178">
        <v>1.4513888888888886</v>
      </c>
      <c r="P249" s="178">
        <v>28.145297089247052</v>
      </c>
      <c r="Q249" s="178">
        <v>0.28777777777777774</v>
      </c>
      <c r="R249" s="178">
        <v>4.7750865051903117</v>
      </c>
      <c r="S249" s="178">
        <v>0.34609756097560979</v>
      </c>
      <c r="T249" s="178">
        <v>2.1406727828746175</v>
      </c>
      <c r="U249" s="178">
        <v>0.78454545454545466</v>
      </c>
      <c r="V249" s="178">
        <v>11.082474226804123</v>
      </c>
      <c r="W249" s="178">
        <v>2.096928795032158</v>
      </c>
      <c r="X249" s="178">
        <v>1.3393303265003247</v>
      </c>
      <c r="Y249" s="178">
        <v>1.4513888888888886</v>
      </c>
      <c r="Z249" s="178">
        <v>314</v>
      </c>
      <c r="AA249" s="178">
        <v>0.28777777777777774</v>
      </c>
      <c r="AB249" s="178">
        <v>163</v>
      </c>
      <c r="AC249" s="178">
        <v>0.34609756097560979</v>
      </c>
      <c r="AD249" s="178">
        <v>263</v>
      </c>
      <c r="AE249" s="178">
        <v>0.78454545454545466</v>
      </c>
      <c r="AF249" s="178">
        <v>69</v>
      </c>
    </row>
    <row r="250" spans="1:32" x14ac:dyDescent="0.3">
      <c r="A250">
        <v>4</v>
      </c>
      <c r="B250" t="s">
        <v>110</v>
      </c>
      <c r="C250" t="s">
        <v>229</v>
      </c>
      <c r="D250" t="s">
        <v>9</v>
      </c>
      <c r="E250">
        <v>21</v>
      </c>
      <c r="F250" t="s">
        <v>37</v>
      </c>
      <c r="G250">
        <v>1</v>
      </c>
      <c r="H250" t="s">
        <v>111</v>
      </c>
      <c r="I250" t="s">
        <v>10</v>
      </c>
      <c r="J250" t="s">
        <v>10</v>
      </c>
      <c r="K250">
        <v>344</v>
      </c>
      <c r="L250">
        <v>23.163923642539061</v>
      </c>
      <c r="M250">
        <v>97.124134849779352</v>
      </c>
      <c r="N250">
        <f>(shortUnitDetails17[[#This Row],[Hour4-Spk/sec]]-shortUnitDetails17[[#This Row],[Hour1-Spk/sec]])/shortUnitDetails17[[#This Row],[Hour1-Spk/sec]]</f>
        <v>6.3785282890572462E-2</v>
      </c>
      <c r="O250">
        <v>22.696666666666669</v>
      </c>
      <c r="P250">
        <v>96.644008316253561</v>
      </c>
      <c r="Q250">
        <v>22.489444444444445</v>
      </c>
      <c r="R250">
        <v>96.582226021187864</v>
      </c>
      <c r="S250">
        <v>23.325203488372097</v>
      </c>
      <c r="T250">
        <v>97.427421850820181</v>
      </c>
      <c r="U250">
        <v>24.144379970673029</v>
      </c>
      <c r="V250">
        <v>97.780114634371813</v>
      </c>
      <c r="W250">
        <v>26.293640317290123</v>
      </c>
      <c r="X250">
        <v>4.6004253712635799E-2</v>
      </c>
      <c r="Y250">
        <v>22.696666666666669</v>
      </c>
      <c r="Z250">
        <v>2</v>
      </c>
      <c r="AA250">
        <v>22.489444444444445</v>
      </c>
      <c r="AB250">
        <v>0</v>
      </c>
      <c r="AC250">
        <v>23.325203488372097</v>
      </c>
      <c r="AD250">
        <v>59</v>
      </c>
      <c r="AE250">
        <v>24.144379970673029</v>
      </c>
      <c r="AF250">
        <v>89</v>
      </c>
    </row>
    <row r="251" spans="1:32" hidden="1" x14ac:dyDescent="0.3">
      <c r="A251" s="88"/>
      <c r="B251" t="s">
        <v>147</v>
      </c>
      <c r="D251" t="s">
        <v>9</v>
      </c>
      <c r="E251">
        <v>5</v>
      </c>
      <c r="F251" t="s">
        <v>36</v>
      </c>
      <c r="G251">
        <v>4</v>
      </c>
      <c r="H251" t="s">
        <v>88</v>
      </c>
      <c r="I251" t="s">
        <v>11</v>
      </c>
      <c r="J251" t="s">
        <v>72</v>
      </c>
      <c r="K251">
        <v>786</v>
      </c>
      <c r="L251">
        <v>0.62270288422546638</v>
      </c>
      <c r="M251">
        <v>15.335868187579212</v>
      </c>
      <c r="N251">
        <f>(shortUnitDetails17[[#This Row],[Hour4-Spk/sec]]-shortUnitDetails17[[#This Row],[Hour1-Spk/sec]])/shortUnitDetails17[[#This Row],[Hour1-Spk/sec]]</f>
        <v>0.23378934170411519</v>
      </c>
      <c r="O251">
        <v>0.6173393146796432</v>
      </c>
      <c r="P251">
        <v>13.623978201634879</v>
      </c>
      <c r="Q251">
        <v>0.5461111111111111</v>
      </c>
      <c r="R251">
        <v>9.6757852077001001</v>
      </c>
      <c r="S251">
        <v>0.56569444444444439</v>
      </c>
      <c r="T251">
        <v>10.585918266863615</v>
      </c>
      <c r="U251">
        <v>0.7616666666666666</v>
      </c>
      <c r="V251">
        <v>16.666666666666664</v>
      </c>
      <c r="W251">
        <v>1.1783128785525288</v>
      </c>
      <c r="X251">
        <v>1.5789488779882725</v>
      </c>
      <c r="Y251">
        <v>0.6173393146796432</v>
      </c>
      <c r="Z251">
        <v>162</v>
      </c>
      <c r="AA251">
        <v>0.5461111111111111</v>
      </c>
      <c r="AB251">
        <v>217</v>
      </c>
      <c r="AC251">
        <v>0.56569444444444439</v>
      </c>
      <c r="AD251">
        <v>204</v>
      </c>
      <c r="AE251">
        <v>0.7616666666666666</v>
      </c>
      <c r="AF251">
        <v>164</v>
      </c>
    </row>
    <row r="252" spans="1:32" hidden="1" x14ac:dyDescent="0.3">
      <c r="A252" s="88"/>
      <c r="B252" t="s">
        <v>147</v>
      </c>
      <c r="D252" t="s">
        <v>9</v>
      </c>
      <c r="E252">
        <v>5</v>
      </c>
      <c r="F252" t="s">
        <v>36</v>
      </c>
      <c r="G252">
        <v>8</v>
      </c>
      <c r="H252" t="s">
        <v>95</v>
      </c>
      <c r="I252" t="s">
        <v>11</v>
      </c>
      <c r="J252" t="s">
        <v>72</v>
      </c>
      <c r="K252">
        <v>786</v>
      </c>
      <c r="L252">
        <v>0.63723084952812381</v>
      </c>
      <c r="M252">
        <v>15.676476031834166</v>
      </c>
      <c r="N252">
        <f>(shortUnitDetails17[[#This Row],[Hour4-Spk/sec]]-shortUnitDetails17[[#This Row],[Hour1-Spk/sec]])/shortUnitDetails17[[#This Row],[Hour1-Spk/sec]]</f>
        <v>0.31448807101996806</v>
      </c>
      <c r="O252">
        <v>0.56371755388013989</v>
      </c>
      <c r="P252">
        <v>13.293543136190994</v>
      </c>
      <c r="Q252">
        <v>0.64337251089902203</v>
      </c>
      <c r="R252">
        <v>12.038999576091564</v>
      </c>
      <c r="S252">
        <v>0.60083333333333333</v>
      </c>
      <c r="T252">
        <v>15.11627906976744</v>
      </c>
      <c r="U252">
        <v>0.74099999999999999</v>
      </c>
      <c r="V252">
        <v>16.544417277913613</v>
      </c>
      <c r="W252">
        <v>1.3549819286363181</v>
      </c>
      <c r="X252">
        <v>1.4947643947480784</v>
      </c>
      <c r="Y252">
        <v>0.56371755388013989</v>
      </c>
      <c r="Z252">
        <v>162</v>
      </c>
      <c r="AA252">
        <v>0.64337251089902203</v>
      </c>
      <c r="AB252">
        <v>217</v>
      </c>
      <c r="AC252">
        <v>0.60083333333333333</v>
      </c>
      <c r="AD252">
        <v>204</v>
      </c>
      <c r="AE252">
        <v>0.74099999999999999</v>
      </c>
      <c r="AF252">
        <v>164</v>
      </c>
    </row>
    <row r="253" spans="1:32" hidden="1" x14ac:dyDescent="0.3">
      <c r="A253" s="88"/>
      <c r="B253" t="s">
        <v>147</v>
      </c>
      <c r="D253" t="s">
        <v>9</v>
      </c>
      <c r="E253">
        <v>5</v>
      </c>
      <c r="F253" t="s">
        <v>36</v>
      </c>
      <c r="G253">
        <v>11</v>
      </c>
      <c r="H253" t="s">
        <v>96</v>
      </c>
      <c r="I253" t="s">
        <v>11</v>
      </c>
      <c r="J253" t="s">
        <v>72</v>
      </c>
      <c r="K253">
        <v>786</v>
      </c>
      <c r="L253">
        <v>1.3246433858897095</v>
      </c>
      <c r="M253">
        <v>24.087621754943356</v>
      </c>
      <c r="N253">
        <f>(shortUnitDetails17[[#This Row],[Hour4-Spk/sec]]-shortUnitDetails17[[#This Row],[Hour1-Spk/sec]])/shortUnitDetails17[[#This Row],[Hour1-Spk/sec]]</f>
        <v>0.2825885639830521</v>
      </c>
      <c r="O253">
        <v>1.0268296763149705</v>
      </c>
      <c r="P253">
        <v>22.17453505007153</v>
      </c>
      <c r="Q253">
        <v>1.4057160894660894</v>
      </c>
      <c r="R253">
        <v>21.336484744305974</v>
      </c>
      <c r="S253">
        <v>1.5490277777777779</v>
      </c>
      <c r="T253">
        <v>23.312444046553267</v>
      </c>
      <c r="U253">
        <v>1.3170000000000002</v>
      </c>
      <c r="V253">
        <v>25.256947087933</v>
      </c>
      <c r="W253">
        <v>1.2959659841418805</v>
      </c>
      <c r="X253">
        <v>0.71347748292906643</v>
      </c>
      <c r="Y253">
        <v>1.0268296763149705</v>
      </c>
      <c r="Z253">
        <v>162</v>
      </c>
      <c r="AA253">
        <v>1.4057160894660894</v>
      </c>
      <c r="AB253">
        <v>217</v>
      </c>
      <c r="AC253">
        <v>1.5490277777777779</v>
      </c>
      <c r="AD253">
        <v>204</v>
      </c>
      <c r="AE253">
        <v>1.3170000000000002</v>
      </c>
      <c r="AF253">
        <v>164</v>
      </c>
    </row>
    <row r="254" spans="1:32" hidden="1" x14ac:dyDescent="0.3">
      <c r="A254" s="88"/>
      <c r="B254" t="s">
        <v>147</v>
      </c>
      <c r="D254" t="s">
        <v>9</v>
      </c>
      <c r="E254">
        <v>5</v>
      </c>
      <c r="F254" t="s">
        <v>36</v>
      </c>
      <c r="G254">
        <v>12</v>
      </c>
      <c r="H254" t="s">
        <v>97</v>
      </c>
      <c r="I254" t="s">
        <v>11</v>
      </c>
      <c r="J254" t="s">
        <v>72</v>
      </c>
      <c r="K254">
        <v>786</v>
      </c>
      <c r="L254">
        <v>6.2936846405228755</v>
      </c>
      <c r="M254">
        <v>89.465249662618078</v>
      </c>
      <c r="N254">
        <f>(shortUnitDetails17[[#This Row],[Hour4-Spk/sec]]-shortUnitDetails17[[#This Row],[Hour1-Spk/sec]])/shortUnitDetails17[[#This Row],[Hour1-Spk/sec]]</f>
        <v>-0.9682776952057367</v>
      </c>
      <c r="O254">
        <v>23.064738562091502</v>
      </c>
      <c r="P254">
        <v>94.529089627500952</v>
      </c>
      <c r="Q254">
        <v>0.61583333333333334</v>
      </c>
      <c r="R254">
        <v>97.554585152838428</v>
      </c>
      <c r="S254">
        <v>0.76250000000000007</v>
      </c>
      <c r="T254">
        <v>9.2050209205020916</v>
      </c>
      <c r="U254">
        <v>0.73166666666666669</v>
      </c>
      <c r="V254">
        <v>8.5735679520778731</v>
      </c>
      <c r="W254">
        <v>5.3274107792184253</v>
      </c>
      <c r="X254">
        <v>0.15468784768248497</v>
      </c>
      <c r="Y254">
        <v>23.064738562091502</v>
      </c>
      <c r="Z254">
        <v>162</v>
      </c>
      <c r="AA254">
        <v>0.61583333333333334</v>
      </c>
      <c r="AB254">
        <v>217</v>
      </c>
      <c r="AC254">
        <v>0.76250000000000007</v>
      </c>
      <c r="AD254">
        <v>204</v>
      </c>
      <c r="AE254">
        <v>0.73166666666666669</v>
      </c>
      <c r="AF254">
        <v>164</v>
      </c>
    </row>
    <row r="255" spans="1:32" hidden="1" x14ac:dyDescent="0.3">
      <c r="B255" t="s">
        <v>147</v>
      </c>
      <c r="D255" t="s">
        <v>9</v>
      </c>
      <c r="E255">
        <v>5</v>
      </c>
      <c r="F255" t="s">
        <v>36</v>
      </c>
      <c r="G255">
        <v>1</v>
      </c>
      <c r="H255" t="s">
        <v>84</v>
      </c>
      <c r="I255" t="s">
        <v>72</v>
      </c>
      <c r="J255" t="s">
        <v>72</v>
      </c>
      <c r="K255">
        <v>786</v>
      </c>
      <c r="L255">
        <v>1.5503055555555556</v>
      </c>
      <c r="M255">
        <v>57.123708901679414</v>
      </c>
      <c r="N255">
        <f>(shortUnitDetails17[[#This Row],[Hour4-Spk/sec]]-shortUnitDetails17[[#This Row],[Hour1-Spk/sec]])/shortUnitDetails17[[#This Row],[Hour1-Spk/sec]]</f>
        <v>-0.38239955512303625</v>
      </c>
      <c r="O255">
        <v>1.9980555555555555</v>
      </c>
      <c r="P255">
        <v>61.634756995581739</v>
      </c>
      <c r="Q255">
        <v>1.7249999999999999</v>
      </c>
      <c r="R255">
        <v>58.640316205533594</v>
      </c>
      <c r="S255">
        <v>1.2441666666666669</v>
      </c>
      <c r="T255">
        <v>57.309160305343511</v>
      </c>
      <c r="U255">
        <v>1.234</v>
      </c>
      <c r="V255">
        <v>50.866777487532659</v>
      </c>
      <c r="W255">
        <v>1.9041179786449631</v>
      </c>
      <c r="X255">
        <v>0.63776120308799422</v>
      </c>
      <c r="Y255">
        <v>1.9980555555555555</v>
      </c>
      <c r="Z255">
        <v>162</v>
      </c>
      <c r="AA255">
        <v>1.7249999999999999</v>
      </c>
      <c r="AB255">
        <v>217</v>
      </c>
      <c r="AC255">
        <v>1.2441666666666669</v>
      </c>
      <c r="AD255">
        <v>204</v>
      </c>
      <c r="AE255">
        <v>1.234</v>
      </c>
      <c r="AF255">
        <v>164</v>
      </c>
    </row>
    <row r="256" spans="1:32" hidden="1" x14ac:dyDescent="0.3">
      <c r="B256" t="s">
        <v>147</v>
      </c>
      <c r="D256" t="s">
        <v>9</v>
      </c>
      <c r="E256">
        <v>5</v>
      </c>
      <c r="F256" t="s">
        <v>36</v>
      </c>
      <c r="G256">
        <v>2</v>
      </c>
      <c r="H256" t="s">
        <v>134</v>
      </c>
      <c r="I256" t="s">
        <v>72</v>
      </c>
      <c r="J256" t="s">
        <v>72</v>
      </c>
      <c r="K256">
        <v>786</v>
      </c>
      <c r="L256">
        <v>6.9096534034034041E-2</v>
      </c>
      <c r="M256">
        <v>20.29102667744543</v>
      </c>
      <c r="N256">
        <f>(shortUnitDetails17[[#This Row],[Hour4-Spk/sec]]-shortUnitDetails17[[#This Row],[Hour1-Spk/sec]])/shortUnitDetails17[[#This Row],[Hour1-Spk/sec]]</f>
        <v>-0.23955182072829134</v>
      </c>
      <c r="O256">
        <v>8.2638888888888887E-2</v>
      </c>
      <c r="P256">
        <v>17.307692307692307</v>
      </c>
      <c r="Q256">
        <v>6.8888888888888902E-2</v>
      </c>
      <c r="R256">
        <v>21.212121212121211</v>
      </c>
      <c r="S256">
        <v>6.2015765765765764E-2</v>
      </c>
      <c r="T256">
        <v>30.597014925373134</v>
      </c>
      <c r="U256">
        <v>6.2842592592592589E-2</v>
      </c>
      <c r="V256">
        <v>12.962962962962962</v>
      </c>
      <c r="W256">
        <v>1.5671021559412754</v>
      </c>
      <c r="X256">
        <v>13.227805085146642</v>
      </c>
      <c r="Y256">
        <v>8.2638888888888887E-2</v>
      </c>
      <c r="Z256">
        <v>162</v>
      </c>
      <c r="AA256">
        <v>6.8888888888888902E-2</v>
      </c>
      <c r="AB256">
        <v>217</v>
      </c>
      <c r="AC256">
        <v>6.2015765765765764E-2</v>
      </c>
      <c r="AD256">
        <v>204</v>
      </c>
      <c r="AE256">
        <v>6.2842592592592589E-2</v>
      </c>
      <c r="AF256">
        <v>164</v>
      </c>
    </row>
    <row r="257" spans="1:32" hidden="1" x14ac:dyDescent="0.3">
      <c r="B257" t="s">
        <v>147</v>
      </c>
      <c r="D257" t="s">
        <v>9</v>
      </c>
      <c r="E257">
        <v>5</v>
      </c>
      <c r="F257" t="s">
        <v>36</v>
      </c>
      <c r="G257">
        <v>5</v>
      </c>
      <c r="H257" t="s">
        <v>113</v>
      </c>
      <c r="I257" t="s">
        <v>72</v>
      </c>
      <c r="J257" t="s">
        <v>72</v>
      </c>
      <c r="K257">
        <v>786</v>
      </c>
      <c r="L257">
        <v>0.99848931623931625</v>
      </c>
      <c r="M257">
        <v>13.030263838592862</v>
      </c>
      <c r="N257">
        <f>(shortUnitDetails17[[#This Row],[Hour4-Spk/sec]]-shortUnitDetails17[[#This Row],[Hour1-Spk/sec]])/shortUnitDetails17[[#This Row],[Hour1-Spk/sec]]</f>
        <v>0.24520580412398313</v>
      </c>
      <c r="O257">
        <v>0.81138888888888883</v>
      </c>
      <c r="P257">
        <v>10.11326860841424</v>
      </c>
      <c r="Q257">
        <v>1.3308333333333333</v>
      </c>
      <c r="R257">
        <v>17.557082686765686</v>
      </c>
      <c r="S257">
        <v>0.84138888888888896</v>
      </c>
      <c r="T257">
        <v>10.282696489593041</v>
      </c>
      <c r="U257">
        <v>1.010346153846154</v>
      </c>
      <c r="V257">
        <v>11.959739490822972</v>
      </c>
      <c r="W257">
        <v>1.2569577146079616</v>
      </c>
      <c r="X257">
        <v>1.0057036884068382</v>
      </c>
      <c r="Y257">
        <v>0.81138888888888883</v>
      </c>
      <c r="Z257">
        <v>162</v>
      </c>
      <c r="AA257">
        <v>1.3308333333333333</v>
      </c>
      <c r="AB257">
        <v>217</v>
      </c>
      <c r="AC257">
        <v>0.84138888888888896</v>
      </c>
      <c r="AD257">
        <v>204</v>
      </c>
      <c r="AE257">
        <v>1.010346153846154</v>
      </c>
      <c r="AF257">
        <v>164</v>
      </c>
    </row>
    <row r="258" spans="1:32" hidden="1" x14ac:dyDescent="0.3">
      <c r="B258" t="s">
        <v>147</v>
      </c>
      <c r="D258" t="s">
        <v>9</v>
      </c>
      <c r="E258">
        <v>5</v>
      </c>
      <c r="F258" t="s">
        <v>36</v>
      </c>
      <c r="G258">
        <v>6</v>
      </c>
      <c r="H258" t="s">
        <v>114</v>
      </c>
      <c r="I258" t="s">
        <v>72</v>
      </c>
      <c r="J258" t="s">
        <v>72</v>
      </c>
      <c r="K258">
        <v>786</v>
      </c>
      <c r="L258">
        <v>0.51778605769230768</v>
      </c>
      <c r="M258">
        <v>7.784296028880866</v>
      </c>
      <c r="N258">
        <f>(shortUnitDetails17[[#This Row],[Hour4-Spk/sec]]-shortUnitDetails17[[#This Row],[Hour1-Spk/sec]])/shortUnitDetails17[[#This Row],[Hour1-Spk/sec]]</f>
        <v>0.98024603316099057</v>
      </c>
      <c r="O258">
        <v>0.32958867521367524</v>
      </c>
      <c r="P258">
        <v>4.6423135464231349</v>
      </c>
      <c r="Q258">
        <v>0.45305555555555554</v>
      </c>
      <c r="R258">
        <v>4.9769585253456219</v>
      </c>
      <c r="S258">
        <v>0.63583333333333336</v>
      </c>
      <c r="T258">
        <v>7.8373847443419953</v>
      </c>
      <c r="U258">
        <v>0.65266666666666651</v>
      </c>
      <c r="V258">
        <v>7.4450772986167619</v>
      </c>
      <c r="W258">
        <v>1.2173054688572049</v>
      </c>
      <c r="X258">
        <v>1.9646389925634908</v>
      </c>
      <c r="Y258">
        <v>0.32958867521367524</v>
      </c>
      <c r="Z258">
        <v>162</v>
      </c>
      <c r="AA258">
        <v>0.45305555555555554</v>
      </c>
      <c r="AB258">
        <v>217</v>
      </c>
      <c r="AC258">
        <v>0.63583333333333336</v>
      </c>
      <c r="AD258">
        <v>204</v>
      </c>
      <c r="AE258">
        <v>0.65266666666666651</v>
      </c>
      <c r="AF258">
        <v>164</v>
      </c>
    </row>
    <row r="259" spans="1:32" hidden="1" x14ac:dyDescent="0.3">
      <c r="B259" t="s">
        <v>147</v>
      </c>
      <c r="D259" t="s">
        <v>9</v>
      </c>
      <c r="E259">
        <v>5</v>
      </c>
      <c r="F259" t="s">
        <v>36</v>
      </c>
      <c r="G259">
        <v>7</v>
      </c>
      <c r="H259" t="s">
        <v>135</v>
      </c>
      <c r="I259" t="s">
        <v>72</v>
      </c>
      <c r="J259" t="s">
        <v>72</v>
      </c>
      <c r="K259">
        <v>786</v>
      </c>
      <c r="L259">
        <v>0.29979455790464016</v>
      </c>
      <c r="M259">
        <v>41.830432341381247</v>
      </c>
      <c r="N259">
        <f>(shortUnitDetails17[[#This Row],[Hour4-Spk/sec]]-shortUnitDetails17[[#This Row],[Hour1-Spk/sec]])/shortUnitDetails17[[#This Row],[Hour1-Spk/sec]]</f>
        <v>-0.27952723089299841</v>
      </c>
      <c r="O259">
        <v>0.37183604336043358</v>
      </c>
      <c r="P259">
        <v>45.204741379310342</v>
      </c>
      <c r="Q259">
        <v>0.31388888888888888</v>
      </c>
      <c r="R259">
        <v>38.779342723004696</v>
      </c>
      <c r="S259">
        <v>0.24555555555555561</v>
      </c>
      <c r="T259">
        <v>35.826771653543304</v>
      </c>
      <c r="U259">
        <v>0.2678977438136827</v>
      </c>
      <c r="V259">
        <v>48.73046875</v>
      </c>
      <c r="W259">
        <v>2.1486855896289394</v>
      </c>
      <c r="X259">
        <v>3.03381444432409</v>
      </c>
      <c r="Y259">
        <v>0.37183604336043358</v>
      </c>
      <c r="Z259">
        <v>162</v>
      </c>
      <c r="AA259">
        <v>0.31388888888888888</v>
      </c>
      <c r="AB259">
        <v>217</v>
      </c>
      <c r="AC259">
        <v>0.24555555555555561</v>
      </c>
      <c r="AD259">
        <v>204</v>
      </c>
      <c r="AE259">
        <v>0.2678977438136827</v>
      </c>
      <c r="AF259">
        <v>164</v>
      </c>
    </row>
    <row r="260" spans="1:32" hidden="1" x14ac:dyDescent="0.3">
      <c r="B260" t="s">
        <v>147</v>
      </c>
      <c r="D260" t="s">
        <v>9</v>
      </c>
      <c r="E260">
        <v>5</v>
      </c>
      <c r="F260" t="s">
        <v>36</v>
      </c>
      <c r="G260">
        <v>9</v>
      </c>
      <c r="H260" t="s">
        <v>115</v>
      </c>
      <c r="I260" t="s">
        <v>72</v>
      </c>
      <c r="J260" t="s">
        <v>72</v>
      </c>
      <c r="K260">
        <v>786</v>
      </c>
      <c r="L260">
        <v>0.58132929104477604</v>
      </c>
      <c r="M260">
        <v>9.0254934210526319</v>
      </c>
      <c r="N260">
        <f>(shortUnitDetails17[[#This Row],[Hour4-Spk/sec]]-shortUnitDetails17[[#This Row],[Hour1-Spk/sec]])/shortUnitDetails17[[#This Row],[Hour1-Spk/sec]]</f>
        <v>-0.3701277574757586</v>
      </c>
      <c r="O260">
        <v>0.71361111111111108</v>
      </c>
      <c r="P260">
        <v>10.942028985507246</v>
      </c>
      <c r="Q260">
        <v>0.63527777777777772</v>
      </c>
      <c r="R260">
        <v>10.23454157782516</v>
      </c>
      <c r="S260">
        <v>0.52694444444444444</v>
      </c>
      <c r="T260">
        <v>7.9443892750744789</v>
      </c>
      <c r="U260">
        <v>0.44948383084577115</v>
      </c>
      <c r="V260">
        <v>6.3245823389021476</v>
      </c>
      <c r="W260">
        <v>1.1185799599229835</v>
      </c>
      <c r="X260">
        <v>1.6896556504163147</v>
      </c>
      <c r="Y260">
        <v>0.71361111111111108</v>
      </c>
      <c r="Z260">
        <v>162</v>
      </c>
      <c r="AA260">
        <v>0.63527777777777772</v>
      </c>
      <c r="AB260">
        <v>217</v>
      </c>
      <c r="AC260">
        <v>0.52694444444444444</v>
      </c>
      <c r="AD260">
        <v>204</v>
      </c>
      <c r="AE260">
        <v>0.44948383084577115</v>
      </c>
      <c r="AF260">
        <v>164</v>
      </c>
    </row>
    <row r="261" spans="1:32" hidden="1" x14ac:dyDescent="0.3">
      <c r="B261" t="s">
        <v>147</v>
      </c>
      <c r="D261" t="s">
        <v>9</v>
      </c>
      <c r="E261">
        <v>5</v>
      </c>
      <c r="F261" t="s">
        <v>36</v>
      </c>
      <c r="G261">
        <v>10</v>
      </c>
      <c r="H261" t="s">
        <v>144</v>
      </c>
      <c r="I261" t="s">
        <v>72</v>
      </c>
      <c r="J261" t="s">
        <v>10</v>
      </c>
      <c r="K261">
        <v>786</v>
      </c>
      <c r="L261">
        <v>0.19551923076923075</v>
      </c>
      <c r="M261">
        <v>7.9603484529888853</v>
      </c>
      <c r="N261">
        <f>(shortUnitDetails17[[#This Row],[Hour4-Spk/sec]]-shortUnitDetails17[[#This Row],[Hour1-Spk/sec]])/shortUnitDetails17[[#This Row],[Hour1-Spk/sec]]</f>
        <v>-0.17763328998699623</v>
      </c>
      <c r="O261">
        <v>0.21361111111111111</v>
      </c>
      <c r="P261">
        <v>7.9865016872890893</v>
      </c>
      <c r="Q261">
        <v>0.21388888888888891</v>
      </c>
      <c r="R261">
        <v>6.6478076379066486</v>
      </c>
      <c r="S261">
        <v>0.1789102564102564</v>
      </c>
      <c r="T261">
        <v>9.6021947873799718</v>
      </c>
      <c r="U261">
        <v>0.17566666666666664</v>
      </c>
      <c r="V261">
        <v>6.0031595576619274</v>
      </c>
      <c r="W261">
        <v>1.3039615950883874</v>
      </c>
      <c r="X261">
        <v>4.9412550953726599</v>
      </c>
      <c r="Y261">
        <v>0.21361111111111111</v>
      </c>
      <c r="Z261">
        <v>162</v>
      </c>
      <c r="AA261">
        <v>0.21388888888888891</v>
      </c>
      <c r="AB261">
        <v>217</v>
      </c>
      <c r="AC261">
        <v>0.1789102564102564</v>
      </c>
      <c r="AD261">
        <v>204</v>
      </c>
      <c r="AE261">
        <v>0.17566666666666664</v>
      </c>
      <c r="AF261">
        <v>164</v>
      </c>
    </row>
    <row r="262" spans="1:32" hidden="1" x14ac:dyDescent="0.3">
      <c r="B262" t="s">
        <v>147</v>
      </c>
      <c r="D262" t="s">
        <v>9</v>
      </c>
      <c r="E262">
        <v>5</v>
      </c>
      <c r="F262" t="s">
        <v>36</v>
      </c>
      <c r="G262">
        <v>13</v>
      </c>
      <c r="H262" t="s">
        <v>123</v>
      </c>
      <c r="I262" t="s">
        <v>72</v>
      </c>
      <c r="J262" t="s">
        <v>10</v>
      </c>
      <c r="K262">
        <v>786</v>
      </c>
      <c r="L262">
        <v>0.18668792517006805</v>
      </c>
      <c r="M262">
        <v>4.8686514886164618</v>
      </c>
      <c r="N262">
        <f>(shortUnitDetails17[[#This Row],[Hour4-Spk/sec]]-shortUnitDetails17[[#This Row],[Hour1-Spk/sec]])/shortUnitDetails17[[#This Row],[Hour1-Spk/sec]]</f>
        <v>166.30102040816328</v>
      </c>
      <c r="O262">
        <v>1.6666666666666668E-3</v>
      </c>
      <c r="P262">
        <v>0</v>
      </c>
      <c r="Q262">
        <v>0.20277777777777781</v>
      </c>
      <c r="R262">
        <v>5.9113300492610836</v>
      </c>
      <c r="S262">
        <v>0.26347222222222222</v>
      </c>
      <c r="T262">
        <v>2.6970954356846475</v>
      </c>
      <c r="U262">
        <v>0.27883503401360549</v>
      </c>
      <c r="V262">
        <v>4.2735042735042734</v>
      </c>
      <c r="W262">
        <v>12.988361580648927</v>
      </c>
      <c r="X262">
        <v>5.3327700096711794</v>
      </c>
      <c r="Y262">
        <v>1.6666666666666668E-3</v>
      </c>
      <c r="Z262">
        <v>162</v>
      </c>
      <c r="AA262">
        <v>0.20277777777777781</v>
      </c>
      <c r="AB262">
        <v>217</v>
      </c>
      <c r="AC262">
        <v>0.26347222222222222</v>
      </c>
      <c r="AD262">
        <v>204</v>
      </c>
      <c r="AE262">
        <v>0.27883503401360549</v>
      </c>
      <c r="AF262">
        <v>164</v>
      </c>
    </row>
    <row r="263" spans="1:32" hidden="1" x14ac:dyDescent="0.3">
      <c r="B263" t="s">
        <v>147</v>
      </c>
      <c r="D263" t="s">
        <v>9</v>
      </c>
      <c r="E263">
        <v>5</v>
      </c>
      <c r="F263" t="s">
        <v>36</v>
      </c>
      <c r="G263">
        <v>14</v>
      </c>
      <c r="H263" t="s">
        <v>102</v>
      </c>
      <c r="I263" t="s">
        <v>72</v>
      </c>
      <c r="J263" t="s">
        <v>10</v>
      </c>
      <c r="K263">
        <v>786</v>
      </c>
      <c r="L263">
        <v>0.14699672953764448</v>
      </c>
      <c r="M263">
        <v>10.826103357223689</v>
      </c>
      <c r="N263">
        <f>(shortUnitDetails17[[#This Row],[Hour4-Spk/sec]]-shortUnitDetails17[[#This Row],[Hour1-Spk/sec]])/shortUnitDetails17[[#This Row],[Hour1-Spk/sec]]</f>
        <v>1.0040656763096167</v>
      </c>
      <c r="O263">
        <v>8.8819444444444451E-2</v>
      </c>
      <c r="P263">
        <v>30.998509687034275</v>
      </c>
      <c r="Q263">
        <v>0.1411111111111111</v>
      </c>
      <c r="R263">
        <v>1.8912529550827424</v>
      </c>
      <c r="S263">
        <v>0.18005636259502236</v>
      </c>
      <c r="T263">
        <v>4.2553191489361701</v>
      </c>
      <c r="U263">
        <v>0.17799999999999999</v>
      </c>
      <c r="V263">
        <v>1.7182130584192441</v>
      </c>
      <c r="W263">
        <v>1.3704013417700134</v>
      </c>
      <c r="X263">
        <v>6.753602501208313</v>
      </c>
      <c r="Y263">
        <v>8.8819444444444451E-2</v>
      </c>
      <c r="Z263">
        <v>162</v>
      </c>
      <c r="AA263">
        <v>0.1411111111111111</v>
      </c>
      <c r="AB263">
        <v>217</v>
      </c>
      <c r="AC263">
        <v>0.18005636259502236</v>
      </c>
      <c r="AD263">
        <v>204</v>
      </c>
      <c r="AE263">
        <v>0.17799999999999999</v>
      </c>
      <c r="AF263">
        <v>164</v>
      </c>
    </row>
    <row r="264" spans="1:32" x14ac:dyDescent="0.3">
      <c r="A264">
        <v>3</v>
      </c>
      <c r="B264" t="s">
        <v>98</v>
      </c>
      <c r="D264" t="s">
        <v>9</v>
      </c>
      <c r="E264">
        <v>22</v>
      </c>
      <c r="F264" t="s">
        <v>37</v>
      </c>
      <c r="G264">
        <v>2</v>
      </c>
      <c r="H264" t="s">
        <v>99</v>
      </c>
      <c r="I264" t="s">
        <v>72</v>
      </c>
      <c r="J264" t="s">
        <v>10</v>
      </c>
      <c r="K264">
        <v>769</v>
      </c>
      <c r="L264">
        <v>9.5806787139349279</v>
      </c>
      <c r="M264">
        <v>84.929377202640126</v>
      </c>
      <c r="N264">
        <f>(shortUnitDetails17[[#This Row],[Hour4-Spk/sec]]-shortUnitDetails17[[#This Row],[Hour1-Spk/sec]])/shortUnitDetails17[[#This Row],[Hour1-Spk/sec]]</f>
        <v>-0.14880710659898491</v>
      </c>
      <c r="O264">
        <v>10.944444444444445</v>
      </c>
      <c r="P264">
        <v>89.600310438494375</v>
      </c>
      <c r="Q264">
        <v>9.2182704112952738</v>
      </c>
      <c r="R264">
        <v>82.661470264481011</v>
      </c>
      <c r="S264">
        <v>8.8441666666666645</v>
      </c>
      <c r="T264">
        <v>82.700409244102076</v>
      </c>
      <c r="U264">
        <v>9.3158333333333321</v>
      </c>
      <c r="V264">
        <v>83.691939392170028</v>
      </c>
      <c r="W264">
        <v>1.827834828736588</v>
      </c>
      <c r="X264">
        <v>0.1013229885104536</v>
      </c>
      <c r="Y264">
        <v>10.944444444444445</v>
      </c>
      <c r="Z264">
        <v>167</v>
      </c>
      <c r="AA264">
        <v>9.2182704112952738</v>
      </c>
      <c r="AB264">
        <v>195</v>
      </c>
      <c r="AC264">
        <v>8.8441666666666645</v>
      </c>
      <c r="AD264">
        <v>213</v>
      </c>
      <c r="AE264">
        <v>9.3158333333333321</v>
      </c>
      <c r="AF264">
        <v>69</v>
      </c>
    </row>
    <row r="265" spans="1:32" hidden="1" x14ac:dyDescent="0.3">
      <c r="B265" t="s">
        <v>161</v>
      </c>
      <c r="D265" t="s">
        <v>9</v>
      </c>
      <c r="E265">
        <v>8</v>
      </c>
      <c r="F265" t="s">
        <v>36</v>
      </c>
      <c r="G265">
        <v>2</v>
      </c>
      <c r="H265" t="s">
        <v>143</v>
      </c>
      <c r="I265" t="s">
        <v>72</v>
      </c>
      <c r="J265" t="s">
        <v>120</v>
      </c>
      <c r="K265">
        <v>1000</v>
      </c>
      <c r="L265">
        <v>9.5672844402143262</v>
      </c>
      <c r="M265">
        <v>68.137139632225001</v>
      </c>
      <c r="N265">
        <f>(shortUnitDetails17[[#This Row],[Hour4-Spk/sec]]-shortUnitDetails17[[#This Row],[Hour1-Spk/sec]])/shortUnitDetails17[[#This Row],[Hour1-Spk/sec]]</f>
        <v>-4.2882162990531408E-2</v>
      </c>
      <c r="O265">
        <v>10.150555555555556</v>
      </c>
      <c r="P265">
        <v>69.547370149417105</v>
      </c>
      <c r="Q265">
        <v>9.3330555555555552</v>
      </c>
      <c r="R265">
        <v>67.242200523934272</v>
      </c>
      <c r="S265">
        <v>9.0702488719684151</v>
      </c>
      <c r="T265">
        <v>66.284354035922959</v>
      </c>
      <c r="U265">
        <v>9.7152777777777786</v>
      </c>
      <c r="V265">
        <v>68.474188474188466</v>
      </c>
      <c r="W265">
        <v>1.0145885309740927</v>
      </c>
      <c r="X265">
        <v>0.10474652061480716</v>
      </c>
      <c r="Y265">
        <v>10.150555555555556</v>
      </c>
      <c r="Z265">
        <v>193</v>
      </c>
      <c r="AA265">
        <v>9.3330555555555552</v>
      </c>
      <c r="AB265">
        <v>252</v>
      </c>
      <c r="AC265">
        <v>9.0702488719684151</v>
      </c>
      <c r="AD265">
        <v>208</v>
      </c>
      <c r="AE265">
        <v>9.7152777777777786</v>
      </c>
      <c r="AF265">
        <v>307</v>
      </c>
    </row>
    <row r="266" spans="1:32" hidden="1" x14ac:dyDescent="0.3">
      <c r="B266" t="s">
        <v>161</v>
      </c>
      <c r="D266" t="s">
        <v>9</v>
      </c>
      <c r="E266">
        <v>8</v>
      </c>
      <c r="F266" t="s">
        <v>36</v>
      </c>
      <c r="G266">
        <v>3</v>
      </c>
      <c r="H266" t="s">
        <v>157</v>
      </c>
      <c r="I266" t="s">
        <v>10</v>
      </c>
      <c r="J266" t="s">
        <v>72</v>
      </c>
      <c r="K266">
        <v>1000</v>
      </c>
      <c r="L266">
        <v>8.8597188888888905</v>
      </c>
      <c r="M266">
        <v>67.617379521111729</v>
      </c>
      <c r="N266">
        <f>(shortUnitDetails17[[#This Row],[Hour4-Spk/sec]]-shortUnitDetails17[[#This Row],[Hour1-Spk/sec]])/shortUnitDetails17[[#This Row],[Hour1-Spk/sec]]</f>
        <v>0.84137723524913244</v>
      </c>
      <c r="O266">
        <v>4.7858199999999993</v>
      </c>
      <c r="P266">
        <v>42.110065583119479</v>
      </c>
      <c r="Q266">
        <v>11.108333333333334</v>
      </c>
      <c r="R266">
        <v>74.689813888333006</v>
      </c>
      <c r="S266">
        <v>10.732222222222225</v>
      </c>
      <c r="T266">
        <v>73.561314038675604</v>
      </c>
      <c r="U266">
        <v>8.8125000000000018</v>
      </c>
      <c r="V266">
        <v>64.977931904161409</v>
      </c>
      <c r="W266">
        <v>1.190641276361905</v>
      </c>
      <c r="X266">
        <v>0.11259783772265923</v>
      </c>
      <c r="Y266">
        <v>4.7858199999999993</v>
      </c>
      <c r="Z266">
        <v>193</v>
      </c>
      <c r="AA266">
        <v>11.108333333333334</v>
      </c>
      <c r="AB266">
        <v>252</v>
      </c>
      <c r="AC266">
        <v>10.732222222222225</v>
      </c>
      <c r="AD266">
        <v>208</v>
      </c>
      <c r="AE266">
        <v>8.8125000000000018</v>
      </c>
      <c r="AF266">
        <v>307</v>
      </c>
    </row>
    <row r="267" spans="1:32" hidden="1" x14ac:dyDescent="0.3">
      <c r="B267" t="s">
        <v>161</v>
      </c>
      <c r="D267" t="s">
        <v>9</v>
      </c>
      <c r="E267">
        <v>8</v>
      </c>
      <c r="F267" t="s">
        <v>36</v>
      </c>
      <c r="G267">
        <v>5</v>
      </c>
      <c r="H267" t="s">
        <v>137</v>
      </c>
      <c r="I267" t="s">
        <v>72</v>
      </c>
      <c r="J267" t="s">
        <v>10</v>
      </c>
      <c r="K267">
        <v>1000</v>
      </c>
      <c r="L267">
        <v>0.71055166477041487</v>
      </c>
      <c r="M267">
        <v>53.731455117638241</v>
      </c>
      <c r="N267">
        <f>(shortUnitDetails17[[#This Row],[Hour4-Spk/sec]]-shortUnitDetails17[[#This Row],[Hour1-Spk/sec]])/shortUnitDetails17[[#This Row],[Hour1-Spk/sec]]</f>
        <v>0.62198340674776786</v>
      </c>
      <c r="O267">
        <v>0.51874074999075004</v>
      </c>
      <c r="P267">
        <v>49.978678038379535</v>
      </c>
      <c r="Q267">
        <v>0.68777777777777782</v>
      </c>
      <c r="R267">
        <v>54.707070707070706</v>
      </c>
      <c r="S267">
        <v>0.79429924242424255</v>
      </c>
      <c r="T267">
        <v>58.522483940042825</v>
      </c>
      <c r="U267">
        <v>0.84138888888888885</v>
      </c>
      <c r="V267">
        <v>48.596896665566192</v>
      </c>
      <c r="W267">
        <v>3.3139637517015572</v>
      </c>
      <c r="X267">
        <v>1.1499854512779555</v>
      </c>
      <c r="Y267">
        <v>0.51874074999075004</v>
      </c>
      <c r="Z267">
        <v>193</v>
      </c>
      <c r="AA267">
        <v>0.68777777777777782</v>
      </c>
      <c r="AB267">
        <v>252</v>
      </c>
      <c r="AC267">
        <v>0.79429924242424255</v>
      </c>
      <c r="AD267">
        <v>208</v>
      </c>
      <c r="AE267">
        <v>0.84138888888888885</v>
      </c>
      <c r="AF267">
        <v>307</v>
      </c>
    </row>
    <row r="268" spans="1:32" hidden="1" x14ac:dyDescent="0.3">
      <c r="B268" t="s">
        <v>161</v>
      </c>
      <c r="D268" t="s">
        <v>9</v>
      </c>
      <c r="E268">
        <v>8</v>
      </c>
      <c r="F268" t="s">
        <v>36</v>
      </c>
      <c r="G268">
        <v>6</v>
      </c>
      <c r="H268" t="s">
        <v>113</v>
      </c>
      <c r="I268" t="s">
        <v>72</v>
      </c>
      <c r="J268" t="s">
        <v>72</v>
      </c>
      <c r="K268">
        <v>1000</v>
      </c>
      <c r="L268">
        <v>2.1019097222222225</v>
      </c>
      <c r="M268">
        <v>18.775845293116031</v>
      </c>
      <c r="N268">
        <f>(shortUnitDetails17[[#This Row],[Hour4-Spk/sec]]-shortUnitDetails17[[#This Row],[Hour1-Spk/sec]])/shortUnitDetails17[[#This Row],[Hour1-Spk/sec]]</f>
        <v>1.1328801812608142E-2</v>
      </c>
      <c r="O268">
        <v>2.0841666666666669</v>
      </c>
      <c r="P268">
        <v>16.620018659202984</v>
      </c>
      <c r="Q268">
        <v>1.961805555555556</v>
      </c>
      <c r="R268">
        <v>18.558261108818268</v>
      </c>
      <c r="S268">
        <v>2.2538888888888891</v>
      </c>
      <c r="T268">
        <v>20.894970414201183</v>
      </c>
      <c r="U268">
        <v>2.1077777777777778</v>
      </c>
      <c r="V268">
        <v>18.22854883353104</v>
      </c>
      <c r="W268">
        <v>1.161236096452219</v>
      </c>
      <c r="X268">
        <v>0.47248219336527109</v>
      </c>
      <c r="Y268">
        <v>2.0841666666666669</v>
      </c>
      <c r="Z268">
        <v>193</v>
      </c>
      <c r="AA268">
        <v>1.961805555555556</v>
      </c>
      <c r="AB268">
        <v>252</v>
      </c>
      <c r="AC268">
        <v>2.2538888888888891</v>
      </c>
      <c r="AD268">
        <v>208</v>
      </c>
      <c r="AE268">
        <v>2.1077777777777778</v>
      </c>
      <c r="AF268">
        <v>307</v>
      </c>
    </row>
    <row r="269" spans="1:32" hidden="1" x14ac:dyDescent="0.3">
      <c r="A269" s="88"/>
      <c r="B269" t="s">
        <v>161</v>
      </c>
      <c r="D269" t="s">
        <v>9</v>
      </c>
      <c r="E269">
        <v>8</v>
      </c>
      <c r="F269" t="s">
        <v>36</v>
      </c>
      <c r="G269">
        <v>4</v>
      </c>
      <c r="H269" t="s">
        <v>132</v>
      </c>
      <c r="I269" t="s">
        <v>11</v>
      </c>
      <c r="J269" t="s">
        <v>10</v>
      </c>
      <c r="K269">
        <v>1000</v>
      </c>
      <c r="L269">
        <v>2.9541319444444447</v>
      </c>
      <c r="M269">
        <v>32.622862673405741</v>
      </c>
      <c r="N269">
        <f>(shortUnitDetails17[[#This Row],[Hour4-Spk/sec]]-shortUnitDetails17[[#This Row],[Hour1-Spk/sec]])/shortUnitDetails17[[#This Row],[Hour1-Spk/sec]]</f>
        <v>0.62976560293702344</v>
      </c>
      <c r="O269">
        <v>1.9672222222222224</v>
      </c>
      <c r="P269">
        <v>26.729737362327029</v>
      </c>
      <c r="Q269">
        <v>3.1134722222222226</v>
      </c>
      <c r="R269">
        <v>32.575028436433634</v>
      </c>
      <c r="S269">
        <v>3.529722222222222</v>
      </c>
      <c r="T269">
        <v>35.185330919965374</v>
      </c>
      <c r="U269">
        <v>3.2061111111111114</v>
      </c>
      <c r="V269">
        <v>33.165785596672151</v>
      </c>
      <c r="W269">
        <v>1.264776863060497</v>
      </c>
      <c r="X269">
        <v>0.33668171316324857</v>
      </c>
      <c r="Y269">
        <v>1.9672222222222224</v>
      </c>
      <c r="Z269">
        <v>193</v>
      </c>
      <c r="AA269">
        <v>3.1134722222222226</v>
      </c>
      <c r="AB269">
        <v>252</v>
      </c>
      <c r="AC269">
        <v>3.529722222222222</v>
      </c>
      <c r="AD269">
        <v>208</v>
      </c>
      <c r="AE269">
        <v>3.2061111111111114</v>
      </c>
      <c r="AF269">
        <v>307</v>
      </c>
    </row>
    <row r="270" spans="1:32" hidden="1" x14ac:dyDescent="0.3">
      <c r="A270" s="88"/>
      <c r="B270" t="s">
        <v>161</v>
      </c>
      <c r="D270" t="s">
        <v>9</v>
      </c>
      <c r="E270">
        <v>8</v>
      </c>
      <c r="F270" t="s">
        <v>36</v>
      </c>
      <c r="G270">
        <v>7</v>
      </c>
      <c r="H270" t="s">
        <v>153</v>
      </c>
      <c r="I270" t="s">
        <v>11</v>
      </c>
      <c r="J270" t="s">
        <v>10</v>
      </c>
      <c r="K270">
        <v>1000</v>
      </c>
      <c r="L270">
        <v>0.60225252165188004</v>
      </c>
      <c r="M270">
        <v>14.355489488214058</v>
      </c>
      <c r="N270">
        <f>(shortUnitDetails17[[#This Row],[Hour4-Spk/sec]]-shortUnitDetails17[[#This Row],[Hour1-Spk/sec]])/shortUnitDetails17[[#This Row],[Hour1-Spk/sec]]</f>
        <v>8.6556086746510469E-2</v>
      </c>
      <c r="O270">
        <v>0.51166666666666671</v>
      </c>
      <c r="P270">
        <v>12.44192049561177</v>
      </c>
      <c r="Q270">
        <v>0.6166666666666667</v>
      </c>
      <c r="R270">
        <v>11.987381703470032</v>
      </c>
      <c r="S270">
        <v>0.72472222222222238</v>
      </c>
      <c r="T270">
        <v>18.934457646607896</v>
      </c>
      <c r="U270">
        <v>0.55595453105196457</v>
      </c>
      <c r="V270">
        <v>14.007782101167315</v>
      </c>
      <c r="W270">
        <v>1.1784934595977523</v>
      </c>
      <c r="X270">
        <v>1.6317536325512862</v>
      </c>
      <c r="Y270">
        <v>0.51166666666666671</v>
      </c>
      <c r="Z270">
        <v>193</v>
      </c>
      <c r="AA270">
        <v>0.6166666666666667</v>
      </c>
      <c r="AB270">
        <v>252</v>
      </c>
      <c r="AC270">
        <v>0.72472222222222238</v>
      </c>
      <c r="AD270">
        <v>208</v>
      </c>
      <c r="AE270">
        <v>0.55595453105196457</v>
      </c>
      <c r="AF270">
        <v>307</v>
      </c>
    </row>
    <row r="271" spans="1:32" hidden="1" x14ac:dyDescent="0.3">
      <c r="A271" s="88"/>
      <c r="B271" t="s">
        <v>161</v>
      </c>
      <c r="D271" t="s">
        <v>9</v>
      </c>
      <c r="E271">
        <v>8</v>
      </c>
      <c r="F271" t="s">
        <v>36</v>
      </c>
      <c r="G271">
        <v>8</v>
      </c>
      <c r="H271" t="s">
        <v>114</v>
      </c>
      <c r="I271" t="s">
        <v>11</v>
      </c>
      <c r="J271" t="s">
        <v>10</v>
      </c>
      <c r="K271">
        <v>1000</v>
      </c>
      <c r="L271">
        <v>1.8213211605648001</v>
      </c>
      <c r="M271">
        <v>23.604208794598485</v>
      </c>
      <c r="N271">
        <f>(shortUnitDetails17[[#This Row],[Hour4-Spk/sec]]-shortUnitDetails17[[#This Row],[Hour1-Spk/sec]])/shortUnitDetails17[[#This Row],[Hour1-Spk/sec]]</f>
        <v>-2.7072559023638611E-2</v>
      </c>
      <c r="O271">
        <v>1.8160714285714288</v>
      </c>
      <c r="P271">
        <v>23.710879284649778</v>
      </c>
      <c r="Q271">
        <v>1.8785574860574863</v>
      </c>
      <c r="R271">
        <v>23.381865359665561</v>
      </c>
      <c r="S271">
        <v>1.8237499999999998</v>
      </c>
      <c r="T271">
        <v>24.835007173601149</v>
      </c>
      <c r="U271">
        <v>1.7669057276302851</v>
      </c>
      <c r="V271">
        <v>22.976063424302485</v>
      </c>
      <c r="W271">
        <v>1.144213147401943</v>
      </c>
      <c r="X271">
        <v>0.52968891913766469</v>
      </c>
      <c r="Y271">
        <v>1.8160714285714288</v>
      </c>
      <c r="Z271">
        <v>193</v>
      </c>
      <c r="AA271">
        <v>1.8785574860574863</v>
      </c>
      <c r="AB271">
        <v>252</v>
      </c>
      <c r="AC271">
        <v>1.8237499999999998</v>
      </c>
      <c r="AD271">
        <v>208</v>
      </c>
      <c r="AE271">
        <v>1.7669057276302851</v>
      </c>
      <c r="AF271">
        <v>307</v>
      </c>
    </row>
    <row r="272" spans="1:32" hidden="1" x14ac:dyDescent="0.3">
      <c r="A272" s="88"/>
      <c r="B272" t="s">
        <v>161</v>
      </c>
      <c r="D272" t="s">
        <v>9</v>
      </c>
      <c r="E272">
        <v>8</v>
      </c>
      <c r="F272" t="s">
        <v>36</v>
      </c>
      <c r="G272">
        <v>9</v>
      </c>
      <c r="H272" t="s">
        <v>95</v>
      </c>
      <c r="I272" t="s">
        <v>11</v>
      </c>
      <c r="J272" t="s">
        <v>10</v>
      </c>
      <c r="K272">
        <v>1000</v>
      </c>
      <c r="L272">
        <v>1.7083061343777732</v>
      </c>
      <c r="M272">
        <v>23.714631729604758</v>
      </c>
      <c r="N272">
        <f>(shortUnitDetails17[[#This Row],[Hour4-Spk/sec]]-shortUnitDetails17[[#This Row],[Hour1-Spk/sec]])/shortUnitDetails17[[#This Row],[Hour1-Spk/sec]]</f>
        <v>-9.539328595932374E-2</v>
      </c>
      <c r="O272">
        <v>1.7899122807017545</v>
      </c>
      <c r="P272">
        <v>23.430896853967756</v>
      </c>
      <c r="Q272">
        <v>1.7149789234760053</v>
      </c>
      <c r="R272">
        <v>26.197676269298103</v>
      </c>
      <c r="S272">
        <v>1.7091666666666665</v>
      </c>
      <c r="T272">
        <v>23.029416544774904</v>
      </c>
      <c r="U272">
        <v>1.6191666666666666</v>
      </c>
      <c r="V272">
        <v>21.86373777243865</v>
      </c>
      <c r="W272">
        <v>1.1810253518693039</v>
      </c>
      <c r="X272">
        <v>0.58388307916937054</v>
      </c>
      <c r="Y272">
        <v>1.7899122807017545</v>
      </c>
      <c r="Z272">
        <v>193</v>
      </c>
      <c r="AA272">
        <v>1.7149789234760053</v>
      </c>
      <c r="AB272">
        <v>252</v>
      </c>
      <c r="AC272">
        <v>1.7091666666666665</v>
      </c>
      <c r="AD272">
        <v>208</v>
      </c>
      <c r="AE272">
        <v>1.6191666666666666</v>
      </c>
      <c r="AF272">
        <v>307</v>
      </c>
    </row>
    <row r="273" spans="1:32" hidden="1" x14ac:dyDescent="0.3">
      <c r="A273" s="88"/>
      <c r="B273" t="s">
        <v>161</v>
      </c>
      <c r="D273" t="s">
        <v>9</v>
      </c>
      <c r="E273">
        <v>8</v>
      </c>
      <c r="F273" t="s">
        <v>36</v>
      </c>
      <c r="G273">
        <v>10</v>
      </c>
      <c r="H273" t="s">
        <v>115</v>
      </c>
      <c r="I273" t="s">
        <v>11</v>
      </c>
      <c r="J273" t="s">
        <v>10</v>
      </c>
      <c r="K273">
        <v>1000</v>
      </c>
      <c r="L273">
        <v>0.83739329610597013</v>
      </c>
      <c r="M273">
        <v>13.044494662199019</v>
      </c>
      <c r="N273">
        <f>(shortUnitDetails17[[#This Row],[Hour4-Spk/sec]]-shortUnitDetails17[[#This Row],[Hour1-Spk/sec]])/shortUnitDetails17[[#This Row],[Hour1-Spk/sec]]</f>
        <v>3.8206289864976498E-2</v>
      </c>
      <c r="O273">
        <v>0.80504922644163157</v>
      </c>
      <c r="P273">
        <v>13.204225352112676</v>
      </c>
      <c r="Q273">
        <v>0.87861111111111112</v>
      </c>
      <c r="R273">
        <v>14.263124604680582</v>
      </c>
      <c r="S273">
        <v>0.8301056763285023</v>
      </c>
      <c r="T273">
        <v>12.466124661246612</v>
      </c>
      <c r="U273">
        <v>0.83580717054263565</v>
      </c>
      <c r="V273">
        <v>12.564366632337794</v>
      </c>
      <c r="W273">
        <v>1.3139562512767899</v>
      </c>
      <c r="X273">
        <v>1.2127035545822102</v>
      </c>
      <c r="Y273">
        <v>0.80504922644163157</v>
      </c>
      <c r="Z273">
        <v>193</v>
      </c>
      <c r="AA273">
        <v>0.87861111111111112</v>
      </c>
      <c r="AB273">
        <v>252</v>
      </c>
      <c r="AC273">
        <v>0.8301056763285023</v>
      </c>
      <c r="AD273">
        <v>208</v>
      </c>
      <c r="AE273">
        <v>0.83580717054263565</v>
      </c>
      <c r="AF273">
        <v>307</v>
      </c>
    </row>
    <row r="274" spans="1:32" hidden="1" x14ac:dyDescent="0.3">
      <c r="B274" t="s">
        <v>161</v>
      </c>
      <c r="D274" t="s">
        <v>9</v>
      </c>
      <c r="E274">
        <v>8</v>
      </c>
      <c r="F274" t="s">
        <v>36</v>
      </c>
      <c r="G274">
        <v>14</v>
      </c>
      <c r="H274" t="s">
        <v>102</v>
      </c>
      <c r="I274" t="s">
        <v>72</v>
      </c>
      <c r="J274" t="s">
        <v>72</v>
      </c>
      <c r="K274">
        <v>1000</v>
      </c>
      <c r="L274">
        <v>2.3298679617668165</v>
      </c>
      <c r="M274">
        <v>46.860235138995712</v>
      </c>
      <c r="N274">
        <f>(shortUnitDetails17[[#This Row],[Hour4-Spk/sec]]-shortUnitDetails17[[#This Row],[Hour1-Spk/sec]])/shortUnitDetails17[[#This Row],[Hour1-Spk/sec]]</f>
        <v>0.32095626877873207</v>
      </c>
      <c r="O274">
        <v>1.997222222222222</v>
      </c>
      <c r="P274">
        <v>40.917941585535466</v>
      </c>
      <c r="Q274">
        <v>2.1765277777777778</v>
      </c>
      <c r="R274">
        <v>46.922313229089099</v>
      </c>
      <c r="S274">
        <v>2.5074786324786325</v>
      </c>
      <c r="T274">
        <v>48.773563479445833</v>
      </c>
      <c r="U274">
        <v>2.6382432145886341</v>
      </c>
      <c r="V274">
        <v>50.087032201914703</v>
      </c>
      <c r="W274">
        <v>2.3043232007232586</v>
      </c>
      <c r="X274">
        <v>0.43295644205905343</v>
      </c>
      <c r="Y274">
        <v>1.997222222222222</v>
      </c>
      <c r="Z274">
        <v>193</v>
      </c>
      <c r="AA274">
        <v>2.1765277777777778</v>
      </c>
      <c r="AB274">
        <v>252</v>
      </c>
      <c r="AC274">
        <v>2.5074786324786325</v>
      </c>
      <c r="AD274">
        <v>208</v>
      </c>
      <c r="AE274">
        <v>2.6382432145886341</v>
      </c>
      <c r="AF274">
        <v>307</v>
      </c>
    </row>
    <row r="275" spans="1:32" hidden="1" x14ac:dyDescent="0.3">
      <c r="A275" s="88"/>
      <c r="B275" t="s">
        <v>161</v>
      </c>
      <c r="D275" t="s">
        <v>9</v>
      </c>
      <c r="E275">
        <v>8</v>
      </c>
      <c r="F275" t="s">
        <v>36</v>
      </c>
      <c r="G275">
        <v>11</v>
      </c>
      <c r="H275" t="s">
        <v>97</v>
      </c>
      <c r="I275" t="s">
        <v>11</v>
      </c>
      <c r="J275" t="s">
        <v>10</v>
      </c>
      <c r="K275">
        <v>1000</v>
      </c>
      <c r="L275">
        <v>0.967339296102385</v>
      </c>
      <c r="M275">
        <v>17.264618434093162</v>
      </c>
      <c r="N275">
        <f>(shortUnitDetails17[[#This Row],[Hour4-Spk/sec]]-shortUnitDetails17[[#This Row],[Hour1-Spk/sec]])/shortUnitDetails17[[#This Row],[Hour1-Spk/sec]]</f>
        <v>-7.1620285351038523E-2</v>
      </c>
      <c r="O275">
        <v>0.98319444444444448</v>
      </c>
      <c r="P275">
        <v>16.536094012311136</v>
      </c>
      <c r="Q275">
        <v>0.9442182955206514</v>
      </c>
      <c r="R275">
        <v>17.674418604651162</v>
      </c>
      <c r="S275">
        <v>1.0291666666666668</v>
      </c>
      <c r="T275">
        <v>18.238313969197513</v>
      </c>
      <c r="U275">
        <v>0.91277777777777758</v>
      </c>
      <c r="V275">
        <v>15.52511415525114</v>
      </c>
      <c r="W275">
        <v>1.1759548421669859</v>
      </c>
      <c r="X275">
        <v>1.027905474439526</v>
      </c>
      <c r="Y275">
        <v>0.98319444444444448</v>
      </c>
      <c r="Z275">
        <v>193</v>
      </c>
      <c r="AA275">
        <v>0.9442182955206514</v>
      </c>
      <c r="AB275">
        <v>252</v>
      </c>
      <c r="AC275">
        <v>1.0291666666666668</v>
      </c>
      <c r="AD275">
        <v>208</v>
      </c>
      <c r="AE275">
        <v>0.91277777777777758</v>
      </c>
      <c r="AF275">
        <v>307</v>
      </c>
    </row>
    <row r="276" spans="1:32" hidden="1" x14ac:dyDescent="0.3">
      <c r="A276" s="88"/>
      <c r="B276" t="s">
        <v>161</v>
      </c>
      <c r="D276" t="s">
        <v>9</v>
      </c>
      <c r="E276">
        <v>8</v>
      </c>
      <c r="F276" t="s">
        <v>36</v>
      </c>
      <c r="G276">
        <v>12</v>
      </c>
      <c r="H276" t="s">
        <v>123</v>
      </c>
      <c r="I276" t="s">
        <v>11</v>
      </c>
      <c r="J276" t="s">
        <v>72</v>
      </c>
      <c r="K276">
        <v>1000</v>
      </c>
      <c r="L276">
        <v>2.303729989622513</v>
      </c>
      <c r="M276">
        <v>23.876118219907145</v>
      </c>
      <c r="N276">
        <f>(shortUnitDetails17[[#This Row],[Hour4-Spk/sec]]-shortUnitDetails17[[#This Row],[Hour1-Spk/sec]])/shortUnitDetails17[[#This Row],[Hour1-Spk/sec]]</f>
        <v>-0.14774412648074545</v>
      </c>
      <c r="O276">
        <v>2.5155665930831499</v>
      </c>
      <c r="P276">
        <v>25.076153176675369</v>
      </c>
      <c r="Q276">
        <v>2.4932247390007451</v>
      </c>
      <c r="R276">
        <v>23.662903409738853</v>
      </c>
      <c r="S276">
        <v>2.0622222222222222</v>
      </c>
      <c r="T276">
        <v>21.390086206896552</v>
      </c>
      <c r="U276">
        <v>2.1439064041839351</v>
      </c>
      <c r="V276">
        <v>23.726991804379953</v>
      </c>
      <c r="W276">
        <v>1.1222006608590578</v>
      </c>
      <c r="X276">
        <v>0.43854682636371944</v>
      </c>
      <c r="Y276">
        <v>2.5155665930831499</v>
      </c>
      <c r="Z276">
        <v>193</v>
      </c>
      <c r="AA276">
        <v>2.4932247390007451</v>
      </c>
      <c r="AB276">
        <v>252</v>
      </c>
      <c r="AC276">
        <v>2.0622222222222222</v>
      </c>
      <c r="AD276">
        <v>208</v>
      </c>
      <c r="AE276">
        <v>2.1439064041839351</v>
      </c>
      <c r="AF276">
        <v>307</v>
      </c>
    </row>
    <row r="277" spans="1:32" hidden="1" x14ac:dyDescent="0.3">
      <c r="A277" s="88"/>
      <c r="B277" t="s">
        <v>161</v>
      </c>
      <c r="D277" t="s">
        <v>9</v>
      </c>
      <c r="E277">
        <v>8</v>
      </c>
      <c r="F277" t="s">
        <v>36</v>
      </c>
      <c r="G277">
        <v>13</v>
      </c>
      <c r="H277" t="s">
        <v>155</v>
      </c>
      <c r="I277" t="s">
        <v>11</v>
      </c>
      <c r="J277" t="s">
        <v>10</v>
      </c>
      <c r="K277">
        <v>1000</v>
      </c>
      <c r="L277">
        <v>2.0860416666666666</v>
      </c>
      <c r="M277">
        <v>21.938197220068005</v>
      </c>
      <c r="N277">
        <f>(shortUnitDetails17[[#This Row],[Hour4-Spk/sec]]-shortUnitDetails17[[#This Row],[Hour1-Spk/sec]])/shortUnitDetails17[[#This Row],[Hour1-Spk/sec]]</f>
        <v>0.24460537984037858</v>
      </c>
      <c r="O277">
        <v>1.8794444444444443</v>
      </c>
      <c r="P277">
        <v>19.923145137451968</v>
      </c>
      <c r="Q277">
        <v>2.0327777777777776</v>
      </c>
      <c r="R277">
        <v>20.29520295202952</v>
      </c>
      <c r="S277">
        <v>2.0927777777777776</v>
      </c>
      <c r="T277">
        <v>21.953809397398459</v>
      </c>
      <c r="U277">
        <v>2.3391666666666668</v>
      </c>
      <c r="V277">
        <v>22.154906153480635</v>
      </c>
      <c r="W277">
        <v>1.044230569449681</v>
      </c>
      <c r="X277">
        <v>0.47937367089450378</v>
      </c>
      <c r="Y277">
        <v>1.8794444444444443</v>
      </c>
      <c r="Z277">
        <v>193</v>
      </c>
      <c r="AA277">
        <v>2.0327777777777776</v>
      </c>
      <c r="AB277">
        <v>252</v>
      </c>
      <c r="AC277">
        <v>2.0927777777777776</v>
      </c>
      <c r="AD277">
        <v>208</v>
      </c>
      <c r="AE277">
        <v>2.3391666666666668</v>
      </c>
      <c r="AF277">
        <v>307</v>
      </c>
    </row>
    <row r="278" spans="1:32" hidden="1" x14ac:dyDescent="0.3">
      <c r="A278" s="88"/>
      <c r="B278" t="s">
        <v>161</v>
      </c>
      <c r="D278" t="s">
        <v>9</v>
      </c>
      <c r="E278">
        <v>8</v>
      </c>
      <c r="F278" t="s">
        <v>36</v>
      </c>
      <c r="G278">
        <v>15</v>
      </c>
      <c r="H278" t="s">
        <v>131</v>
      </c>
      <c r="I278" t="s">
        <v>11</v>
      </c>
      <c r="J278" t="s">
        <v>72</v>
      </c>
      <c r="K278">
        <v>1000</v>
      </c>
      <c r="L278">
        <v>0.89246527777777773</v>
      </c>
      <c r="M278">
        <v>10.607866507747318</v>
      </c>
      <c r="N278">
        <f>(shortUnitDetails17[[#This Row],[Hour4-Spk/sec]]-shortUnitDetails17[[#This Row],[Hour1-Spk/sec]])/shortUnitDetails17[[#This Row],[Hour1-Spk/sec]]</f>
        <v>-2.2519685039370324E-2</v>
      </c>
      <c r="O278">
        <v>0.88194444444444453</v>
      </c>
      <c r="P278">
        <v>10.978163326353576</v>
      </c>
      <c r="Q278">
        <v>0.87805555555555559</v>
      </c>
      <c r="R278">
        <v>9.3670886075949369</v>
      </c>
      <c r="S278">
        <v>0.94777777777777772</v>
      </c>
      <c r="T278">
        <v>9.9648300117233291</v>
      </c>
      <c r="U278">
        <v>0.8620833333333332</v>
      </c>
      <c r="V278">
        <v>9.3023255813953494</v>
      </c>
      <c r="W278">
        <v>1.0727777859493892</v>
      </c>
      <c r="X278">
        <v>1.1100545512375664</v>
      </c>
      <c r="Y278">
        <v>0.88194444444444453</v>
      </c>
      <c r="Z278">
        <v>193</v>
      </c>
      <c r="AA278">
        <v>0.87805555555555559</v>
      </c>
      <c r="AB278">
        <v>252</v>
      </c>
      <c r="AC278">
        <v>0.94777777777777772</v>
      </c>
      <c r="AD278">
        <v>208</v>
      </c>
      <c r="AE278">
        <v>0.8620833333333332</v>
      </c>
      <c r="AF278">
        <v>307</v>
      </c>
    </row>
    <row r="279" spans="1:32" hidden="1" x14ac:dyDescent="0.3">
      <c r="A279" s="88"/>
      <c r="B279" t="s">
        <v>161</v>
      </c>
      <c r="D279" t="s">
        <v>9</v>
      </c>
      <c r="E279">
        <v>8</v>
      </c>
      <c r="F279" t="s">
        <v>36</v>
      </c>
      <c r="G279">
        <v>16</v>
      </c>
      <c r="H279" t="s">
        <v>151</v>
      </c>
      <c r="I279" t="s">
        <v>11</v>
      </c>
      <c r="J279" t="s">
        <v>72</v>
      </c>
      <c r="K279">
        <v>1000</v>
      </c>
      <c r="L279">
        <v>0.5245850559409525</v>
      </c>
      <c r="M279">
        <v>4.4870210135970332</v>
      </c>
      <c r="N279">
        <f>(shortUnitDetails17[[#This Row],[Hour4-Spk/sec]]-shortUnitDetails17[[#This Row],[Hour1-Spk/sec]])/shortUnitDetails17[[#This Row],[Hour1-Spk/sec]]</f>
        <v>-1.8028627625989665E-2</v>
      </c>
      <c r="O279">
        <v>0.50166666666666659</v>
      </c>
      <c r="P279">
        <v>4.7619047619047619</v>
      </c>
      <c r="Q279">
        <v>0.58738458528951487</v>
      </c>
      <c r="R279">
        <v>4.0967423494570578</v>
      </c>
      <c r="S279">
        <v>0.51666666666666672</v>
      </c>
      <c r="T279">
        <v>4.2518837459634016</v>
      </c>
      <c r="U279">
        <v>0.49262230514096178</v>
      </c>
      <c r="V279">
        <v>3.125</v>
      </c>
      <c r="W279">
        <v>1.1177006634119888</v>
      </c>
      <c r="X279">
        <v>1.9396677907290123</v>
      </c>
      <c r="Y279">
        <v>0.50166666666666659</v>
      </c>
      <c r="Z279">
        <v>193</v>
      </c>
      <c r="AA279">
        <v>0.58738458528951487</v>
      </c>
      <c r="AB279">
        <v>252</v>
      </c>
      <c r="AC279">
        <v>0.51666666666666672</v>
      </c>
      <c r="AD279">
        <v>208</v>
      </c>
      <c r="AE279">
        <v>0.49262230514096178</v>
      </c>
      <c r="AF279">
        <v>307</v>
      </c>
    </row>
    <row r="280" spans="1:32" hidden="1" x14ac:dyDescent="0.3">
      <c r="A280" s="88"/>
      <c r="B280" t="s">
        <v>161</v>
      </c>
      <c r="D280" t="s">
        <v>9</v>
      </c>
      <c r="E280">
        <v>8</v>
      </c>
      <c r="F280" t="s">
        <v>36</v>
      </c>
      <c r="G280">
        <v>17</v>
      </c>
      <c r="H280" t="s">
        <v>136</v>
      </c>
      <c r="I280" t="s">
        <v>11</v>
      </c>
      <c r="J280" t="s">
        <v>72</v>
      </c>
      <c r="K280">
        <v>1000</v>
      </c>
      <c r="L280">
        <v>1.3469642857142856</v>
      </c>
      <c r="M280">
        <v>14.012184508268058</v>
      </c>
      <c r="N280">
        <f>(shortUnitDetails17[[#This Row],[Hour4-Spk/sec]]-shortUnitDetails17[[#This Row],[Hour1-Spk/sec]])/shortUnitDetails17[[#This Row],[Hour1-Spk/sec]]</f>
        <v>9.5611617553529829E-2</v>
      </c>
      <c r="O280">
        <v>1.3102777777777777</v>
      </c>
      <c r="P280">
        <v>13.907144371422515</v>
      </c>
      <c r="Q280">
        <v>1.4075793650793651</v>
      </c>
      <c r="R280">
        <v>14.707679771847626</v>
      </c>
      <c r="S280">
        <v>1.2344444444444445</v>
      </c>
      <c r="T280">
        <v>14.04772624943719</v>
      </c>
      <c r="U280">
        <v>1.4355555555555555</v>
      </c>
      <c r="V280">
        <v>13.641640866873065</v>
      </c>
      <c r="W280">
        <v>1.1830111683387103</v>
      </c>
      <c r="X280">
        <v>0.748470129684495</v>
      </c>
      <c r="Y280">
        <v>1.3102777777777777</v>
      </c>
      <c r="Z280">
        <v>193</v>
      </c>
      <c r="AA280">
        <v>1.4075793650793651</v>
      </c>
      <c r="AB280">
        <v>252</v>
      </c>
      <c r="AC280">
        <v>1.2344444444444445</v>
      </c>
      <c r="AD280">
        <v>208</v>
      </c>
      <c r="AE280">
        <v>1.4355555555555555</v>
      </c>
      <c r="AF280">
        <v>307</v>
      </c>
    </row>
    <row r="281" spans="1:32" hidden="1" x14ac:dyDescent="0.3">
      <c r="A281" s="88"/>
      <c r="B281" t="s">
        <v>161</v>
      </c>
      <c r="D281" t="s">
        <v>9</v>
      </c>
      <c r="E281">
        <v>8</v>
      </c>
      <c r="F281" t="s">
        <v>36</v>
      </c>
      <c r="G281">
        <v>18</v>
      </c>
      <c r="H281" t="s">
        <v>104</v>
      </c>
      <c r="I281" t="s">
        <v>11</v>
      </c>
      <c r="J281" t="s">
        <v>72</v>
      </c>
      <c r="K281">
        <v>1000</v>
      </c>
      <c r="L281">
        <v>1.5975162007283634</v>
      </c>
      <c r="M281">
        <v>8.3997767501195977</v>
      </c>
      <c r="N281">
        <f>(shortUnitDetails17[[#This Row],[Hour4-Spk/sec]]-shortUnitDetails17[[#This Row],[Hour1-Spk/sec]])/shortUnitDetails17[[#This Row],[Hour1-Spk/sec]]</f>
        <v>-5.0452781371280724E-2</v>
      </c>
      <c r="O281">
        <v>1.7177777777777778</v>
      </c>
      <c r="P281">
        <v>9.8156532988357057</v>
      </c>
      <c r="Q281">
        <v>1.5630555555555556</v>
      </c>
      <c r="R281">
        <v>8.1407749733380737</v>
      </c>
      <c r="S281">
        <v>1.4781203584690088</v>
      </c>
      <c r="T281">
        <v>7.1559633027522942</v>
      </c>
      <c r="U281">
        <v>1.6311111111111112</v>
      </c>
      <c r="V281">
        <v>7.8351217850451373</v>
      </c>
      <c r="W281">
        <v>0.98002028131228247</v>
      </c>
      <c r="X281">
        <v>0.62239335422519992</v>
      </c>
      <c r="Y281">
        <v>1.7177777777777778</v>
      </c>
      <c r="Z281">
        <v>193</v>
      </c>
      <c r="AA281">
        <v>1.5630555555555556</v>
      </c>
      <c r="AB281">
        <v>252</v>
      </c>
      <c r="AC281">
        <v>1.4781203584690088</v>
      </c>
      <c r="AD281">
        <v>208</v>
      </c>
      <c r="AE281">
        <v>1.6311111111111112</v>
      </c>
      <c r="AF281">
        <v>307</v>
      </c>
    </row>
    <row r="282" spans="1:32" x14ac:dyDescent="0.3">
      <c r="A282">
        <v>2</v>
      </c>
      <c r="B282" t="s">
        <v>92</v>
      </c>
      <c r="D282" t="s">
        <v>9</v>
      </c>
      <c r="E282">
        <v>18</v>
      </c>
      <c r="F282" t="s">
        <v>37</v>
      </c>
      <c r="G282">
        <v>1</v>
      </c>
      <c r="H282" t="s">
        <v>79</v>
      </c>
      <c r="I282" t="s">
        <v>72</v>
      </c>
      <c r="J282" t="s">
        <v>10</v>
      </c>
      <c r="K282">
        <v>767</v>
      </c>
      <c r="L282">
        <v>0</v>
      </c>
      <c r="M282">
        <v>9.5833333333333339</v>
      </c>
      <c r="N282">
        <f>(shortUnitDetails17[[#This Row],[Hour4-Spk/sec]]-shortUnitDetails17[[#This Row],[Hour1-Spk/sec]])/shortUnitDetails17[[#This Row],[Hour1-Spk/sec]]</f>
        <v>-1</v>
      </c>
      <c r="O282">
        <v>0.22481837606837604</v>
      </c>
      <c r="P282">
        <v>22.13302752293578</v>
      </c>
      <c r="Q282">
        <v>0.53999999999999992</v>
      </c>
      <c r="R282">
        <v>6.1318051575931234</v>
      </c>
      <c r="S282">
        <v>0.81958333333333322</v>
      </c>
      <c r="T282">
        <v>7.6952380952380954</v>
      </c>
      <c r="U282">
        <v>0</v>
      </c>
      <c r="V282">
        <v>9.5974235104669887</v>
      </c>
      <c r="W282">
        <v>11.655718521558645</v>
      </c>
      <c r="X282">
        <v>2.0790054241367866</v>
      </c>
      <c r="Y282">
        <v>0.22481837606837604</v>
      </c>
      <c r="Z282">
        <v>132</v>
      </c>
      <c r="AA282">
        <v>0.53999999999999992</v>
      </c>
      <c r="AB282">
        <v>172</v>
      </c>
      <c r="AC282">
        <v>0.81958333333333322</v>
      </c>
      <c r="AD282">
        <v>123</v>
      </c>
      <c r="AE282">
        <v>0</v>
      </c>
      <c r="AF282">
        <v>0</v>
      </c>
    </row>
    <row r="283" spans="1:32" hidden="1" x14ac:dyDescent="0.3">
      <c r="B283" t="s">
        <v>162</v>
      </c>
      <c r="D283" t="s">
        <v>9</v>
      </c>
      <c r="E283">
        <v>9</v>
      </c>
      <c r="F283" t="s">
        <v>107</v>
      </c>
      <c r="G283">
        <v>2</v>
      </c>
      <c r="H283" t="s">
        <v>134</v>
      </c>
      <c r="I283" t="s">
        <v>72</v>
      </c>
      <c r="J283" t="s">
        <v>72</v>
      </c>
      <c r="K283">
        <v>1109</v>
      </c>
      <c r="L283">
        <v>1.1381788010404399</v>
      </c>
      <c r="M283">
        <v>16.979710456918358</v>
      </c>
      <c r="N283">
        <f>(shortUnitDetails17[[#This Row],[Hour4-Spk/sec]]-shortUnitDetails17[[#This Row],[Hour1-Spk/sec]])/shortUnitDetails17[[#This Row],[Hour1-Spk/sec]]</f>
        <v>0.50058343057176202</v>
      </c>
      <c r="O283">
        <v>0.9522222222222223</v>
      </c>
      <c r="P283">
        <v>12.305854241338112</v>
      </c>
      <c r="Q283">
        <v>0.93583333333333341</v>
      </c>
      <c r="R283">
        <v>13.84213580963436</v>
      </c>
      <c r="S283">
        <v>1.2357707597173146</v>
      </c>
      <c r="T283">
        <v>17.687680997995102</v>
      </c>
      <c r="U283">
        <v>1.4288888888888891</v>
      </c>
      <c r="V283">
        <v>19.240605941373204</v>
      </c>
      <c r="W283">
        <v>1.2616021841344451</v>
      </c>
      <c r="X283">
        <v>0.85322777433937891</v>
      </c>
      <c r="Y283">
        <v>0.9522222222222223</v>
      </c>
      <c r="Z283">
        <v>165</v>
      </c>
      <c r="AA283">
        <v>0.93583333333333341</v>
      </c>
      <c r="AB283">
        <v>130</v>
      </c>
      <c r="AC283">
        <v>1.2357707597173146</v>
      </c>
      <c r="AD283">
        <v>300</v>
      </c>
      <c r="AE283">
        <v>1.4288888888888891</v>
      </c>
      <c r="AF283">
        <v>463</v>
      </c>
    </row>
    <row r="284" spans="1:32" hidden="1" x14ac:dyDescent="0.3">
      <c r="B284" t="s">
        <v>162</v>
      </c>
      <c r="D284" t="s">
        <v>9</v>
      </c>
      <c r="E284">
        <v>9</v>
      </c>
      <c r="F284" t="s">
        <v>107</v>
      </c>
      <c r="G284">
        <v>4</v>
      </c>
      <c r="H284" t="s">
        <v>137</v>
      </c>
      <c r="I284" t="s">
        <v>72</v>
      </c>
      <c r="J284" t="s">
        <v>72</v>
      </c>
      <c r="K284">
        <v>1109</v>
      </c>
      <c r="L284">
        <v>2.4872115719463754</v>
      </c>
      <c r="M284">
        <v>25.681304296084733</v>
      </c>
      <c r="N284">
        <f>(shortUnitDetails17[[#This Row],[Hour4-Spk/sec]]-shortUnitDetails17[[#This Row],[Hour1-Spk/sec]])/shortUnitDetails17[[#This Row],[Hour1-Spk/sec]]</f>
        <v>0.21730308984344512</v>
      </c>
      <c r="O284">
        <v>2.3333960573476702</v>
      </c>
      <c r="P284">
        <v>22.938601679876967</v>
      </c>
      <c r="Q284">
        <v>2.2769444444444447</v>
      </c>
      <c r="R284">
        <v>21.67175106772422</v>
      </c>
      <c r="S284">
        <v>2.4980555555555553</v>
      </c>
      <c r="T284">
        <v>23.095741131991549</v>
      </c>
      <c r="U284">
        <v>2.8404502304378316</v>
      </c>
      <c r="V284">
        <v>27.849790316431566</v>
      </c>
      <c r="W284">
        <v>1.0667622869307829</v>
      </c>
      <c r="X284">
        <v>0.37744676000856864</v>
      </c>
      <c r="Y284">
        <v>2.3333960573476702</v>
      </c>
      <c r="Z284">
        <v>165</v>
      </c>
      <c r="AA284">
        <v>2.2769444444444447</v>
      </c>
      <c r="AB284">
        <v>130</v>
      </c>
      <c r="AC284">
        <v>2.4980555555555553</v>
      </c>
      <c r="AD284">
        <v>300</v>
      </c>
      <c r="AE284">
        <v>2.8404502304378316</v>
      </c>
      <c r="AF284">
        <v>463</v>
      </c>
    </row>
    <row r="285" spans="1:32" hidden="1" x14ac:dyDescent="0.3">
      <c r="B285" t="s">
        <v>162</v>
      </c>
      <c r="D285" t="s">
        <v>9</v>
      </c>
      <c r="E285">
        <v>9</v>
      </c>
      <c r="F285" t="s">
        <v>107</v>
      </c>
      <c r="G285">
        <v>5</v>
      </c>
      <c r="H285" t="s">
        <v>86</v>
      </c>
      <c r="I285" t="s">
        <v>72</v>
      </c>
      <c r="J285" t="s">
        <v>72</v>
      </c>
      <c r="K285">
        <v>1109</v>
      </c>
      <c r="L285">
        <v>2.4358680555555554</v>
      </c>
      <c r="M285">
        <v>25.695136535778353</v>
      </c>
      <c r="N285">
        <f>(shortUnitDetails17[[#This Row],[Hour4-Spk/sec]]-shortUnitDetails17[[#This Row],[Hour1-Spk/sec]])/shortUnitDetails17[[#This Row],[Hour1-Spk/sec]]</f>
        <v>0.80939686771076313</v>
      </c>
      <c r="O285">
        <v>1.6672222222222224</v>
      </c>
      <c r="P285">
        <v>18.043985338220594</v>
      </c>
      <c r="Q285">
        <v>2.3970833333333332</v>
      </c>
      <c r="R285">
        <v>24.285060626858844</v>
      </c>
      <c r="S285">
        <v>2.6624999999999996</v>
      </c>
      <c r="T285">
        <v>27.029172454852151</v>
      </c>
      <c r="U285">
        <v>3.0166666666666671</v>
      </c>
      <c r="V285">
        <v>29.213483146067414</v>
      </c>
      <c r="W285">
        <v>1.1690686741898118</v>
      </c>
      <c r="X285">
        <v>0.39508687151185967</v>
      </c>
      <c r="Y285">
        <v>1.6672222222222224</v>
      </c>
      <c r="Z285">
        <v>165</v>
      </c>
      <c r="AA285">
        <v>2.3970833333333332</v>
      </c>
      <c r="AB285">
        <v>130</v>
      </c>
      <c r="AC285">
        <v>2.6624999999999996</v>
      </c>
      <c r="AD285">
        <v>300</v>
      </c>
      <c r="AE285">
        <v>3.0166666666666671</v>
      </c>
      <c r="AF285">
        <v>463</v>
      </c>
    </row>
    <row r="286" spans="1:32" hidden="1" x14ac:dyDescent="0.3">
      <c r="B286" t="s">
        <v>162</v>
      </c>
      <c r="D286" t="s">
        <v>9</v>
      </c>
      <c r="E286">
        <v>9</v>
      </c>
      <c r="F286" t="s">
        <v>107</v>
      </c>
      <c r="G286">
        <v>6</v>
      </c>
      <c r="H286" t="s">
        <v>163</v>
      </c>
      <c r="I286" t="s">
        <v>72</v>
      </c>
      <c r="J286" t="s">
        <v>72</v>
      </c>
      <c r="K286">
        <v>1109</v>
      </c>
      <c r="L286">
        <v>9.0277777777777784E-4</v>
      </c>
      <c r="M286">
        <v>0</v>
      </c>
      <c r="N286" t="e">
        <f>(shortUnitDetails17[[#This Row],[Hour4-Spk/sec]]-shortUnitDetails17[[#This Row],[Hour1-Spk/sec]])/shortUnitDetails17[[#This Row],[Hour1-Spk/sec]]</f>
        <v>#DIV/0!</v>
      </c>
      <c r="O286">
        <v>0</v>
      </c>
      <c r="P286">
        <v>0</v>
      </c>
      <c r="Q286">
        <v>0</v>
      </c>
      <c r="R286">
        <v>0</v>
      </c>
      <c r="S286">
        <v>0</v>
      </c>
      <c r="T286">
        <v>0</v>
      </c>
      <c r="U286">
        <v>3.6111111111111114E-3</v>
      </c>
      <c r="V286">
        <v>0</v>
      </c>
      <c r="W286">
        <v>1.1633915656229163</v>
      </c>
      <c r="X286">
        <v>42.867303749999977</v>
      </c>
      <c r="Y286">
        <v>0</v>
      </c>
      <c r="Z286">
        <v>165</v>
      </c>
      <c r="AA286">
        <v>0</v>
      </c>
      <c r="AB286">
        <v>130</v>
      </c>
      <c r="AC286">
        <v>0</v>
      </c>
      <c r="AD286">
        <v>300</v>
      </c>
      <c r="AE286">
        <v>3.6111111111111114E-3</v>
      </c>
      <c r="AF286">
        <v>463</v>
      </c>
    </row>
    <row r="287" spans="1:32" hidden="1" x14ac:dyDescent="0.3">
      <c r="A287" s="88"/>
      <c r="B287" t="s">
        <v>162</v>
      </c>
      <c r="D287" t="s">
        <v>9</v>
      </c>
      <c r="E287">
        <v>9</v>
      </c>
      <c r="F287" t="s">
        <v>107</v>
      </c>
      <c r="G287">
        <v>3</v>
      </c>
      <c r="H287" t="s">
        <v>112</v>
      </c>
      <c r="I287" t="s">
        <v>11</v>
      </c>
      <c r="J287" t="s">
        <v>72</v>
      </c>
      <c r="K287">
        <v>1109</v>
      </c>
      <c r="L287">
        <v>4.0492361111111119</v>
      </c>
      <c r="M287">
        <v>40.074635091089448</v>
      </c>
      <c r="N287">
        <f>(shortUnitDetails17[[#This Row],[Hour4-Spk/sec]]-shortUnitDetails17[[#This Row],[Hour1-Spk/sec]])/shortUnitDetails17[[#This Row],[Hour1-Spk/sec]]</f>
        <v>-0.53309618804980052</v>
      </c>
      <c r="O287">
        <v>5.7786111111111111</v>
      </c>
      <c r="P287">
        <v>49.795702542902461</v>
      </c>
      <c r="Q287">
        <v>4.2841666666666667</v>
      </c>
      <c r="R287">
        <v>40.059674385418695</v>
      </c>
      <c r="S287">
        <v>3.4361111111111113</v>
      </c>
      <c r="T287">
        <v>34.034123069459042</v>
      </c>
      <c r="U287">
        <v>2.6980555555555554</v>
      </c>
      <c r="V287">
        <v>29.786795756514572</v>
      </c>
      <c r="W287">
        <v>1.1712474957130663</v>
      </c>
      <c r="X287">
        <v>0.24970352705915699</v>
      </c>
      <c r="Y287">
        <v>5.7786111111111111</v>
      </c>
      <c r="Z287">
        <v>165</v>
      </c>
      <c r="AA287">
        <v>4.2841666666666667</v>
      </c>
      <c r="AB287">
        <v>130</v>
      </c>
      <c r="AC287">
        <v>3.4361111111111113</v>
      </c>
      <c r="AD287">
        <v>300</v>
      </c>
      <c r="AE287">
        <v>2.6980555555555554</v>
      </c>
      <c r="AF287">
        <v>463</v>
      </c>
    </row>
    <row r="288" spans="1:32" hidden="1" x14ac:dyDescent="0.3">
      <c r="A288" s="88"/>
      <c r="B288" t="s">
        <v>162</v>
      </c>
      <c r="D288" t="s">
        <v>9</v>
      </c>
      <c r="E288">
        <v>9</v>
      </c>
      <c r="F288" t="s">
        <v>107</v>
      </c>
      <c r="G288">
        <v>7</v>
      </c>
      <c r="H288" t="s">
        <v>95</v>
      </c>
      <c r="I288" t="s">
        <v>11</v>
      </c>
      <c r="J288" t="s">
        <v>72</v>
      </c>
      <c r="K288">
        <v>1109</v>
      </c>
      <c r="L288">
        <v>7.4608778683574872</v>
      </c>
      <c r="M288">
        <v>63.347091161309109</v>
      </c>
      <c r="N288">
        <f>(shortUnitDetails17[[#This Row],[Hour4-Spk/sec]]-shortUnitDetails17[[#This Row],[Hour1-Spk/sec]])/shortUnitDetails17[[#This Row],[Hour1-Spk/sec]]</f>
        <v>-0.10529831110793346</v>
      </c>
      <c r="O288">
        <v>8.277122584541063</v>
      </c>
      <c r="P288">
        <v>67.152470158590603</v>
      </c>
      <c r="Q288">
        <v>7.6955555555555542</v>
      </c>
      <c r="R288">
        <v>64.43866681110751</v>
      </c>
      <c r="S288">
        <v>6.4652777777777777</v>
      </c>
      <c r="T288">
        <v>59.078602432420816</v>
      </c>
      <c r="U288">
        <v>7.4055555555555559</v>
      </c>
      <c r="V288">
        <v>63.544598296371348</v>
      </c>
      <c r="W288">
        <v>1.2258134811551173</v>
      </c>
      <c r="X288">
        <v>0.13579935477517749</v>
      </c>
      <c r="Y288">
        <v>8.277122584541063</v>
      </c>
      <c r="Z288">
        <v>165</v>
      </c>
      <c r="AA288">
        <v>7.6955555555555542</v>
      </c>
      <c r="AB288">
        <v>130</v>
      </c>
      <c r="AC288">
        <v>6.4652777777777777</v>
      </c>
      <c r="AD288">
        <v>300</v>
      </c>
      <c r="AE288">
        <v>7.4055555555555559</v>
      </c>
      <c r="AF288">
        <v>463</v>
      </c>
    </row>
    <row r="289" spans="1:32" hidden="1" x14ac:dyDescent="0.3">
      <c r="B289" t="s">
        <v>162</v>
      </c>
      <c r="D289" t="s">
        <v>9</v>
      </c>
      <c r="E289">
        <v>9</v>
      </c>
      <c r="F289" t="s">
        <v>107</v>
      </c>
      <c r="G289">
        <v>12</v>
      </c>
      <c r="H289" t="s">
        <v>102</v>
      </c>
      <c r="I289" t="s">
        <v>72</v>
      </c>
      <c r="J289" t="s">
        <v>72</v>
      </c>
      <c r="K289">
        <v>1109</v>
      </c>
      <c r="L289">
        <v>0.73750000000000004</v>
      </c>
      <c r="M289">
        <v>53.779568688903808</v>
      </c>
      <c r="N289">
        <f>(shortUnitDetails17[[#This Row],[Hour4-Spk/sec]]-shortUnitDetails17[[#This Row],[Hour1-Spk/sec]])/shortUnitDetails17[[#This Row],[Hour1-Spk/sec]]</f>
        <v>0.62750856583455705</v>
      </c>
      <c r="O289">
        <v>0.5675</v>
      </c>
      <c r="P289">
        <v>57.023984336759668</v>
      </c>
      <c r="Q289">
        <v>0.70055555555555549</v>
      </c>
      <c r="R289">
        <v>64.789849325931797</v>
      </c>
      <c r="S289">
        <v>0.75833333333333341</v>
      </c>
      <c r="T289">
        <v>69.703727301688431</v>
      </c>
      <c r="U289">
        <v>0.92361111111111116</v>
      </c>
      <c r="V289">
        <v>53.744360902255636</v>
      </c>
      <c r="W289">
        <v>2.6043940442088029</v>
      </c>
      <c r="X289">
        <v>1.1823530296246547</v>
      </c>
      <c r="Y289">
        <v>0.5675</v>
      </c>
      <c r="Z289">
        <v>165</v>
      </c>
      <c r="AA289">
        <v>0.70055555555555549</v>
      </c>
      <c r="AB289">
        <v>130</v>
      </c>
      <c r="AC289">
        <v>0.75833333333333341</v>
      </c>
      <c r="AD289">
        <v>300</v>
      </c>
      <c r="AE289">
        <v>0.92361111111111116</v>
      </c>
      <c r="AF289">
        <v>463</v>
      </c>
    </row>
    <row r="290" spans="1:32" hidden="1" x14ac:dyDescent="0.3">
      <c r="B290" t="s">
        <v>162</v>
      </c>
      <c r="D290" t="s">
        <v>9</v>
      </c>
      <c r="E290">
        <v>9</v>
      </c>
      <c r="F290" t="s">
        <v>107</v>
      </c>
      <c r="G290">
        <v>13</v>
      </c>
      <c r="H290" t="s">
        <v>146</v>
      </c>
      <c r="I290" t="s">
        <v>72</v>
      </c>
      <c r="J290" t="s">
        <v>72</v>
      </c>
      <c r="K290">
        <v>1109</v>
      </c>
      <c r="L290">
        <v>0.97390423519469516</v>
      </c>
      <c r="M290">
        <v>13.762609720948513</v>
      </c>
      <c r="N290">
        <f>(shortUnitDetails17[[#This Row],[Hour4-Spk/sec]]-shortUnitDetails17[[#This Row],[Hour1-Spk/sec]])/shortUnitDetails17[[#This Row],[Hour1-Spk/sec]]</f>
        <v>-0.61793902233906217</v>
      </c>
      <c r="O290">
        <v>1.7299999999999998</v>
      </c>
      <c r="P290">
        <v>14.36473076297381</v>
      </c>
      <c r="Q290">
        <v>1.3838855707243078</v>
      </c>
      <c r="R290">
        <v>12.924037460978147</v>
      </c>
      <c r="S290">
        <v>0.12076587870105061</v>
      </c>
      <c r="T290">
        <v>3.7199124726477026</v>
      </c>
      <c r="U290">
        <v>0.66096549135342242</v>
      </c>
      <c r="V290">
        <v>14.211783439490446</v>
      </c>
      <c r="W290">
        <v>7.9509374024781261</v>
      </c>
      <c r="X290">
        <v>1.0380231183676143</v>
      </c>
      <c r="Y290">
        <v>1.7299999999999998</v>
      </c>
      <c r="Z290">
        <v>165</v>
      </c>
      <c r="AA290">
        <v>1.3838855707243078</v>
      </c>
      <c r="AB290">
        <v>130</v>
      </c>
      <c r="AC290">
        <v>0.12076587870105061</v>
      </c>
      <c r="AD290">
        <v>300</v>
      </c>
      <c r="AE290">
        <v>0.66096549135342242</v>
      </c>
      <c r="AF290">
        <v>463</v>
      </c>
    </row>
    <row r="291" spans="1:32" hidden="1" x14ac:dyDescent="0.3">
      <c r="B291" t="s">
        <v>162</v>
      </c>
      <c r="D291" t="s">
        <v>9</v>
      </c>
      <c r="E291">
        <v>9</v>
      </c>
      <c r="F291" t="s">
        <v>107</v>
      </c>
      <c r="G291">
        <v>14</v>
      </c>
      <c r="H291" t="s">
        <v>164</v>
      </c>
      <c r="I291" t="s">
        <v>72</v>
      </c>
      <c r="J291" t="s">
        <v>72</v>
      </c>
      <c r="K291">
        <v>1109</v>
      </c>
      <c r="L291">
        <v>0.57319414039318783</v>
      </c>
      <c r="M291">
        <v>15.656146179401995</v>
      </c>
      <c r="N291">
        <f>(shortUnitDetails17[[#This Row],[Hour4-Spk/sec]]-shortUnitDetails17[[#This Row],[Hour1-Spk/sec]])/shortUnitDetails17[[#This Row],[Hour1-Spk/sec]]</f>
        <v>-0.3130193905817174</v>
      </c>
      <c r="O291">
        <v>0.70194444444444448</v>
      </c>
      <c r="P291">
        <v>7.9624336463862804</v>
      </c>
      <c r="Q291">
        <v>0.56860989490608482</v>
      </c>
      <c r="R291">
        <v>13.257033857892228</v>
      </c>
      <c r="S291">
        <v>0.53999999999999992</v>
      </c>
      <c r="T291">
        <v>7.1024189397838384</v>
      </c>
      <c r="U291">
        <v>0.48222222222222227</v>
      </c>
      <c r="V291">
        <v>22.292626728110598</v>
      </c>
      <c r="W291">
        <v>1.5690980013755953</v>
      </c>
      <c r="X291">
        <v>1.6447825425664451</v>
      </c>
      <c r="Y291">
        <v>0.70194444444444448</v>
      </c>
      <c r="Z291">
        <v>165</v>
      </c>
      <c r="AA291">
        <v>0.56860989490608482</v>
      </c>
      <c r="AB291">
        <v>130</v>
      </c>
      <c r="AC291">
        <v>0.53999999999999992</v>
      </c>
      <c r="AD291">
        <v>300</v>
      </c>
      <c r="AE291">
        <v>0.48222222222222227</v>
      </c>
      <c r="AF291">
        <v>463</v>
      </c>
    </row>
    <row r="292" spans="1:32" hidden="1" x14ac:dyDescent="0.3">
      <c r="B292" t="s">
        <v>162</v>
      </c>
      <c r="D292" t="s">
        <v>9</v>
      </c>
      <c r="E292">
        <v>9</v>
      </c>
      <c r="F292" t="s">
        <v>107</v>
      </c>
      <c r="G292">
        <v>15</v>
      </c>
      <c r="H292" t="s">
        <v>165</v>
      </c>
      <c r="I292" t="s">
        <v>72</v>
      </c>
      <c r="J292" t="s">
        <v>120</v>
      </c>
      <c r="K292">
        <v>1109</v>
      </c>
      <c r="L292">
        <v>1.3052430555555556</v>
      </c>
      <c r="M292">
        <v>18.545608734828008</v>
      </c>
      <c r="N292">
        <f>(shortUnitDetails17[[#This Row],[Hour4-Spk/sec]]-shortUnitDetails17[[#This Row],[Hour1-Spk/sec]])/shortUnitDetails17[[#This Row],[Hour1-Spk/sec]]</f>
        <v>6.1426865671641799</v>
      </c>
      <c r="O292">
        <v>0.23263888888888892</v>
      </c>
      <c r="P292">
        <v>8.3908045977011501</v>
      </c>
      <c r="Q292">
        <v>0.96027777777777779</v>
      </c>
      <c r="R292">
        <v>13.740237199884293</v>
      </c>
      <c r="S292">
        <v>2.3663888888888889</v>
      </c>
      <c r="T292">
        <v>22.153087579243955</v>
      </c>
      <c r="U292">
        <v>1.6616666666666671</v>
      </c>
      <c r="V292">
        <v>17.795617996320452</v>
      </c>
      <c r="W292">
        <v>11.064993058015835</v>
      </c>
      <c r="X292">
        <v>0.81978641675942121</v>
      </c>
      <c r="Y292">
        <v>0.23263888888888892</v>
      </c>
      <c r="Z292">
        <v>165</v>
      </c>
      <c r="AA292">
        <v>0.96027777777777779</v>
      </c>
      <c r="AB292">
        <v>130</v>
      </c>
      <c r="AC292">
        <v>2.3663888888888889</v>
      </c>
      <c r="AD292">
        <v>300</v>
      </c>
      <c r="AE292">
        <v>1.6616666666666671</v>
      </c>
      <c r="AF292">
        <v>463</v>
      </c>
    </row>
    <row r="293" spans="1:32" hidden="1" x14ac:dyDescent="0.3">
      <c r="B293" t="s">
        <v>162</v>
      </c>
      <c r="D293" t="s">
        <v>9</v>
      </c>
      <c r="E293">
        <v>9</v>
      </c>
      <c r="F293" t="s">
        <v>107</v>
      </c>
      <c r="G293">
        <v>16</v>
      </c>
      <c r="H293" t="s">
        <v>131</v>
      </c>
      <c r="I293" t="s">
        <v>72</v>
      </c>
      <c r="J293" t="s">
        <v>72</v>
      </c>
      <c r="K293">
        <v>1109</v>
      </c>
      <c r="L293">
        <v>0.57975694444444448</v>
      </c>
      <c r="M293">
        <v>9.3211206896551726</v>
      </c>
      <c r="N293">
        <f>(shortUnitDetails17[[#This Row],[Hour4-Spk/sec]]-shortUnitDetails17[[#This Row],[Hour1-Spk/sec]])/shortUnitDetails17[[#This Row],[Hour1-Spk/sec]]</f>
        <v>-0.1215155084413035</v>
      </c>
      <c r="O293">
        <v>0.70750000000000002</v>
      </c>
      <c r="P293">
        <v>8.9054531188701453</v>
      </c>
      <c r="Q293">
        <v>0.50611111111111107</v>
      </c>
      <c r="R293">
        <v>9.1108671789242592</v>
      </c>
      <c r="S293">
        <v>0.48388888888888898</v>
      </c>
      <c r="T293">
        <v>8.7830080367393801</v>
      </c>
      <c r="U293">
        <v>0.62152777777777779</v>
      </c>
      <c r="V293">
        <v>11.327959270258804</v>
      </c>
      <c r="W293">
        <v>1.2366889272042862</v>
      </c>
      <c r="X293">
        <v>1.708633386314655</v>
      </c>
      <c r="Y293">
        <v>0.70750000000000002</v>
      </c>
      <c r="Z293">
        <v>165</v>
      </c>
      <c r="AA293">
        <v>0.50611111111111107</v>
      </c>
      <c r="AB293">
        <v>130</v>
      </c>
      <c r="AC293">
        <v>0.48388888888888898</v>
      </c>
      <c r="AD293">
        <v>300</v>
      </c>
      <c r="AE293">
        <v>0.62152777777777779</v>
      </c>
      <c r="AF293">
        <v>463</v>
      </c>
    </row>
    <row r="294" spans="1:32" hidden="1" x14ac:dyDescent="0.3">
      <c r="A294" s="88"/>
      <c r="B294" t="s">
        <v>162</v>
      </c>
      <c r="D294" t="s">
        <v>9</v>
      </c>
      <c r="E294">
        <v>9</v>
      </c>
      <c r="F294" t="s">
        <v>107</v>
      </c>
      <c r="G294">
        <v>8</v>
      </c>
      <c r="H294" t="s">
        <v>115</v>
      </c>
      <c r="I294" t="s">
        <v>11</v>
      </c>
      <c r="J294" t="s">
        <v>72</v>
      </c>
      <c r="K294">
        <v>1109</v>
      </c>
      <c r="L294">
        <v>1.6822916666666665</v>
      </c>
      <c r="M294">
        <v>29.910685392531228</v>
      </c>
      <c r="N294">
        <f>(shortUnitDetails17[[#This Row],[Hour4-Spk/sec]]-shortUnitDetails17[[#This Row],[Hour1-Spk/sec]])/shortUnitDetails17[[#This Row],[Hour1-Spk/sec]]</f>
        <v>-0.2181008902077152</v>
      </c>
      <c r="O294">
        <v>2.6211111111111109</v>
      </c>
      <c r="P294">
        <v>29.005934718100889</v>
      </c>
      <c r="Q294">
        <v>0.94638888888888895</v>
      </c>
      <c r="R294">
        <v>12.448620082207869</v>
      </c>
      <c r="S294">
        <v>1.1122222222222222</v>
      </c>
      <c r="T294">
        <v>12.662337662337661</v>
      </c>
      <c r="U294">
        <v>2.0494444444444442</v>
      </c>
      <c r="V294">
        <v>33.297180043383953</v>
      </c>
      <c r="W294">
        <v>1.5761820074587114</v>
      </c>
      <c r="X294">
        <v>0.51318677998187823</v>
      </c>
      <c r="Y294">
        <v>2.6211111111111109</v>
      </c>
      <c r="Z294">
        <v>165</v>
      </c>
      <c r="AA294">
        <v>0.94638888888888895</v>
      </c>
      <c r="AB294">
        <v>130</v>
      </c>
      <c r="AC294">
        <v>1.1122222222222222</v>
      </c>
      <c r="AD294">
        <v>300</v>
      </c>
      <c r="AE294">
        <v>2.0494444444444442</v>
      </c>
      <c r="AF294">
        <v>463</v>
      </c>
    </row>
    <row r="295" spans="1:32" hidden="1" x14ac:dyDescent="0.3">
      <c r="A295" s="88"/>
      <c r="B295" t="s">
        <v>162</v>
      </c>
      <c r="D295" t="s">
        <v>9</v>
      </c>
      <c r="E295">
        <v>9</v>
      </c>
      <c r="F295" t="s">
        <v>107</v>
      </c>
      <c r="G295">
        <v>9</v>
      </c>
      <c r="H295" t="s">
        <v>144</v>
      </c>
      <c r="I295" t="s">
        <v>11</v>
      </c>
      <c r="J295" t="s">
        <v>72</v>
      </c>
      <c r="K295">
        <v>1109</v>
      </c>
      <c r="L295">
        <v>1.0225871967071056</v>
      </c>
      <c r="M295">
        <v>19.74352123964734</v>
      </c>
      <c r="N295">
        <f>(shortUnitDetails17[[#This Row],[Hour4-Spk/sec]]-shortUnitDetails17[[#This Row],[Hour1-Spk/sec]])/shortUnitDetails17[[#This Row],[Hour1-Spk/sec]]</f>
        <v>-0.14512306289881491</v>
      </c>
      <c r="O295">
        <v>1.523611111111111</v>
      </c>
      <c r="P295">
        <v>17.228805834092981</v>
      </c>
      <c r="Q295">
        <v>0.60111111111111104</v>
      </c>
      <c r="R295">
        <v>7.6709796672828094</v>
      </c>
      <c r="S295">
        <v>0.66312656460620067</v>
      </c>
      <c r="T295">
        <v>9.2057026476578407</v>
      </c>
      <c r="U295">
        <v>1.3025</v>
      </c>
      <c r="V295">
        <v>24.232081911262799</v>
      </c>
      <c r="W295">
        <v>1.5487506804220332</v>
      </c>
      <c r="X295">
        <v>0.84737226155490242</v>
      </c>
      <c r="Y295">
        <v>1.523611111111111</v>
      </c>
      <c r="Z295">
        <v>165</v>
      </c>
      <c r="AA295">
        <v>0.60111111111111104</v>
      </c>
      <c r="AB295">
        <v>130</v>
      </c>
      <c r="AC295">
        <v>0.66312656460620067</v>
      </c>
      <c r="AD295">
        <v>300</v>
      </c>
      <c r="AE295">
        <v>1.3025</v>
      </c>
      <c r="AF295">
        <v>463</v>
      </c>
    </row>
    <row r="296" spans="1:32" hidden="1" x14ac:dyDescent="0.3">
      <c r="A296" s="88"/>
      <c r="B296" t="s">
        <v>162</v>
      </c>
      <c r="D296" t="s">
        <v>9</v>
      </c>
      <c r="E296">
        <v>9</v>
      </c>
      <c r="F296" t="s">
        <v>107</v>
      </c>
      <c r="G296">
        <v>10</v>
      </c>
      <c r="H296" t="s">
        <v>123</v>
      </c>
      <c r="I296" t="s">
        <v>11</v>
      </c>
      <c r="J296" t="s">
        <v>72</v>
      </c>
      <c r="K296">
        <v>1109</v>
      </c>
      <c r="L296">
        <v>16.664428061764358</v>
      </c>
      <c r="M296">
        <v>89.233393759856156</v>
      </c>
      <c r="N296">
        <f>(shortUnitDetails17[[#This Row],[Hour4-Spk/sec]]-shortUnitDetails17[[#This Row],[Hour1-Spk/sec]])/shortUnitDetails17[[#This Row],[Hour1-Spk/sec]]</f>
        <v>0.3857451503842107</v>
      </c>
      <c r="O296">
        <v>14.126374932741456</v>
      </c>
      <c r="P296">
        <v>83.452400064215766</v>
      </c>
      <c r="Q296">
        <v>16.219948425427095</v>
      </c>
      <c r="R296">
        <v>88.756942475440738</v>
      </c>
      <c r="S296">
        <v>16.735833333333332</v>
      </c>
      <c r="T296">
        <v>88.903645660402418</v>
      </c>
      <c r="U296">
        <v>19.575555555555553</v>
      </c>
      <c r="V296">
        <v>92.082144732547079</v>
      </c>
      <c r="W296">
        <v>1.3168257829752883</v>
      </c>
      <c r="X296">
        <v>5.8433094482763695E-2</v>
      </c>
      <c r="Y296">
        <v>14.126374932741456</v>
      </c>
      <c r="Z296">
        <v>165</v>
      </c>
      <c r="AA296">
        <v>16.219948425427095</v>
      </c>
      <c r="AB296">
        <v>130</v>
      </c>
      <c r="AC296">
        <v>16.735833333333332</v>
      </c>
      <c r="AD296">
        <v>300</v>
      </c>
      <c r="AE296">
        <v>19.575555555555553</v>
      </c>
      <c r="AF296">
        <v>463</v>
      </c>
    </row>
    <row r="297" spans="1:32" hidden="1" x14ac:dyDescent="0.3">
      <c r="A297" s="88"/>
      <c r="B297" t="s">
        <v>162</v>
      </c>
      <c r="D297" t="s">
        <v>9</v>
      </c>
      <c r="E297">
        <v>9</v>
      </c>
      <c r="F297" t="s">
        <v>107</v>
      </c>
      <c r="G297">
        <v>11</v>
      </c>
      <c r="H297" t="s">
        <v>155</v>
      </c>
      <c r="I297" t="s">
        <v>11</v>
      </c>
      <c r="J297" t="s">
        <v>72</v>
      </c>
      <c r="K297">
        <v>1109</v>
      </c>
      <c r="L297">
        <v>0.73623515072179968</v>
      </c>
      <c r="M297">
        <v>15.466958867161159</v>
      </c>
      <c r="N297">
        <f>(shortUnitDetails17[[#This Row],[Hour4-Spk/sec]]-shortUnitDetails17[[#This Row],[Hour1-Spk/sec]])/shortUnitDetails17[[#This Row],[Hour1-Spk/sec]]</f>
        <v>-0.22984949444667649</v>
      </c>
      <c r="O297">
        <v>0.94317783816425127</v>
      </c>
      <c r="P297">
        <v>19.192477876106196</v>
      </c>
      <c r="Q297">
        <v>0.73620720916739202</v>
      </c>
      <c r="R297">
        <v>16.468401486988849</v>
      </c>
      <c r="S297">
        <v>0.53916666666666668</v>
      </c>
      <c r="T297">
        <v>10.922205048943843</v>
      </c>
      <c r="U297">
        <v>0.72638888888888886</v>
      </c>
      <c r="V297">
        <v>14.531548757170173</v>
      </c>
      <c r="W297">
        <v>1.4064593329435542</v>
      </c>
      <c r="X297">
        <v>1.3364497724207687</v>
      </c>
      <c r="Y297">
        <v>0.94317783816425127</v>
      </c>
      <c r="Z297">
        <v>165</v>
      </c>
      <c r="AA297">
        <v>0.73620720916739202</v>
      </c>
      <c r="AB297">
        <v>130</v>
      </c>
      <c r="AC297">
        <v>0.53916666666666668</v>
      </c>
      <c r="AD297">
        <v>300</v>
      </c>
      <c r="AE297">
        <v>0.72638888888888886</v>
      </c>
      <c r="AF297">
        <v>463</v>
      </c>
    </row>
    <row r="298" spans="1:32" hidden="1" x14ac:dyDescent="0.3">
      <c r="A298" s="88"/>
      <c r="B298" t="s">
        <v>162</v>
      </c>
      <c r="D298" t="s">
        <v>9</v>
      </c>
      <c r="E298">
        <v>9</v>
      </c>
      <c r="F298" t="s">
        <v>107</v>
      </c>
      <c r="G298">
        <v>17</v>
      </c>
      <c r="H298" t="s">
        <v>151</v>
      </c>
      <c r="I298" t="s">
        <v>11</v>
      </c>
      <c r="J298" t="s">
        <v>72</v>
      </c>
      <c r="K298">
        <v>1109</v>
      </c>
      <c r="L298">
        <v>1.3034027777777779</v>
      </c>
      <c r="M298">
        <v>17.064716775081905</v>
      </c>
      <c r="N298">
        <f>(shortUnitDetails17[[#This Row],[Hour4-Spk/sec]]-shortUnitDetails17[[#This Row],[Hour1-Spk/sec]])/shortUnitDetails17[[#This Row],[Hour1-Spk/sec]]</f>
        <v>-0.39561403508771925</v>
      </c>
      <c r="O298">
        <v>1.5833333333333333</v>
      </c>
      <c r="P298">
        <v>18.719298245614034</v>
      </c>
      <c r="Q298">
        <v>1.3016666666666665</v>
      </c>
      <c r="R298">
        <v>16.221985058697971</v>
      </c>
      <c r="S298">
        <v>1.3716666666666668</v>
      </c>
      <c r="T298">
        <v>17.378975086084665</v>
      </c>
      <c r="U298">
        <v>0.95694444444444449</v>
      </c>
      <c r="V298">
        <v>14.264962231260894</v>
      </c>
      <c r="W298">
        <v>1.1748739424175167</v>
      </c>
      <c r="X298">
        <v>0.75289628697592703</v>
      </c>
      <c r="Y298">
        <v>1.5833333333333333</v>
      </c>
      <c r="Z298">
        <v>165</v>
      </c>
      <c r="AA298">
        <v>1.3016666666666665</v>
      </c>
      <c r="AB298">
        <v>130</v>
      </c>
      <c r="AC298">
        <v>1.3716666666666668</v>
      </c>
      <c r="AD298">
        <v>300</v>
      </c>
      <c r="AE298">
        <v>0.95694444444444449</v>
      </c>
      <c r="AF298">
        <v>463</v>
      </c>
    </row>
    <row r="299" spans="1:32" ht="15" thickBot="1" x14ac:dyDescent="0.35">
      <c r="A299">
        <v>1</v>
      </c>
      <c r="B299" t="s">
        <v>70</v>
      </c>
      <c r="D299" t="s">
        <v>9</v>
      </c>
      <c r="E299">
        <v>21</v>
      </c>
      <c r="F299" t="s">
        <v>37</v>
      </c>
      <c r="G299">
        <v>1</v>
      </c>
      <c r="H299" t="s">
        <v>71</v>
      </c>
      <c r="I299" t="s">
        <v>72</v>
      </c>
      <c r="J299" t="s">
        <v>10</v>
      </c>
      <c r="K299">
        <v>531</v>
      </c>
      <c r="L299">
        <v>1.3869886686558681</v>
      </c>
      <c r="M299">
        <v>15.830954200008044</v>
      </c>
      <c r="N299">
        <f>(shortUnitDetails17[[#This Row],[Hour4-Spk/sec]]-shortUnitDetails17[[#This Row],[Hour1-Spk/sec]])/shortUnitDetails17[[#This Row],[Hour1-Spk/sec]]</f>
        <v>-0.22034895118604181</v>
      </c>
      <c r="O299">
        <v>1.4169444444444441</v>
      </c>
      <c r="P299">
        <v>16.369339345226429</v>
      </c>
      <c r="Q299">
        <v>1.5541666666666665</v>
      </c>
      <c r="R299">
        <v>17.596566523605151</v>
      </c>
      <c r="S299">
        <v>1.4721213412901391</v>
      </c>
      <c r="T299">
        <v>16.039341781728769</v>
      </c>
      <c r="U299">
        <v>1.1047222222222222</v>
      </c>
      <c r="V299">
        <v>13.132075471698112</v>
      </c>
      <c r="W299">
        <v>1.1789595653519163</v>
      </c>
      <c r="X299">
        <v>0.72430543737236219</v>
      </c>
      <c r="Y299">
        <v>1.4169444444444441</v>
      </c>
      <c r="Z299">
        <v>82</v>
      </c>
      <c r="AA299">
        <v>1.5541666666666665</v>
      </c>
      <c r="AB299">
        <v>226</v>
      </c>
      <c r="AC299">
        <v>1.4721213412901391</v>
      </c>
      <c r="AD299">
        <v>115</v>
      </c>
      <c r="AE299">
        <v>1.1047222222222222</v>
      </c>
      <c r="AF299">
        <v>107</v>
      </c>
    </row>
    <row r="300" spans="1:32" hidden="1" x14ac:dyDescent="0.3">
      <c r="A300" s="88"/>
      <c r="B300" t="s">
        <v>133</v>
      </c>
      <c r="D300" t="s">
        <v>9</v>
      </c>
      <c r="E300">
        <v>9</v>
      </c>
      <c r="F300" t="s">
        <v>107</v>
      </c>
      <c r="G300">
        <v>5</v>
      </c>
      <c r="H300" t="s">
        <v>114</v>
      </c>
      <c r="I300" t="s">
        <v>11</v>
      </c>
      <c r="J300" t="s">
        <v>10</v>
      </c>
      <c r="K300">
        <v>331</v>
      </c>
      <c r="L300">
        <v>1.3585121342306923</v>
      </c>
      <c r="M300">
        <v>23.247090916840715</v>
      </c>
      <c r="N300">
        <f>(shortUnitDetails17[[#This Row],[Hour4-Spk/sec]]-shortUnitDetails17[[#This Row],[Hour1-Spk/sec]])/shortUnitDetails17[[#This Row],[Hour1-Spk/sec]]</f>
        <v>-9.2958751388290697E-2</v>
      </c>
      <c r="O300">
        <v>1.3092670735455725</v>
      </c>
      <c r="P300">
        <v>22.332942555685815</v>
      </c>
      <c r="Q300">
        <v>1.5047222222222223</v>
      </c>
      <c r="R300">
        <v>23.860958366064413</v>
      </c>
      <c r="S300">
        <v>1.4324999999999999</v>
      </c>
      <c r="T300">
        <v>21.76459820611386</v>
      </c>
      <c r="U300">
        <v>1.1875592411549747</v>
      </c>
      <c r="V300">
        <v>24.816141806524609</v>
      </c>
      <c r="W300">
        <v>2.2108674763117238</v>
      </c>
      <c r="X300">
        <v>0.68659652156698348</v>
      </c>
      <c r="Y300">
        <v>1.3092670735455725</v>
      </c>
      <c r="Z300">
        <v>219</v>
      </c>
      <c r="AA300">
        <v>1.5047222222222223</v>
      </c>
      <c r="AB300">
        <v>80</v>
      </c>
      <c r="AC300">
        <v>1.4324999999999999</v>
      </c>
      <c r="AD300">
        <v>3</v>
      </c>
      <c r="AE300">
        <v>1.1875592411549747</v>
      </c>
      <c r="AF300">
        <v>27</v>
      </c>
    </row>
    <row r="301" spans="1:32" hidden="1" x14ac:dyDescent="0.3">
      <c r="A301" s="88"/>
      <c r="B301" t="s">
        <v>133</v>
      </c>
      <c r="D301" t="s">
        <v>9</v>
      </c>
      <c r="E301">
        <v>9</v>
      </c>
      <c r="F301" t="s">
        <v>107</v>
      </c>
      <c r="G301">
        <v>6</v>
      </c>
      <c r="H301" t="s">
        <v>135</v>
      </c>
      <c r="I301" t="s">
        <v>11</v>
      </c>
      <c r="J301" t="s">
        <v>72</v>
      </c>
      <c r="K301">
        <v>331</v>
      </c>
      <c r="L301">
        <v>1.350138441764807</v>
      </c>
      <c r="M301">
        <v>15.280732587179724</v>
      </c>
      <c r="N301">
        <f>(shortUnitDetails17[[#This Row],[Hour4-Spk/sec]]-shortUnitDetails17[[#This Row],[Hour1-Spk/sec]])/shortUnitDetails17[[#This Row],[Hour1-Spk/sec]]</f>
        <v>-0.12027308357910503</v>
      </c>
      <c r="O301">
        <v>1.3695833333333332</v>
      </c>
      <c r="P301">
        <v>14.810403017669246</v>
      </c>
      <c r="Q301">
        <v>1.4633333333333332</v>
      </c>
      <c r="R301">
        <v>16.71365283930729</v>
      </c>
      <c r="S301">
        <v>1.3627777777777779</v>
      </c>
      <c r="T301">
        <v>16.291469194312796</v>
      </c>
      <c r="U301">
        <v>1.2048593226147839</v>
      </c>
      <c r="V301">
        <v>14.130207243039564</v>
      </c>
      <c r="W301">
        <v>2.0810453578919788</v>
      </c>
      <c r="X301">
        <v>0.72805990614966654</v>
      </c>
      <c r="Y301">
        <v>1.3695833333333332</v>
      </c>
      <c r="Z301">
        <v>219</v>
      </c>
      <c r="AA301">
        <v>1.4633333333333332</v>
      </c>
      <c r="AB301">
        <v>80</v>
      </c>
      <c r="AC301">
        <v>1.3627777777777779</v>
      </c>
      <c r="AD301">
        <v>3</v>
      </c>
      <c r="AE301">
        <v>1.2048593226147839</v>
      </c>
      <c r="AF301">
        <v>27</v>
      </c>
    </row>
    <row r="302" spans="1:32" hidden="1" x14ac:dyDescent="0.3">
      <c r="A302" s="88"/>
      <c r="B302" t="s">
        <v>133</v>
      </c>
      <c r="D302" t="s">
        <v>9</v>
      </c>
      <c r="E302">
        <v>9</v>
      </c>
      <c r="F302" t="s">
        <v>107</v>
      </c>
      <c r="G302">
        <v>10</v>
      </c>
      <c r="H302" t="s">
        <v>136</v>
      </c>
      <c r="I302" t="s">
        <v>11</v>
      </c>
      <c r="J302" t="s">
        <v>72</v>
      </c>
      <c r="K302">
        <v>331</v>
      </c>
      <c r="L302">
        <v>8.8370833333333323</v>
      </c>
      <c r="M302">
        <v>78.943795914615606</v>
      </c>
      <c r="N302">
        <f>(shortUnitDetails17[[#This Row],[Hour4-Spk/sec]]-shortUnitDetails17[[#This Row],[Hour1-Spk/sec]])/shortUnitDetails17[[#This Row],[Hour1-Spk/sec]]</f>
        <v>-9.7124772340489052E-2</v>
      </c>
      <c r="O302">
        <v>9.3036111111111115</v>
      </c>
      <c r="P302">
        <v>80.234675902427384</v>
      </c>
      <c r="Q302">
        <v>8.2763888888888886</v>
      </c>
      <c r="R302">
        <v>78.03019512889901</v>
      </c>
      <c r="S302">
        <v>9.3683333333333341</v>
      </c>
      <c r="T302">
        <v>78.622496147919875</v>
      </c>
      <c r="U302">
        <v>8.4</v>
      </c>
      <c r="V302">
        <v>77.973400886637108</v>
      </c>
      <c r="W302">
        <v>4.7172293563968317</v>
      </c>
      <c r="X302">
        <v>0.11549850255060064</v>
      </c>
      <c r="Y302">
        <v>9.3036111111111115</v>
      </c>
      <c r="Z302">
        <v>219</v>
      </c>
      <c r="AA302">
        <v>8.2763888888888886</v>
      </c>
      <c r="AB302">
        <v>80</v>
      </c>
      <c r="AC302">
        <v>9.3683333333333341</v>
      </c>
      <c r="AD302">
        <v>3</v>
      </c>
      <c r="AE302">
        <v>8.4</v>
      </c>
      <c r="AF302">
        <v>27</v>
      </c>
    </row>
    <row r="303" spans="1:32" hidden="1" x14ac:dyDescent="0.3">
      <c r="B303" t="s">
        <v>133</v>
      </c>
      <c r="D303" t="s">
        <v>9</v>
      </c>
      <c r="E303">
        <v>9</v>
      </c>
      <c r="F303" t="s">
        <v>107</v>
      </c>
      <c r="G303">
        <v>2</v>
      </c>
      <c r="H303" t="s">
        <v>137</v>
      </c>
      <c r="I303" t="s">
        <v>72</v>
      </c>
      <c r="J303" t="s">
        <v>10</v>
      </c>
      <c r="K303">
        <v>331</v>
      </c>
      <c r="L303">
        <v>1.3285137446422683</v>
      </c>
      <c r="M303">
        <v>16.548463356973993</v>
      </c>
      <c r="N303">
        <f>(shortUnitDetails17[[#This Row],[Hour4-Spk/sec]]-shortUnitDetails17[[#This Row],[Hour1-Spk/sec]])/shortUnitDetails17[[#This Row],[Hour1-Spk/sec]]</f>
        <v>1.9490867172780747E-2</v>
      </c>
      <c r="O303">
        <v>1.2341666666666666</v>
      </c>
      <c r="P303">
        <v>14.382174206617151</v>
      </c>
      <c r="Q303">
        <v>1.5755555555555556</v>
      </c>
      <c r="R303">
        <v>18.880597014925375</v>
      </c>
      <c r="S303">
        <v>1.2461111111111109</v>
      </c>
      <c r="T303">
        <v>16.163299312643201</v>
      </c>
      <c r="U303">
        <v>1.2582216452357402</v>
      </c>
      <c r="V303">
        <v>17.091889649450319</v>
      </c>
      <c r="W303">
        <v>2.1117425191310542</v>
      </c>
      <c r="X303">
        <v>0.74122082935170752</v>
      </c>
      <c r="Y303">
        <v>1.2341666666666666</v>
      </c>
      <c r="Z303">
        <v>219</v>
      </c>
      <c r="AA303">
        <v>1.5755555555555556</v>
      </c>
      <c r="AB303">
        <v>80</v>
      </c>
      <c r="AC303">
        <v>1.2461111111111109</v>
      </c>
      <c r="AD303">
        <v>3</v>
      </c>
      <c r="AE303">
        <v>1.2582216452357402</v>
      </c>
      <c r="AF303">
        <v>27</v>
      </c>
    </row>
    <row r="304" spans="1:32" hidden="1" x14ac:dyDescent="0.3">
      <c r="B304" t="s">
        <v>133</v>
      </c>
      <c r="D304" t="s">
        <v>9</v>
      </c>
      <c r="E304">
        <v>9</v>
      </c>
      <c r="F304" t="s">
        <v>107</v>
      </c>
      <c r="G304">
        <v>3</v>
      </c>
      <c r="H304" t="s">
        <v>86</v>
      </c>
      <c r="I304" t="s">
        <v>72</v>
      </c>
      <c r="J304" t="s">
        <v>72</v>
      </c>
      <c r="K304">
        <v>331</v>
      </c>
      <c r="L304">
        <v>0.37642344497607655</v>
      </c>
      <c r="M304">
        <v>5.009371272789231</v>
      </c>
      <c r="N304">
        <f>(shortUnitDetails17[[#This Row],[Hour4-Spk/sec]]-shortUnitDetails17[[#This Row],[Hour1-Spk/sec]])/shortUnitDetails17[[#This Row],[Hour1-Spk/sec]]</f>
        <v>-5.5013106514316006E-2</v>
      </c>
      <c r="O304">
        <v>0.36861111111111106</v>
      </c>
      <c r="P304">
        <v>6.2547098718914835</v>
      </c>
      <c r="Q304">
        <v>0.46638888888888896</v>
      </c>
      <c r="R304">
        <v>5.9962523422860716</v>
      </c>
      <c r="S304">
        <v>0.32236111111111115</v>
      </c>
      <c r="T304">
        <v>3.3789219629927594</v>
      </c>
      <c r="U304">
        <v>0.34833266879319513</v>
      </c>
      <c r="V304">
        <v>4.4153720359771054</v>
      </c>
      <c r="W304">
        <v>1.4378852995965885</v>
      </c>
      <c r="X304">
        <v>2.6572534349080419</v>
      </c>
      <c r="Y304">
        <v>0.36861111111111106</v>
      </c>
      <c r="Z304">
        <v>219</v>
      </c>
      <c r="AA304">
        <v>0.46638888888888896</v>
      </c>
      <c r="AB304">
        <v>80</v>
      </c>
      <c r="AC304">
        <v>0.32236111111111115</v>
      </c>
      <c r="AD304">
        <v>3</v>
      </c>
      <c r="AE304">
        <v>0.34833266879319513</v>
      </c>
      <c r="AF304">
        <v>27</v>
      </c>
    </row>
    <row r="305" spans="1:32" hidden="1" x14ac:dyDescent="0.3">
      <c r="B305" t="s">
        <v>133</v>
      </c>
      <c r="D305" t="s">
        <v>9</v>
      </c>
      <c r="E305">
        <v>9</v>
      </c>
      <c r="F305" t="s">
        <v>107</v>
      </c>
      <c r="G305">
        <v>4</v>
      </c>
      <c r="H305" t="s">
        <v>113</v>
      </c>
      <c r="I305" t="s">
        <v>72</v>
      </c>
      <c r="J305" t="s">
        <v>10</v>
      </c>
      <c r="K305">
        <v>331</v>
      </c>
      <c r="L305">
        <v>1.5085372731915405</v>
      </c>
      <c r="M305">
        <v>20.104720744680851</v>
      </c>
      <c r="N305">
        <f>(shortUnitDetails17[[#This Row],[Hour4-Spk/sec]]-shortUnitDetails17[[#This Row],[Hour1-Spk/sec]])/shortUnitDetails17[[#This Row],[Hour1-Spk/sec]]</f>
        <v>2.2070995034026626E-3</v>
      </c>
      <c r="O305">
        <v>1.5102777777777778</v>
      </c>
      <c r="P305">
        <v>20.489240389920912</v>
      </c>
      <c r="Q305">
        <v>1.2638888888888891</v>
      </c>
      <c r="R305">
        <v>16.126793151318832</v>
      </c>
      <c r="S305">
        <v>1.7463713149883839</v>
      </c>
      <c r="T305">
        <v>21.665278934221483</v>
      </c>
      <c r="U305">
        <v>1.5136111111111112</v>
      </c>
      <c r="V305">
        <v>22.709923664122137</v>
      </c>
      <c r="W305">
        <v>2.2282834345067357</v>
      </c>
      <c r="X305">
        <v>0.67656300959507842</v>
      </c>
      <c r="Y305">
        <v>1.5102777777777778</v>
      </c>
      <c r="Z305">
        <v>219</v>
      </c>
      <c r="AA305">
        <v>1.2638888888888891</v>
      </c>
      <c r="AB305">
        <v>80</v>
      </c>
      <c r="AC305">
        <v>1.7463713149883839</v>
      </c>
      <c r="AD305">
        <v>3</v>
      </c>
      <c r="AE305">
        <v>1.5136111111111112</v>
      </c>
      <c r="AF305">
        <v>27</v>
      </c>
    </row>
    <row r="306" spans="1:32" hidden="1" x14ac:dyDescent="0.3">
      <c r="B306" t="s">
        <v>133</v>
      </c>
      <c r="D306" t="s">
        <v>9</v>
      </c>
      <c r="E306">
        <v>9</v>
      </c>
      <c r="F306" t="s">
        <v>107</v>
      </c>
      <c r="G306">
        <v>7</v>
      </c>
      <c r="H306" t="s">
        <v>96</v>
      </c>
      <c r="I306" t="s">
        <v>72</v>
      </c>
      <c r="J306" t="s">
        <v>72</v>
      </c>
      <c r="K306">
        <v>331</v>
      </c>
      <c r="L306">
        <v>4.1223272396630932</v>
      </c>
      <c r="M306">
        <v>44.241524761755976</v>
      </c>
      <c r="N306">
        <f>(shortUnitDetails17[[#This Row],[Hour4-Spk/sec]]-shortUnitDetails17[[#This Row],[Hour1-Spk/sec]])/shortUnitDetails17[[#This Row],[Hour1-Spk/sec]]</f>
        <v>-0.55507290583658053</v>
      </c>
      <c r="O306">
        <v>5.5065277777777775</v>
      </c>
      <c r="P306">
        <v>52.541343548537789</v>
      </c>
      <c r="Q306">
        <v>5.1550000000000002</v>
      </c>
      <c r="R306">
        <v>45.441587319687557</v>
      </c>
      <c r="S306">
        <v>3.3777777777777778</v>
      </c>
      <c r="T306">
        <v>35.87669769571189</v>
      </c>
      <c r="U306">
        <v>2.4500034030968183</v>
      </c>
      <c r="V306">
        <v>38.145731375747687</v>
      </c>
      <c r="W306">
        <v>3.7190942278481098</v>
      </c>
      <c r="X306">
        <v>0.2322236240013866</v>
      </c>
      <c r="Y306">
        <v>5.5065277777777775</v>
      </c>
      <c r="Z306">
        <v>219</v>
      </c>
      <c r="AA306">
        <v>5.1550000000000002</v>
      </c>
      <c r="AB306">
        <v>80</v>
      </c>
      <c r="AC306">
        <v>3.3777777777777778</v>
      </c>
      <c r="AD306">
        <v>3</v>
      </c>
      <c r="AE306">
        <v>2.4500034030968183</v>
      </c>
      <c r="AF306">
        <v>27</v>
      </c>
    </row>
    <row r="307" spans="1:32" hidden="1" x14ac:dyDescent="0.3">
      <c r="B307" t="s">
        <v>133</v>
      </c>
      <c r="D307" t="s">
        <v>9</v>
      </c>
      <c r="E307">
        <v>9</v>
      </c>
      <c r="F307" t="s">
        <v>107</v>
      </c>
      <c r="G307">
        <v>8</v>
      </c>
      <c r="H307" t="s">
        <v>123</v>
      </c>
      <c r="I307" t="s">
        <v>72</v>
      </c>
      <c r="J307" t="s">
        <v>72</v>
      </c>
      <c r="K307">
        <v>331</v>
      </c>
      <c r="L307">
        <v>1.6825694444444446</v>
      </c>
      <c r="M307">
        <v>22.176630025598556</v>
      </c>
      <c r="N307">
        <f>(shortUnitDetails17[[#This Row],[Hour4-Spk/sec]]-shortUnitDetails17[[#This Row],[Hour1-Spk/sec]])/shortUnitDetails17[[#This Row],[Hour1-Spk/sec]]</f>
        <v>0.13939634630659256</v>
      </c>
      <c r="O307">
        <v>1.3988888888888891</v>
      </c>
      <c r="P307">
        <v>19.301032565528196</v>
      </c>
      <c r="Q307">
        <v>1.9627777777777775</v>
      </c>
      <c r="R307">
        <v>25.037413947919784</v>
      </c>
      <c r="S307">
        <v>1.7747222222222225</v>
      </c>
      <c r="T307">
        <v>23.01158301158301</v>
      </c>
      <c r="U307">
        <v>1.5938888888888891</v>
      </c>
      <c r="V307">
        <v>21.264367816091951</v>
      </c>
      <c r="W307">
        <v>2.3292585693438652</v>
      </c>
      <c r="X307">
        <v>0.60370732366674851</v>
      </c>
      <c r="Y307">
        <v>1.3988888888888891</v>
      </c>
      <c r="Z307">
        <v>219</v>
      </c>
      <c r="AA307">
        <v>1.9627777777777775</v>
      </c>
      <c r="AB307">
        <v>80</v>
      </c>
      <c r="AC307">
        <v>1.7747222222222225</v>
      </c>
      <c r="AD307">
        <v>3</v>
      </c>
      <c r="AE307">
        <v>1.5938888888888891</v>
      </c>
      <c r="AF307">
        <v>27</v>
      </c>
    </row>
    <row r="308" spans="1:32" ht="15" hidden="1" thickBot="1" x14ac:dyDescent="0.35">
      <c r="B308" t="s">
        <v>133</v>
      </c>
      <c r="D308" t="s">
        <v>9</v>
      </c>
      <c r="E308">
        <v>9</v>
      </c>
      <c r="F308" t="s">
        <v>107</v>
      </c>
      <c r="G308">
        <v>9</v>
      </c>
      <c r="H308" t="s">
        <v>102</v>
      </c>
      <c r="I308" t="s">
        <v>72</v>
      </c>
      <c r="J308" t="s">
        <v>10</v>
      </c>
      <c r="K308">
        <v>331</v>
      </c>
      <c r="L308">
        <v>4.7351768663194438</v>
      </c>
      <c r="M308">
        <v>47.845180698620752</v>
      </c>
      <c r="N308">
        <f>(shortUnitDetails17[[#This Row],[Hour4-Spk/sec]]-shortUnitDetails17[[#This Row],[Hour1-Spk/sec]])/shortUnitDetails17[[#This Row],[Hour1-Spk/sec]]</f>
        <v>5.2851781209622632E-2</v>
      </c>
      <c r="O308">
        <v>4.5147222222222227</v>
      </c>
      <c r="P308">
        <v>46.935136796802951</v>
      </c>
      <c r="Q308">
        <v>4.9095963541666663</v>
      </c>
      <c r="R308">
        <v>48.712084737602311</v>
      </c>
      <c r="S308">
        <v>4.7630555555555549</v>
      </c>
      <c r="T308">
        <v>48.861343326607091</v>
      </c>
      <c r="U308">
        <v>4.753333333333333</v>
      </c>
      <c r="V308">
        <v>48.38353938127576</v>
      </c>
      <c r="W308">
        <v>3.4808566779793368</v>
      </c>
      <c r="X308">
        <v>0.21361774859776508</v>
      </c>
      <c r="Y308">
        <v>4.5147222222222227</v>
      </c>
      <c r="Z308">
        <v>219</v>
      </c>
      <c r="AA308">
        <v>4.9095963541666663</v>
      </c>
      <c r="AB308">
        <v>80</v>
      </c>
      <c r="AC308">
        <v>4.7630555555555549</v>
      </c>
      <c r="AD308">
        <v>3</v>
      </c>
      <c r="AE308">
        <v>4.753333333333333</v>
      </c>
      <c r="AF308">
        <v>27</v>
      </c>
    </row>
    <row r="309" spans="1:32" ht="15" thickTop="1" x14ac:dyDescent="0.3">
      <c r="A309" s="72"/>
      <c r="B309" s="73"/>
      <c r="C309" s="73"/>
      <c r="D309" s="73"/>
      <c r="E309" s="73"/>
      <c r="F309" s="73"/>
      <c r="G309" s="73"/>
      <c r="H309" s="73"/>
      <c r="I309" s="73"/>
      <c r="J309" s="73"/>
      <c r="K309" s="73"/>
      <c r="L309" s="73"/>
      <c r="M309" s="73"/>
      <c r="N309" s="73"/>
      <c r="O309" s="73"/>
      <c r="P309" s="73"/>
      <c r="Q309" s="73"/>
      <c r="R309" s="73"/>
      <c r="S309" s="73"/>
      <c r="T309" s="73"/>
      <c r="U309" s="73"/>
      <c r="V309" s="74"/>
    </row>
  </sheetData>
  <conditionalFormatting sqref="L3:L308">
    <cfRule type="cellIs" dxfId="1" priority="1" operator="equal">
      <formula>0</formula>
    </cfRule>
  </conditionalFormatting>
  <pageMargins left="0.7" right="0.7" top="0.75" bottom="0.75" header="0.3" footer="0.3"/>
  <pageSetup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workbookViewId="0"/>
  </sheetViews>
  <sheetFormatPr defaultRowHeight="14.4" x14ac:dyDescent="0.3"/>
  <sheetData>
    <row r="1" spans="1:14" x14ac:dyDescent="0.3">
      <c r="A1" s="121" t="s">
        <v>9</v>
      </c>
      <c r="B1" s="86" t="s">
        <v>32</v>
      </c>
      <c r="C1" s="86" t="s">
        <v>35</v>
      </c>
      <c r="D1" s="86" t="s">
        <v>72</v>
      </c>
      <c r="E1" s="122" t="s">
        <v>32</v>
      </c>
    </row>
    <row r="2" spans="1:14" x14ac:dyDescent="0.3">
      <c r="A2" s="123" t="s">
        <v>9</v>
      </c>
      <c r="B2" s="87" t="s">
        <v>32</v>
      </c>
      <c r="C2" s="87" t="s">
        <v>35</v>
      </c>
      <c r="D2" s="87" t="s">
        <v>72</v>
      </c>
      <c r="E2" s="124" t="s">
        <v>36</v>
      </c>
    </row>
    <row r="3" spans="1:14" x14ac:dyDescent="0.3">
      <c r="A3" s="125" t="s">
        <v>9</v>
      </c>
      <c r="B3" s="126" t="s">
        <v>32</v>
      </c>
      <c r="C3" s="126" t="s">
        <v>35</v>
      </c>
      <c r="D3" s="126" t="s">
        <v>72</v>
      </c>
      <c r="E3" s="127" t="s">
        <v>37</v>
      </c>
    </row>
    <row r="7" spans="1:14" s="1" customFormat="1" x14ac:dyDescent="0.3">
      <c r="A7" s="91" t="s">
        <v>9</v>
      </c>
      <c r="B7" s="91" t="s">
        <v>32</v>
      </c>
      <c r="C7" s="129" t="s">
        <v>72</v>
      </c>
      <c r="D7" s="129" t="s">
        <v>72</v>
      </c>
      <c r="E7" s="130" t="s">
        <v>32</v>
      </c>
      <c r="F7" s="132"/>
      <c r="G7" s="133"/>
      <c r="H7" s="133"/>
      <c r="I7" s="132"/>
      <c r="J7" s="134"/>
      <c r="K7" s="83"/>
      <c r="L7" s="83"/>
      <c r="M7" s="84"/>
      <c r="N7" s="83"/>
    </row>
    <row r="8" spans="1:14" s="1" customFormat="1" x14ac:dyDescent="0.3">
      <c r="A8" s="90" t="s">
        <v>9</v>
      </c>
      <c r="B8" s="90" t="s">
        <v>32</v>
      </c>
      <c r="C8" s="129" t="s">
        <v>72</v>
      </c>
      <c r="D8" s="129" t="s">
        <v>72</v>
      </c>
      <c r="E8" s="130" t="s">
        <v>36</v>
      </c>
      <c r="F8" s="132"/>
      <c r="G8" s="133"/>
      <c r="H8" s="133"/>
      <c r="I8" s="132"/>
      <c r="J8" s="134"/>
      <c r="K8" s="83"/>
      <c r="L8" s="83"/>
      <c r="M8" s="84"/>
      <c r="N8" s="83"/>
    </row>
    <row r="9" spans="1:14" s="1" customFormat="1" x14ac:dyDescent="0.3">
      <c r="A9" s="128" t="s">
        <v>9</v>
      </c>
      <c r="B9" s="128" t="s">
        <v>32</v>
      </c>
      <c r="C9" s="135" t="s">
        <v>72</v>
      </c>
      <c r="D9" s="135" t="s">
        <v>72</v>
      </c>
      <c r="E9" s="131" t="s">
        <v>37</v>
      </c>
      <c r="F9" s="80"/>
      <c r="G9" s="81"/>
      <c r="H9" s="81"/>
      <c r="I9" s="80"/>
      <c r="J9" s="136"/>
      <c r="K9" s="83"/>
      <c r="L9" s="83"/>
      <c r="M9" s="84"/>
      <c r="N9" s="8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P406"/>
  <sheetViews>
    <sheetView workbookViewId="0"/>
  </sheetViews>
  <sheetFormatPr defaultColWidth="9.109375" defaultRowHeight="14.4" x14ac:dyDescent="0.3"/>
  <cols>
    <col min="1" max="1" width="10.33203125" style="1" customWidth="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19"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62" t="s">
        <v>23</v>
      </c>
      <c r="B7" s="63" t="s">
        <v>24</v>
      </c>
      <c r="C7" s="64" t="s">
        <v>25</v>
      </c>
      <c r="D7" s="64" t="s">
        <v>26</v>
      </c>
      <c r="E7" s="64" t="s">
        <v>6</v>
      </c>
      <c r="F7" s="65" t="s">
        <v>16</v>
      </c>
      <c r="G7" s="65" t="s">
        <v>17</v>
      </c>
      <c r="H7" s="65" t="s">
        <v>18</v>
      </c>
      <c r="I7" s="65" t="s">
        <v>19</v>
      </c>
      <c r="J7" s="66" t="s">
        <v>27</v>
      </c>
      <c r="K7" s="67" t="s">
        <v>28</v>
      </c>
      <c r="L7" s="67" t="s">
        <v>29</v>
      </c>
      <c r="M7" s="67" t="s">
        <v>30</v>
      </c>
      <c r="N7" s="67" t="s">
        <v>31</v>
      </c>
    </row>
    <row r="8" spans="1:14" x14ac:dyDescent="0.3">
      <c r="A8" s="25" t="s">
        <v>32</v>
      </c>
      <c r="B8" s="26">
        <v>1</v>
      </c>
      <c r="C8" s="27" t="s">
        <v>33</v>
      </c>
      <c r="D8" s="27" t="s">
        <v>11</v>
      </c>
      <c r="E8" s="27" t="s">
        <v>34</v>
      </c>
      <c r="F8" s="27"/>
      <c r="G8" s="27"/>
      <c r="H8" s="27"/>
      <c r="I8" s="27"/>
      <c r="J8" s="27">
        <f>SUM(Table9[[#This Row],[LFHB]:[HFLB]])</f>
        <v>0</v>
      </c>
      <c r="K8" s="69" t="e">
        <f>Table9[[#This Row],[LFHB]]/Table9[[#This Row],[Total]]</f>
        <v>#DIV/0!</v>
      </c>
      <c r="L8" s="69" t="e">
        <f>Table9[[#This Row],[LFLB]]/Table9[[#This Row],[Total]]</f>
        <v>#DIV/0!</v>
      </c>
      <c r="M8" s="69" t="e">
        <f>Table9[[#This Row],[HFHB]]/Table9[[#This Row],[Total]]</f>
        <v>#DIV/0!</v>
      </c>
      <c r="N8" s="69" t="e">
        <f>Table9[[#This Row],[HFLB]]/Table9[[#This Row],[Total]]</f>
        <v>#DIV/0!</v>
      </c>
    </row>
    <row r="9" spans="1:14" x14ac:dyDescent="0.3">
      <c r="A9" s="25" t="s">
        <v>32</v>
      </c>
      <c r="B9" s="26">
        <v>1</v>
      </c>
      <c r="C9" s="29" t="s">
        <v>33</v>
      </c>
      <c r="D9" s="29" t="s">
        <v>35</v>
      </c>
      <c r="E9" s="29" t="s">
        <v>34</v>
      </c>
      <c r="F9" s="30"/>
      <c r="G9" s="30"/>
      <c r="H9" s="30"/>
      <c r="I9" s="30"/>
      <c r="J9" s="29">
        <f>SUM(Table9[[#This Row],[LFHB]:[HFLB]])</f>
        <v>0</v>
      </c>
      <c r="K9" s="69" t="e">
        <f>Table9[[#This Row],[LFHB]]/Table9[[#This Row],[Total]]</f>
        <v>#DIV/0!</v>
      </c>
      <c r="L9" s="69" t="e">
        <f>Table9[[#This Row],[LFLB]]/Table9[[#This Row],[Total]]</f>
        <v>#DIV/0!</v>
      </c>
      <c r="M9" s="69" t="e">
        <f>Table9[[#This Row],[HFHB]]/Table9[[#This Row],[Total]]</f>
        <v>#DIV/0!</v>
      </c>
      <c r="N9" s="69" t="e">
        <f>Table9[[#This Row],[HFLB]]/Table9[[#This Row],[Total]]</f>
        <v>#DIV/0!</v>
      </c>
    </row>
    <row r="10" spans="1:14" x14ac:dyDescent="0.3">
      <c r="A10" s="25" t="s">
        <v>32</v>
      </c>
      <c r="B10" s="26">
        <v>1</v>
      </c>
      <c r="C10" s="27" t="s">
        <v>9</v>
      </c>
      <c r="D10" s="27" t="s">
        <v>11</v>
      </c>
      <c r="E10" s="27" t="s">
        <v>10</v>
      </c>
      <c r="F10" s="27"/>
      <c r="G10" s="27"/>
      <c r="H10" s="27"/>
      <c r="I10" s="27"/>
      <c r="J10" s="27">
        <f>SUM(Table9[[#This Row],[LFHB]:[HFLB]])</f>
        <v>0</v>
      </c>
      <c r="K10" s="69" t="e">
        <f>Table9[[#This Row],[LFHB]]/Table9[[#This Row],[Total]]</f>
        <v>#DIV/0!</v>
      </c>
      <c r="L10" s="69" t="e">
        <f>Table9[[#This Row],[LFLB]]/Table9[[#This Row],[Total]]</f>
        <v>#DIV/0!</v>
      </c>
      <c r="M10" s="69" t="e">
        <f>Table9[[#This Row],[HFHB]]/Table9[[#This Row],[Total]]</f>
        <v>#DIV/0!</v>
      </c>
      <c r="N10" s="69" t="e">
        <f>Table9[[#This Row],[HFLB]]/Table9[[#This Row],[Total]]</f>
        <v>#DIV/0!</v>
      </c>
    </row>
    <row r="11" spans="1:14" ht="14.4" customHeight="1" x14ac:dyDescent="0.3">
      <c r="A11" s="25" t="s">
        <v>32</v>
      </c>
      <c r="B11" s="26">
        <v>1</v>
      </c>
      <c r="C11" s="27" t="s">
        <v>9</v>
      </c>
      <c r="D11" s="27" t="s">
        <v>35</v>
      </c>
      <c r="E11" s="27" t="s">
        <v>10</v>
      </c>
      <c r="F11" s="27"/>
      <c r="G11" s="27"/>
      <c r="H11" s="27"/>
      <c r="I11" s="27"/>
      <c r="J11" s="27">
        <f>SUM(Table9[[#This Row],[LFHB]:[HFLB]])</f>
        <v>0</v>
      </c>
      <c r="K11" s="69" t="e">
        <f>Table9[[#This Row],[LFHB]]/Table9[[#This Row],[Total]]</f>
        <v>#DIV/0!</v>
      </c>
      <c r="L11" s="69" t="e">
        <f>Table9[[#This Row],[LFLB]]/Table9[[#This Row],[Total]]</f>
        <v>#DIV/0!</v>
      </c>
      <c r="M11" s="69" t="e">
        <f>Table9[[#This Row],[HFHB]]/Table9[[#This Row],[Total]]</f>
        <v>#DIV/0!</v>
      </c>
      <c r="N11" s="69" t="e">
        <f>Table9[[#This Row],[HFLB]]/Table9[[#This Row],[Total]]</f>
        <v>#DIV/0!</v>
      </c>
    </row>
    <row r="12" spans="1:14" x14ac:dyDescent="0.3">
      <c r="A12" s="25" t="s">
        <v>36</v>
      </c>
      <c r="B12" s="26">
        <v>1</v>
      </c>
      <c r="C12" s="29" t="s">
        <v>9</v>
      </c>
      <c r="D12" s="29" t="s">
        <v>11</v>
      </c>
      <c r="E12" s="29" t="s">
        <v>34</v>
      </c>
      <c r="F12" s="27"/>
      <c r="G12" s="27"/>
      <c r="H12" s="27"/>
      <c r="I12" s="27"/>
      <c r="J12" s="27">
        <f>SUM(Table9[[#This Row],[LFHB]:[HFLB]])</f>
        <v>0</v>
      </c>
      <c r="K12" s="69" t="e">
        <f>Table9[[#This Row],[LFHB]]/Table9[[#This Row],[Total]]</f>
        <v>#DIV/0!</v>
      </c>
      <c r="L12" s="69" t="e">
        <f>Table9[[#This Row],[LFLB]]/Table9[[#This Row],[Total]]</f>
        <v>#DIV/0!</v>
      </c>
      <c r="M12" s="69" t="e">
        <f>Table9[[#This Row],[HFHB]]/Table9[[#This Row],[Total]]</f>
        <v>#DIV/0!</v>
      </c>
      <c r="N12" s="69" t="e">
        <f>Table9[[#This Row],[HFLB]]/Table9[[#This Row],[Total]]</f>
        <v>#DIV/0!</v>
      </c>
    </row>
    <row r="13" spans="1:14" x14ac:dyDescent="0.3">
      <c r="A13" s="25" t="s">
        <v>36</v>
      </c>
      <c r="B13" s="26">
        <v>1</v>
      </c>
      <c r="C13" s="29" t="s">
        <v>9</v>
      </c>
      <c r="D13" s="29" t="s">
        <v>35</v>
      </c>
      <c r="E13" s="29" t="s">
        <v>34</v>
      </c>
      <c r="F13" s="27"/>
      <c r="G13" s="27"/>
      <c r="H13" s="27"/>
      <c r="I13" s="27"/>
      <c r="J13" s="27">
        <f>SUM(Table9[[#This Row],[LFHB]:[HFLB]])</f>
        <v>0</v>
      </c>
      <c r="K13" s="69" t="e">
        <f>Table9[[#This Row],[LFHB]]/Table9[[#This Row],[Total]]</f>
        <v>#DIV/0!</v>
      </c>
      <c r="L13" s="69" t="e">
        <f>Table9[[#This Row],[LFLB]]/Table9[[#This Row],[Total]]</f>
        <v>#DIV/0!</v>
      </c>
      <c r="M13" s="69" t="e">
        <f>Table9[[#This Row],[HFHB]]/Table9[[#This Row],[Total]]</f>
        <v>#DIV/0!</v>
      </c>
      <c r="N13" s="69" t="e">
        <f>Table9[[#This Row],[HFLB]]/Table9[[#This Row],[Total]]</f>
        <v>#DIV/0!</v>
      </c>
    </row>
    <row r="14" spans="1:14" x14ac:dyDescent="0.3">
      <c r="A14" s="25" t="s">
        <v>36</v>
      </c>
      <c r="B14" s="26">
        <v>1</v>
      </c>
      <c r="C14" s="29" t="s">
        <v>9</v>
      </c>
      <c r="D14" s="29" t="s">
        <v>11</v>
      </c>
      <c r="E14" s="29" t="s">
        <v>10</v>
      </c>
      <c r="F14" s="27"/>
      <c r="G14" s="27"/>
      <c r="H14" s="27"/>
      <c r="I14" s="27"/>
      <c r="J14" s="27">
        <f>SUM(Table9[[#This Row],[LFHB]:[HFLB]])</f>
        <v>0</v>
      </c>
      <c r="K14" s="69" t="e">
        <f>Table9[[#This Row],[LFHB]]/Table9[[#This Row],[Total]]</f>
        <v>#DIV/0!</v>
      </c>
      <c r="L14" s="69" t="e">
        <f>Table9[[#This Row],[LFLB]]/Table9[[#This Row],[Total]]</f>
        <v>#DIV/0!</v>
      </c>
      <c r="M14" s="69" t="e">
        <f>Table9[[#This Row],[HFHB]]/Table9[[#This Row],[Total]]</f>
        <v>#DIV/0!</v>
      </c>
      <c r="N14" s="69" t="e">
        <f>Table9[[#This Row],[HFLB]]/Table9[[#This Row],[Total]]</f>
        <v>#DIV/0!</v>
      </c>
    </row>
    <row r="15" spans="1:14" x14ac:dyDescent="0.3">
      <c r="A15" s="25" t="s">
        <v>36</v>
      </c>
      <c r="B15" s="26">
        <v>1</v>
      </c>
      <c r="C15" s="29" t="s">
        <v>9</v>
      </c>
      <c r="D15" s="29" t="s">
        <v>35</v>
      </c>
      <c r="E15" s="29" t="s">
        <v>10</v>
      </c>
      <c r="F15" s="27"/>
      <c r="G15" s="27"/>
      <c r="H15" s="27"/>
      <c r="I15" s="27"/>
      <c r="J15" s="27">
        <f>SUM(Table9[[#This Row],[LFHB]:[HFLB]])</f>
        <v>0</v>
      </c>
      <c r="K15" s="69" t="e">
        <f>Table9[[#This Row],[LFHB]]/Table9[[#This Row],[Total]]</f>
        <v>#DIV/0!</v>
      </c>
      <c r="L15" s="69" t="e">
        <f>Table9[[#This Row],[LFLB]]/Table9[[#This Row],[Total]]</f>
        <v>#DIV/0!</v>
      </c>
      <c r="M15" s="69" t="e">
        <f>Table9[[#This Row],[HFHB]]/Table9[[#This Row],[Total]]</f>
        <v>#DIV/0!</v>
      </c>
      <c r="N15" s="69" t="e">
        <f>Table9[[#This Row],[HFLB]]/Table9[[#This Row],[Total]]</f>
        <v>#DIV/0!</v>
      </c>
    </row>
    <row r="16" spans="1:14" x14ac:dyDescent="0.3">
      <c r="A16" s="25" t="s">
        <v>37</v>
      </c>
      <c r="B16" s="26">
        <v>1</v>
      </c>
      <c r="C16" s="29" t="s">
        <v>9</v>
      </c>
      <c r="D16" s="29" t="s">
        <v>11</v>
      </c>
      <c r="E16" s="29" t="s">
        <v>34</v>
      </c>
      <c r="F16" s="27"/>
      <c r="G16" s="27"/>
      <c r="H16" s="27"/>
      <c r="I16" s="27"/>
      <c r="J16" s="27">
        <f>SUM(Table9[[#This Row],[LFHB]:[HFLB]])</f>
        <v>0</v>
      </c>
      <c r="K16" s="69" t="e">
        <f>Table9[[#This Row],[LFHB]]/Table9[[#This Row],[Total]]</f>
        <v>#DIV/0!</v>
      </c>
      <c r="L16" s="69" t="e">
        <f>Table9[[#This Row],[LFLB]]/Table9[[#This Row],[Total]]</f>
        <v>#DIV/0!</v>
      </c>
      <c r="M16" s="69" t="e">
        <f>Table9[[#This Row],[HFHB]]/Table9[[#This Row],[Total]]</f>
        <v>#DIV/0!</v>
      </c>
      <c r="N16" s="69" t="e">
        <f>Table9[[#This Row],[HFLB]]/Table9[[#This Row],[Total]]</f>
        <v>#DIV/0!</v>
      </c>
    </row>
    <row r="17" spans="1:15" x14ac:dyDescent="0.3">
      <c r="A17" s="25" t="s">
        <v>37</v>
      </c>
      <c r="B17" s="26">
        <v>1</v>
      </c>
      <c r="C17" s="29" t="s">
        <v>9</v>
      </c>
      <c r="D17" s="29" t="s">
        <v>35</v>
      </c>
      <c r="E17" s="29" t="s">
        <v>34</v>
      </c>
      <c r="F17" s="27"/>
      <c r="G17" s="27"/>
      <c r="H17" s="27"/>
      <c r="I17" s="27"/>
      <c r="J17" s="27">
        <f>SUM(Table9[[#This Row],[LFHB]:[HFLB]])</f>
        <v>0</v>
      </c>
      <c r="K17" s="69" t="e">
        <f>Table9[[#This Row],[LFHB]]/Table9[[#This Row],[Total]]</f>
        <v>#DIV/0!</v>
      </c>
      <c r="L17" s="69" t="e">
        <f>Table9[[#This Row],[LFLB]]/Table9[[#This Row],[Total]]</f>
        <v>#DIV/0!</v>
      </c>
      <c r="M17" s="69" t="e">
        <f>Table9[[#This Row],[HFHB]]/Table9[[#This Row],[Total]]</f>
        <v>#DIV/0!</v>
      </c>
      <c r="N17" s="69" t="e">
        <f>Table9[[#This Row],[HFLB]]/Table9[[#This Row],[Total]]</f>
        <v>#DIV/0!</v>
      </c>
    </row>
    <row r="18" spans="1:15" x14ac:dyDescent="0.3">
      <c r="A18" s="25" t="s">
        <v>37</v>
      </c>
      <c r="B18" s="26">
        <v>1</v>
      </c>
      <c r="C18" s="29" t="s">
        <v>9</v>
      </c>
      <c r="D18" s="29" t="s">
        <v>11</v>
      </c>
      <c r="E18" s="29" t="s">
        <v>10</v>
      </c>
      <c r="F18" s="27"/>
      <c r="G18" s="27"/>
      <c r="H18" s="27"/>
      <c r="I18" s="27"/>
      <c r="J18" s="27">
        <f>SUM(Table9[[#This Row],[LFHB]:[HFLB]])</f>
        <v>0</v>
      </c>
      <c r="K18" s="69" t="e">
        <f>Table9[[#This Row],[LFHB]]/Table9[[#This Row],[Total]]</f>
        <v>#DIV/0!</v>
      </c>
      <c r="L18" s="69" t="e">
        <f>Table9[[#This Row],[LFLB]]/Table9[[#This Row],[Total]]</f>
        <v>#DIV/0!</v>
      </c>
      <c r="M18" s="69" t="e">
        <f>Table9[[#This Row],[HFHB]]/Table9[[#This Row],[Total]]</f>
        <v>#DIV/0!</v>
      </c>
      <c r="N18" s="69" t="e">
        <f>Table9[[#This Row],[HFLB]]/Table9[[#This Row],[Total]]</f>
        <v>#DIV/0!</v>
      </c>
    </row>
    <row r="19" spans="1:15" x14ac:dyDescent="0.3">
      <c r="A19" s="25" t="s">
        <v>37</v>
      </c>
      <c r="B19" s="26">
        <v>1</v>
      </c>
      <c r="C19" s="29" t="s">
        <v>9</v>
      </c>
      <c r="D19" s="29" t="s">
        <v>35</v>
      </c>
      <c r="E19" s="29" t="s">
        <v>10</v>
      </c>
      <c r="F19" s="27"/>
      <c r="G19" s="27"/>
      <c r="H19" s="27"/>
      <c r="I19" s="27"/>
      <c r="J19" s="27">
        <f>SUM(Table9[[#This Row],[LFHB]:[HFLB]])</f>
        <v>0</v>
      </c>
      <c r="K19" s="69" t="e">
        <f>Table9[[#This Row],[LFHB]]/Table9[[#This Row],[Total]]</f>
        <v>#DIV/0!</v>
      </c>
      <c r="L19" s="69" t="e">
        <f>Table9[[#This Row],[LFLB]]/Table9[[#This Row],[Total]]</f>
        <v>#DIV/0!</v>
      </c>
      <c r="M19" s="69" t="e">
        <f>Table9[[#This Row],[HFHB]]/Table9[[#This Row],[Total]]</f>
        <v>#DIV/0!</v>
      </c>
      <c r="N19" s="69" t="e">
        <f>Table9[[#This Row],[HFLB]]/Table9[[#This Row],[Total]]</f>
        <v>#DIV/0!</v>
      </c>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93" t="s">
        <v>38</v>
      </c>
      <c r="D24" s="193"/>
      <c r="E24" s="196"/>
      <c r="F24" s="197" t="s">
        <v>39</v>
      </c>
      <c r="G24" s="197"/>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IF(ISBLANK(BurstClassHr1[[#This Row],[Spk/sec-Average]]),"",IF(BurstClassHr1[[#This Row],[Spk/sec-Average]]&lt;$B$3,"LF","HF"))</f>
        <v/>
      </c>
      <c r="D26" s="47" t="str">
        <f>IF(ISBLANK(BurstClassHr1[[#This Row],[%Spikes in Bursts-All]]),"",IF(BurstClassHr1[[#This Row],[%Spikes in Bursts-All]]&lt;$C$3,"LB","HB"))</f>
        <v/>
      </c>
      <c r="E26" s="48" t="str">
        <f t="shared" ref="E26:E89" si="0">CONCATENATE(C26,D26)</f>
        <v/>
      </c>
      <c r="F26"/>
      <c r="G26"/>
      <c r="H26" s="68"/>
      <c r="I26"/>
      <c r="J26"/>
      <c r="K26"/>
      <c r="L26"/>
      <c r="M26"/>
      <c r="N26"/>
      <c r="O26"/>
    </row>
    <row r="27" spans="1:15" x14ac:dyDescent="0.3">
      <c r="C27" s="47" t="str">
        <f>IF(ISBLANK(BurstClassHr1[[#This Row],[Spk/sec-Average]]),"",IF(BurstClassHr1[[#This Row],[Spk/sec-Average]]&lt;$B$3,"LF","HF"))</f>
        <v/>
      </c>
      <c r="D27" s="47" t="str">
        <f>IF(ISBLANK(BurstClassHr1[[#This Row],[%Spikes in Bursts-All]]),"",IF(BurstClassHr1[[#This Row],[%Spikes in Bursts-All]]&lt;$C$3,"LB","HB"))</f>
        <v/>
      </c>
      <c r="E27" s="48" t="str">
        <f t="shared" si="0"/>
        <v/>
      </c>
      <c r="F27"/>
      <c r="G27"/>
      <c r="H27" s="68"/>
      <c r="I27"/>
      <c r="J27"/>
      <c r="K27"/>
      <c r="L27"/>
      <c r="M27"/>
      <c r="N27"/>
      <c r="O27"/>
    </row>
    <row r="28" spans="1:15" x14ac:dyDescent="0.3">
      <c r="C28" s="47" t="str">
        <f>IF(ISBLANK(BurstClassHr1[[#This Row],[Spk/sec-Average]]),"",IF(BurstClassHr1[[#This Row],[Spk/sec-Average]]&lt;$B$3,"LF","HF"))</f>
        <v/>
      </c>
      <c r="D28" s="47" t="str">
        <f>IF(ISBLANK(BurstClassHr1[[#This Row],[%Spikes in Bursts-All]]),"",IF(BurstClassHr1[[#This Row],[%Spikes in Bursts-All]]&lt;$C$3,"LB","HB"))</f>
        <v/>
      </c>
      <c r="E28" s="48" t="str">
        <f t="shared" si="0"/>
        <v/>
      </c>
      <c r="F28"/>
      <c r="G28"/>
      <c r="H28" s="68"/>
      <c r="I28"/>
      <c r="J28"/>
      <c r="K28"/>
      <c r="L28"/>
      <c r="M28"/>
      <c r="N28"/>
      <c r="O28"/>
    </row>
    <row r="29" spans="1:15" x14ac:dyDescent="0.3">
      <c r="C29" s="47" t="str">
        <f>IF(ISBLANK(BurstClassHr1[[#This Row],[Spk/sec-Average]]),"",IF(BurstClassHr1[[#This Row],[Spk/sec-Average]]&lt;$B$3,"LF","HF"))</f>
        <v/>
      </c>
      <c r="D29" s="47" t="str">
        <f>IF(ISBLANK(BurstClassHr1[[#This Row],[%Spikes in Bursts-All]]),"",IF(BurstClassHr1[[#This Row],[%Spikes in Bursts-All]]&lt;$C$3,"LB","HB"))</f>
        <v/>
      </c>
      <c r="E29" s="48" t="str">
        <f t="shared" si="0"/>
        <v/>
      </c>
      <c r="F29"/>
      <c r="G29"/>
      <c r="H29" s="68"/>
      <c r="I29"/>
      <c r="J29"/>
      <c r="K29"/>
      <c r="L29"/>
      <c r="M29"/>
      <c r="N29"/>
      <c r="O29"/>
    </row>
    <row r="30" spans="1:15" x14ac:dyDescent="0.3">
      <c r="C30" s="47" t="str">
        <f>IF(ISBLANK(BurstClassHr1[[#This Row],[Spk/sec-Average]]),"",IF(BurstClassHr1[[#This Row],[Spk/sec-Average]]&lt;$B$3,"LF","HF"))</f>
        <v/>
      </c>
      <c r="D30" s="47" t="str">
        <f>IF(ISBLANK(BurstClassHr1[[#This Row],[%Spikes in Bursts-All]]),"",IF(BurstClassHr1[[#This Row],[%Spikes in Bursts-All]]&lt;$C$3,"LB","HB"))</f>
        <v/>
      </c>
      <c r="E30" s="48" t="str">
        <f t="shared" si="0"/>
        <v/>
      </c>
      <c r="F30"/>
      <c r="G30"/>
      <c r="H30" s="68"/>
      <c r="I30"/>
      <c r="J30"/>
      <c r="K30"/>
      <c r="L30"/>
      <c r="M30"/>
      <c r="N30"/>
      <c r="O30"/>
    </row>
    <row r="31" spans="1:15" x14ac:dyDescent="0.3">
      <c r="C31" s="47" t="str">
        <f>IF(ISBLANK(BurstClassHr1[[#This Row],[Spk/sec-Average]]),"",IF(BurstClassHr1[[#This Row],[Spk/sec-Average]]&lt;$B$3,"LF","HF"))</f>
        <v/>
      </c>
      <c r="D31" s="47" t="str">
        <f>IF(ISBLANK(BurstClassHr1[[#This Row],[%Spikes in Bursts-All]]),"",IF(BurstClassHr1[[#This Row],[%Spikes in Bursts-All]]&lt;$C$3,"LB","HB"))</f>
        <v/>
      </c>
      <c r="E31" s="48" t="str">
        <f t="shared" si="0"/>
        <v/>
      </c>
      <c r="F31"/>
      <c r="G31"/>
      <c r="H31" s="68"/>
      <c r="I31"/>
      <c r="J31"/>
      <c r="K31"/>
      <c r="L31"/>
      <c r="M31"/>
      <c r="N31"/>
      <c r="O31"/>
    </row>
    <row r="32" spans="1:15" x14ac:dyDescent="0.3">
      <c r="C32" s="47" t="str">
        <f>IF(ISBLANK(BurstClassHr1[[#This Row],[Spk/sec-Average]]),"",IF(BurstClassHr1[[#This Row],[Spk/sec-Average]]&lt;$B$3,"LF","HF"))</f>
        <v/>
      </c>
      <c r="D32" s="47" t="str">
        <f>IF(ISBLANK(BurstClassHr1[[#This Row],[%Spikes in Bursts-All]]),"",IF(BurstClassHr1[[#This Row],[%Spikes in Bursts-All]]&lt;$C$3,"LB","HB"))</f>
        <v/>
      </c>
      <c r="E32" s="48" t="str">
        <f t="shared" si="0"/>
        <v/>
      </c>
      <c r="F32"/>
      <c r="G32"/>
      <c r="H32" s="68"/>
      <c r="I32"/>
      <c r="J32"/>
      <c r="K32"/>
      <c r="L32"/>
      <c r="M32"/>
      <c r="N32"/>
      <c r="O32"/>
    </row>
    <row r="33" spans="3:15" x14ac:dyDescent="0.3">
      <c r="C33" s="47" t="str">
        <f>IF(ISBLANK(BurstClassHr1[[#This Row],[Spk/sec-Average]]),"",IF(BurstClassHr1[[#This Row],[Spk/sec-Average]]&lt;$B$3,"LF","HF"))</f>
        <v/>
      </c>
      <c r="D33" s="47" t="str">
        <f>IF(ISBLANK(BurstClassHr1[[#This Row],[%Spikes in Bursts-All]]),"",IF(BurstClassHr1[[#This Row],[%Spikes in Bursts-All]]&lt;$C$3,"LB","HB"))</f>
        <v/>
      </c>
      <c r="E33" s="48" t="str">
        <f t="shared" si="0"/>
        <v/>
      </c>
      <c r="F33"/>
      <c r="G33"/>
      <c r="H33" s="68"/>
      <c r="I33"/>
      <c r="J33"/>
      <c r="K33"/>
      <c r="L33"/>
      <c r="M33"/>
      <c r="N33"/>
      <c r="O33"/>
    </row>
    <row r="34" spans="3:15" x14ac:dyDescent="0.3">
      <c r="C34" s="47" t="str">
        <f>IF(ISBLANK(BurstClassHr1[[#This Row],[Spk/sec-Average]]),"",IF(BurstClassHr1[[#This Row],[Spk/sec-Average]]&lt;$B$3,"LF","HF"))</f>
        <v/>
      </c>
      <c r="D34" s="47" t="str">
        <f>IF(ISBLANK(BurstClassHr1[[#This Row],[%Spikes in Bursts-All]]),"",IF(BurstClassHr1[[#This Row],[%Spikes in Bursts-All]]&lt;$C$3,"LB","HB"))</f>
        <v/>
      </c>
      <c r="E34" s="48" t="str">
        <f t="shared" si="0"/>
        <v/>
      </c>
      <c r="F34"/>
      <c r="G34"/>
      <c r="H34" s="68"/>
      <c r="I34"/>
      <c r="J34"/>
      <c r="K34"/>
      <c r="L34"/>
      <c r="M34"/>
      <c r="N34"/>
      <c r="O34"/>
    </row>
    <row r="35" spans="3:15" x14ac:dyDescent="0.3">
      <c r="C35" s="47" t="str">
        <f>IF(ISBLANK(BurstClassHr1[[#This Row],[Spk/sec-Average]]),"",IF(BurstClassHr1[[#This Row],[Spk/sec-Average]]&lt;$B$3,"LF","HF"))</f>
        <v/>
      </c>
      <c r="D35" s="47" t="str">
        <f>IF(ISBLANK(BurstClassHr1[[#This Row],[%Spikes in Bursts-All]]),"",IF(BurstClassHr1[[#This Row],[%Spikes in Bursts-All]]&lt;$C$3,"LB","HB"))</f>
        <v/>
      </c>
      <c r="E35" s="48" t="str">
        <f t="shared" si="0"/>
        <v/>
      </c>
      <c r="F35"/>
      <c r="G35"/>
      <c r="H35" s="68"/>
      <c r="I35"/>
      <c r="J35"/>
      <c r="K35"/>
      <c r="L35"/>
      <c r="M35"/>
      <c r="N35"/>
      <c r="O35"/>
    </row>
    <row r="36" spans="3:15" x14ac:dyDescent="0.3">
      <c r="C36" s="47" t="str">
        <f>IF(ISBLANK(BurstClassHr1[[#This Row],[Spk/sec-Average]]),"",IF(BurstClassHr1[[#This Row],[Spk/sec-Average]]&lt;$B$3,"LF","HF"))</f>
        <v/>
      </c>
      <c r="D36" s="47" t="str">
        <f>IF(ISBLANK(BurstClassHr1[[#This Row],[%Spikes in Bursts-All]]),"",IF(BurstClassHr1[[#This Row],[%Spikes in Bursts-All]]&lt;$C$3,"LB","HB"))</f>
        <v/>
      </c>
      <c r="E36" s="48" t="str">
        <f t="shared" si="0"/>
        <v/>
      </c>
      <c r="F36"/>
      <c r="G36"/>
      <c r="H36" s="68"/>
      <c r="I36"/>
      <c r="J36"/>
      <c r="K36"/>
      <c r="L36"/>
      <c r="M36"/>
      <c r="N36"/>
      <c r="O36"/>
    </row>
    <row r="37" spans="3:15" x14ac:dyDescent="0.3">
      <c r="C37" s="47" t="str">
        <f>IF(ISBLANK(BurstClassHr1[[#This Row],[Spk/sec-Average]]),"",IF(BurstClassHr1[[#This Row],[Spk/sec-Average]]&lt;$B$3,"LF","HF"))</f>
        <v/>
      </c>
      <c r="D37" s="47" t="str">
        <f>IF(ISBLANK(BurstClassHr1[[#This Row],[%Spikes in Bursts-All]]),"",IF(BurstClassHr1[[#This Row],[%Spikes in Bursts-All]]&lt;$C$3,"LB","HB"))</f>
        <v/>
      </c>
      <c r="E37" s="48" t="str">
        <f t="shared" si="0"/>
        <v/>
      </c>
      <c r="F37"/>
      <c r="G37"/>
      <c r="H37" s="68"/>
      <c r="I37"/>
      <c r="J37"/>
      <c r="K37"/>
      <c r="L37"/>
      <c r="M37"/>
      <c r="N37"/>
      <c r="O37"/>
    </row>
    <row r="38" spans="3:15" x14ac:dyDescent="0.3">
      <c r="C38" s="47" t="str">
        <f>IF(ISBLANK(BurstClassHr1[[#This Row],[Spk/sec-Average]]),"",IF(BurstClassHr1[[#This Row],[Spk/sec-Average]]&lt;$B$3,"LF","HF"))</f>
        <v/>
      </c>
      <c r="D38" s="47" t="str">
        <f>IF(ISBLANK(BurstClassHr1[[#This Row],[%Spikes in Bursts-All]]),"",IF(BurstClassHr1[[#This Row],[%Spikes in Bursts-All]]&lt;$C$3,"LB","HB"))</f>
        <v/>
      </c>
      <c r="E38" s="48" t="str">
        <f t="shared" si="0"/>
        <v/>
      </c>
      <c r="F38"/>
      <c r="G38"/>
      <c r="H38" s="68"/>
      <c r="I38"/>
      <c r="J38"/>
      <c r="K38"/>
      <c r="L38"/>
      <c r="M38"/>
      <c r="N38"/>
      <c r="O38"/>
    </row>
    <row r="39" spans="3:15" x14ac:dyDescent="0.3">
      <c r="C39" s="47" t="str">
        <f>IF(ISBLANK(BurstClassHr1[[#This Row],[Spk/sec-Average]]),"",IF(BurstClassHr1[[#This Row],[Spk/sec-Average]]&lt;$B$3,"LF","HF"))</f>
        <v/>
      </c>
      <c r="D39" s="47" t="str">
        <f>IF(ISBLANK(BurstClassHr1[[#This Row],[%Spikes in Bursts-All]]),"",IF(BurstClassHr1[[#This Row],[%Spikes in Bursts-All]]&lt;$C$3,"LB","HB"))</f>
        <v/>
      </c>
      <c r="E39" s="48" t="str">
        <f t="shared" si="0"/>
        <v/>
      </c>
      <c r="F39"/>
      <c r="G39"/>
      <c r="H39" s="68"/>
      <c r="I39"/>
      <c r="J39"/>
      <c r="K39"/>
      <c r="L39"/>
      <c r="M39"/>
      <c r="N39"/>
      <c r="O39"/>
    </row>
    <row r="40" spans="3:15" x14ac:dyDescent="0.3">
      <c r="C40" s="47" t="str">
        <f>IF(ISBLANK(BurstClassHr1[[#This Row],[Spk/sec-Average]]),"",IF(BurstClassHr1[[#This Row],[Spk/sec-Average]]&lt;$B$3,"LF","HF"))</f>
        <v/>
      </c>
      <c r="D40" s="47" t="str">
        <f>IF(ISBLANK(BurstClassHr1[[#This Row],[%Spikes in Bursts-All]]),"",IF(BurstClassHr1[[#This Row],[%Spikes in Bursts-All]]&lt;$C$3,"LB","HB"))</f>
        <v/>
      </c>
      <c r="E40" s="48" t="str">
        <f t="shared" si="0"/>
        <v/>
      </c>
      <c r="F40"/>
      <c r="G40"/>
      <c r="H40" s="68"/>
      <c r="I40"/>
      <c r="J40"/>
      <c r="K40"/>
      <c r="L40"/>
      <c r="M40"/>
      <c r="N40"/>
      <c r="O40"/>
    </row>
    <row r="41" spans="3:15" x14ac:dyDescent="0.3">
      <c r="C41" s="47" t="str">
        <f>IF(ISBLANK(BurstClassHr1[[#This Row],[Spk/sec-Average]]),"",IF(BurstClassHr1[[#This Row],[Spk/sec-Average]]&lt;$B$3,"LF","HF"))</f>
        <v/>
      </c>
      <c r="D41" s="47" t="str">
        <f>IF(ISBLANK(BurstClassHr1[[#This Row],[%Spikes in Bursts-All]]),"",IF(BurstClassHr1[[#This Row],[%Spikes in Bursts-All]]&lt;$C$3,"LB","HB"))</f>
        <v/>
      </c>
      <c r="E41" s="48" t="str">
        <f t="shared" si="0"/>
        <v/>
      </c>
      <c r="F41"/>
      <c r="G41"/>
      <c r="H41" s="68"/>
      <c r="I41"/>
      <c r="J41"/>
      <c r="K41"/>
      <c r="L41"/>
      <c r="M41"/>
      <c r="N41"/>
      <c r="O41"/>
    </row>
    <row r="42" spans="3:15" x14ac:dyDescent="0.3">
      <c r="C42" s="47" t="str">
        <f>IF(ISBLANK(BurstClassHr1[[#This Row],[Spk/sec-Average]]),"",IF(BurstClassHr1[[#This Row],[Spk/sec-Average]]&lt;$B$3,"LF","HF"))</f>
        <v/>
      </c>
      <c r="D42" s="47" t="str">
        <f>IF(ISBLANK(BurstClassHr1[[#This Row],[%Spikes in Bursts-All]]),"",IF(BurstClassHr1[[#This Row],[%Spikes in Bursts-All]]&lt;$C$3,"LB","HB"))</f>
        <v/>
      </c>
      <c r="E42" s="48" t="str">
        <f t="shared" si="0"/>
        <v/>
      </c>
      <c r="F42"/>
      <c r="G42"/>
      <c r="H42" s="68"/>
      <c r="I42"/>
      <c r="J42"/>
      <c r="K42"/>
      <c r="L42"/>
      <c r="M42"/>
      <c r="N42"/>
      <c r="O42"/>
    </row>
    <row r="43" spans="3:15" x14ac:dyDescent="0.3">
      <c r="C43" s="47" t="str">
        <f>IF(ISBLANK(BurstClassHr1[[#This Row],[Spk/sec-Average]]),"",IF(BurstClassHr1[[#This Row],[Spk/sec-Average]]&lt;$B$3,"LF","HF"))</f>
        <v/>
      </c>
      <c r="D43" s="47" t="str">
        <f>IF(ISBLANK(BurstClassHr1[[#This Row],[%Spikes in Bursts-All]]),"",IF(BurstClassHr1[[#This Row],[%Spikes in Bursts-All]]&lt;$C$3,"LB","HB"))</f>
        <v/>
      </c>
      <c r="E43" s="48" t="str">
        <f t="shared" si="0"/>
        <v/>
      </c>
      <c r="F43"/>
      <c r="G43"/>
      <c r="H43" s="68"/>
      <c r="I43"/>
      <c r="J43"/>
      <c r="K43"/>
      <c r="L43"/>
      <c r="M43"/>
      <c r="N43"/>
      <c r="O43"/>
    </row>
    <row r="44" spans="3:15" x14ac:dyDescent="0.3">
      <c r="C44" s="47" t="str">
        <f>IF(ISBLANK(BurstClassHr1[[#This Row],[Spk/sec-Average]]),"",IF(BurstClassHr1[[#This Row],[Spk/sec-Average]]&lt;$B$3,"LF","HF"))</f>
        <v/>
      </c>
      <c r="D44" s="47" t="str">
        <f>IF(ISBLANK(BurstClassHr1[[#This Row],[%Spikes in Bursts-All]]),"",IF(BurstClassHr1[[#This Row],[%Spikes in Bursts-All]]&lt;$C$3,"LB","HB"))</f>
        <v/>
      </c>
      <c r="E44" s="48" t="str">
        <f t="shared" si="0"/>
        <v/>
      </c>
      <c r="F44"/>
      <c r="G44"/>
      <c r="H44" s="68"/>
      <c r="I44"/>
      <c r="J44"/>
      <c r="K44"/>
      <c r="L44"/>
      <c r="M44"/>
      <c r="N44"/>
      <c r="O44"/>
    </row>
    <row r="45" spans="3:15" x14ac:dyDescent="0.3">
      <c r="C45" s="47" t="str">
        <f>IF(ISBLANK(BurstClassHr1[[#This Row],[Spk/sec-Average]]),"",IF(BurstClassHr1[[#This Row],[Spk/sec-Average]]&lt;$B$3,"LF","HF"))</f>
        <v/>
      </c>
      <c r="D45" s="47" t="str">
        <f>IF(ISBLANK(BurstClassHr1[[#This Row],[%Spikes in Bursts-All]]),"",IF(BurstClassHr1[[#This Row],[%Spikes in Bursts-All]]&lt;$C$3,"LB","HB"))</f>
        <v/>
      </c>
      <c r="E45" s="48" t="str">
        <f t="shared" si="0"/>
        <v/>
      </c>
      <c r="F45"/>
      <c r="G45"/>
      <c r="H45" s="68"/>
      <c r="I45"/>
      <c r="J45"/>
      <c r="K45"/>
      <c r="L45"/>
      <c r="M45"/>
      <c r="N45"/>
      <c r="O45"/>
    </row>
    <row r="46" spans="3:15" x14ac:dyDescent="0.3">
      <c r="C46" s="47" t="str">
        <f>IF(ISBLANK(BurstClassHr1[[#This Row],[Spk/sec-Average]]),"",IF(BurstClassHr1[[#This Row],[Spk/sec-Average]]&lt;$B$3,"LF","HF"))</f>
        <v/>
      </c>
      <c r="D46" s="47" t="str">
        <f>IF(ISBLANK(BurstClassHr1[[#This Row],[%Spikes in Bursts-All]]),"",IF(BurstClassHr1[[#This Row],[%Spikes in Bursts-All]]&lt;$C$3,"LB","HB"))</f>
        <v/>
      </c>
      <c r="E46" s="48" t="str">
        <f t="shared" si="0"/>
        <v/>
      </c>
      <c r="F46"/>
      <c r="G46"/>
      <c r="H46" s="68"/>
      <c r="I46"/>
      <c r="J46"/>
      <c r="K46"/>
      <c r="L46"/>
      <c r="M46"/>
      <c r="N46"/>
      <c r="O46"/>
    </row>
    <row r="47" spans="3:15" x14ac:dyDescent="0.3">
      <c r="C47" s="47" t="str">
        <f>IF(ISBLANK(BurstClassHr1[[#This Row],[Spk/sec-Average]]),"",IF(BurstClassHr1[[#This Row],[Spk/sec-Average]]&lt;$B$3,"LF","HF"))</f>
        <v/>
      </c>
      <c r="D47" s="47" t="str">
        <f>IF(ISBLANK(BurstClassHr1[[#This Row],[%Spikes in Bursts-All]]),"",IF(BurstClassHr1[[#This Row],[%Spikes in Bursts-All]]&lt;$C$3,"LB","HB"))</f>
        <v/>
      </c>
      <c r="E47" s="48" t="str">
        <f t="shared" si="0"/>
        <v/>
      </c>
      <c r="F47"/>
      <c r="G47"/>
      <c r="H47" s="68"/>
      <c r="I47"/>
      <c r="J47"/>
      <c r="K47"/>
      <c r="L47"/>
      <c r="M47"/>
      <c r="N47"/>
      <c r="O47"/>
    </row>
    <row r="48" spans="3:15" x14ac:dyDescent="0.3">
      <c r="C48" s="47" t="str">
        <f>IF(ISBLANK(BurstClassHr1[[#This Row],[Spk/sec-Average]]),"",IF(BurstClassHr1[[#This Row],[Spk/sec-Average]]&lt;$B$3,"LF","HF"))</f>
        <v/>
      </c>
      <c r="D48" s="47" t="str">
        <f>IF(ISBLANK(BurstClassHr1[[#This Row],[%Spikes in Bursts-All]]),"",IF(BurstClassHr1[[#This Row],[%Spikes in Bursts-All]]&lt;$C$3,"LB","HB"))</f>
        <v/>
      </c>
      <c r="E48" s="48" t="str">
        <f t="shared" si="0"/>
        <v/>
      </c>
      <c r="F48"/>
      <c r="G48"/>
      <c r="H48" s="68"/>
      <c r="I48"/>
      <c r="J48"/>
      <c r="K48"/>
      <c r="L48"/>
      <c r="M48"/>
      <c r="N48"/>
      <c r="O48"/>
    </row>
    <row r="49" spans="3:15" x14ac:dyDescent="0.3">
      <c r="C49" s="47" t="str">
        <f>IF(ISBLANK(BurstClassHr1[[#This Row],[Spk/sec-Average]]),"",IF(BurstClassHr1[[#This Row],[Spk/sec-Average]]&lt;$B$3,"LF","HF"))</f>
        <v/>
      </c>
      <c r="D49" s="47" t="str">
        <f>IF(ISBLANK(BurstClassHr1[[#This Row],[%Spikes in Bursts-All]]),"",IF(BurstClassHr1[[#This Row],[%Spikes in Bursts-All]]&lt;$C$3,"LB","HB"))</f>
        <v/>
      </c>
      <c r="E49" s="48" t="str">
        <f t="shared" si="0"/>
        <v/>
      </c>
      <c r="F49"/>
      <c r="G49"/>
      <c r="H49" s="68"/>
      <c r="I49"/>
      <c r="J49"/>
      <c r="K49"/>
      <c r="L49"/>
      <c r="M49"/>
      <c r="N49"/>
      <c r="O49"/>
    </row>
    <row r="50" spans="3:15" x14ac:dyDescent="0.3">
      <c r="C50" s="47" t="str">
        <f>IF(ISBLANK(BurstClassHr1[[#This Row],[Spk/sec-Average]]),"",IF(BurstClassHr1[[#This Row],[Spk/sec-Average]]&lt;$B$3,"LF","HF"))</f>
        <v/>
      </c>
      <c r="D50" s="47" t="str">
        <f>IF(ISBLANK(BurstClassHr1[[#This Row],[%Spikes in Bursts-All]]),"",IF(BurstClassHr1[[#This Row],[%Spikes in Bursts-All]]&lt;$C$3,"LB","HB"))</f>
        <v/>
      </c>
      <c r="E50" s="48" t="str">
        <f t="shared" si="0"/>
        <v/>
      </c>
      <c r="F50"/>
      <c r="G50"/>
      <c r="H50" s="68"/>
      <c r="I50"/>
      <c r="J50"/>
      <c r="K50"/>
      <c r="L50"/>
      <c r="M50"/>
      <c r="N50"/>
      <c r="O50"/>
    </row>
    <row r="51" spans="3:15" x14ac:dyDescent="0.3">
      <c r="C51" s="47" t="str">
        <f>IF(ISBLANK(BurstClassHr1[[#This Row],[Spk/sec-Average]]),"",IF(BurstClassHr1[[#This Row],[Spk/sec-Average]]&lt;$B$3,"LF","HF"))</f>
        <v/>
      </c>
      <c r="D51" s="47" t="str">
        <f>IF(ISBLANK(BurstClassHr1[[#This Row],[%Spikes in Bursts-All]]),"",IF(BurstClassHr1[[#This Row],[%Spikes in Bursts-All]]&lt;$C$3,"LB","HB"))</f>
        <v/>
      </c>
      <c r="E51" s="48" t="str">
        <f t="shared" si="0"/>
        <v/>
      </c>
      <c r="F51"/>
      <c r="G51"/>
      <c r="H51" s="68"/>
      <c r="I51"/>
      <c r="J51"/>
      <c r="K51"/>
      <c r="L51"/>
      <c r="M51"/>
      <c r="N51"/>
      <c r="O51"/>
    </row>
    <row r="52" spans="3:15" x14ac:dyDescent="0.3">
      <c r="C52" s="47" t="str">
        <f>IF(ISBLANK(BurstClassHr1[[#This Row],[Spk/sec-Average]]),"",IF(BurstClassHr1[[#This Row],[Spk/sec-Average]]&lt;$B$3,"LF","HF"))</f>
        <v/>
      </c>
      <c r="D52" s="47" t="str">
        <f>IF(ISBLANK(BurstClassHr1[[#This Row],[%Spikes in Bursts-All]]),"",IF(BurstClassHr1[[#This Row],[%Spikes in Bursts-All]]&lt;$C$3,"LB","HB"))</f>
        <v/>
      </c>
      <c r="E52" s="48" t="str">
        <f t="shared" si="0"/>
        <v/>
      </c>
      <c r="F52"/>
      <c r="G52"/>
      <c r="H52" s="68"/>
      <c r="I52"/>
      <c r="J52"/>
      <c r="K52"/>
      <c r="L52"/>
      <c r="M52"/>
      <c r="N52"/>
      <c r="O52"/>
    </row>
    <row r="53" spans="3:15" x14ac:dyDescent="0.3">
      <c r="C53" s="47" t="str">
        <f>IF(ISBLANK(BurstClassHr1[[#This Row],[Spk/sec-Average]]),"",IF(BurstClassHr1[[#This Row],[Spk/sec-Average]]&lt;$B$3,"LF","HF"))</f>
        <v/>
      </c>
      <c r="D53" s="47" t="str">
        <f>IF(ISBLANK(BurstClassHr1[[#This Row],[%Spikes in Bursts-All]]),"",IF(BurstClassHr1[[#This Row],[%Spikes in Bursts-All]]&lt;$C$3,"LB","HB"))</f>
        <v/>
      </c>
      <c r="E53" s="48" t="str">
        <f t="shared" si="0"/>
        <v/>
      </c>
      <c r="F53"/>
      <c r="G53"/>
      <c r="H53" s="68"/>
      <c r="I53"/>
      <c r="J53"/>
      <c r="K53"/>
      <c r="L53"/>
      <c r="M53"/>
      <c r="N53"/>
      <c r="O53"/>
    </row>
    <row r="54" spans="3:15" x14ac:dyDescent="0.3">
      <c r="C54" s="47" t="str">
        <f>IF(ISBLANK(BurstClassHr1[[#This Row],[Spk/sec-Average]]),"",IF(BurstClassHr1[[#This Row],[Spk/sec-Average]]&lt;$B$3,"LF","HF"))</f>
        <v/>
      </c>
      <c r="D54" s="47" t="str">
        <f>IF(ISBLANK(BurstClassHr1[[#This Row],[%Spikes in Bursts-All]]),"",IF(BurstClassHr1[[#This Row],[%Spikes in Bursts-All]]&lt;$C$3,"LB","HB"))</f>
        <v/>
      </c>
      <c r="E54" s="48" t="str">
        <f t="shared" si="0"/>
        <v/>
      </c>
      <c r="F54"/>
      <c r="G54"/>
      <c r="H54" s="68"/>
      <c r="I54"/>
      <c r="J54"/>
      <c r="K54"/>
      <c r="L54"/>
      <c r="M54"/>
      <c r="N54"/>
      <c r="O54"/>
    </row>
    <row r="55" spans="3:15" x14ac:dyDescent="0.3">
      <c r="C55" s="47" t="str">
        <f>IF(ISBLANK(BurstClassHr1[[#This Row],[Spk/sec-Average]]),"",IF(BurstClassHr1[[#This Row],[Spk/sec-Average]]&lt;$B$3,"LF","HF"))</f>
        <v/>
      </c>
      <c r="D55" s="47" t="str">
        <f>IF(ISBLANK(BurstClassHr1[[#This Row],[%Spikes in Bursts-All]]),"",IF(BurstClassHr1[[#This Row],[%Spikes in Bursts-All]]&lt;$C$3,"LB","HB"))</f>
        <v/>
      </c>
      <c r="E55" s="48" t="str">
        <f t="shared" si="0"/>
        <v/>
      </c>
      <c r="F55"/>
      <c r="G55"/>
      <c r="H55" s="68"/>
      <c r="I55"/>
      <c r="J55"/>
      <c r="K55"/>
      <c r="L55"/>
      <c r="M55"/>
      <c r="N55"/>
      <c r="O55"/>
    </row>
    <row r="56" spans="3:15" x14ac:dyDescent="0.3">
      <c r="C56" s="47" t="str">
        <f>IF(ISBLANK(BurstClassHr1[[#This Row],[Spk/sec-Average]]),"",IF(BurstClassHr1[[#This Row],[Spk/sec-Average]]&lt;$B$3,"LF","HF"))</f>
        <v/>
      </c>
      <c r="D56" s="47" t="str">
        <f>IF(ISBLANK(BurstClassHr1[[#This Row],[%Spikes in Bursts-All]]),"",IF(BurstClassHr1[[#This Row],[%Spikes in Bursts-All]]&lt;$C$3,"LB","HB"))</f>
        <v/>
      </c>
      <c r="E56" s="48" t="str">
        <f t="shared" si="0"/>
        <v/>
      </c>
      <c r="F56"/>
      <c r="G56"/>
      <c r="H56" s="68"/>
      <c r="I56"/>
      <c r="J56"/>
      <c r="K56"/>
      <c r="L56"/>
      <c r="M56"/>
      <c r="N56"/>
      <c r="O56"/>
    </row>
    <row r="57" spans="3:15" x14ac:dyDescent="0.3">
      <c r="C57" s="47" t="str">
        <f>IF(ISBLANK(BurstClassHr1[[#This Row],[Spk/sec-Average]]),"",IF(BurstClassHr1[[#This Row],[Spk/sec-Average]]&lt;$B$3,"LF","HF"))</f>
        <v/>
      </c>
      <c r="D57" s="47" t="str">
        <f>IF(ISBLANK(BurstClassHr1[[#This Row],[%Spikes in Bursts-All]]),"",IF(BurstClassHr1[[#This Row],[%Spikes in Bursts-All]]&lt;$C$3,"LB","HB"))</f>
        <v/>
      </c>
      <c r="E57" s="48" t="str">
        <f t="shared" si="0"/>
        <v/>
      </c>
      <c r="F57"/>
      <c r="G57"/>
      <c r="H57" s="68"/>
      <c r="I57"/>
      <c r="J57"/>
      <c r="K57"/>
      <c r="L57"/>
      <c r="M57"/>
      <c r="N57"/>
      <c r="O57"/>
    </row>
    <row r="58" spans="3:15" x14ac:dyDescent="0.3">
      <c r="C58" s="47" t="str">
        <f>IF(ISBLANK(BurstClassHr1[[#This Row],[Spk/sec-Average]]),"",IF(BurstClassHr1[[#This Row],[Spk/sec-Average]]&lt;$B$3,"LF","HF"))</f>
        <v/>
      </c>
      <c r="D58" s="47" t="str">
        <f>IF(ISBLANK(BurstClassHr1[[#This Row],[%Spikes in Bursts-All]]),"",IF(BurstClassHr1[[#This Row],[%Spikes in Bursts-All]]&lt;$C$3,"LB","HB"))</f>
        <v/>
      </c>
      <c r="E58" s="48" t="str">
        <f t="shared" si="0"/>
        <v/>
      </c>
      <c r="F58"/>
      <c r="G58"/>
      <c r="H58" s="68"/>
      <c r="I58"/>
      <c r="J58"/>
      <c r="K58"/>
      <c r="L58"/>
      <c r="M58"/>
      <c r="N58"/>
      <c r="O58"/>
    </row>
    <row r="59" spans="3:15" x14ac:dyDescent="0.3">
      <c r="C59" s="47" t="str">
        <f>IF(ISBLANK(BurstClassHr1[[#This Row],[Spk/sec-Average]]),"",IF(BurstClassHr1[[#This Row],[Spk/sec-Average]]&lt;$B$3,"LF","HF"))</f>
        <v/>
      </c>
      <c r="D59" s="47" t="str">
        <f>IF(ISBLANK(BurstClassHr1[[#This Row],[%Spikes in Bursts-All]]),"",IF(BurstClassHr1[[#This Row],[%Spikes in Bursts-All]]&lt;$C$3,"LB","HB"))</f>
        <v/>
      </c>
      <c r="E59" s="48" t="str">
        <f t="shared" si="0"/>
        <v/>
      </c>
      <c r="F59"/>
      <c r="G59"/>
      <c r="H59" s="68"/>
      <c r="I59"/>
      <c r="J59"/>
      <c r="K59"/>
      <c r="L59"/>
      <c r="M59"/>
      <c r="N59"/>
      <c r="O59"/>
    </row>
    <row r="60" spans="3:15" x14ac:dyDescent="0.3">
      <c r="C60" s="47" t="str">
        <f>IF(ISBLANK(BurstClassHr1[[#This Row],[Spk/sec-Average]]),"",IF(BurstClassHr1[[#This Row],[Spk/sec-Average]]&lt;$B$3,"LF","HF"))</f>
        <v/>
      </c>
      <c r="D60" s="47" t="str">
        <f>IF(ISBLANK(BurstClassHr1[[#This Row],[%Spikes in Bursts-All]]),"",IF(BurstClassHr1[[#This Row],[%Spikes in Bursts-All]]&lt;$C$3,"LB","HB"))</f>
        <v/>
      </c>
      <c r="E60" s="48" t="str">
        <f t="shared" si="0"/>
        <v/>
      </c>
      <c r="F60"/>
      <c r="G60"/>
      <c r="H60" s="68"/>
      <c r="I60"/>
      <c r="J60"/>
      <c r="K60"/>
      <c r="L60"/>
      <c r="M60"/>
      <c r="N60"/>
      <c r="O60"/>
    </row>
    <row r="61" spans="3:15" x14ac:dyDescent="0.3">
      <c r="C61" s="47" t="str">
        <f>IF(ISBLANK(BurstClassHr1[[#This Row],[Spk/sec-Average]]),"",IF(BurstClassHr1[[#This Row],[Spk/sec-Average]]&lt;$B$3,"LF","HF"))</f>
        <v/>
      </c>
      <c r="D61" s="47" t="str">
        <f>IF(ISBLANK(BurstClassHr1[[#This Row],[%Spikes in Bursts-All]]),"",IF(BurstClassHr1[[#This Row],[%Spikes in Bursts-All]]&lt;$C$3,"LB","HB"))</f>
        <v/>
      </c>
      <c r="E61" s="48" t="str">
        <f t="shared" si="0"/>
        <v/>
      </c>
      <c r="F61"/>
      <c r="G61"/>
      <c r="H61" s="68"/>
      <c r="I61"/>
      <c r="J61"/>
      <c r="K61"/>
      <c r="L61"/>
      <c r="M61"/>
      <c r="N61"/>
      <c r="O61"/>
    </row>
    <row r="62" spans="3:15" x14ac:dyDescent="0.3">
      <c r="C62" s="47" t="str">
        <f>IF(ISBLANK(BurstClassHr1[[#This Row],[Spk/sec-Average]]),"",IF(BurstClassHr1[[#This Row],[Spk/sec-Average]]&lt;$B$3,"LF","HF"))</f>
        <v/>
      </c>
      <c r="D62" s="47" t="str">
        <f>IF(ISBLANK(BurstClassHr1[[#This Row],[%Spikes in Bursts-All]]),"",IF(BurstClassHr1[[#This Row],[%Spikes in Bursts-All]]&lt;$C$3,"LB","HB"))</f>
        <v/>
      </c>
      <c r="E62" s="48" t="str">
        <f t="shared" si="0"/>
        <v/>
      </c>
      <c r="F62"/>
      <c r="G62"/>
      <c r="H62" s="68"/>
      <c r="I62"/>
      <c r="J62"/>
      <c r="K62"/>
      <c r="L62"/>
      <c r="M62"/>
      <c r="N62"/>
      <c r="O62"/>
    </row>
    <row r="63" spans="3:15" x14ac:dyDescent="0.3">
      <c r="C63" s="47" t="str">
        <f>IF(ISBLANK(BurstClassHr1[[#This Row],[Spk/sec-Average]]),"",IF(BurstClassHr1[[#This Row],[Spk/sec-Average]]&lt;$B$3,"LF","HF"))</f>
        <v/>
      </c>
      <c r="D63" s="47" t="str">
        <f>IF(ISBLANK(BurstClassHr1[[#This Row],[%Spikes in Bursts-All]]),"",IF(BurstClassHr1[[#This Row],[%Spikes in Bursts-All]]&lt;$C$3,"LB","HB"))</f>
        <v/>
      </c>
      <c r="E63" s="48" t="str">
        <f t="shared" si="0"/>
        <v/>
      </c>
      <c r="F63"/>
      <c r="G63"/>
      <c r="H63" s="68"/>
      <c r="I63"/>
      <c r="J63"/>
      <c r="K63"/>
      <c r="L63"/>
      <c r="M63"/>
      <c r="N63"/>
      <c r="O63"/>
    </row>
    <row r="64" spans="3:15" x14ac:dyDescent="0.3">
      <c r="C64" s="47" t="str">
        <f>IF(ISBLANK(BurstClassHr1[[#This Row],[Spk/sec-Average]]),"",IF(BurstClassHr1[[#This Row],[Spk/sec-Average]]&lt;$B$3,"LF","HF"))</f>
        <v/>
      </c>
      <c r="D64" s="47" t="str">
        <f>IF(ISBLANK(BurstClassHr1[[#This Row],[%Spikes in Bursts-All]]),"",IF(BurstClassHr1[[#This Row],[%Spikes in Bursts-All]]&lt;$C$3,"LB","HB"))</f>
        <v/>
      </c>
      <c r="E64" s="48" t="str">
        <f t="shared" si="0"/>
        <v/>
      </c>
      <c r="F64"/>
      <c r="G64"/>
      <c r="H64" s="68"/>
      <c r="I64"/>
      <c r="J64"/>
      <c r="K64"/>
      <c r="L64"/>
      <c r="M64"/>
      <c r="N64"/>
      <c r="O64"/>
    </row>
    <row r="65" spans="3:15" x14ac:dyDescent="0.3">
      <c r="C65" s="47" t="str">
        <f>IF(ISBLANK(BurstClassHr1[[#This Row],[Spk/sec-Average]]),"",IF(BurstClassHr1[[#This Row],[Spk/sec-Average]]&lt;$B$3,"LF","HF"))</f>
        <v/>
      </c>
      <c r="D65" s="47" t="str">
        <f>IF(ISBLANK(BurstClassHr1[[#This Row],[%Spikes in Bursts-All]]),"",IF(BurstClassHr1[[#This Row],[%Spikes in Bursts-All]]&lt;$C$3,"LB","HB"))</f>
        <v/>
      </c>
      <c r="E65" s="48" t="str">
        <f t="shared" si="0"/>
        <v/>
      </c>
      <c r="F65"/>
      <c r="G65"/>
      <c r="H65" s="68"/>
      <c r="I65"/>
      <c r="J65"/>
      <c r="K65"/>
      <c r="L65"/>
      <c r="M65"/>
      <c r="N65"/>
      <c r="O65"/>
    </row>
    <row r="66" spans="3:15" x14ac:dyDescent="0.3">
      <c r="C66" s="47" t="str">
        <f>IF(ISBLANK(BurstClassHr1[[#This Row],[Spk/sec-Average]]),"",IF(BurstClassHr1[[#This Row],[Spk/sec-Average]]&lt;$B$3,"LF","HF"))</f>
        <v/>
      </c>
      <c r="D66" s="47" t="str">
        <f>IF(ISBLANK(BurstClassHr1[[#This Row],[%Spikes in Bursts-All]]),"",IF(BurstClassHr1[[#This Row],[%Spikes in Bursts-All]]&lt;$C$3,"LB","HB"))</f>
        <v/>
      </c>
      <c r="E66" s="48" t="str">
        <f t="shared" si="0"/>
        <v/>
      </c>
      <c r="F66"/>
      <c r="G66"/>
      <c r="H66" s="68"/>
      <c r="I66"/>
      <c r="J66"/>
      <c r="K66"/>
      <c r="L66"/>
      <c r="M66"/>
      <c r="N66"/>
      <c r="O66"/>
    </row>
    <row r="67" spans="3:15" x14ac:dyDescent="0.3">
      <c r="C67" s="47" t="str">
        <f>IF(ISBLANK(BurstClassHr1[[#This Row],[Spk/sec-Average]]),"",IF(BurstClassHr1[[#This Row],[Spk/sec-Average]]&lt;$B$3,"LF","HF"))</f>
        <v/>
      </c>
      <c r="D67" s="47" t="str">
        <f>IF(ISBLANK(BurstClassHr1[[#This Row],[%Spikes in Bursts-All]]),"",IF(BurstClassHr1[[#This Row],[%Spikes in Bursts-All]]&lt;$C$3,"LB","HB"))</f>
        <v/>
      </c>
      <c r="E67" s="48" t="str">
        <f t="shared" si="0"/>
        <v/>
      </c>
      <c r="F67"/>
      <c r="G67"/>
      <c r="H67" s="68"/>
      <c r="I67"/>
      <c r="J67"/>
      <c r="K67"/>
      <c r="L67"/>
      <c r="M67"/>
      <c r="N67"/>
      <c r="O67"/>
    </row>
    <row r="68" spans="3:15" x14ac:dyDescent="0.3">
      <c r="C68" s="47" t="str">
        <f>IF(ISBLANK(BurstClassHr1[[#This Row],[Spk/sec-Average]]),"",IF(BurstClassHr1[[#This Row],[Spk/sec-Average]]&lt;$B$3,"LF","HF"))</f>
        <v/>
      </c>
      <c r="D68" s="47" t="str">
        <f>IF(ISBLANK(BurstClassHr1[[#This Row],[%Spikes in Bursts-All]]),"",IF(BurstClassHr1[[#This Row],[%Spikes in Bursts-All]]&lt;$C$3,"LB","HB"))</f>
        <v/>
      </c>
      <c r="E68" s="48" t="str">
        <f t="shared" si="0"/>
        <v/>
      </c>
      <c r="F68"/>
      <c r="G68"/>
      <c r="H68" s="68"/>
      <c r="I68"/>
      <c r="J68"/>
      <c r="K68"/>
      <c r="L68"/>
      <c r="M68"/>
      <c r="N68"/>
      <c r="O68"/>
    </row>
    <row r="69" spans="3:15" x14ac:dyDescent="0.3">
      <c r="C69" s="47" t="str">
        <f>IF(ISBLANK(BurstClassHr1[[#This Row],[Spk/sec-Average]]),"",IF(BurstClassHr1[[#This Row],[Spk/sec-Average]]&lt;$B$3,"LF","HF"))</f>
        <v/>
      </c>
      <c r="D69" s="47" t="str">
        <f>IF(ISBLANK(BurstClassHr1[[#This Row],[%Spikes in Bursts-All]]),"",IF(BurstClassHr1[[#This Row],[%Spikes in Bursts-All]]&lt;$C$3,"LB","HB"))</f>
        <v/>
      </c>
      <c r="E69" s="48" t="str">
        <f t="shared" si="0"/>
        <v/>
      </c>
      <c r="F69"/>
      <c r="G69"/>
      <c r="H69" s="68"/>
      <c r="I69"/>
      <c r="J69"/>
      <c r="K69"/>
      <c r="L69"/>
      <c r="M69"/>
      <c r="N69"/>
      <c r="O69"/>
    </row>
    <row r="70" spans="3:15" x14ac:dyDescent="0.3">
      <c r="C70" s="47" t="str">
        <f>IF(ISBLANK(BurstClassHr1[[#This Row],[Spk/sec-Average]]),"",IF(BurstClassHr1[[#This Row],[Spk/sec-Average]]&lt;$B$3,"LF","HF"))</f>
        <v/>
      </c>
      <c r="D70" s="47" t="str">
        <f>IF(ISBLANK(BurstClassHr1[[#This Row],[%Spikes in Bursts-All]]),"",IF(BurstClassHr1[[#This Row],[%Spikes in Bursts-All]]&lt;$C$3,"LB","HB"))</f>
        <v/>
      </c>
      <c r="E70" s="48" t="str">
        <f t="shared" si="0"/>
        <v/>
      </c>
      <c r="F70"/>
      <c r="G70"/>
      <c r="H70" s="68"/>
      <c r="I70"/>
      <c r="J70"/>
      <c r="K70"/>
      <c r="L70"/>
      <c r="M70"/>
      <c r="N70"/>
      <c r="O70"/>
    </row>
    <row r="71" spans="3:15" x14ac:dyDescent="0.3">
      <c r="C71" s="47" t="str">
        <f>IF(ISBLANK(BurstClassHr1[[#This Row],[Spk/sec-Average]]),"",IF(BurstClassHr1[[#This Row],[Spk/sec-Average]]&lt;$B$3,"LF","HF"))</f>
        <v/>
      </c>
      <c r="D71" s="47" t="str">
        <f>IF(ISBLANK(BurstClassHr1[[#This Row],[%Spikes in Bursts-All]]),"",IF(BurstClassHr1[[#This Row],[%Spikes in Bursts-All]]&lt;$C$3,"LB","HB"))</f>
        <v/>
      </c>
      <c r="E71" s="48" t="str">
        <f t="shared" si="0"/>
        <v/>
      </c>
      <c r="F71"/>
      <c r="G71"/>
      <c r="H71" s="68"/>
      <c r="I71"/>
      <c r="J71"/>
      <c r="K71"/>
      <c r="L71"/>
      <c r="M71"/>
      <c r="N71"/>
      <c r="O71"/>
    </row>
    <row r="72" spans="3:15" x14ac:dyDescent="0.3">
      <c r="C72" s="47" t="str">
        <f>IF(ISBLANK(BurstClassHr1[[#This Row],[Spk/sec-Average]]),"",IF(BurstClassHr1[[#This Row],[Spk/sec-Average]]&lt;$B$3,"LF","HF"))</f>
        <v/>
      </c>
      <c r="D72" s="47" t="str">
        <f>IF(ISBLANK(BurstClassHr1[[#This Row],[%Spikes in Bursts-All]]),"",IF(BurstClassHr1[[#This Row],[%Spikes in Bursts-All]]&lt;$C$3,"LB","HB"))</f>
        <v/>
      </c>
      <c r="E72" s="48" t="str">
        <f t="shared" si="0"/>
        <v/>
      </c>
      <c r="F72"/>
      <c r="G72"/>
      <c r="H72" s="68"/>
      <c r="I72"/>
      <c r="J72"/>
      <c r="K72"/>
      <c r="L72"/>
      <c r="M72"/>
      <c r="N72"/>
      <c r="O72"/>
    </row>
    <row r="73" spans="3:15" x14ac:dyDescent="0.3">
      <c r="C73" s="47" t="str">
        <f>IF(ISBLANK(BurstClassHr1[[#This Row],[Spk/sec-Average]]),"",IF(BurstClassHr1[[#This Row],[Spk/sec-Average]]&lt;$B$3,"LF","HF"))</f>
        <v/>
      </c>
      <c r="D73" s="47" t="str">
        <f>IF(ISBLANK(BurstClassHr1[[#This Row],[%Spikes in Bursts-All]]),"",IF(BurstClassHr1[[#This Row],[%Spikes in Bursts-All]]&lt;$C$3,"LB","HB"))</f>
        <v/>
      </c>
      <c r="E73" s="48" t="str">
        <f t="shared" si="0"/>
        <v/>
      </c>
      <c r="F73"/>
      <c r="G73"/>
      <c r="H73" s="68"/>
      <c r="I73"/>
      <c r="J73"/>
      <c r="K73"/>
      <c r="L73"/>
      <c r="M73"/>
      <c r="N73"/>
      <c r="O73"/>
    </row>
    <row r="74" spans="3:15" x14ac:dyDescent="0.3">
      <c r="C74" s="47" t="str">
        <f>IF(ISBLANK(BurstClassHr1[[#This Row],[Spk/sec-Average]]),"",IF(BurstClassHr1[[#This Row],[Spk/sec-Average]]&lt;$B$3,"LF","HF"))</f>
        <v/>
      </c>
      <c r="D74" s="47" t="str">
        <f>IF(ISBLANK(BurstClassHr1[[#This Row],[%Spikes in Bursts-All]]),"",IF(BurstClassHr1[[#This Row],[%Spikes in Bursts-All]]&lt;$C$3,"LB","HB"))</f>
        <v/>
      </c>
      <c r="E74" s="48" t="str">
        <f t="shared" si="0"/>
        <v/>
      </c>
      <c r="F74"/>
      <c r="G74"/>
      <c r="H74" s="68"/>
      <c r="I74"/>
      <c r="J74"/>
      <c r="K74"/>
      <c r="L74"/>
      <c r="M74"/>
      <c r="N74"/>
      <c r="O74"/>
    </row>
    <row r="75" spans="3:15" x14ac:dyDescent="0.3">
      <c r="C75" s="47" t="str">
        <f>IF(ISBLANK(BurstClassHr1[[#This Row],[Spk/sec-Average]]),"",IF(BurstClassHr1[[#This Row],[Spk/sec-Average]]&lt;$B$3,"LF","HF"))</f>
        <v/>
      </c>
      <c r="D75" s="47" t="str">
        <f>IF(ISBLANK(BurstClassHr1[[#This Row],[%Spikes in Bursts-All]]),"",IF(BurstClassHr1[[#This Row],[%Spikes in Bursts-All]]&lt;$C$3,"LB","HB"))</f>
        <v/>
      </c>
      <c r="E75" s="48" t="str">
        <f t="shared" si="0"/>
        <v/>
      </c>
      <c r="F75"/>
      <c r="G75"/>
      <c r="H75" s="68"/>
      <c r="I75"/>
      <c r="J75"/>
      <c r="K75"/>
      <c r="L75"/>
      <c r="M75"/>
      <c r="N75"/>
      <c r="O75"/>
    </row>
    <row r="76" spans="3:15" x14ac:dyDescent="0.3">
      <c r="C76" s="47" t="str">
        <f>IF(ISBLANK(BurstClassHr1[[#This Row],[Spk/sec-Average]]),"",IF(BurstClassHr1[[#This Row],[Spk/sec-Average]]&lt;$B$3,"LF","HF"))</f>
        <v/>
      </c>
      <c r="D76" s="47" t="str">
        <f>IF(ISBLANK(BurstClassHr1[[#This Row],[%Spikes in Bursts-All]]),"",IF(BurstClassHr1[[#This Row],[%Spikes in Bursts-All]]&lt;$C$3,"LB","HB"))</f>
        <v/>
      </c>
      <c r="E76" s="48" t="str">
        <f t="shared" si="0"/>
        <v/>
      </c>
      <c r="F76"/>
      <c r="G76"/>
      <c r="H76" s="68"/>
      <c r="I76"/>
      <c r="J76"/>
      <c r="K76"/>
      <c r="L76"/>
      <c r="M76"/>
      <c r="N76"/>
      <c r="O76"/>
    </row>
    <row r="77" spans="3:15" x14ac:dyDescent="0.3">
      <c r="C77" s="47" t="str">
        <f>IF(ISBLANK(BurstClassHr1[[#This Row],[Spk/sec-Average]]),"",IF(BurstClassHr1[[#This Row],[Spk/sec-Average]]&lt;$B$3,"LF","HF"))</f>
        <v/>
      </c>
      <c r="D77" s="47" t="str">
        <f>IF(ISBLANK(BurstClassHr1[[#This Row],[%Spikes in Bursts-All]]),"",IF(BurstClassHr1[[#This Row],[%Spikes in Bursts-All]]&lt;$C$3,"LB","HB"))</f>
        <v/>
      </c>
      <c r="E77" s="48" t="str">
        <f t="shared" si="0"/>
        <v/>
      </c>
      <c r="F77"/>
      <c r="G77"/>
      <c r="H77" s="68"/>
      <c r="I77"/>
      <c r="J77"/>
      <c r="K77"/>
      <c r="L77"/>
      <c r="M77"/>
      <c r="N77"/>
      <c r="O77"/>
    </row>
    <row r="78" spans="3:15" x14ac:dyDescent="0.3">
      <c r="C78" s="47" t="str">
        <f>IF(ISBLANK(BurstClassHr1[[#This Row],[Spk/sec-Average]]),"",IF(BurstClassHr1[[#This Row],[Spk/sec-Average]]&lt;$B$3,"LF","HF"))</f>
        <v/>
      </c>
      <c r="D78" s="47" t="str">
        <f>IF(ISBLANK(BurstClassHr1[[#This Row],[%Spikes in Bursts-All]]),"",IF(BurstClassHr1[[#This Row],[%Spikes in Bursts-All]]&lt;$C$3,"LB","HB"))</f>
        <v/>
      </c>
      <c r="E78" s="48" t="str">
        <f t="shared" si="0"/>
        <v/>
      </c>
      <c r="F78"/>
      <c r="G78"/>
      <c r="H78" s="68"/>
      <c r="I78"/>
      <c r="J78"/>
      <c r="K78"/>
      <c r="L78"/>
      <c r="M78"/>
      <c r="N78"/>
      <c r="O78"/>
    </row>
    <row r="79" spans="3:15" x14ac:dyDescent="0.3">
      <c r="C79" s="47" t="str">
        <f>IF(ISBLANK(BurstClassHr1[[#This Row],[Spk/sec-Average]]),"",IF(BurstClassHr1[[#This Row],[Spk/sec-Average]]&lt;$B$3,"LF","HF"))</f>
        <v/>
      </c>
      <c r="D79" s="47" t="str">
        <f>IF(ISBLANK(BurstClassHr1[[#This Row],[%Spikes in Bursts-All]]),"",IF(BurstClassHr1[[#This Row],[%Spikes in Bursts-All]]&lt;$C$3,"LB","HB"))</f>
        <v/>
      </c>
      <c r="E79" s="48" t="str">
        <f t="shared" si="0"/>
        <v/>
      </c>
      <c r="F79"/>
      <c r="G79"/>
      <c r="H79" s="68"/>
      <c r="I79"/>
      <c r="J79"/>
      <c r="K79"/>
      <c r="L79"/>
      <c r="M79"/>
      <c r="N79"/>
      <c r="O79"/>
    </row>
    <row r="80" spans="3:15" x14ac:dyDescent="0.3">
      <c r="C80" s="47" t="str">
        <f>IF(ISBLANK(BurstClassHr1[[#This Row],[Spk/sec-Average]]),"",IF(BurstClassHr1[[#This Row],[Spk/sec-Average]]&lt;$B$3,"LF","HF"))</f>
        <v/>
      </c>
      <c r="D80" s="47" t="str">
        <f>IF(ISBLANK(BurstClassHr1[[#This Row],[%Spikes in Bursts-All]]),"",IF(BurstClassHr1[[#This Row],[%Spikes in Bursts-All]]&lt;$C$3,"LB","HB"))</f>
        <v/>
      </c>
      <c r="E80" s="48" t="str">
        <f t="shared" si="0"/>
        <v/>
      </c>
      <c r="F80"/>
      <c r="G80"/>
      <c r="H80" s="68"/>
      <c r="I80"/>
      <c r="J80"/>
      <c r="K80"/>
      <c r="L80"/>
      <c r="M80"/>
      <c r="N80"/>
      <c r="O80"/>
    </row>
    <row r="81" spans="3:15" x14ac:dyDescent="0.3">
      <c r="C81" s="47" t="str">
        <f>IF(ISBLANK(BurstClassHr1[[#This Row],[Spk/sec-Average]]),"",IF(BurstClassHr1[[#This Row],[Spk/sec-Average]]&lt;$B$3,"LF","HF"))</f>
        <v/>
      </c>
      <c r="D81" s="47" t="str">
        <f>IF(ISBLANK(BurstClassHr1[[#This Row],[%Spikes in Bursts-All]]),"",IF(BurstClassHr1[[#This Row],[%Spikes in Bursts-All]]&lt;$C$3,"LB","HB"))</f>
        <v/>
      </c>
      <c r="E81" s="48" t="str">
        <f t="shared" si="0"/>
        <v/>
      </c>
      <c r="F81"/>
      <c r="G81"/>
      <c r="H81" s="68"/>
      <c r="I81"/>
      <c r="J81"/>
      <c r="K81"/>
      <c r="L81"/>
      <c r="M81"/>
      <c r="N81"/>
      <c r="O81"/>
    </row>
    <row r="82" spans="3:15" x14ac:dyDescent="0.3">
      <c r="C82" s="47" t="str">
        <f>IF(ISBLANK(BurstClassHr1[[#This Row],[Spk/sec-Average]]),"",IF(BurstClassHr1[[#This Row],[Spk/sec-Average]]&lt;$B$3,"LF","HF"))</f>
        <v/>
      </c>
      <c r="D82" s="47" t="str">
        <f>IF(ISBLANK(BurstClassHr1[[#This Row],[%Spikes in Bursts-All]]),"",IF(BurstClassHr1[[#This Row],[%Spikes in Bursts-All]]&lt;$C$3,"LB","HB"))</f>
        <v/>
      </c>
      <c r="E82" s="48" t="str">
        <f t="shared" si="0"/>
        <v/>
      </c>
      <c r="F82"/>
      <c r="G82"/>
      <c r="H82" s="68"/>
      <c r="I82"/>
      <c r="J82"/>
      <c r="K82"/>
      <c r="L82"/>
      <c r="M82"/>
      <c r="N82"/>
      <c r="O82"/>
    </row>
    <row r="83" spans="3:15" x14ac:dyDescent="0.3">
      <c r="C83" s="47" t="str">
        <f>IF(ISBLANK(BurstClassHr1[[#This Row],[Spk/sec-Average]]),"",IF(BurstClassHr1[[#This Row],[Spk/sec-Average]]&lt;$B$3,"LF","HF"))</f>
        <v/>
      </c>
      <c r="D83" s="47" t="str">
        <f>IF(ISBLANK(BurstClassHr1[[#This Row],[%Spikes in Bursts-All]]),"",IF(BurstClassHr1[[#This Row],[%Spikes in Bursts-All]]&lt;$C$3,"LB","HB"))</f>
        <v/>
      </c>
      <c r="E83" s="48" t="str">
        <f t="shared" si="0"/>
        <v/>
      </c>
      <c r="F83"/>
      <c r="G83"/>
      <c r="H83" s="68"/>
      <c r="I83"/>
      <c r="J83"/>
      <c r="K83"/>
      <c r="L83"/>
      <c r="M83"/>
      <c r="N83"/>
      <c r="O83"/>
    </row>
    <row r="84" spans="3:15" x14ac:dyDescent="0.3">
      <c r="C84" s="47" t="str">
        <f>IF(ISBLANK(BurstClassHr1[[#This Row],[Spk/sec-Average]]),"",IF(BurstClassHr1[[#This Row],[Spk/sec-Average]]&lt;$B$3,"LF","HF"))</f>
        <v/>
      </c>
      <c r="D84" s="47" t="str">
        <f>IF(ISBLANK(BurstClassHr1[[#This Row],[%Spikes in Bursts-All]]),"",IF(BurstClassHr1[[#This Row],[%Spikes in Bursts-All]]&lt;$C$3,"LB","HB"))</f>
        <v/>
      </c>
      <c r="E84" s="48" t="str">
        <f t="shared" si="0"/>
        <v/>
      </c>
      <c r="F84"/>
      <c r="G84"/>
      <c r="H84" s="68"/>
      <c r="I84"/>
      <c r="J84"/>
      <c r="K84"/>
      <c r="L84"/>
      <c r="M84"/>
      <c r="N84"/>
      <c r="O84"/>
    </row>
    <row r="85" spans="3:15" x14ac:dyDescent="0.3">
      <c r="C85" s="47" t="str">
        <f>IF(ISBLANK(BurstClassHr1[[#This Row],[Spk/sec-Average]]),"",IF(BurstClassHr1[[#This Row],[Spk/sec-Average]]&lt;$B$3,"LF","HF"))</f>
        <v/>
      </c>
      <c r="D85" s="47" t="str">
        <f>IF(ISBLANK(BurstClassHr1[[#This Row],[%Spikes in Bursts-All]]),"",IF(BurstClassHr1[[#This Row],[%Spikes in Bursts-All]]&lt;$C$3,"LB","HB"))</f>
        <v/>
      </c>
      <c r="E85" s="48" t="str">
        <f t="shared" si="0"/>
        <v/>
      </c>
      <c r="F85"/>
      <c r="G85"/>
      <c r="H85" s="68"/>
      <c r="I85"/>
      <c r="J85"/>
      <c r="K85"/>
      <c r="L85"/>
      <c r="M85"/>
      <c r="N85"/>
      <c r="O85"/>
    </row>
    <row r="86" spans="3:15" x14ac:dyDescent="0.3">
      <c r="C86" s="47" t="str">
        <f>IF(ISBLANK(BurstClassHr1[[#This Row],[Spk/sec-Average]]),"",IF(BurstClassHr1[[#This Row],[Spk/sec-Average]]&lt;$B$3,"LF","HF"))</f>
        <v/>
      </c>
      <c r="D86" s="47" t="str">
        <f>IF(ISBLANK(BurstClassHr1[[#This Row],[%Spikes in Bursts-All]]),"",IF(BurstClassHr1[[#This Row],[%Spikes in Bursts-All]]&lt;$C$3,"LB","HB"))</f>
        <v/>
      </c>
      <c r="E86" s="48" t="str">
        <f t="shared" si="0"/>
        <v/>
      </c>
      <c r="F86"/>
      <c r="G86"/>
      <c r="H86" s="68"/>
      <c r="I86"/>
      <c r="J86"/>
      <c r="K86"/>
      <c r="L86"/>
      <c r="M86"/>
      <c r="N86"/>
      <c r="O86"/>
    </row>
    <row r="87" spans="3:15" x14ac:dyDescent="0.3">
      <c r="C87" s="47" t="str">
        <f>IF(ISBLANK(BurstClassHr1[[#This Row],[Spk/sec-Average]]),"",IF(BurstClassHr1[[#This Row],[Spk/sec-Average]]&lt;$B$3,"LF","HF"))</f>
        <v/>
      </c>
      <c r="D87" s="47" t="str">
        <f>IF(ISBLANK(BurstClassHr1[[#This Row],[%Spikes in Bursts-All]]),"",IF(BurstClassHr1[[#This Row],[%Spikes in Bursts-All]]&lt;$C$3,"LB","HB"))</f>
        <v/>
      </c>
      <c r="E87" s="48" t="str">
        <f t="shared" si="0"/>
        <v/>
      </c>
      <c r="F87"/>
      <c r="G87"/>
      <c r="H87" s="68"/>
      <c r="I87"/>
      <c r="J87"/>
      <c r="K87"/>
      <c r="L87"/>
      <c r="M87"/>
      <c r="N87"/>
      <c r="O87"/>
    </row>
    <row r="88" spans="3:15" x14ac:dyDescent="0.3">
      <c r="C88" s="47" t="str">
        <f>IF(ISBLANK(BurstClassHr1[[#This Row],[Spk/sec-Average]]),"",IF(BurstClassHr1[[#This Row],[Spk/sec-Average]]&lt;$B$3,"LF","HF"))</f>
        <v/>
      </c>
      <c r="D88" s="47" t="str">
        <f>IF(ISBLANK(BurstClassHr1[[#This Row],[%Spikes in Bursts-All]]),"",IF(BurstClassHr1[[#This Row],[%Spikes in Bursts-All]]&lt;$C$3,"LB","HB"))</f>
        <v/>
      </c>
      <c r="E88" s="48" t="str">
        <f t="shared" si="0"/>
        <v/>
      </c>
      <c r="F88"/>
      <c r="G88"/>
      <c r="H88" s="68"/>
      <c r="I88"/>
      <c r="J88"/>
      <c r="K88"/>
      <c r="L88"/>
      <c r="M88"/>
      <c r="N88"/>
      <c r="O88"/>
    </row>
    <row r="89" spans="3:15" x14ac:dyDescent="0.3">
      <c r="C89" s="47" t="str">
        <f>IF(ISBLANK(BurstClassHr1[[#This Row],[Spk/sec-Average]]),"",IF(BurstClassHr1[[#This Row],[Spk/sec-Average]]&lt;$B$3,"LF","HF"))</f>
        <v/>
      </c>
      <c r="D89" s="47" t="str">
        <f>IF(ISBLANK(BurstClassHr1[[#This Row],[%Spikes in Bursts-All]]),"",IF(BurstClassHr1[[#This Row],[%Spikes in Bursts-All]]&lt;$C$3,"LB","HB"))</f>
        <v/>
      </c>
      <c r="E89" s="48" t="str">
        <f t="shared" si="0"/>
        <v/>
      </c>
      <c r="F89"/>
      <c r="G89"/>
      <c r="H89" s="68"/>
      <c r="I89"/>
      <c r="J89"/>
      <c r="K89"/>
      <c r="L89"/>
      <c r="M89"/>
      <c r="N89"/>
      <c r="O89"/>
    </row>
    <row r="90" spans="3:15" x14ac:dyDescent="0.3">
      <c r="C90" s="47" t="str">
        <f>IF(ISBLANK(BurstClassHr1[[#This Row],[Spk/sec-Average]]),"",IF(BurstClassHr1[[#This Row],[Spk/sec-Average]]&lt;$B$3,"LF","HF"))</f>
        <v/>
      </c>
      <c r="D90" s="47" t="str">
        <f>IF(ISBLANK(BurstClassHr1[[#This Row],[%Spikes in Bursts-All]]),"",IF(BurstClassHr1[[#This Row],[%Spikes in Bursts-All]]&lt;$C$3,"LB","HB"))</f>
        <v/>
      </c>
      <c r="E90" s="48" t="str">
        <f t="shared" ref="E90:E153" si="1">CONCATENATE(C90,D90)</f>
        <v/>
      </c>
      <c r="F90"/>
      <c r="G90"/>
      <c r="H90" s="68"/>
      <c r="I90"/>
      <c r="J90"/>
      <c r="K90"/>
      <c r="L90"/>
      <c r="M90"/>
      <c r="N90"/>
      <c r="O90"/>
    </row>
    <row r="91" spans="3:15" x14ac:dyDescent="0.3">
      <c r="C91" s="47" t="str">
        <f>IF(ISBLANK(BurstClassHr1[[#This Row],[Spk/sec-Average]]),"",IF(BurstClassHr1[[#This Row],[Spk/sec-Average]]&lt;$B$3,"LF","HF"))</f>
        <v/>
      </c>
      <c r="D91" s="47" t="str">
        <f>IF(ISBLANK(BurstClassHr1[[#This Row],[%Spikes in Bursts-All]]),"",IF(BurstClassHr1[[#This Row],[%Spikes in Bursts-All]]&lt;$C$3,"LB","HB"))</f>
        <v/>
      </c>
      <c r="E91" s="48" t="str">
        <f t="shared" si="1"/>
        <v/>
      </c>
      <c r="F91"/>
      <c r="G91"/>
      <c r="H91" s="68"/>
      <c r="I91"/>
      <c r="J91"/>
      <c r="K91"/>
      <c r="L91"/>
      <c r="M91"/>
      <c r="N91"/>
      <c r="O91"/>
    </row>
    <row r="92" spans="3:15" x14ac:dyDescent="0.3">
      <c r="C92" s="47" t="str">
        <f>IF(ISBLANK(BurstClassHr1[[#This Row],[Spk/sec-Average]]),"",IF(BurstClassHr1[[#This Row],[Spk/sec-Average]]&lt;$B$3,"LF","HF"))</f>
        <v/>
      </c>
      <c r="D92" s="47" t="str">
        <f>IF(ISBLANK(BurstClassHr1[[#This Row],[%Spikes in Bursts-All]]),"",IF(BurstClassHr1[[#This Row],[%Spikes in Bursts-All]]&lt;$C$3,"LB","HB"))</f>
        <v/>
      </c>
      <c r="E92" s="48" t="str">
        <f t="shared" si="1"/>
        <v/>
      </c>
      <c r="F92"/>
      <c r="G92"/>
      <c r="H92" s="68"/>
      <c r="I92"/>
      <c r="J92"/>
      <c r="K92"/>
      <c r="L92"/>
      <c r="M92"/>
      <c r="N92"/>
      <c r="O92"/>
    </row>
    <row r="93" spans="3:15" x14ac:dyDescent="0.3">
      <c r="C93" s="47" t="str">
        <f>IF(ISBLANK(BurstClassHr1[[#This Row],[Spk/sec-Average]]),"",IF(BurstClassHr1[[#This Row],[Spk/sec-Average]]&lt;$B$3,"LF","HF"))</f>
        <v/>
      </c>
      <c r="D93" s="47" t="str">
        <f>IF(ISBLANK(BurstClassHr1[[#This Row],[%Spikes in Bursts-All]]),"",IF(BurstClassHr1[[#This Row],[%Spikes in Bursts-All]]&lt;$C$3,"LB","HB"))</f>
        <v/>
      </c>
      <c r="E93" s="48" t="str">
        <f t="shared" si="1"/>
        <v/>
      </c>
      <c r="F93"/>
      <c r="G93"/>
      <c r="H93" s="68"/>
      <c r="I93"/>
      <c r="J93"/>
      <c r="K93"/>
      <c r="L93"/>
      <c r="M93"/>
      <c r="N93"/>
      <c r="O93"/>
    </row>
    <row r="94" spans="3:15" x14ac:dyDescent="0.3">
      <c r="C94" s="47" t="str">
        <f>IF(ISBLANK(BurstClassHr1[[#This Row],[Spk/sec-Average]]),"",IF(BurstClassHr1[[#This Row],[Spk/sec-Average]]&lt;$B$3,"LF","HF"))</f>
        <v/>
      </c>
      <c r="D94" s="47" t="str">
        <f>IF(ISBLANK(BurstClassHr1[[#This Row],[%Spikes in Bursts-All]]),"",IF(BurstClassHr1[[#This Row],[%Spikes in Bursts-All]]&lt;$C$3,"LB","HB"))</f>
        <v/>
      </c>
      <c r="E94" s="48" t="str">
        <f t="shared" si="1"/>
        <v/>
      </c>
      <c r="F94"/>
      <c r="G94"/>
      <c r="H94" s="68"/>
      <c r="I94"/>
      <c r="J94"/>
      <c r="K94"/>
      <c r="L94"/>
      <c r="M94"/>
      <c r="N94"/>
      <c r="O94"/>
    </row>
    <row r="95" spans="3:15" x14ac:dyDescent="0.3">
      <c r="C95" s="47" t="str">
        <f>IF(ISBLANK(BurstClassHr1[[#This Row],[Spk/sec-Average]]),"",IF(BurstClassHr1[[#This Row],[Spk/sec-Average]]&lt;$B$3,"LF","HF"))</f>
        <v/>
      </c>
      <c r="D95" s="47" t="str">
        <f>IF(ISBLANK(BurstClassHr1[[#This Row],[%Spikes in Bursts-All]]),"",IF(BurstClassHr1[[#This Row],[%Spikes in Bursts-All]]&lt;$C$3,"LB","HB"))</f>
        <v/>
      </c>
      <c r="E95" s="48" t="str">
        <f t="shared" si="1"/>
        <v/>
      </c>
      <c r="F95"/>
      <c r="G95"/>
      <c r="H95" s="68"/>
      <c r="I95"/>
      <c r="J95"/>
      <c r="K95"/>
      <c r="L95"/>
      <c r="M95"/>
      <c r="N95"/>
      <c r="O95"/>
    </row>
    <row r="96" spans="3:15" x14ac:dyDescent="0.3">
      <c r="C96" s="47" t="str">
        <f>IF(ISBLANK(BurstClassHr1[[#This Row],[Spk/sec-Average]]),"",IF(BurstClassHr1[[#This Row],[Spk/sec-Average]]&lt;$B$3,"LF","HF"))</f>
        <v/>
      </c>
      <c r="D96" s="47" t="str">
        <f>IF(ISBLANK(BurstClassHr1[[#This Row],[%Spikes in Bursts-All]]),"",IF(BurstClassHr1[[#This Row],[%Spikes in Bursts-All]]&lt;$C$3,"LB","HB"))</f>
        <v/>
      </c>
      <c r="E96" s="48" t="str">
        <f t="shared" si="1"/>
        <v/>
      </c>
      <c r="F96"/>
      <c r="G96"/>
      <c r="H96" s="68"/>
      <c r="I96"/>
      <c r="J96"/>
      <c r="K96"/>
      <c r="L96"/>
      <c r="M96"/>
      <c r="N96"/>
      <c r="O96"/>
    </row>
    <row r="97" spans="3:15" x14ac:dyDescent="0.3">
      <c r="C97" s="47" t="str">
        <f>IF(ISBLANK(BurstClassHr1[[#This Row],[Spk/sec-Average]]),"",IF(BurstClassHr1[[#This Row],[Spk/sec-Average]]&lt;$B$3,"LF","HF"))</f>
        <v/>
      </c>
      <c r="D97" s="47" t="str">
        <f>IF(ISBLANK(BurstClassHr1[[#This Row],[%Spikes in Bursts-All]]),"",IF(BurstClassHr1[[#This Row],[%Spikes in Bursts-All]]&lt;$C$3,"LB","HB"))</f>
        <v/>
      </c>
      <c r="E97" s="48" t="str">
        <f t="shared" si="1"/>
        <v/>
      </c>
      <c r="F97"/>
      <c r="G97"/>
      <c r="H97" s="68"/>
      <c r="I97"/>
      <c r="J97"/>
      <c r="K97"/>
      <c r="L97"/>
      <c r="M97"/>
      <c r="N97"/>
      <c r="O97"/>
    </row>
    <row r="98" spans="3:15" x14ac:dyDescent="0.3">
      <c r="C98" s="47" t="str">
        <f>IF(ISBLANK(BurstClassHr1[[#This Row],[Spk/sec-Average]]),"",IF(BurstClassHr1[[#This Row],[Spk/sec-Average]]&lt;$B$3,"LF","HF"))</f>
        <v/>
      </c>
      <c r="D98" s="47" t="str">
        <f>IF(ISBLANK(BurstClassHr1[[#This Row],[%Spikes in Bursts-All]]),"",IF(BurstClassHr1[[#This Row],[%Spikes in Bursts-All]]&lt;$C$3,"LB","HB"))</f>
        <v/>
      </c>
      <c r="E98" s="48" t="str">
        <f t="shared" si="1"/>
        <v/>
      </c>
      <c r="F98"/>
      <c r="G98"/>
      <c r="H98" s="68"/>
      <c r="I98"/>
      <c r="J98"/>
      <c r="K98"/>
      <c r="L98"/>
      <c r="M98"/>
      <c r="N98"/>
      <c r="O98"/>
    </row>
    <row r="99" spans="3:15" x14ac:dyDescent="0.3">
      <c r="C99" s="47" t="str">
        <f>IF(ISBLANK(BurstClassHr1[[#This Row],[Spk/sec-Average]]),"",IF(BurstClassHr1[[#This Row],[Spk/sec-Average]]&lt;$B$3,"LF","HF"))</f>
        <v/>
      </c>
      <c r="D99" s="47" t="str">
        <f>IF(ISBLANK(BurstClassHr1[[#This Row],[%Spikes in Bursts-All]]),"",IF(BurstClassHr1[[#This Row],[%Spikes in Bursts-All]]&lt;$C$3,"LB","HB"))</f>
        <v/>
      </c>
      <c r="E99" s="48" t="str">
        <f t="shared" si="1"/>
        <v/>
      </c>
      <c r="F99"/>
      <c r="G99"/>
      <c r="H99" s="68"/>
      <c r="I99"/>
      <c r="J99"/>
      <c r="K99"/>
      <c r="L99"/>
      <c r="M99"/>
      <c r="N99"/>
      <c r="O99"/>
    </row>
    <row r="100" spans="3:15" x14ac:dyDescent="0.3">
      <c r="C100" s="47" t="str">
        <f>IF(ISBLANK(BurstClassHr1[[#This Row],[Spk/sec-Average]]),"",IF(BurstClassHr1[[#This Row],[Spk/sec-Average]]&lt;$B$3,"LF","HF"))</f>
        <v/>
      </c>
      <c r="D100" s="47" t="str">
        <f>IF(ISBLANK(BurstClassHr1[[#This Row],[%Spikes in Bursts-All]]),"",IF(BurstClassHr1[[#This Row],[%Spikes in Bursts-All]]&lt;$C$3,"LB","HB"))</f>
        <v/>
      </c>
      <c r="E100" s="48" t="str">
        <f t="shared" si="1"/>
        <v/>
      </c>
      <c r="F100"/>
      <c r="G100"/>
      <c r="H100" s="68"/>
      <c r="I100"/>
      <c r="J100"/>
      <c r="K100"/>
      <c r="L100"/>
      <c r="M100"/>
      <c r="N100"/>
      <c r="O100"/>
    </row>
    <row r="101" spans="3:15" x14ac:dyDescent="0.3">
      <c r="C101" s="47" t="str">
        <f>IF(ISBLANK(BurstClassHr1[[#This Row],[Spk/sec-Average]]),"",IF(BurstClassHr1[[#This Row],[Spk/sec-Average]]&lt;$B$3,"LF","HF"))</f>
        <v/>
      </c>
      <c r="D101" s="47" t="str">
        <f>IF(ISBLANK(BurstClassHr1[[#This Row],[%Spikes in Bursts-All]]),"",IF(BurstClassHr1[[#This Row],[%Spikes in Bursts-All]]&lt;$C$3,"LB","HB"))</f>
        <v/>
      </c>
      <c r="E101" s="48" t="str">
        <f t="shared" si="1"/>
        <v/>
      </c>
      <c r="F101"/>
      <c r="G101"/>
      <c r="H101" s="68"/>
      <c r="I101"/>
      <c r="J101"/>
      <c r="K101"/>
      <c r="L101"/>
      <c r="M101"/>
      <c r="N101"/>
      <c r="O101"/>
    </row>
    <row r="102" spans="3:15" x14ac:dyDescent="0.3">
      <c r="C102" s="47" t="str">
        <f>IF(ISBLANK(BurstClassHr1[[#This Row],[Spk/sec-Average]]),"",IF(BurstClassHr1[[#This Row],[Spk/sec-Average]]&lt;$B$3,"LF","HF"))</f>
        <v/>
      </c>
      <c r="D102" s="47" t="str">
        <f>IF(ISBLANK(BurstClassHr1[[#This Row],[%Spikes in Bursts-All]]),"",IF(BurstClassHr1[[#This Row],[%Spikes in Bursts-All]]&lt;$C$3,"LB","HB"))</f>
        <v/>
      </c>
      <c r="E102" s="48" t="str">
        <f t="shared" si="1"/>
        <v/>
      </c>
      <c r="F102"/>
      <c r="G102"/>
      <c r="H102" s="68"/>
      <c r="I102"/>
      <c r="J102"/>
      <c r="K102"/>
      <c r="L102"/>
      <c r="M102"/>
      <c r="N102"/>
      <c r="O102"/>
    </row>
    <row r="103" spans="3:15" x14ac:dyDescent="0.3">
      <c r="C103" s="47" t="str">
        <f>IF(ISBLANK(BurstClassHr1[[#This Row],[Spk/sec-Average]]),"",IF(BurstClassHr1[[#This Row],[Spk/sec-Average]]&lt;$B$3,"LF","HF"))</f>
        <v/>
      </c>
      <c r="D103" s="47" t="str">
        <f>IF(ISBLANK(BurstClassHr1[[#This Row],[%Spikes in Bursts-All]]),"",IF(BurstClassHr1[[#This Row],[%Spikes in Bursts-All]]&lt;$C$3,"LB","HB"))</f>
        <v/>
      </c>
      <c r="E103" s="48" t="str">
        <f t="shared" si="1"/>
        <v/>
      </c>
      <c r="F103"/>
      <c r="G103"/>
      <c r="H103" s="68"/>
      <c r="I103"/>
      <c r="J103"/>
      <c r="K103"/>
      <c r="L103"/>
      <c r="M103"/>
      <c r="N103"/>
      <c r="O103"/>
    </row>
    <row r="104" spans="3:15" x14ac:dyDescent="0.3">
      <c r="C104" s="47" t="str">
        <f>IF(ISBLANK(BurstClassHr1[[#This Row],[Spk/sec-Average]]),"",IF(BurstClassHr1[[#This Row],[Spk/sec-Average]]&lt;$B$3,"LF","HF"))</f>
        <v/>
      </c>
      <c r="D104" s="47" t="str">
        <f>IF(ISBLANK(BurstClassHr1[[#This Row],[%Spikes in Bursts-All]]),"",IF(BurstClassHr1[[#This Row],[%Spikes in Bursts-All]]&lt;$C$3,"LB","HB"))</f>
        <v/>
      </c>
      <c r="E104" s="48" t="str">
        <f t="shared" si="1"/>
        <v/>
      </c>
      <c r="F104"/>
      <c r="G104"/>
      <c r="H104" s="68"/>
      <c r="I104"/>
      <c r="J104"/>
      <c r="K104"/>
      <c r="L104"/>
      <c r="M104"/>
      <c r="N104"/>
      <c r="O104"/>
    </row>
    <row r="105" spans="3:15" x14ac:dyDescent="0.3">
      <c r="C105" s="47" t="str">
        <f>IF(ISBLANK(BurstClassHr1[[#This Row],[Spk/sec-Average]]),"",IF(BurstClassHr1[[#This Row],[Spk/sec-Average]]&lt;$B$3,"LF","HF"))</f>
        <v/>
      </c>
      <c r="D105" s="47" t="str">
        <f>IF(ISBLANK(BurstClassHr1[[#This Row],[%Spikes in Bursts-All]]),"",IF(BurstClassHr1[[#This Row],[%Spikes in Bursts-All]]&lt;$C$3,"LB","HB"))</f>
        <v/>
      </c>
      <c r="E105" s="48" t="str">
        <f t="shared" si="1"/>
        <v/>
      </c>
      <c r="F105"/>
      <c r="G105"/>
      <c r="H105" s="68"/>
      <c r="I105"/>
      <c r="J105"/>
      <c r="K105"/>
      <c r="L105"/>
      <c r="M105"/>
      <c r="N105"/>
      <c r="O105"/>
    </row>
    <row r="106" spans="3:15" x14ac:dyDescent="0.3">
      <c r="C106" s="47" t="str">
        <f>IF(ISBLANK(BurstClassHr1[[#This Row],[Spk/sec-Average]]),"",IF(BurstClassHr1[[#This Row],[Spk/sec-Average]]&lt;$B$3,"LF","HF"))</f>
        <v/>
      </c>
      <c r="D106" s="47" t="str">
        <f>IF(ISBLANK(BurstClassHr1[[#This Row],[%Spikes in Bursts-All]]),"",IF(BurstClassHr1[[#This Row],[%Spikes in Bursts-All]]&lt;$C$3,"LB","HB"))</f>
        <v/>
      </c>
      <c r="E106" s="48" t="str">
        <f t="shared" si="1"/>
        <v/>
      </c>
      <c r="F106"/>
      <c r="G106"/>
      <c r="H106" s="68"/>
      <c r="I106"/>
      <c r="J106"/>
      <c r="K106"/>
      <c r="L106"/>
      <c r="M106"/>
      <c r="N106"/>
      <c r="O106"/>
    </row>
    <row r="107" spans="3:15" x14ac:dyDescent="0.3">
      <c r="C107" s="47" t="str">
        <f>IF(ISBLANK(BurstClassHr1[[#This Row],[Spk/sec-Average]]),"",IF(BurstClassHr1[[#This Row],[Spk/sec-Average]]&lt;$B$3,"LF","HF"))</f>
        <v/>
      </c>
      <c r="D107" s="47" t="str">
        <f>IF(ISBLANK(BurstClassHr1[[#This Row],[%Spikes in Bursts-All]]),"",IF(BurstClassHr1[[#This Row],[%Spikes in Bursts-All]]&lt;$C$3,"LB","HB"))</f>
        <v/>
      </c>
      <c r="E107" s="48" t="str">
        <f t="shared" si="1"/>
        <v/>
      </c>
      <c r="F107"/>
      <c r="G107"/>
      <c r="H107" s="68"/>
      <c r="I107"/>
      <c r="J107"/>
      <c r="K107"/>
      <c r="L107"/>
      <c r="M107"/>
      <c r="N107"/>
      <c r="O107"/>
    </row>
    <row r="108" spans="3:15" x14ac:dyDescent="0.3">
      <c r="C108" s="47" t="str">
        <f>IF(ISBLANK(BurstClassHr1[[#This Row],[Spk/sec-Average]]),"",IF(BurstClassHr1[[#This Row],[Spk/sec-Average]]&lt;$B$3,"LF","HF"))</f>
        <v/>
      </c>
      <c r="D108" s="47" t="str">
        <f>IF(ISBLANK(BurstClassHr1[[#This Row],[%Spikes in Bursts-All]]),"",IF(BurstClassHr1[[#This Row],[%Spikes in Bursts-All]]&lt;$C$3,"LB","HB"))</f>
        <v/>
      </c>
      <c r="E108" s="48" t="str">
        <f t="shared" si="1"/>
        <v/>
      </c>
      <c r="F108"/>
      <c r="G108"/>
      <c r="H108" s="68"/>
      <c r="I108"/>
      <c r="J108"/>
      <c r="K108"/>
      <c r="L108"/>
      <c r="M108"/>
      <c r="N108"/>
      <c r="O108"/>
    </row>
    <row r="109" spans="3:15" x14ac:dyDescent="0.3">
      <c r="C109" s="47" t="str">
        <f>IF(ISBLANK(BurstClassHr1[[#This Row],[Spk/sec-Average]]),"",IF(BurstClassHr1[[#This Row],[Spk/sec-Average]]&lt;$B$3,"LF","HF"))</f>
        <v/>
      </c>
      <c r="D109" s="47" t="str">
        <f>IF(ISBLANK(BurstClassHr1[[#This Row],[%Spikes in Bursts-All]]),"",IF(BurstClassHr1[[#This Row],[%Spikes in Bursts-All]]&lt;$C$3,"LB","HB"))</f>
        <v/>
      </c>
      <c r="E109" s="48" t="str">
        <f t="shared" si="1"/>
        <v/>
      </c>
      <c r="F109"/>
      <c r="G109"/>
      <c r="H109" s="68"/>
      <c r="I109"/>
      <c r="J109"/>
      <c r="K109"/>
      <c r="L109"/>
      <c r="M109"/>
      <c r="N109"/>
      <c r="O109"/>
    </row>
    <row r="110" spans="3:15" x14ac:dyDescent="0.3">
      <c r="C110" s="47" t="str">
        <f>IF(ISBLANK(BurstClassHr1[[#This Row],[Spk/sec-Average]]),"",IF(BurstClassHr1[[#This Row],[Spk/sec-Average]]&lt;$B$3,"LF","HF"))</f>
        <v/>
      </c>
      <c r="D110" s="47" t="str">
        <f>IF(ISBLANK(BurstClassHr1[[#This Row],[%Spikes in Bursts-All]]),"",IF(BurstClassHr1[[#This Row],[%Spikes in Bursts-All]]&lt;$C$3,"LB","HB"))</f>
        <v/>
      </c>
      <c r="E110" s="48" t="str">
        <f t="shared" si="1"/>
        <v/>
      </c>
      <c r="F110"/>
      <c r="G110"/>
      <c r="H110" s="68"/>
      <c r="I110"/>
      <c r="J110"/>
      <c r="K110"/>
      <c r="L110"/>
      <c r="M110"/>
      <c r="N110"/>
      <c r="O110"/>
    </row>
    <row r="111" spans="3:15" x14ac:dyDescent="0.3">
      <c r="C111" s="47" t="str">
        <f>IF(ISBLANK(BurstClassHr1[[#This Row],[Spk/sec-Average]]),"",IF(BurstClassHr1[[#This Row],[Spk/sec-Average]]&lt;$B$3,"LF","HF"))</f>
        <v/>
      </c>
      <c r="D111" s="47" t="str">
        <f>IF(ISBLANK(BurstClassHr1[[#This Row],[%Spikes in Bursts-All]]),"",IF(BurstClassHr1[[#This Row],[%Spikes in Bursts-All]]&lt;$C$3,"LB","HB"))</f>
        <v/>
      </c>
      <c r="E111" s="48" t="str">
        <f t="shared" si="1"/>
        <v/>
      </c>
      <c r="F111"/>
      <c r="G111"/>
      <c r="H111" s="68"/>
      <c r="I111"/>
      <c r="J111"/>
      <c r="K111"/>
      <c r="L111"/>
      <c r="M111"/>
      <c r="N111"/>
      <c r="O111"/>
    </row>
    <row r="112" spans="3:15" x14ac:dyDescent="0.3">
      <c r="C112" s="47" t="str">
        <f>IF(ISBLANK(BurstClassHr1[[#This Row],[Spk/sec-Average]]),"",IF(BurstClassHr1[[#This Row],[Spk/sec-Average]]&lt;$B$3,"LF","HF"))</f>
        <v/>
      </c>
      <c r="D112" s="47" t="str">
        <f>IF(ISBLANK(BurstClassHr1[[#This Row],[%Spikes in Bursts-All]]),"",IF(BurstClassHr1[[#This Row],[%Spikes in Bursts-All]]&lt;$C$3,"LB","HB"))</f>
        <v/>
      </c>
      <c r="E112" s="48" t="str">
        <f t="shared" si="1"/>
        <v/>
      </c>
      <c r="F112"/>
      <c r="G112"/>
      <c r="H112" s="68"/>
      <c r="I112"/>
      <c r="J112"/>
      <c r="K112"/>
      <c r="L112"/>
      <c r="M112"/>
      <c r="N112"/>
      <c r="O112"/>
    </row>
    <row r="113" spans="3:15" x14ac:dyDescent="0.3">
      <c r="C113" s="47" t="str">
        <f>IF(ISBLANK(BurstClassHr1[[#This Row],[Spk/sec-Average]]),"",IF(BurstClassHr1[[#This Row],[Spk/sec-Average]]&lt;$B$3,"LF","HF"))</f>
        <v/>
      </c>
      <c r="D113" s="47" t="str">
        <f>IF(ISBLANK(BurstClassHr1[[#This Row],[%Spikes in Bursts-All]]),"",IF(BurstClassHr1[[#This Row],[%Spikes in Bursts-All]]&lt;$C$3,"LB","HB"))</f>
        <v/>
      </c>
      <c r="E113" s="48" t="str">
        <f t="shared" si="1"/>
        <v/>
      </c>
      <c r="F113"/>
      <c r="G113"/>
      <c r="H113" s="68"/>
      <c r="I113"/>
      <c r="J113"/>
      <c r="K113"/>
      <c r="L113"/>
      <c r="M113"/>
      <c r="N113"/>
      <c r="O113"/>
    </row>
    <row r="114" spans="3:15" x14ac:dyDescent="0.3">
      <c r="C114" s="47" t="str">
        <f>IF(ISBLANK(BurstClassHr1[[#This Row],[Spk/sec-Average]]),"",IF(BurstClassHr1[[#This Row],[Spk/sec-Average]]&lt;$B$3,"LF","HF"))</f>
        <v/>
      </c>
      <c r="D114" s="47" t="str">
        <f>IF(ISBLANK(BurstClassHr1[[#This Row],[%Spikes in Bursts-All]]),"",IF(BurstClassHr1[[#This Row],[%Spikes in Bursts-All]]&lt;$C$3,"LB","HB"))</f>
        <v/>
      </c>
      <c r="E114" s="48" t="str">
        <f t="shared" si="1"/>
        <v/>
      </c>
      <c r="F114"/>
      <c r="G114"/>
      <c r="H114" s="68"/>
      <c r="I114"/>
      <c r="J114"/>
      <c r="K114"/>
      <c r="L114"/>
      <c r="M114"/>
      <c r="N114"/>
      <c r="O114"/>
    </row>
    <row r="115" spans="3:15" x14ac:dyDescent="0.3">
      <c r="C115" s="47" t="str">
        <f>IF(ISBLANK(BurstClassHr1[[#This Row],[Spk/sec-Average]]),"",IF(BurstClassHr1[[#This Row],[Spk/sec-Average]]&lt;$B$3,"LF","HF"))</f>
        <v/>
      </c>
      <c r="D115" s="47" t="str">
        <f>IF(ISBLANK(BurstClassHr1[[#This Row],[%Spikes in Bursts-All]]),"",IF(BurstClassHr1[[#This Row],[%Spikes in Bursts-All]]&lt;$C$3,"LB","HB"))</f>
        <v/>
      </c>
      <c r="E115" s="48" t="str">
        <f t="shared" si="1"/>
        <v/>
      </c>
      <c r="F115"/>
      <c r="G115"/>
      <c r="H115" s="68"/>
      <c r="I115"/>
      <c r="J115"/>
      <c r="K115"/>
      <c r="L115"/>
      <c r="M115"/>
      <c r="N115"/>
      <c r="O115"/>
    </row>
    <row r="116" spans="3:15" x14ac:dyDescent="0.3">
      <c r="C116" s="47" t="str">
        <f>IF(ISBLANK(BurstClassHr1[[#This Row],[Spk/sec-Average]]),"",IF(BurstClassHr1[[#This Row],[Spk/sec-Average]]&lt;$B$3,"LF","HF"))</f>
        <v/>
      </c>
      <c r="D116" s="47" t="str">
        <f>IF(ISBLANK(BurstClassHr1[[#This Row],[%Spikes in Bursts-All]]),"",IF(BurstClassHr1[[#This Row],[%Spikes in Bursts-All]]&lt;$C$3,"LB","HB"))</f>
        <v/>
      </c>
      <c r="E116" s="48" t="str">
        <f t="shared" si="1"/>
        <v/>
      </c>
      <c r="F116"/>
      <c r="G116"/>
      <c r="H116" s="68"/>
      <c r="I116"/>
      <c r="J116"/>
      <c r="K116"/>
      <c r="L116"/>
      <c r="M116"/>
      <c r="N116"/>
      <c r="O116"/>
    </row>
    <row r="117" spans="3:15" x14ac:dyDescent="0.3">
      <c r="C117" s="47" t="str">
        <f>IF(ISBLANK(BurstClassHr1[[#This Row],[Spk/sec-Average]]),"",IF(BurstClassHr1[[#This Row],[Spk/sec-Average]]&lt;$B$3,"LF","HF"))</f>
        <v/>
      </c>
      <c r="D117" s="47" t="str">
        <f>IF(ISBLANK(BurstClassHr1[[#This Row],[%Spikes in Bursts-All]]),"",IF(BurstClassHr1[[#This Row],[%Spikes in Bursts-All]]&lt;$C$3,"LB","HB"))</f>
        <v/>
      </c>
      <c r="E117" s="48" t="str">
        <f t="shared" si="1"/>
        <v/>
      </c>
      <c r="F117"/>
      <c r="G117"/>
      <c r="H117" s="68"/>
      <c r="I117"/>
      <c r="J117"/>
      <c r="K117"/>
      <c r="L117"/>
      <c r="M117"/>
      <c r="N117"/>
      <c r="O117"/>
    </row>
    <row r="118" spans="3:15" x14ac:dyDescent="0.3">
      <c r="C118" s="47" t="str">
        <f>IF(ISBLANK(BurstClassHr1[[#This Row],[Spk/sec-Average]]),"",IF(BurstClassHr1[[#This Row],[Spk/sec-Average]]&lt;$B$3,"LF","HF"))</f>
        <v/>
      </c>
      <c r="D118" s="47" t="str">
        <f>IF(ISBLANK(BurstClassHr1[[#This Row],[%Spikes in Bursts-All]]),"",IF(BurstClassHr1[[#This Row],[%Spikes in Bursts-All]]&lt;$C$3,"LB","HB"))</f>
        <v/>
      </c>
      <c r="E118" s="48" t="str">
        <f t="shared" si="1"/>
        <v/>
      </c>
      <c r="F118"/>
      <c r="G118"/>
      <c r="H118" s="68"/>
      <c r="I118"/>
      <c r="J118"/>
      <c r="K118"/>
      <c r="L118"/>
      <c r="M118"/>
      <c r="N118"/>
      <c r="O118"/>
    </row>
    <row r="119" spans="3:15" x14ac:dyDescent="0.3">
      <c r="C119" s="47" t="str">
        <f>IF(ISBLANK(BurstClassHr1[[#This Row],[Spk/sec-Average]]),"",IF(BurstClassHr1[[#This Row],[Spk/sec-Average]]&lt;$B$3,"LF","HF"))</f>
        <v/>
      </c>
      <c r="D119" s="47" t="str">
        <f>IF(ISBLANK(BurstClassHr1[[#This Row],[%Spikes in Bursts-All]]),"",IF(BurstClassHr1[[#This Row],[%Spikes in Bursts-All]]&lt;$C$3,"LB","HB"))</f>
        <v/>
      </c>
      <c r="E119" s="48" t="str">
        <f t="shared" si="1"/>
        <v/>
      </c>
      <c r="F119"/>
      <c r="G119"/>
      <c r="H119" s="68"/>
      <c r="I119"/>
      <c r="J119"/>
      <c r="K119"/>
      <c r="L119"/>
      <c r="M119"/>
      <c r="N119"/>
      <c r="O119"/>
    </row>
    <row r="120" spans="3:15" x14ac:dyDescent="0.3">
      <c r="C120" s="47" t="str">
        <f>IF(ISBLANK(BurstClassHr1[[#This Row],[Spk/sec-Average]]),"",IF(BurstClassHr1[[#This Row],[Spk/sec-Average]]&lt;$B$3,"LF","HF"))</f>
        <v/>
      </c>
      <c r="D120" s="47" t="str">
        <f>IF(ISBLANK(BurstClassHr1[[#This Row],[%Spikes in Bursts-All]]),"",IF(BurstClassHr1[[#This Row],[%Spikes in Bursts-All]]&lt;$C$3,"LB","HB"))</f>
        <v/>
      </c>
      <c r="E120" s="48" t="str">
        <f t="shared" si="1"/>
        <v/>
      </c>
      <c r="F120"/>
      <c r="G120"/>
      <c r="H120" s="68"/>
      <c r="I120"/>
      <c r="J120"/>
      <c r="K120"/>
      <c r="L120"/>
      <c r="M120"/>
      <c r="N120"/>
      <c r="O120"/>
    </row>
    <row r="121" spans="3:15" x14ac:dyDescent="0.3">
      <c r="C121" s="47" t="str">
        <f>IF(ISBLANK(BurstClassHr1[[#This Row],[Spk/sec-Average]]),"",IF(BurstClassHr1[[#This Row],[Spk/sec-Average]]&lt;$B$3,"LF","HF"))</f>
        <v/>
      </c>
      <c r="D121" s="47" t="str">
        <f>IF(ISBLANK(BurstClassHr1[[#This Row],[%Spikes in Bursts-All]]),"",IF(BurstClassHr1[[#This Row],[%Spikes in Bursts-All]]&lt;$C$3,"LB","HB"))</f>
        <v/>
      </c>
      <c r="E121" s="48" t="str">
        <f t="shared" si="1"/>
        <v/>
      </c>
      <c r="F121"/>
      <c r="G121"/>
      <c r="H121" s="68"/>
      <c r="I121"/>
      <c r="J121"/>
      <c r="K121"/>
      <c r="L121"/>
      <c r="M121"/>
      <c r="N121"/>
      <c r="O121"/>
    </row>
    <row r="122" spans="3:15" x14ac:dyDescent="0.3">
      <c r="C122" s="47" t="str">
        <f>IF(ISBLANK(BurstClassHr1[[#This Row],[Spk/sec-Average]]),"",IF(BurstClassHr1[[#This Row],[Spk/sec-Average]]&lt;$B$3,"LF","HF"))</f>
        <v/>
      </c>
      <c r="D122" s="47" t="str">
        <f>IF(ISBLANK(BurstClassHr1[[#This Row],[%Spikes in Bursts-All]]),"",IF(BurstClassHr1[[#This Row],[%Spikes in Bursts-All]]&lt;$C$3,"LB","HB"))</f>
        <v/>
      </c>
      <c r="E122" s="48" t="str">
        <f t="shared" si="1"/>
        <v/>
      </c>
      <c r="F122"/>
      <c r="G122"/>
      <c r="H122" s="68"/>
      <c r="I122"/>
      <c r="J122"/>
      <c r="K122"/>
      <c r="L122"/>
      <c r="M122"/>
      <c r="N122"/>
      <c r="O122"/>
    </row>
    <row r="123" spans="3:15" x14ac:dyDescent="0.3">
      <c r="C123" s="47" t="str">
        <f>IF(ISBLANK(BurstClassHr1[[#This Row],[Spk/sec-Average]]),"",IF(BurstClassHr1[[#This Row],[Spk/sec-Average]]&lt;$B$3,"LF","HF"))</f>
        <v/>
      </c>
      <c r="D123" s="47" t="str">
        <f>IF(ISBLANK(BurstClassHr1[[#This Row],[%Spikes in Bursts-All]]),"",IF(BurstClassHr1[[#This Row],[%Spikes in Bursts-All]]&lt;$C$3,"LB","HB"))</f>
        <v/>
      </c>
      <c r="E123" s="48" t="str">
        <f t="shared" si="1"/>
        <v/>
      </c>
      <c r="F123"/>
      <c r="G123"/>
      <c r="H123" s="68"/>
      <c r="I123"/>
      <c r="J123"/>
      <c r="K123"/>
      <c r="L123"/>
      <c r="M123"/>
      <c r="N123"/>
      <c r="O123"/>
    </row>
    <row r="124" spans="3:15" x14ac:dyDescent="0.3">
      <c r="C124" s="47" t="str">
        <f>IF(ISBLANK(BurstClassHr1[[#This Row],[Spk/sec-Average]]),"",IF(BurstClassHr1[[#This Row],[Spk/sec-Average]]&lt;$B$3,"LF","HF"))</f>
        <v/>
      </c>
      <c r="D124" s="47" t="str">
        <f>IF(ISBLANK(BurstClassHr1[[#This Row],[%Spikes in Bursts-All]]),"",IF(BurstClassHr1[[#This Row],[%Spikes in Bursts-All]]&lt;$C$3,"LB","HB"))</f>
        <v/>
      </c>
      <c r="E124" s="48" t="str">
        <f t="shared" si="1"/>
        <v/>
      </c>
      <c r="F124"/>
      <c r="G124"/>
      <c r="H124" s="68"/>
      <c r="I124"/>
      <c r="J124"/>
      <c r="K124"/>
      <c r="L124"/>
      <c r="M124"/>
      <c r="N124"/>
      <c r="O124"/>
    </row>
    <row r="125" spans="3:15" x14ac:dyDescent="0.3">
      <c r="C125" s="47" t="str">
        <f>IF(ISBLANK(BurstClassHr1[[#This Row],[Spk/sec-Average]]),"",IF(BurstClassHr1[[#This Row],[Spk/sec-Average]]&lt;$B$3,"LF","HF"))</f>
        <v/>
      </c>
      <c r="D125" s="47" t="str">
        <f>IF(ISBLANK(BurstClassHr1[[#This Row],[%Spikes in Bursts-All]]),"",IF(BurstClassHr1[[#This Row],[%Spikes in Bursts-All]]&lt;$C$3,"LB","HB"))</f>
        <v/>
      </c>
      <c r="E125" s="48" t="str">
        <f t="shared" si="1"/>
        <v/>
      </c>
      <c r="F125"/>
      <c r="G125"/>
      <c r="H125" s="68"/>
      <c r="I125"/>
      <c r="J125"/>
      <c r="K125"/>
      <c r="L125"/>
      <c r="M125"/>
      <c r="N125"/>
      <c r="O125"/>
    </row>
    <row r="126" spans="3:15" x14ac:dyDescent="0.3">
      <c r="C126" s="47" t="str">
        <f>IF(ISBLANK(BurstClassHr1[[#This Row],[Spk/sec-Average]]),"",IF(BurstClassHr1[[#This Row],[Spk/sec-Average]]&lt;$B$3,"LF","HF"))</f>
        <v/>
      </c>
      <c r="D126" s="47" t="str">
        <f>IF(ISBLANK(BurstClassHr1[[#This Row],[%Spikes in Bursts-All]]),"",IF(BurstClassHr1[[#This Row],[%Spikes in Bursts-All]]&lt;$C$3,"LB","HB"))</f>
        <v/>
      </c>
      <c r="E126" s="48" t="str">
        <f t="shared" si="1"/>
        <v/>
      </c>
      <c r="F126"/>
      <c r="G126"/>
      <c r="H126" s="68"/>
      <c r="I126"/>
      <c r="J126"/>
      <c r="K126"/>
      <c r="L126"/>
      <c r="M126"/>
      <c r="N126"/>
      <c r="O126"/>
    </row>
    <row r="127" spans="3:15" x14ac:dyDescent="0.3">
      <c r="C127" s="47" t="str">
        <f>IF(ISBLANK(BurstClassHr1[[#This Row],[Spk/sec-Average]]),"",IF(BurstClassHr1[[#This Row],[Spk/sec-Average]]&lt;$B$3,"LF","HF"))</f>
        <v/>
      </c>
      <c r="D127" s="47" t="str">
        <f>IF(ISBLANK(BurstClassHr1[[#This Row],[%Spikes in Bursts-All]]),"",IF(BurstClassHr1[[#This Row],[%Spikes in Bursts-All]]&lt;$C$3,"LB","HB"))</f>
        <v/>
      </c>
      <c r="E127" s="48" t="str">
        <f t="shared" si="1"/>
        <v/>
      </c>
      <c r="F127"/>
      <c r="G127"/>
      <c r="H127" s="68"/>
      <c r="I127"/>
      <c r="J127"/>
      <c r="K127"/>
      <c r="L127"/>
      <c r="M127"/>
      <c r="N127"/>
      <c r="O127"/>
    </row>
    <row r="128" spans="3:15" x14ac:dyDescent="0.3">
      <c r="C128" s="49" t="str">
        <f>IF(ISBLANK(BurstClassHr1[[#This Row],[Spk/sec-Average]]),"",IF(BurstClassHr1[[#This Row],[Spk/sec-Average]]&lt;$B$3,"LF","HF"))</f>
        <v/>
      </c>
      <c r="D128" s="49" t="str">
        <f>IF(ISBLANK(BurstClassHr1[[#This Row],[%Spikes in Bursts-All]]),"",IF(BurstClassHr1[[#This Row],[%Spikes in Bursts-All]]&lt;$C$3,"LB","HB"))</f>
        <v/>
      </c>
      <c r="E128" s="50" t="str">
        <f t="shared" si="1"/>
        <v/>
      </c>
      <c r="F128"/>
      <c r="G128"/>
      <c r="H128" s="68"/>
      <c r="I128"/>
      <c r="J128"/>
      <c r="K128"/>
      <c r="L128"/>
      <c r="M128"/>
      <c r="N128"/>
      <c r="O128"/>
    </row>
    <row r="129" spans="3:15" x14ac:dyDescent="0.3">
      <c r="C129" s="49" t="str">
        <f>IF(ISBLANK(BurstClassHr1[[#This Row],[Spk/sec-Average]]),"",IF(BurstClassHr1[[#This Row],[Spk/sec-Average]]&lt;$B$3,"LF","HF"))</f>
        <v/>
      </c>
      <c r="D129" s="49" t="str">
        <f>IF(ISBLANK(BurstClassHr1[[#This Row],[%Spikes in Bursts-All]]),"",IF(BurstClassHr1[[#This Row],[%Spikes in Bursts-All]]&lt;$C$3,"LB","HB"))</f>
        <v/>
      </c>
      <c r="E129" s="50" t="str">
        <f t="shared" si="1"/>
        <v/>
      </c>
      <c r="F129"/>
      <c r="G129"/>
      <c r="H129" s="68"/>
      <c r="I129"/>
      <c r="J129"/>
      <c r="K129"/>
      <c r="L129"/>
      <c r="M129"/>
      <c r="N129"/>
      <c r="O129"/>
    </row>
    <row r="130" spans="3:15" x14ac:dyDescent="0.3">
      <c r="C130" s="49" t="str">
        <f>IF(ISBLANK(BurstClassHr1[[#This Row],[Spk/sec-Average]]),"",IF(BurstClassHr1[[#This Row],[Spk/sec-Average]]&lt;$B$3,"LF","HF"))</f>
        <v/>
      </c>
      <c r="D130" s="49" t="str">
        <f>IF(ISBLANK(BurstClassHr1[[#This Row],[%Spikes in Bursts-All]]),"",IF(BurstClassHr1[[#This Row],[%Spikes in Bursts-All]]&lt;$C$3,"LB","HB"))</f>
        <v/>
      </c>
      <c r="E130" s="50" t="str">
        <f t="shared" si="1"/>
        <v/>
      </c>
      <c r="F130"/>
      <c r="G130"/>
      <c r="H130" s="68"/>
      <c r="I130"/>
      <c r="J130"/>
      <c r="K130"/>
      <c r="L130"/>
      <c r="M130"/>
      <c r="N130"/>
      <c r="O130"/>
    </row>
    <row r="131" spans="3:15" x14ac:dyDescent="0.3">
      <c r="C131" s="49" t="str">
        <f>IF(ISBLANK(BurstClassHr1[[#This Row],[Spk/sec-Average]]),"",IF(BurstClassHr1[[#This Row],[Spk/sec-Average]]&lt;$B$3,"LF","HF"))</f>
        <v/>
      </c>
      <c r="D131" s="49" t="str">
        <f>IF(ISBLANK(BurstClassHr1[[#This Row],[%Spikes in Bursts-All]]),"",IF(BurstClassHr1[[#This Row],[%Spikes in Bursts-All]]&lt;$C$3,"LB","HB"))</f>
        <v/>
      </c>
      <c r="E131" s="50" t="str">
        <f t="shared" si="1"/>
        <v/>
      </c>
      <c r="F131"/>
      <c r="G131"/>
      <c r="H131" s="68"/>
      <c r="I131"/>
      <c r="J131"/>
      <c r="K131"/>
      <c r="L131"/>
      <c r="M131"/>
      <c r="N131"/>
      <c r="O131"/>
    </row>
    <row r="132" spans="3:15" x14ac:dyDescent="0.3">
      <c r="C132" s="49" t="str">
        <f>IF(ISBLANK(BurstClassHr1[[#This Row],[Spk/sec-Average]]),"",IF(BurstClassHr1[[#This Row],[Spk/sec-Average]]&lt;$B$3,"LF","HF"))</f>
        <v/>
      </c>
      <c r="D132" s="49" t="str">
        <f>IF(ISBLANK(BurstClassHr1[[#This Row],[%Spikes in Bursts-All]]),"",IF(BurstClassHr1[[#This Row],[%Spikes in Bursts-All]]&lt;$C$3,"LB","HB"))</f>
        <v/>
      </c>
      <c r="E132" s="50" t="str">
        <f t="shared" si="1"/>
        <v/>
      </c>
      <c r="F132"/>
      <c r="G132"/>
      <c r="H132" s="68"/>
      <c r="I132"/>
      <c r="J132"/>
      <c r="K132"/>
      <c r="L132"/>
      <c r="M132"/>
      <c r="N132"/>
      <c r="O132"/>
    </row>
    <row r="133" spans="3:15" x14ac:dyDescent="0.3">
      <c r="C133" s="49" t="str">
        <f>IF(ISBLANK(BurstClassHr1[[#This Row],[Spk/sec-Average]]),"",IF(BurstClassHr1[[#This Row],[Spk/sec-Average]]&lt;$B$3,"LF","HF"))</f>
        <v/>
      </c>
      <c r="D133" s="49" t="str">
        <f>IF(ISBLANK(BurstClassHr1[[#This Row],[%Spikes in Bursts-All]]),"",IF(BurstClassHr1[[#This Row],[%Spikes in Bursts-All]]&lt;$C$3,"LB","HB"))</f>
        <v/>
      </c>
      <c r="E133" s="50" t="str">
        <f t="shared" si="1"/>
        <v/>
      </c>
      <c r="F133"/>
      <c r="G133"/>
      <c r="H133" s="68"/>
      <c r="I133"/>
      <c r="J133"/>
      <c r="K133"/>
      <c r="L133"/>
      <c r="M133"/>
      <c r="N133"/>
      <c r="O133"/>
    </row>
    <row r="134" spans="3:15" x14ac:dyDescent="0.3">
      <c r="C134" s="49" t="str">
        <f>IF(ISBLANK(BurstClassHr1[[#This Row],[Spk/sec-Average]]),"",IF(BurstClassHr1[[#This Row],[Spk/sec-Average]]&lt;$B$3,"LF","HF"))</f>
        <v/>
      </c>
      <c r="D134" s="49" t="str">
        <f>IF(ISBLANK(BurstClassHr1[[#This Row],[%Spikes in Bursts-All]]),"",IF(BurstClassHr1[[#This Row],[%Spikes in Bursts-All]]&lt;$C$3,"LB","HB"))</f>
        <v/>
      </c>
      <c r="E134" s="50" t="str">
        <f t="shared" si="1"/>
        <v/>
      </c>
      <c r="F134"/>
      <c r="G134"/>
      <c r="H134" s="68"/>
      <c r="I134"/>
      <c r="J134"/>
      <c r="K134"/>
      <c r="L134"/>
      <c r="M134"/>
      <c r="N134"/>
      <c r="O134"/>
    </row>
    <row r="135" spans="3:15" x14ac:dyDescent="0.3">
      <c r="C135" s="49" t="str">
        <f>IF(ISBLANK(BurstClassHr1[[#This Row],[Spk/sec-Average]]),"",IF(BurstClassHr1[[#This Row],[Spk/sec-Average]]&lt;$B$3,"LF","HF"))</f>
        <v/>
      </c>
      <c r="D135" s="49" t="str">
        <f>IF(ISBLANK(BurstClassHr1[[#This Row],[%Spikes in Bursts-All]]),"",IF(BurstClassHr1[[#This Row],[%Spikes in Bursts-All]]&lt;$C$3,"LB","HB"))</f>
        <v/>
      </c>
      <c r="E135" s="50" t="str">
        <f t="shared" si="1"/>
        <v/>
      </c>
      <c r="F135"/>
      <c r="G135"/>
      <c r="H135" s="68"/>
      <c r="I135"/>
      <c r="J135"/>
      <c r="K135"/>
      <c r="L135"/>
      <c r="M135"/>
      <c r="N135"/>
      <c r="O135"/>
    </row>
    <row r="136" spans="3:15" x14ac:dyDescent="0.3">
      <c r="C136" s="49" t="str">
        <f>IF(ISBLANK(BurstClassHr1[[#This Row],[Spk/sec-Average]]),"",IF(BurstClassHr1[[#This Row],[Spk/sec-Average]]&lt;$B$3,"LF","HF"))</f>
        <v/>
      </c>
      <c r="D136" s="49" t="str">
        <f>IF(ISBLANK(BurstClassHr1[[#This Row],[%Spikes in Bursts-All]]),"",IF(BurstClassHr1[[#This Row],[%Spikes in Bursts-All]]&lt;$C$3,"LB","HB"))</f>
        <v/>
      </c>
      <c r="E136" s="50" t="str">
        <f t="shared" si="1"/>
        <v/>
      </c>
      <c r="F136"/>
      <c r="G136"/>
      <c r="H136" s="68"/>
      <c r="I136"/>
      <c r="J136"/>
      <c r="K136"/>
      <c r="L136"/>
      <c r="M136"/>
      <c r="N136"/>
      <c r="O136"/>
    </row>
    <row r="137" spans="3:15" x14ac:dyDescent="0.3">
      <c r="C137" s="49" t="str">
        <f>IF(ISBLANK(BurstClassHr1[[#This Row],[Spk/sec-Average]]),"",IF(BurstClassHr1[[#This Row],[Spk/sec-Average]]&lt;$B$3,"LF","HF"))</f>
        <v/>
      </c>
      <c r="D137" s="49" t="str">
        <f>IF(ISBLANK(BurstClassHr1[[#This Row],[%Spikes in Bursts-All]]),"",IF(BurstClassHr1[[#This Row],[%Spikes in Bursts-All]]&lt;$C$3,"LB","HB"))</f>
        <v/>
      </c>
      <c r="E137" s="50" t="str">
        <f t="shared" si="1"/>
        <v/>
      </c>
      <c r="F137"/>
      <c r="G137"/>
      <c r="H137" s="68"/>
      <c r="I137"/>
      <c r="J137"/>
      <c r="K137"/>
      <c r="L137"/>
      <c r="M137"/>
      <c r="N137"/>
      <c r="O137"/>
    </row>
    <row r="138" spans="3:15" x14ac:dyDescent="0.3">
      <c r="C138" s="49" t="str">
        <f>IF(ISBLANK(BurstClassHr1[[#This Row],[Spk/sec-Average]]),"",IF(BurstClassHr1[[#This Row],[Spk/sec-Average]]&lt;$B$3,"LF","HF"))</f>
        <v/>
      </c>
      <c r="D138" s="49" t="str">
        <f>IF(ISBLANK(BurstClassHr1[[#This Row],[%Spikes in Bursts-All]]),"",IF(BurstClassHr1[[#This Row],[%Spikes in Bursts-All]]&lt;$C$3,"LB","HB"))</f>
        <v/>
      </c>
      <c r="E138" s="50" t="str">
        <f t="shared" si="1"/>
        <v/>
      </c>
      <c r="F138"/>
      <c r="G138"/>
      <c r="H138" s="68"/>
      <c r="I138"/>
      <c r="J138"/>
      <c r="K138"/>
      <c r="L138"/>
      <c r="M138"/>
      <c r="N138"/>
      <c r="O138"/>
    </row>
    <row r="139" spans="3:15" x14ac:dyDescent="0.3">
      <c r="C139" s="49" t="str">
        <f>IF(ISBLANK(BurstClassHr1[[#This Row],[Spk/sec-Average]]),"",IF(BurstClassHr1[[#This Row],[Spk/sec-Average]]&lt;$B$3,"LF","HF"))</f>
        <v/>
      </c>
      <c r="D139" s="49" t="str">
        <f>IF(ISBLANK(BurstClassHr1[[#This Row],[%Spikes in Bursts-All]]),"",IF(BurstClassHr1[[#This Row],[%Spikes in Bursts-All]]&lt;$C$3,"LB","HB"))</f>
        <v/>
      </c>
      <c r="E139" s="50" t="str">
        <f t="shared" si="1"/>
        <v/>
      </c>
      <c r="F139"/>
      <c r="G139"/>
      <c r="H139" s="68"/>
      <c r="I139"/>
      <c r="J139"/>
      <c r="K139"/>
      <c r="L139"/>
      <c r="M139"/>
      <c r="N139"/>
      <c r="O139"/>
    </row>
    <row r="140" spans="3:15" x14ac:dyDescent="0.3">
      <c r="C140" s="49" t="str">
        <f>IF(ISBLANK(BurstClassHr1[[#This Row],[Spk/sec-Average]]),"",IF(BurstClassHr1[[#This Row],[Spk/sec-Average]]&lt;$B$3,"LF","HF"))</f>
        <v/>
      </c>
      <c r="D140" s="49" t="str">
        <f>IF(ISBLANK(BurstClassHr1[[#This Row],[%Spikes in Bursts-All]]),"",IF(BurstClassHr1[[#This Row],[%Spikes in Bursts-All]]&lt;$C$3,"LB","HB"))</f>
        <v/>
      </c>
      <c r="E140" s="50" t="str">
        <f t="shared" si="1"/>
        <v/>
      </c>
      <c r="F140"/>
      <c r="G140"/>
      <c r="H140" s="68"/>
      <c r="I140"/>
      <c r="J140"/>
      <c r="K140"/>
      <c r="L140"/>
      <c r="M140"/>
      <c r="N140"/>
      <c r="O140"/>
    </row>
    <row r="141" spans="3:15" x14ac:dyDescent="0.3">
      <c r="C141" s="49" t="str">
        <f>IF(ISBLANK(BurstClassHr1[[#This Row],[Spk/sec-Average]]),"",IF(BurstClassHr1[[#This Row],[Spk/sec-Average]]&lt;$B$3,"LF","HF"))</f>
        <v/>
      </c>
      <c r="D141" s="49" t="str">
        <f>IF(ISBLANK(BurstClassHr1[[#This Row],[%Spikes in Bursts-All]]),"",IF(BurstClassHr1[[#This Row],[%Spikes in Bursts-All]]&lt;$C$3,"LB","HB"))</f>
        <v/>
      </c>
      <c r="E141" s="50" t="str">
        <f t="shared" si="1"/>
        <v/>
      </c>
      <c r="F141"/>
      <c r="G141"/>
      <c r="H141" s="68"/>
      <c r="I141"/>
      <c r="J141"/>
      <c r="K141"/>
      <c r="L141"/>
      <c r="M141"/>
      <c r="N141"/>
      <c r="O141"/>
    </row>
    <row r="142" spans="3:15" x14ac:dyDescent="0.3">
      <c r="C142" s="49" t="str">
        <f>IF(ISBLANK(BurstClassHr1[[#This Row],[Spk/sec-Average]]),"",IF(BurstClassHr1[[#This Row],[Spk/sec-Average]]&lt;$B$3,"LF","HF"))</f>
        <v/>
      </c>
      <c r="D142" s="49" t="str">
        <f>IF(ISBLANK(BurstClassHr1[[#This Row],[%Spikes in Bursts-All]]),"",IF(BurstClassHr1[[#This Row],[%Spikes in Bursts-All]]&lt;$C$3,"LB","HB"))</f>
        <v/>
      </c>
      <c r="E142" s="50" t="str">
        <f t="shared" si="1"/>
        <v/>
      </c>
      <c r="F142"/>
      <c r="G142"/>
      <c r="H142" s="68"/>
      <c r="I142"/>
      <c r="J142"/>
      <c r="K142"/>
      <c r="L142"/>
      <c r="M142"/>
      <c r="N142"/>
      <c r="O142"/>
    </row>
    <row r="143" spans="3:15" x14ac:dyDescent="0.3">
      <c r="C143" s="49" t="str">
        <f>IF(ISBLANK(BurstClassHr1[[#This Row],[Spk/sec-Average]]),"",IF(BurstClassHr1[[#This Row],[Spk/sec-Average]]&lt;$B$3,"LF","HF"))</f>
        <v/>
      </c>
      <c r="D143" s="49" t="str">
        <f>IF(ISBLANK(BurstClassHr1[[#This Row],[%Spikes in Bursts-All]]),"",IF(BurstClassHr1[[#This Row],[%Spikes in Bursts-All]]&lt;$C$3,"LB","HB"))</f>
        <v/>
      </c>
      <c r="E143" s="50" t="str">
        <f t="shared" si="1"/>
        <v/>
      </c>
      <c r="F143"/>
      <c r="G143"/>
      <c r="H143" s="68"/>
      <c r="I143"/>
      <c r="J143"/>
      <c r="K143"/>
      <c r="L143"/>
      <c r="M143"/>
      <c r="N143"/>
      <c r="O143"/>
    </row>
    <row r="144" spans="3:15" x14ac:dyDescent="0.3">
      <c r="C144" s="49" t="str">
        <f>IF(ISBLANK(BurstClassHr1[[#This Row],[Spk/sec-Average]]),"",IF(BurstClassHr1[[#This Row],[Spk/sec-Average]]&lt;$B$3,"LF","HF"))</f>
        <v/>
      </c>
      <c r="D144" s="49" t="str">
        <f>IF(ISBLANK(BurstClassHr1[[#This Row],[%Spikes in Bursts-All]]),"",IF(BurstClassHr1[[#This Row],[%Spikes in Bursts-All]]&lt;$C$3,"LB","HB"))</f>
        <v/>
      </c>
      <c r="E144" s="50" t="str">
        <f t="shared" si="1"/>
        <v/>
      </c>
      <c r="F144"/>
      <c r="G144"/>
      <c r="H144" s="68"/>
      <c r="I144"/>
      <c r="J144"/>
      <c r="K144"/>
      <c r="L144"/>
      <c r="M144"/>
      <c r="N144"/>
      <c r="O144"/>
    </row>
    <row r="145" spans="3:15" x14ac:dyDescent="0.3">
      <c r="C145" s="49" t="str">
        <f>IF(ISBLANK(BurstClassHr1[[#This Row],[Spk/sec-Average]]),"",IF(BurstClassHr1[[#This Row],[Spk/sec-Average]]&lt;$B$3,"LF","HF"))</f>
        <v/>
      </c>
      <c r="D145" s="49" t="str">
        <f>IF(ISBLANK(BurstClassHr1[[#This Row],[%Spikes in Bursts-All]]),"",IF(BurstClassHr1[[#This Row],[%Spikes in Bursts-All]]&lt;$C$3,"LB","HB"))</f>
        <v/>
      </c>
      <c r="E145" s="50" t="str">
        <f t="shared" si="1"/>
        <v/>
      </c>
      <c r="F145"/>
      <c r="G145"/>
      <c r="H145" s="68"/>
      <c r="I145"/>
      <c r="J145"/>
      <c r="K145"/>
      <c r="L145"/>
      <c r="M145"/>
      <c r="N145"/>
      <c r="O145"/>
    </row>
    <row r="146" spans="3:15" x14ac:dyDescent="0.3">
      <c r="C146" s="49" t="str">
        <f>IF(ISBLANK(BurstClassHr1[[#This Row],[Spk/sec-Average]]),"",IF(BurstClassHr1[[#This Row],[Spk/sec-Average]]&lt;$B$3,"LF","HF"))</f>
        <v/>
      </c>
      <c r="D146" s="49" t="str">
        <f>IF(ISBLANK(BurstClassHr1[[#This Row],[%Spikes in Bursts-All]]),"",IF(BurstClassHr1[[#This Row],[%Spikes in Bursts-All]]&lt;$C$3,"LB","HB"))</f>
        <v/>
      </c>
      <c r="E146" s="50" t="str">
        <f t="shared" si="1"/>
        <v/>
      </c>
      <c r="F146"/>
      <c r="G146"/>
      <c r="H146" s="68"/>
      <c r="I146"/>
      <c r="J146"/>
      <c r="K146"/>
      <c r="L146"/>
      <c r="M146"/>
      <c r="N146"/>
      <c r="O146"/>
    </row>
    <row r="147" spans="3:15" x14ac:dyDescent="0.3">
      <c r="C147" s="49" t="str">
        <f>IF(ISBLANK(BurstClassHr1[[#This Row],[Spk/sec-Average]]),"",IF(BurstClassHr1[[#This Row],[Spk/sec-Average]]&lt;$B$3,"LF","HF"))</f>
        <v/>
      </c>
      <c r="D147" s="49" t="str">
        <f>IF(ISBLANK(BurstClassHr1[[#This Row],[%Spikes in Bursts-All]]),"",IF(BurstClassHr1[[#This Row],[%Spikes in Bursts-All]]&lt;$C$3,"LB","HB"))</f>
        <v/>
      </c>
      <c r="E147" s="50" t="str">
        <f t="shared" si="1"/>
        <v/>
      </c>
      <c r="F147"/>
      <c r="G147"/>
      <c r="H147" s="68"/>
      <c r="I147"/>
      <c r="J147"/>
      <c r="K147"/>
      <c r="L147"/>
      <c r="M147"/>
      <c r="N147"/>
      <c r="O147"/>
    </row>
    <row r="148" spans="3:15" x14ac:dyDescent="0.3">
      <c r="C148" s="49" t="str">
        <f>IF(ISBLANK(BurstClassHr1[[#This Row],[Spk/sec-Average]]),"",IF(BurstClassHr1[[#This Row],[Spk/sec-Average]]&lt;$B$3,"LF","HF"))</f>
        <v/>
      </c>
      <c r="D148" s="49" t="str">
        <f>IF(ISBLANK(BurstClassHr1[[#This Row],[%Spikes in Bursts-All]]),"",IF(BurstClassHr1[[#This Row],[%Spikes in Bursts-All]]&lt;$C$3,"LB","HB"))</f>
        <v/>
      </c>
      <c r="E148" s="50" t="str">
        <f t="shared" si="1"/>
        <v/>
      </c>
      <c r="F148"/>
      <c r="G148"/>
      <c r="H148" s="68"/>
      <c r="I148"/>
      <c r="J148"/>
      <c r="K148"/>
      <c r="L148"/>
      <c r="M148"/>
      <c r="N148"/>
      <c r="O148"/>
    </row>
    <row r="149" spans="3:15" x14ac:dyDescent="0.3">
      <c r="C149" s="49" t="str">
        <f>IF(ISBLANK(BurstClassHr1[[#This Row],[Spk/sec-Average]]),"",IF(BurstClassHr1[[#This Row],[Spk/sec-Average]]&lt;$B$3,"LF","HF"))</f>
        <v/>
      </c>
      <c r="D149" s="49" t="str">
        <f>IF(ISBLANK(BurstClassHr1[[#This Row],[%Spikes in Bursts-All]]),"",IF(BurstClassHr1[[#This Row],[%Spikes in Bursts-All]]&lt;$C$3,"LB","HB"))</f>
        <v/>
      </c>
      <c r="E149" s="50" t="str">
        <f t="shared" si="1"/>
        <v/>
      </c>
      <c r="F149"/>
      <c r="G149"/>
      <c r="H149" s="68"/>
      <c r="I149"/>
      <c r="J149"/>
      <c r="K149"/>
      <c r="L149"/>
      <c r="M149"/>
      <c r="N149"/>
      <c r="O149"/>
    </row>
    <row r="150" spans="3:15" x14ac:dyDescent="0.3">
      <c r="C150" s="49" t="str">
        <f>IF(ISBLANK(BurstClassHr1[[#This Row],[Spk/sec-Average]]),"",IF(BurstClassHr1[[#This Row],[Spk/sec-Average]]&lt;$B$3,"LF","HF"))</f>
        <v/>
      </c>
      <c r="D150" s="49" t="str">
        <f>IF(ISBLANK(BurstClassHr1[[#This Row],[%Spikes in Bursts-All]]),"",IF(BurstClassHr1[[#This Row],[%Spikes in Bursts-All]]&lt;$C$3,"LB","HB"))</f>
        <v/>
      </c>
      <c r="E150" s="50" t="str">
        <f t="shared" si="1"/>
        <v/>
      </c>
      <c r="F150"/>
      <c r="G150"/>
      <c r="H150" s="68"/>
      <c r="I150"/>
      <c r="J150"/>
      <c r="K150"/>
      <c r="L150"/>
      <c r="M150"/>
      <c r="N150"/>
      <c r="O150"/>
    </row>
    <row r="151" spans="3:15" x14ac:dyDescent="0.3">
      <c r="C151" s="49" t="str">
        <f>IF(ISBLANK(BurstClassHr1[[#This Row],[Spk/sec-Average]]),"",IF(BurstClassHr1[[#This Row],[Spk/sec-Average]]&lt;$B$3,"LF","HF"))</f>
        <v/>
      </c>
      <c r="D151" s="49" t="str">
        <f>IF(ISBLANK(BurstClassHr1[[#This Row],[%Spikes in Bursts-All]]),"",IF(BurstClassHr1[[#This Row],[%Spikes in Bursts-All]]&lt;$C$3,"LB","HB"))</f>
        <v/>
      </c>
      <c r="E151" s="50" t="str">
        <f t="shared" si="1"/>
        <v/>
      </c>
      <c r="F151"/>
      <c r="G151"/>
      <c r="H151" s="68"/>
      <c r="I151"/>
      <c r="J151"/>
      <c r="K151"/>
      <c r="L151"/>
      <c r="M151"/>
      <c r="N151"/>
      <c r="O151"/>
    </row>
    <row r="152" spans="3:15" x14ac:dyDescent="0.3">
      <c r="C152" s="49" t="str">
        <f>IF(ISBLANK(BurstClassHr1[[#This Row],[Spk/sec-Average]]),"",IF(BurstClassHr1[[#This Row],[Spk/sec-Average]]&lt;$B$3,"LF","HF"))</f>
        <v/>
      </c>
      <c r="D152" s="49" t="str">
        <f>IF(ISBLANK(BurstClassHr1[[#This Row],[%Spikes in Bursts-All]]),"",IF(BurstClassHr1[[#This Row],[%Spikes in Bursts-All]]&lt;$C$3,"LB","HB"))</f>
        <v/>
      </c>
      <c r="E152" s="50" t="str">
        <f t="shared" si="1"/>
        <v/>
      </c>
      <c r="F152"/>
      <c r="G152"/>
      <c r="H152" s="68"/>
      <c r="I152"/>
      <c r="J152"/>
      <c r="K152"/>
      <c r="L152"/>
      <c r="M152"/>
      <c r="N152"/>
      <c r="O152"/>
    </row>
    <row r="153" spans="3:15" x14ac:dyDescent="0.3">
      <c r="C153" s="49" t="str">
        <f>IF(ISBLANK(BurstClassHr1[[#This Row],[Spk/sec-Average]]),"",IF(BurstClassHr1[[#This Row],[Spk/sec-Average]]&lt;$B$3,"LF","HF"))</f>
        <v/>
      </c>
      <c r="D153" s="49" t="str">
        <f>IF(ISBLANK(BurstClassHr1[[#This Row],[%Spikes in Bursts-All]]),"",IF(BurstClassHr1[[#This Row],[%Spikes in Bursts-All]]&lt;$C$3,"LB","HB"))</f>
        <v/>
      </c>
      <c r="E153" s="50" t="str">
        <f t="shared" si="1"/>
        <v/>
      </c>
      <c r="F153"/>
      <c r="G153"/>
      <c r="H153" s="68"/>
      <c r="I153"/>
      <c r="J153"/>
      <c r="K153"/>
      <c r="L153"/>
      <c r="M153"/>
      <c r="N153"/>
      <c r="O153"/>
    </row>
    <row r="154" spans="3:15" x14ac:dyDescent="0.3">
      <c r="C154" s="49" t="str">
        <f>IF(ISBLANK(BurstClassHr1[[#This Row],[Spk/sec-Average]]),"",IF(BurstClassHr1[[#This Row],[Spk/sec-Average]]&lt;$B$3,"LF","HF"))</f>
        <v/>
      </c>
      <c r="D154" s="49" t="str">
        <f>IF(ISBLANK(BurstClassHr1[[#This Row],[%Spikes in Bursts-All]]),"",IF(BurstClassHr1[[#This Row],[%Spikes in Bursts-All]]&lt;$C$3,"LB","HB"))</f>
        <v/>
      </c>
      <c r="E154" s="50" t="str">
        <f t="shared" ref="E154:E217" si="2">CONCATENATE(C154,D154)</f>
        <v/>
      </c>
      <c r="F154"/>
      <c r="G154"/>
      <c r="H154" s="68"/>
      <c r="I154"/>
      <c r="J154"/>
      <c r="K154"/>
      <c r="L154"/>
      <c r="M154"/>
      <c r="N154"/>
      <c r="O154"/>
    </row>
    <row r="155" spans="3:15" x14ac:dyDescent="0.3">
      <c r="C155" s="49" t="str">
        <f>IF(ISBLANK(BurstClassHr1[[#This Row],[Spk/sec-Average]]),"",IF(BurstClassHr1[[#This Row],[Spk/sec-Average]]&lt;$B$3,"LF","HF"))</f>
        <v/>
      </c>
      <c r="D155" s="49" t="str">
        <f>IF(ISBLANK(BurstClassHr1[[#This Row],[%Spikes in Bursts-All]]),"",IF(BurstClassHr1[[#This Row],[%Spikes in Bursts-All]]&lt;$C$3,"LB","HB"))</f>
        <v/>
      </c>
      <c r="E155" s="50" t="str">
        <f t="shared" si="2"/>
        <v/>
      </c>
      <c r="F155"/>
      <c r="G155"/>
      <c r="H155" s="68"/>
      <c r="I155"/>
      <c r="J155"/>
      <c r="K155"/>
      <c r="L155"/>
      <c r="M155"/>
      <c r="N155"/>
      <c r="O155"/>
    </row>
    <row r="156" spans="3:15" x14ac:dyDescent="0.3">
      <c r="C156" s="49" t="str">
        <f>IF(ISBLANK(BurstClassHr1[[#This Row],[Spk/sec-Average]]),"",IF(BurstClassHr1[[#This Row],[Spk/sec-Average]]&lt;$B$3,"LF","HF"))</f>
        <v/>
      </c>
      <c r="D156" s="49" t="str">
        <f>IF(ISBLANK(BurstClassHr1[[#This Row],[%Spikes in Bursts-All]]),"",IF(BurstClassHr1[[#This Row],[%Spikes in Bursts-All]]&lt;$C$3,"LB","HB"))</f>
        <v/>
      </c>
      <c r="E156" s="50" t="str">
        <f t="shared" si="2"/>
        <v/>
      </c>
      <c r="F156"/>
      <c r="G156"/>
      <c r="H156" s="68"/>
      <c r="I156"/>
      <c r="J156"/>
      <c r="K156"/>
      <c r="L156"/>
      <c r="M156"/>
      <c r="N156"/>
      <c r="O156"/>
    </row>
    <row r="157" spans="3:15" x14ac:dyDescent="0.3">
      <c r="C157" s="49" t="str">
        <f>IF(ISBLANK(BurstClassHr1[[#This Row],[Spk/sec-Average]]),"",IF(BurstClassHr1[[#This Row],[Spk/sec-Average]]&lt;$B$3,"LF","HF"))</f>
        <v/>
      </c>
      <c r="D157" s="49" t="str">
        <f>IF(ISBLANK(BurstClassHr1[[#This Row],[%Spikes in Bursts-All]]),"",IF(BurstClassHr1[[#This Row],[%Spikes in Bursts-All]]&lt;$C$3,"LB","HB"))</f>
        <v/>
      </c>
      <c r="E157" s="50" t="str">
        <f t="shared" si="2"/>
        <v/>
      </c>
      <c r="F157"/>
      <c r="G157"/>
      <c r="H157" s="68"/>
      <c r="I157"/>
      <c r="J157"/>
      <c r="K157"/>
      <c r="L157"/>
      <c r="M157"/>
      <c r="N157"/>
      <c r="O157"/>
    </row>
    <row r="158" spans="3:15" x14ac:dyDescent="0.3">
      <c r="C158" s="49" t="str">
        <f>IF(ISBLANK(BurstClassHr1[[#This Row],[Spk/sec-Average]]),"",IF(BurstClassHr1[[#This Row],[Spk/sec-Average]]&lt;$B$3,"LF","HF"))</f>
        <v/>
      </c>
      <c r="D158" s="49" t="str">
        <f>IF(ISBLANK(BurstClassHr1[[#This Row],[%Spikes in Bursts-All]]),"",IF(BurstClassHr1[[#This Row],[%Spikes in Bursts-All]]&lt;$C$3,"LB","HB"))</f>
        <v/>
      </c>
      <c r="E158" s="50" t="str">
        <f t="shared" si="2"/>
        <v/>
      </c>
      <c r="F158"/>
      <c r="G158"/>
      <c r="H158" s="68"/>
      <c r="I158"/>
      <c r="J158"/>
      <c r="K158"/>
      <c r="L158"/>
      <c r="M158"/>
      <c r="N158"/>
      <c r="O158"/>
    </row>
    <row r="159" spans="3:15" x14ac:dyDescent="0.3">
      <c r="C159" s="49" t="str">
        <f>IF(ISBLANK(BurstClassHr1[[#This Row],[Spk/sec-Average]]),"",IF(BurstClassHr1[[#This Row],[Spk/sec-Average]]&lt;$B$3,"LF","HF"))</f>
        <v/>
      </c>
      <c r="D159" s="49" t="str">
        <f>IF(ISBLANK(BurstClassHr1[[#This Row],[%Spikes in Bursts-All]]),"",IF(BurstClassHr1[[#This Row],[%Spikes in Bursts-All]]&lt;$C$3,"LB","HB"))</f>
        <v/>
      </c>
      <c r="E159" s="50" t="str">
        <f t="shared" si="2"/>
        <v/>
      </c>
      <c r="F159"/>
      <c r="G159"/>
      <c r="H159" s="68"/>
      <c r="I159"/>
      <c r="J159"/>
      <c r="K159"/>
      <c r="L159"/>
      <c r="M159"/>
      <c r="N159"/>
      <c r="O159"/>
    </row>
    <row r="160" spans="3:15" x14ac:dyDescent="0.3">
      <c r="C160" s="49" t="str">
        <f>IF(ISBLANK(BurstClassHr1[[#This Row],[Spk/sec-Average]]),"",IF(BurstClassHr1[[#This Row],[Spk/sec-Average]]&lt;$B$3,"LF","HF"))</f>
        <v/>
      </c>
      <c r="D160" s="49" t="str">
        <f>IF(ISBLANK(BurstClassHr1[[#This Row],[%Spikes in Bursts-All]]),"",IF(BurstClassHr1[[#This Row],[%Spikes in Bursts-All]]&lt;$C$3,"LB","HB"))</f>
        <v/>
      </c>
      <c r="E160" s="50" t="str">
        <f t="shared" si="2"/>
        <v/>
      </c>
      <c r="F160"/>
      <c r="G160"/>
      <c r="H160" s="68"/>
      <c r="I160"/>
      <c r="J160"/>
      <c r="K160"/>
      <c r="L160"/>
      <c r="M160"/>
      <c r="N160"/>
      <c r="O160"/>
    </row>
    <row r="161" spans="3:15" x14ac:dyDescent="0.3">
      <c r="C161" s="49" t="str">
        <f>IF(ISBLANK(BurstClassHr1[[#This Row],[Spk/sec-Average]]),"",IF(BurstClassHr1[[#This Row],[Spk/sec-Average]]&lt;$B$3,"LF","HF"))</f>
        <v/>
      </c>
      <c r="D161" s="49" t="str">
        <f>IF(ISBLANK(BurstClassHr1[[#This Row],[%Spikes in Bursts-All]]),"",IF(BurstClassHr1[[#This Row],[%Spikes in Bursts-All]]&lt;$C$3,"LB","HB"))</f>
        <v/>
      </c>
      <c r="E161" s="50" t="str">
        <f t="shared" si="2"/>
        <v/>
      </c>
      <c r="F161"/>
      <c r="G161"/>
      <c r="H161" s="68"/>
      <c r="I161"/>
      <c r="J161"/>
      <c r="K161"/>
      <c r="L161"/>
      <c r="M161"/>
      <c r="N161"/>
      <c r="O161"/>
    </row>
    <row r="162" spans="3:15" x14ac:dyDescent="0.3">
      <c r="C162" s="49" t="str">
        <f>IF(ISBLANK(BurstClassHr1[[#This Row],[Spk/sec-Average]]),"",IF(BurstClassHr1[[#This Row],[Spk/sec-Average]]&lt;$B$3,"LF","HF"))</f>
        <v/>
      </c>
      <c r="D162" s="49" t="str">
        <f>IF(ISBLANK(BurstClassHr1[[#This Row],[%Spikes in Bursts-All]]),"",IF(BurstClassHr1[[#This Row],[%Spikes in Bursts-All]]&lt;$C$3,"LB","HB"))</f>
        <v/>
      </c>
      <c r="E162" s="50" t="str">
        <f t="shared" si="2"/>
        <v/>
      </c>
      <c r="F162"/>
      <c r="G162"/>
      <c r="H162" s="68"/>
      <c r="I162"/>
      <c r="J162"/>
      <c r="K162"/>
      <c r="L162"/>
      <c r="M162"/>
      <c r="N162"/>
      <c r="O162"/>
    </row>
    <row r="163" spans="3:15" x14ac:dyDescent="0.3">
      <c r="C163" s="49" t="str">
        <f>IF(ISBLANK(BurstClassHr1[[#This Row],[Spk/sec-Average]]),"",IF(BurstClassHr1[[#This Row],[Spk/sec-Average]]&lt;$B$3,"LF","HF"))</f>
        <v/>
      </c>
      <c r="D163" s="49" t="str">
        <f>IF(ISBLANK(BurstClassHr1[[#This Row],[%Spikes in Bursts-All]]),"",IF(BurstClassHr1[[#This Row],[%Spikes in Bursts-All]]&lt;$C$3,"LB","HB"))</f>
        <v/>
      </c>
      <c r="E163" s="50" t="str">
        <f t="shared" si="2"/>
        <v/>
      </c>
      <c r="F163"/>
      <c r="G163"/>
      <c r="H163" s="68"/>
      <c r="I163"/>
      <c r="J163"/>
      <c r="K163"/>
      <c r="L163"/>
      <c r="M163"/>
      <c r="N163"/>
      <c r="O163"/>
    </row>
    <row r="164" spans="3:15" x14ac:dyDescent="0.3">
      <c r="C164" s="49" t="str">
        <f>IF(ISBLANK(BurstClassHr1[[#This Row],[Spk/sec-Average]]),"",IF(BurstClassHr1[[#This Row],[Spk/sec-Average]]&lt;$B$3,"LF","HF"))</f>
        <v/>
      </c>
      <c r="D164" s="49" t="str">
        <f>IF(ISBLANK(BurstClassHr1[[#This Row],[%Spikes in Bursts-All]]),"",IF(BurstClassHr1[[#This Row],[%Spikes in Bursts-All]]&lt;$C$3,"LB","HB"))</f>
        <v/>
      </c>
      <c r="E164" s="50" t="str">
        <f t="shared" si="2"/>
        <v/>
      </c>
      <c r="F164"/>
      <c r="G164"/>
      <c r="H164" s="68"/>
      <c r="I164"/>
      <c r="J164"/>
      <c r="K164"/>
      <c r="L164"/>
      <c r="M164"/>
      <c r="N164"/>
      <c r="O164"/>
    </row>
    <row r="165" spans="3:15" x14ac:dyDescent="0.3">
      <c r="C165" s="49" t="str">
        <f>IF(ISBLANK(BurstClassHr1[[#This Row],[Spk/sec-Average]]),"",IF(BurstClassHr1[[#This Row],[Spk/sec-Average]]&lt;$B$3,"LF","HF"))</f>
        <v/>
      </c>
      <c r="D165" s="49" t="str">
        <f>IF(ISBLANK(BurstClassHr1[[#This Row],[%Spikes in Bursts-All]]),"",IF(BurstClassHr1[[#This Row],[%Spikes in Bursts-All]]&lt;$C$3,"LB","HB"))</f>
        <v/>
      </c>
      <c r="E165" s="50" t="str">
        <f t="shared" si="2"/>
        <v/>
      </c>
      <c r="F165"/>
      <c r="G165"/>
      <c r="H165" s="68"/>
      <c r="I165"/>
      <c r="J165"/>
      <c r="K165"/>
      <c r="L165"/>
      <c r="M165"/>
      <c r="N165"/>
      <c r="O165"/>
    </row>
    <row r="166" spans="3:15" x14ac:dyDescent="0.3">
      <c r="C166" s="49" t="str">
        <f>IF(ISBLANK(BurstClassHr1[[#This Row],[Spk/sec-Average]]),"",IF(BurstClassHr1[[#This Row],[Spk/sec-Average]]&lt;$B$3,"LF","HF"))</f>
        <v/>
      </c>
      <c r="D166" s="49" t="str">
        <f>IF(ISBLANK(BurstClassHr1[[#This Row],[%Spikes in Bursts-All]]),"",IF(BurstClassHr1[[#This Row],[%Spikes in Bursts-All]]&lt;$C$3,"LB","HB"))</f>
        <v/>
      </c>
      <c r="E166" s="50" t="str">
        <f t="shared" si="2"/>
        <v/>
      </c>
      <c r="F166"/>
      <c r="G166"/>
      <c r="H166" s="68"/>
      <c r="I166"/>
      <c r="J166"/>
      <c r="K166"/>
      <c r="L166"/>
      <c r="M166"/>
      <c r="N166"/>
      <c r="O166"/>
    </row>
    <row r="167" spans="3:15" x14ac:dyDescent="0.3">
      <c r="C167" s="49" t="str">
        <f>IF(ISBLANK(BurstClassHr1[[#This Row],[Spk/sec-Average]]),"",IF(BurstClassHr1[[#This Row],[Spk/sec-Average]]&lt;$B$3,"LF","HF"))</f>
        <v/>
      </c>
      <c r="D167" s="49" t="str">
        <f>IF(ISBLANK(BurstClassHr1[[#This Row],[%Spikes in Bursts-All]]),"",IF(BurstClassHr1[[#This Row],[%Spikes in Bursts-All]]&lt;$C$3,"LB","HB"))</f>
        <v/>
      </c>
      <c r="E167" s="50" t="str">
        <f t="shared" si="2"/>
        <v/>
      </c>
      <c r="F167"/>
      <c r="G167"/>
      <c r="H167" s="68"/>
      <c r="I167"/>
      <c r="J167"/>
      <c r="K167"/>
      <c r="L167"/>
      <c r="M167"/>
      <c r="N167"/>
      <c r="O167"/>
    </row>
    <row r="168" spans="3:15" x14ac:dyDescent="0.3">
      <c r="C168" s="49" t="str">
        <f>IF(ISBLANK(BurstClassHr1[[#This Row],[Spk/sec-Average]]),"",IF(BurstClassHr1[[#This Row],[Spk/sec-Average]]&lt;$B$3,"LF","HF"))</f>
        <v/>
      </c>
      <c r="D168" s="49" t="str">
        <f>IF(ISBLANK(BurstClassHr1[[#This Row],[%Spikes in Bursts-All]]),"",IF(BurstClassHr1[[#This Row],[%Spikes in Bursts-All]]&lt;$C$3,"LB","HB"))</f>
        <v/>
      </c>
      <c r="E168" s="50" t="str">
        <f t="shared" si="2"/>
        <v/>
      </c>
      <c r="F168"/>
      <c r="G168"/>
      <c r="H168" s="68"/>
      <c r="I168"/>
      <c r="J168"/>
      <c r="K168"/>
      <c r="L168"/>
      <c r="M168"/>
      <c r="N168"/>
      <c r="O168"/>
    </row>
    <row r="169" spans="3:15" x14ac:dyDescent="0.3">
      <c r="C169" s="49" t="str">
        <f>IF(ISBLANK(BurstClassHr1[[#This Row],[Spk/sec-Average]]),"",IF(BurstClassHr1[[#This Row],[Spk/sec-Average]]&lt;$B$3,"LF","HF"))</f>
        <v/>
      </c>
      <c r="D169" s="49" t="str">
        <f>IF(ISBLANK(BurstClassHr1[[#This Row],[%Spikes in Bursts-All]]),"",IF(BurstClassHr1[[#This Row],[%Spikes in Bursts-All]]&lt;$C$3,"LB","HB"))</f>
        <v/>
      </c>
      <c r="E169" s="50" t="str">
        <f t="shared" si="2"/>
        <v/>
      </c>
      <c r="F169"/>
      <c r="G169"/>
      <c r="H169" s="68"/>
      <c r="I169"/>
      <c r="J169"/>
      <c r="K169"/>
      <c r="L169"/>
      <c r="M169"/>
      <c r="N169"/>
      <c r="O169"/>
    </row>
    <row r="170" spans="3:15" x14ac:dyDescent="0.3">
      <c r="C170" s="49" t="str">
        <f>IF(ISBLANK(BurstClassHr1[[#This Row],[Spk/sec-Average]]),"",IF(BurstClassHr1[[#This Row],[Spk/sec-Average]]&lt;$B$3,"LF","HF"))</f>
        <v/>
      </c>
      <c r="D170" s="49" t="str">
        <f>IF(ISBLANK(BurstClassHr1[[#This Row],[%Spikes in Bursts-All]]),"",IF(BurstClassHr1[[#This Row],[%Spikes in Bursts-All]]&lt;$C$3,"LB","HB"))</f>
        <v/>
      </c>
      <c r="E170" s="50" t="str">
        <f t="shared" si="2"/>
        <v/>
      </c>
      <c r="F170"/>
      <c r="G170"/>
      <c r="H170" s="68"/>
      <c r="I170"/>
      <c r="J170"/>
      <c r="K170"/>
      <c r="L170"/>
      <c r="M170"/>
      <c r="N170"/>
      <c r="O170"/>
    </row>
    <row r="171" spans="3:15" x14ac:dyDescent="0.3">
      <c r="C171" s="49" t="str">
        <f>IF(ISBLANK(BurstClassHr1[[#This Row],[Spk/sec-Average]]),"",IF(BurstClassHr1[[#This Row],[Spk/sec-Average]]&lt;$B$3,"LF","HF"))</f>
        <v/>
      </c>
      <c r="D171" s="49" t="str">
        <f>IF(ISBLANK(BurstClassHr1[[#This Row],[%Spikes in Bursts-All]]),"",IF(BurstClassHr1[[#This Row],[%Spikes in Bursts-All]]&lt;$C$3,"LB","HB"))</f>
        <v/>
      </c>
      <c r="E171" s="50" t="str">
        <f t="shared" si="2"/>
        <v/>
      </c>
      <c r="F171"/>
      <c r="G171"/>
      <c r="H171" s="68"/>
      <c r="I171"/>
      <c r="J171"/>
      <c r="K171"/>
      <c r="L171"/>
      <c r="M171"/>
      <c r="N171"/>
      <c r="O171"/>
    </row>
    <row r="172" spans="3:15" x14ac:dyDescent="0.3">
      <c r="C172" s="49" t="str">
        <f>IF(ISBLANK(BurstClassHr1[[#This Row],[Spk/sec-Average]]),"",IF(BurstClassHr1[[#This Row],[Spk/sec-Average]]&lt;$B$3,"LF","HF"))</f>
        <v/>
      </c>
      <c r="D172" s="49" t="str">
        <f>IF(ISBLANK(BurstClassHr1[[#This Row],[%Spikes in Bursts-All]]),"",IF(BurstClassHr1[[#This Row],[%Spikes in Bursts-All]]&lt;$C$3,"LB","HB"))</f>
        <v/>
      </c>
      <c r="E172" s="50" t="str">
        <f t="shared" si="2"/>
        <v/>
      </c>
      <c r="F172"/>
      <c r="G172"/>
      <c r="H172" s="68"/>
      <c r="I172"/>
      <c r="J172"/>
      <c r="K172"/>
      <c r="L172"/>
      <c r="M172"/>
      <c r="N172"/>
      <c r="O172"/>
    </row>
    <row r="173" spans="3:15" x14ac:dyDescent="0.3">
      <c r="C173" s="49" t="str">
        <f>IF(ISBLANK(BurstClassHr1[[#This Row],[Spk/sec-Average]]),"",IF(BurstClassHr1[[#This Row],[Spk/sec-Average]]&lt;$B$3,"LF","HF"))</f>
        <v/>
      </c>
      <c r="D173" s="49" t="str">
        <f>IF(ISBLANK(BurstClassHr1[[#This Row],[%Spikes in Bursts-All]]),"",IF(BurstClassHr1[[#This Row],[%Spikes in Bursts-All]]&lt;$C$3,"LB","HB"))</f>
        <v/>
      </c>
      <c r="E173" s="50" t="str">
        <f t="shared" si="2"/>
        <v/>
      </c>
      <c r="F173"/>
      <c r="G173"/>
      <c r="H173" s="68"/>
      <c r="I173"/>
      <c r="J173"/>
      <c r="K173"/>
      <c r="L173"/>
      <c r="M173"/>
      <c r="N173"/>
      <c r="O173"/>
    </row>
    <row r="174" spans="3:15" x14ac:dyDescent="0.3">
      <c r="C174" s="49" t="str">
        <f>IF(ISBLANK(BurstClassHr1[[#This Row],[Spk/sec-Average]]),"",IF(BurstClassHr1[[#This Row],[Spk/sec-Average]]&lt;$B$3,"LF","HF"))</f>
        <v/>
      </c>
      <c r="D174" s="49" t="str">
        <f>IF(ISBLANK(BurstClassHr1[[#This Row],[%Spikes in Bursts-All]]),"",IF(BurstClassHr1[[#This Row],[%Spikes in Bursts-All]]&lt;$C$3,"LB","HB"))</f>
        <v/>
      </c>
      <c r="E174" s="50" t="str">
        <f t="shared" si="2"/>
        <v/>
      </c>
      <c r="F174"/>
      <c r="G174"/>
      <c r="H174" s="68"/>
      <c r="I174"/>
      <c r="J174"/>
      <c r="K174"/>
      <c r="L174"/>
      <c r="M174"/>
      <c r="N174"/>
      <c r="O174"/>
    </row>
    <row r="175" spans="3:15" x14ac:dyDescent="0.3">
      <c r="C175" s="49" t="str">
        <f>IF(ISBLANK(BurstClassHr1[[#This Row],[Spk/sec-Average]]),"",IF(BurstClassHr1[[#This Row],[Spk/sec-Average]]&lt;$B$3,"LF","HF"))</f>
        <v/>
      </c>
      <c r="D175" s="49" t="str">
        <f>IF(ISBLANK(BurstClassHr1[[#This Row],[%Spikes in Bursts-All]]),"",IF(BurstClassHr1[[#This Row],[%Spikes in Bursts-All]]&lt;$C$3,"LB","HB"))</f>
        <v/>
      </c>
      <c r="E175" s="50" t="str">
        <f t="shared" si="2"/>
        <v/>
      </c>
      <c r="F175"/>
      <c r="G175"/>
      <c r="H175" s="68"/>
      <c r="I175"/>
      <c r="J175"/>
      <c r="K175"/>
      <c r="L175"/>
      <c r="M175"/>
      <c r="N175"/>
      <c r="O175"/>
    </row>
    <row r="176" spans="3:15" x14ac:dyDescent="0.3">
      <c r="C176" s="49" t="str">
        <f>IF(ISBLANK(BurstClassHr1[[#This Row],[Spk/sec-Average]]),"",IF(BurstClassHr1[[#This Row],[Spk/sec-Average]]&lt;$B$3,"LF","HF"))</f>
        <v/>
      </c>
      <c r="D176" s="49" t="str">
        <f>IF(ISBLANK(BurstClassHr1[[#This Row],[%Spikes in Bursts-All]]),"",IF(BurstClassHr1[[#This Row],[%Spikes in Bursts-All]]&lt;$C$3,"LB","HB"))</f>
        <v/>
      </c>
      <c r="E176" s="50" t="str">
        <f t="shared" si="2"/>
        <v/>
      </c>
      <c r="F176"/>
      <c r="G176"/>
      <c r="H176" s="68"/>
      <c r="I176"/>
      <c r="J176"/>
      <c r="K176"/>
      <c r="L176"/>
      <c r="M176"/>
      <c r="N176"/>
      <c r="O176"/>
    </row>
    <row r="177" spans="3:15" x14ac:dyDescent="0.3">
      <c r="C177" s="49" t="str">
        <f>IF(ISBLANK(BurstClassHr1[[#This Row],[Spk/sec-Average]]),"",IF(BurstClassHr1[[#This Row],[Spk/sec-Average]]&lt;$B$3,"LF","HF"))</f>
        <v/>
      </c>
      <c r="D177" s="49" t="str">
        <f>IF(ISBLANK(BurstClassHr1[[#This Row],[%Spikes in Bursts-All]]),"",IF(BurstClassHr1[[#This Row],[%Spikes in Bursts-All]]&lt;$C$3,"LB","HB"))</f>
        <v/>
      </c>
      <c r="E177" s="50" t="str">
        <f t="shared" si="2"/>
        <v/>
      </c>
      <c r="F177"/>
      <c r="G177"/>
      <c r="H177" s="68"/>
      <c r="I177"/>
      <c r="J177"/>
      <c r="K177"/>
      <c r="L177"/>
      <c r="M177"/>
      <c r="N177"/>
      <c r="O177"/>
    </row>
    <row r="178" spans="3:15" x14ac:dyDescent="0.3">
      <c r="C178" s="49" t="str">
        <f>IF(ISBLANK(BurstClassHr1[[#This Row],[Spk/sec-Average]]),"",IF(BurstClassHr1[[#This Row],[Spk/sec-Average]]&lt;$B$3,"LF","HF"))</f>
        <v/>
      </c>
      <c r="D178" s="49" t="str">
        <f>IF(ISBLANK(BurstClassHr1[[#This Row],[%Spikes in Bursts-All]]),"",IF(BurstClassHr1[[#This Row],[%Spikes in Bursts-All]]&lt;$C$3,"LB","HB"))</f>
        <v/>
      </c>
      <c r="E178" s="50" t="str">
        <f t="shared" si="2"/>
        <v/>
      </c>
      <c r="F178"/>
      <c r="G178"/>
      <c r="H178" s="68"/>
      <c r="I178"/>
      <c r="J178"/>
      <c r="K178"/>
      <c r="L178"/>
      <c r="M178"/>
      <c r="N178"/>
      <c r="O178"/>
    </row>
    <row r="179" spans="3:15" x14ac:dyDescent="0.3">
      <c r="C179" s="49" t="str">
        <f>IF(ISBLANK(BurstClassHr1[[#This Row],[Spk/sec-Average]]),"",IF(BurstClassHr1[[#This Row],[Spk/sec-Average]]&lt;$B$3,"LF","HF"))</f>
        <v/>
      </c>
      <c r="D179" s="49" t="str">
        <f>IF(ISBLANK(BurstClassHr1[[#This Row],[%Spikes in Bursts-All]]),"",IF(BurstClassHr1[[#This Row],[%Spikes in Bursts-All]]&lt;$C$3,"LB","HB"))</f>
        <v/>
      </c>
      <c r="E179" s="50" t="str">
        <f t="shared" si="2"/>
        <v/>
      </c>
      <c r="F179"/>
      <c r="G179"/>
      <c r="H179" s="68"/>
      <c r="I179"/>
      <c r="J179"/>
      <c r="K179"/>
      <c r="L179"/>
      <c r="M179"/>
      <c r="N179"/>
      <c r="O179"/>
    </row>
    <row r="180" spans="3:15" x14ac:dyDescent="0.3">
      <c r="C180" s="49" t="str">
        <f>IF(ISBLANK(BurstClassHr1[[#This Row],[Spk/sec-Average]]),"",IF(BurstClassHr1[[#This Row],[Spk/sec-Average]]&lt;$B$3,"LF","HF"))</f>
        <v/>
      </c>
      <c r="D180" s="49" t="str">
        <f>IF(ISBLANK(BurstClassHr1[[#This Row],[%Spikes in Bursts-All]]),"",IF(BurstClassHr1[[#This Row],[%Spikes in Bursts-All]]&lt;$C$3,"LB","HB"))</f>
        <v/>
      </c>
      <c r="E180" s="50" t="str">
        <f t="shared" si="2"/>
        <v/>
      </c>
      <c r="F180"/>
      <c r="G180"/>
      <c r="H180" s="68"/>
      <c r="I180"/>
      <c r="J180"/>
      <c r="K180"/>
      <c r="L180"/>
      <c r="M180"/>
      <c r="N180"/>
      <c r="O180"/>
    </row>
    <row r="181" spans="3:15" x14ac:dyDescent="0.3">
      <c r="C181" s="49" t="str">
        <f>IF(ISBLANK(BurstClassHr1[[#This Row],[Spk/sec-Average]]),"",IF(BurstClassHr1[[#This Row],[Spk/sec-Average]]&lt;$B$3,"LF","HF"))</f>
        <v/>
      </c>
      <c r="D181" s="49" t="str">
        <f>IF(ISBLANK(BurstClassHr1[[#This Row],[%Spikes in Bursts-All]]),"",IF(BurstClassHr1[[#This Row],[%Spikes in Bursts-All]]&lt;$C$3,"LB","HB"))</f>
        <v/>
      </c>
      <c r="E181" s="50" t="str">
        <f t="shared" si="2"/>
        <v/>
      </c>
      <c r="F181"/>
      <c r="G181"/>
      <c r="H181" s="68"/>
      <c r="I181"/>
      <c r="J181"/>
      <c r="K181"/>
      <c r="L181"/>
      <c r="M181"/>
      <c r="N181"/>
      <c r="O181"/>
    </row>
    <row r="182" spans="3:15" x14ac:dyDescent="0.3">
      <c r="C182" s="49" t="str">
        <f>IF(ISBLANK(BurstClassHr1[[#This Row],[Spk/sec-Average]]),"",IF(BurstClassHr1[[#This Row],[Spk/sec-Average]]&lt;$B$3,"LF","HF"))</f>
        <v/>
      </c>
      <c r="D182" s="49" t="str">
        <f>IF(ISBLANK(BurstClassHr1[[#This Row],[%Spikes in Bursts-All]]),"",IF(BurstClassHr1[[#This Row],[%Spikes in Bursts-All]]&lt;$C$3,"LB","HB"))</f>
        <v/>
      </c>
      <c r="E182" s="50" t="str">
        <f t="shared" si="2"/>
        <v/>
      </c>
      <c r="F182"/>
      <c r="G182"/>
      <c r="H182" s="68"/>
      <c r="I182"/>
      <c r="J182"/>
      <c r="K182"/>
      <c r="L182"/>
      <c r="M182"/>
      <c r="N182"/>
      <c r="O182"/>
    </row>
    <row r="183" spans="3:15" x14ac:dyDescent="0.3">
      <c r="C183" s="49" t="str">
        <f>IF(ISBLANK(BurstClassHr1[[#This Row],[Spk/sec-Average]]),"",IF(BurstClassHr1[[#This Row],[Spk/sec-Average]]&lt;$B$3,"LF","HF"))</f>
        <v/>
      </c>
      <c r="D183" s="49" t="str">
        <f>IF(ISBLANK(BurstClassHr1[[#This Row],[%Spikes in Bursts-All]]),"",IF(BurstClassHr1[[#This Row],[%Spikes in Bursts-All]]&lt;$C$3,"LB","HB"))</f>
        <v/>
      </c>
      <c r="E183" s="50" t="str">
        <f t="shared" si="2"/>
        <v/>
      </c>
      <c r="F183"/>
      <c r="G183"/>
      <c r="H183" s="68"/>
      <c r="I183"/>
      <c r="J183"/>
      <c r="K183"/>
      <c r="L183"/>
      <c r="M183"/>
      <c r="N183"/>
      <c r="O183"/>
    </row>
    <row r="184" spans="3:15" x14ac:dyDescent="0.3">
      <c r="C184" s="49" t="str">
        <f>IF(ISBLANK(BurstClassHr1[[#This Row],[Spk/sec-Average]]),"",IF(BurstClassHr1[[#This Row],[Spk/sec-Average]]&lt;$B$3,"LF","HF"))</f>
        <v/>
      </c>
      <c r="D184" s="49" t="str">
        <f>IF(ISBLANK(BurstClassHr1[[#This Row],[%Spikes in Bursts-All]]),"",IF(BurstClassHr1[[#This Row],[%Spikes in Bursts-All]]&lt;$C$3,"LB","HB"))</f>
        <v/>
      </c>
      <c r="E184" s="50" t="str">
        <f t="shared" si="2"/>
        <v/>
      </c>
      <c r="F184"/>
      <c r="G184"/>
      <c r="H184" s="68"/>
      <c r="I184"/>
      <c r="J184"/>
      <c r="K184"/>
      <c r="L184"/>
      <c r="M184"/>
      <c r="N184"/>
      <c r="O184"/>
    </row>
    <row r="185" spans="3:15" x14ac:dyDescent="0.3">
      <c r="C185" s="49" t="str">
        <f>IF(ISBLANK(BurstClassHr1[[#This Row],[Spk/sec-Average]]),"",IF(BurstClassHr1[[#This Row],[Spk/sec-Average]]&lt;$B$3,"LF","HF"))</f>
        <v/>
      </c>
      <c r="D185" s="49" t="str">
        <f>IF(ISBLANK(BurstClassHr1[[#This Row],[%Spikes in Bursts-All]]),"",IF(BurstClassHr1[[#This Row],[%Spikes in Bursts-All]]&lt;$C$3,"LB","HB"))</f>
        <v/>
      </c>
      <c r="E185" s="50" t="str">
        <f t="shared" si="2"/>
        <v/>
      </c>
      <c r="F185"/>
      <c r="G185"/>
      <c r="H185" s="68"/>
      <c r="I185"/>
      <c r="J185"/>
      <c r="K185"/>
      <c r="L185"/>
      <c r="M185"/>
      <c r="N185"/>
      <c r="O185"/>
    </row>
    <row r="186" spans="3:15" x14ac:dyDescent="0.3">
      <c r="C186" s="49" t="str">
        <f>IF(ISBLANK(BurstClassHr1[[#This Row],[Spk/sec-Average]]),"",IF(BurstClassHr1[[#This Row],[Spk/sec-Average]]&lt;$B$3,"LF","HF"))</f>
        <v/>
      </c>
      <c r="D186" s="49" t="str">
        <f>IF(ISBLANK(BurstClassHr1[[#This Row],[%Spikes in Bursts-All]]),"",IF(BurstClassHr1[[#This Row],[%Spikes in Bursts-All]]&lt;$C$3,"LB","HB"))</f>
        <v/>
      </c>
      <c r="E186" s="50" t="str">
        <f t="shared" si="2"/>
        <v/>
      </c>
      <c r="F186"/>
      <c r="G186"/>
      <c r="H186" s="68"/>
      <c r="I186"/>
      <c r="J186"/>
      <c r="K186"/>
      <c r="L186"/>
      <c r="M186"/>
      <c r="N186"/>
      <c r="O186"/>
    </row>
    <row r="187" spans="3:15" x14ac:dyDescent="0.3">
      <c r="C187" s="49" t="str">
        <f>IF(ISBLANK(BurstClassHr1[[#This Row],[Spk/sec-Average]]),"",IF(BurstClassHr1[[#This Row],[Spk/sec-Average]]&lt;$B$3,"LF","HF"))</f>
        <v/>
      </c>
      <c r="D187" s="49" t="str">
        <f>IF(ISBLANK(BurstClassHr1[[#This Row],[%Spikes in Bursts-All]]),"",IF(BurstClassHr1[[#This Row],[%Spikes in Bursts-All]]&lt;$C$3,"LB","HB"))</f>
        <v/>
      </c>
      <c r="E187" s="50" t="str">
        <f t="shared" si="2"/>
        <v/>
      </c>
      <c r="F187"/>
      <c r="G187"/>
      <c r="H187" s="68"/>
      <c r="I187"/>
      <c r="J187"/>
      <c r="K187"/>
      <c r="L187"/>
      <c r="M187"/>
      <c r="N187"/>
      <c r="O187"/>
    </row>
    <row r="188" spans="3:15" x14ac:dyDescent="0.3">
      <c r="C188" s="49" t="str">
        <f>IF(ISBLANK(BurstClassHr1[[#This Row],[Spk/sec-Average]]),"",IF(BurstClassHr1[[#This Row],[Spk/sec-Average]]&lt;$B$3,"LF","HF"))</f>
        <v/>
      </c>
      <c r="D188" s="49" t="str">
        <f>IF(ISBLANK(BurstClassHr1[[#This Row],[%Spikes in Bursts-All]]),"",IF(BurstClassHr1[[#This Row],[%Spikes in Bursts-All]]&lt;$C$3,"LB","HB"))</f>
        <v/>
      </c>
      <c r="E188" s="50" t="str">
        <f t="shared" si="2"/>
        <v/>
      </c>
      <c r="F188"/>
      <c r="G188"/>
      <c r="H188" s="68"/>
      <c r="I188"/>
      <c r="J188"/>
      <c r="K188"/>
      <c r="L188"/>
      <c r="M188"/>
      <c r="N188"/>
      <c r="O188"/>
    </row>
    <row r="189" spans="3:15" x14ac:dyDescent="0.3">
      <c r="C189" s="49" t="str">
        <f>IF(ISBLANK(BurstClassHr1[[#This Row],[Spk/sec-Average]]),"",IF(BurstClassHr1[[#This Row],[Spk/sec-Average]]&lt;$B$3,"LF","HF"))</f>
        <v/>
      </c>
      <c r="D189" s="49" t="str">
        <f>IF(ISBLANK(BurstClassHr1[[#This Row],[%Spikes in Bursts-All]]),"",IF(BurstClassHr1[[#This Row],[%Spikes in Bursts-All]]&lt;$C$3,"LB","HB"))</f>
        <v/>
      </c>
      <c r="E189" s="50" t="str">
        <f t="shared" si="2"/>
        <v/>
      </c>
      <c r="F189"/>
      <c r="G189"/>
      <c r="H189" s="68"/>
      <c r="I189"/>
      <c r="J189"/>
      <c r="K189"/>
      <c r="L189"/>
      <c r="M189"/>
      <c r="N189"/>
      <c r="O189"/>
    </row>
    <row r="190" spans="3:15" x14ac:dyDescent="0.3">
      <c r="C190" s="49" t="str">
        <f>IF(ISBLANK(BurstClassHr1[[#This Row],[Spk/sec-Average]]),"",IF(BurstClassHr1[[#This Row],[Spk/sec-Average]]&lt;$B$3,"LF","HF"))</f>
        <v/>
      </c>
      <c r="D190" s="49" t="str">
        <f>IF(ISBLANK(BurstClassHr1[[#This Row],[%Spikes in Bursts-All]]),"",IF(BurstClassHr1[[#This Row],[%Spikes in Bursts-All]]&lt;$C$3,"LB","HB"))</f>
        <v/>
      </c>
      <c r="E190" s="50" t="str">
        <f t="shared" si="2"/>
        <v/>
      </c>
      <c r="F190"/>
      <c r="G190"/>
      <c r="H190" s="68"/>
      <c r="I190"/>
      <c r="J190"/>
      <c r="K190"/>
      <c r="L190"/>
      <c r="M190"/>
      <c r="N190"/>
      <c r="O190"/>
    </row>
    <row r="191" spans="3:15" x14ac:dyDescent="0.3">
      <c r="C191" s="49" t="str">
        <f>IF(ISBLANK(BurstClassHr1[[#This Row],[Spk/sec-Average]]),"",IF(BurstClassHr1[[#This Row],[Spk/sec-Average]]&lt;$B$3,"LF","HF"))</f>
        <v/>
      </c>
      <c r="D191" s="49" t="str">
        <f>IF(ISBLANK(BurstClassHr1[[#This Row],[%Spikes in Bursts-All]]),"",IF(BurstClassHr1[[#This Row],[%Spikes in Bursts-All]]&lt;$C$3,"LB","HB"))</f>
        <v/>
      </c>
      <c r="E191" s="50" t="str">
        <f t="shared" si="2"/>
        <v/>
      </c>
      <c r="F191"/>
      <c r="G191"/>
      <c r="H191" s="68"/>
      <c r="I191"/>
      <c r="J191"/>
      <c r="K191"/>
      <c r="L191"/>
      <c r="M191"/>
      <c r="N191"/>
      <c r="O191"/>
    </row>
    <row r="192" spans="3:15" x14ac:dyDescent="0.3">
      <c r="C192" s="49" t="str">
        <f>IF(ISBLANK(BurstClassHr1[[#This Row],[Spk/sec-Average]]),"",IF(BurstClassHr1[[#This Row],[Spk/sec-Average]]&lt;$B$3,"LF","HF"))</f>
        <v/>
      </c>
      <c r="D192" s="49" t="str">
        <f>IF(ISBLANK(BurstClassHr1[[#This Row],[%Spikes in Bursts-All]]),"",IF(BurstClassHr1[[#This Row],[%Spikes in Bursts-All]]&lt;$C$3,"LB","HB"))</f>
        <v/>
      </c>
      <c r="E192" s="50" t="str">
        <f t="shared" si="2"/>
        <v/>
      </c>
      <c r="F192"/>
      <c r="G192"/>
      <c r="H192" s="68"/>
      <c r="I192"/>
      <c r="J192"/>
      <c r="K192"/>
      <c r="L192"/>
      <c r="M192"/>
      <c r="N192"/>
      <c r="O192"/>
    </row>
    <row r="193" spans="3:16" x14ac:dyDescent="0.3">
      <c r="C193" s="49" t="str">
        <f>IF(ISBLANK(BurstClassHr1[[#This Row],[Spk/sec-Average]]),"",IF(BurstClassHr1[[#This Row],[Spk/sec-Average]]&lt;$B$3,"LF","HF"))</f>
        <v/>
      </c>
      <c r="D193" s="49" t="str">
        <f>IF(ISBLANK(BurstClassHr1[[#This Row],[%Spikes in Bursts-All]]),"",IF(BurstClassHr1[[#This Row],[%Spikes in Bursts-All]]&lt;$C$3,"LB","HB"))</f>
        <v/>
      </c>
      <c r="E193" s="50" t="str">
        <f t="shared" si="2"/>
        <v/>
      </c>
      <c r="F193"/>
      <c r="G193"/>
      <c r="H193" s="68"/>
      <c r="I193"/>
      <c r="J193"/>
      <c r="K193"/>
      <c r="L193"/>
      <c r="M193"/>
      <c r="N193"/>
      <c r="O193"/>
    </row>
    <row r="194" spans="3:16" x14ac:dyDescent="0.3">
      <c r="C194" s="49" t="str">
        <f>IF(ISBLANK(BurstClassHr1[[#This Row],[Spk/sec-Average]]),"",IF(BurstClassHr1[[#This Row],[Spk/sec-Average]]&lt;$B$3,"LF","HF"))</f>
        <v/>
      </c>
      <c r="D194" s="49" t="str">
        <f>IF(ISBLANK(BurstClassHr1[[#This Row],[%Spikes in Bursts-All]]),"",IF(BurstClassHr1[[#This Row],[%Spikes in Bursts-All]]&lt;$C$3,"LB","HB"))</f>
        <v/>
      </c>
      <c r="E194" s="50" t="str">
        <f t="shared" si="2"/>
        <v/>
      </c>
      <c r="F194"/>
      <c r="G194"/>
      <c r="H194" s="68"/>
      <c r="I194"/>
      <c r="J194"/>
      <c r="K194"/>
      <c r="L194"/>
      <c r="M194"/>
      <c r="N194"/>
      <c r="O194"/>
    </row>
    <row r="195" spans="3:16" x14ac:dyDescent="0.3">
      <c r="C195" s="49" t="str">
        <f>IF(ISBLANK(BurstClassHr1[[#This Row],[Spk/sec-Average]]),"",IF(BurstClassHr1[[#This Row],[Spk/sec-Average]]&lt;$B$3,"LF","HF"))</f>
        <v/>
      </c>
      <c r="D195" s="49" t="str">
        <f>IF(ISBLANK(BurstClassHr1[[#This Row],[%Spikes in Bursts-All]]),"",IF(BurstClassHr1[[#This Row],[%Spikes in Bursts-All]]&lt;$C$3,"LB","HB"))</f>
        <v/>
      </c>
      <c r="E195" s="50" t="str">
        <f t="shared" si="2"/>
        <v/>
      </c>
      <c r="F195"/>
      <c r="G195"/>
      <c r="H195" s="68"/>
      <c r="I195"/>
      <c r="J195"/>
      <c r="K195"/>
      <c r="L195"/>
      <c r="M195"/>
      <c r="N195"/>
      <c r="O195"/>
    </row>
    <row r="196" spans="3:16" x14ac:dyDescent="0.3">
      <c r="C196" s="49" t="str">
        <f>IF(ISBLANK(BurstClassHr1[[#This Row],[Spk/sec-Average]]),"",IF(BurstClassHr1[[#This Row],[Spk/sec-Average]]&lt;$B$3,"LF","HF"))</f>
        <v/>
      </c>
      <c r="D196" s="49" t="str">
        <f>IF(ISBLANK(BurstClassHr1[[#This Row],[%Spikes in Bursts-All]]),"",IF(BurstClassHr1[[#This Row],[%Spikes in Bursts-All]]&lt;$C$3,"LB","HB"))</f>
        <v/>
      </c>
      <c r="E196" s="50" t="str">
        <f t="shared" si="2"/>
        <v/>
      </c>
      <c r="F196"/>
      <c r="G196"/>
      <c r="H196" s="68"/>
      <c r="I196"/>
      <c r="J196"/>
      <c r="K196"/>
      <c r="L196"/>
      <c r="M196"/>
      <c r="N196"/>
      <c r="O196"/>
    </row>
    <row r="197" spans="3:16" x14ac:dyDescent="0.3">
      <c r="C197" s="49" t="str">
        <f>IF(ISBLANK(BurstClassHr1[[#This Row],[Spk/sec-Average]]),"",IF(BurstClassHr1[[#This Row],[Spk/sec-Average]]&lt;$B$3,"LF","HF"))</f>
        <v/>
      </c>
      <c r="D197" s="49" t="str">
        <f>IF(ISBLANK(BurstClassHr1[[#This Row],[%Spikes in Bursts-All]]),"",IF(BurstClassHr1[[#This Row],[%Spikes in Bursts-All]]&lt;$C$3,"LB","HB"))</f>
        <v/>
      </c>
      <c r="E197" s="50" t="str">
        <f t="shared" si="2"/>
        <v/>
      </c>
      <c r="F197"/>
      <c r="G197"/>
      <c r="H197" s="68"/>
      <c r="I197"/>
      <c r="J197"/>
      <c r="K197"/>
      <c r="L197"/>
      <c r="M197"/>
      <c r="N197"/>
      <c r="O197"/>
    </row>
    <row r="198" spans="3:16" x14ac:dyDescent="0.3">
      <c r="C198" s="49" t="str">
        <f>IF(ISBLANK(BurstClassHr1[[#This Row],[Spk/sec-Average]]),"",IF(BurstClassHr1[[#This Row],[Spk/sec-Average]]&lt;$B$3,"LF","HF"))</f>
        <v/>
      </c>
      <c r="D198" s="49" t="str">
        <f>IF(ISBLANK(BurstClassHr1[[#This Row],[%Spikes in Bursts-All]]),"",IF(BurstClassHr1[[#This Row],[%Spikes in Bursts-All]]&lt;$C$3,"LB","HB"))</f>
        <v/>
      </c>
      <c r="E198" s="50" t="str">
        <f t="shared" si="2"/>
        <v/>
      </c>
      <c r="F198"/>
      <c r="G198"/>
      <c r="H198" s="68"/>
      <c r="I198"/>
      <c r="J198"/>
      <c r="K198"/>
      <c r="L198"/>
      <c r="M198"/>
      <c r="N198"/>
      <c r="O198"/>
      <c r="P198" s="1" t="s">
        <v>44</v>
      </c>
    </row>
    <row r="199" spans="3:16" x14ac:dyDescent="0.3">
      <c r="C199" s="49" t="str">
        <f>IF(ISBLANK(BurstClassHr1[[#This Row],[Spk/sec-Average]]),"",IF(BurstClassHr1[[#This Row],[Spk/sec-Average]]&lt;$B$3,"LF","HF"))</f>
        <v/>
      </c>
      <c r="D199" s="49" t="str">
        <f>IF(ISBLANK(BurstClassHr1[[#This Row],[%Spikes in Bursts-All]]),"",IF(BurstClassHr1[[#This Row],[%Spikes in Bursts-All]]&lt;$C$3,"LB","HB"))</f>
        <v/>
      </c>
      <c r="E199" s="50" t="str">
        <f t="shared" si="2"/>
        <v/>
      </c>
      <c r="F199"/>
      <c r="G199"/>
      <c r="H199" s="68"/>
      <c r="I199"/>
      <c r="J199"/>
      <c r="K199"/>
      <c r="L199"/>
      <c r="M199"/>
      <c r="N199"/>
      <c r="O199"/>
    </row>
    <row r="200" spans="3:16" x14ac:dyDescent="0.3">
      <c r="C200" s="49" t="str">
        <f>IF(ISBLANK(BurstClassHr1[[#This Row],[Spk/sec-Average]]),"",IF(BurstClassHr1[[#This Row],[Spk/sec-Average]]&lt;$B$3,"LF","HF"))</f>
        <v/>
      </c>
      <c r="D200" s="49" t="str">
        <f>IF(ISBLANK(BurstClassHr1[[#This Row],[%Spikes in Bursts-All]]),"",IF(BurstClassHr1[[#This Row],[%Spikes in Bursts-All]]&lt;$C$3,"LB","HB"))</f>
        <v/>
      </c>
      <c r="E200" s="50" t="str">
        <f t="shared" si="2"/>
        <v/>
      </c>
      <c r="F200"/>
      <c r="G200"/>
      <c r="H200" s="68"/>
      <c r="I200"/>
      <c r="J200"/>
      <c r="K200"/>
      <c r="L200"/>
      <c r="M200"/>
      <c r="N200"/>
      <c r="O200"/>
    </row>
    <row r="201" spans="3:16" x14ac:dyDescent="0.3">
      <c r="C201" s="49" t="str">
        <f>IF(ISBLANK(BurstClassHr1[[#This Row],[Spk/sec-Average]]),"",IF(BurstClassHr1[[#This Row],[Spk/sec-Average]]&lt;$B$3,"LF","HF"))</f>
        <v/>
      </c>
      <c r="D201" s="49" t="str">
        <f>IF(ISBLANK(BurstClassHr1[[#This Row],[%Spikes in Bursts-All]]),"",IF(BurstClassHr1[[#This Row],[%Spikes in Bursts-All]]&lt;$C$3,"LB","HB"))</f>
        <v/>
      </c>
      <c r="E201" s="50" t="str">
        <f t="shared" si="2"/>
        <v/>
      </c>
      <c r="F201"/>
      <c r="G201"/>
      <c r="H201" s="68"/>
      <c r="I201"/>
      <c r="J201"/>
      <c r="K201"/>
      <c r="L201"/>
      <c r="M201"/>
      <c r="N201"/>
      <c r="O201"/>
    </row>
    <row r="202" spans="3:16" x14ac:dyDescent="0.3">
      <c r="C202" s="49" t="str">
        <f>IF(ISBLANK(BurstClassHr1[[#This Row],[Spk/sec-Average]]),"",IF(BurstClassHr1[[#This Row],[Spk/sec-Average]]&lt;$B$3,"LF","HF"))</f>
        <v/>
      </c>
      <c r="D202" s="49" t="str">
        <f>IF(ISBLANK(BurstClassHr1[[#This Row],[%Spikes in Bursts-All]]),"",IF(BurstClassHr1[[#This Row],[%Spikes in Bursts-All]]&lt;$C$3,"LB","HB"))</f>
        <v/>
      </c>
      <c r="E202" s="50" t="str">
        <f t="shared" si="2"/>
        <v/>
      </c>
      <c r="F202"/>
      <c r="G202"/>
      <c r="H202" s="68"/>
      <c r="I202"/>
      <c r="J202"/>
      <c r="K202"/>
      <c r="L202"/>
      <c r="M202"/>
      <c r="N202"/>
      <c r="O202"/>
    </row>
    <row r="203" spans="3:16" x14ac:dyDescent="0.3">
      <c r="C203" s="49" t="str">
        <f>IF(ISBLANK(BurstClassHr1[[#This Row],[Spk/sec-Average]]),"",IF(BurstClassHr1[[#This Row],[Spk/sec-Average]]&lt;$B$3,"LF","HF"))</f>
        <v/>
      </c>
      <c r="D203" s="49" t="str">
        <f>IF(ISBLANK(BurstClassHr1[[#This Row],[%Spikes in Bursts-All]]),"",IF(BurstClassHr1[[#This Row],[%Spikes in Bursts-All]]&lt;$C$3,"LB","HB"))</f>
        <v/>
      </c>
      <c r="E203" s="50" t="str">
        <f t="shared" si="2"/>
        <v/>
      </c>
      <c r="F203"/>
      <c r="G203"/>
      <c r="H203" s="68"/>
      <c r="I203"/>
      <c r="J203"/>
      <c r="K203"/>
      <c r="L203"/>
      <c r="M203"/>
      <c r="N203"/>
      <c r="O203"/>
    </row>
    <row r="204" spans="3:16" x14ac:dyDescent="0.3">
      <c r="C204" s="49" t="str">
        <f>IF(ISBLANK(BurstClassHr1[[#This Row],[Spk/sec-Average]]),"",IF(BurstClassHr1[[#This Row],[Spk/sec-Average]]&lt;$B$3,"LF","HF"))</f>
        <v/>
      </c>
      <c r="D204" s="49" t="str">
        <f>IF(ISBLANK(BurstClassHr1[[#This Row],[%Spikes in Bursts-All]]),"",IF(BurstClassHr1[[#This Row],[%Spikes in Bursts-All]]&lt;$C$3,"LB","HB"))</f>
        <v/>
      </c>
      <c r="E204" s="50" t="str">
        <f t="shared" si="2"/>
        <v/>
      </c>
      <c r="F204"/>
      <c r="G204"/>
      <c r="H204" s="68"/>
      <c r="I204"/>
      <c r="J204"/>
      <c r="K204"/>
      <c r="L204"/>
      <c r="M204"/>
      <c r="N204"/>
      <c r="O204"/>
    </row>
    <row r="205" spans="3:16" x14ac:dyDescent="0.3">
      <c r="C205" s="49" t="str">
        <f>IF(ISBLANK(BurstClassHr1[[#This Row],[Spk/sec-Average]]),"",IF(BurstClassHr1[[#This Row],[Spk/sec-Average]]&lt;$B$3,"LF","HF"))</f>
        <v/>
      </c>
      <c r="D205" s="49" t="str">
        <f>IF(ISBLANK(BurstClassHr1[[#This Row],[%Spikes in Bursts-All]]),"",IF(BurstClassHr1[[#This Row],[%Spikes in Bursts-All]]&lt;$C$3,"LB","HB"))</f>
        <v/>
      </c>
      <c r="E205" s="50" t="str">
        <f t="shared" si="2"/>
        <v/>
      </c>
      <c r="F205"/>
      <c r="G205"/>
      <c r="H205" s="68"/>
      <c r="I205"/>
      <c r="J205"/>
      <c r="K205"/>
      <c r="L205"/>
      <c r="M205"/>
      <c r="N205"/>
      <c r="O205"/>
    </row>
    <row r="206" spans="3:16" x14ac:dyDescent="0.3">
      <c r="C206" s="49" t="str">
        <f>IF(ISBLANK(BurstClassHr1[[#This Row],[Spk/sec-Average]]),"",IF(BurstClassHr1[[#This Row],[Spk/sec-Average]]&lt;$B$3,"LF","HF"))</f>
        <v/>
      </c>
      <c r="D206" s="49" t="str">
        <f>IF(ISBLANK(BurstClassHr1[[#This Row],[%Spikes in Bursts-All]]),"",IF(BurstClassHr1[[#This Row],[%Spikes in Bursts-All]]&lt;$C$3,"LB","HB"))</f>
        <v/>
      </c>
      <c r="E206" s="50" t="str">
        <f t="shared" si="2"/>
        <v/>
      </c>
      <c r="F206"/>
      <c r="G206"/>
      <c r="H206" s="68"/>
      <c r="I206"/>
      <c r="J206"/>
      <c r="K206"/>
      <c r="L206"/>
      <c r="M206"/>
      <c r="N206"/>
      <c r="O206"/>
    </row>
    <row r="207" spans="3:16" x14ac:dyDescent="0.3">
      <c r="C207" s="49" t="str">
        <f>IF(ISBLANK(BurstClassHr1[[#This Row],[Spk/sec-Average]]),"",IF(BurstClassHr1[[#This Row],[Spk/sec-Average]]&lt;$B$3,"LF","HF"))</f>
        <v/>
      </c>
      <c r="D207" s="49" t="str">
        <f>IF(ISBLANK(BurstClassHr1[[#This Row],[%Spikes in Bursts-All]]),"",IF(BurstClassHr1[[#This Row],[%Spikes in Bursts-All]]&lt;$C$3,"LB","HB"))</f>
        <v/>
      </c>
      <c r="E207" s="50" t="str">
        <f t="shared" si="2"/>
        <v/>
      </c>
      <c r="F207"/>
      <c r="G207"/>
      <c r="H207" s="68"/>
      <c r="I207"/>
      <c r="J207"/>
      <c r="K207"/>
      <c r="L207"/>
      <c r="M207"/>
      <c r="N207"/>
      <c r="O207"/>
    </row>
    <row r="208" spans="3:16" x14ac:dyDescent="0.3">
      <c r="C208" s="49" t="str">
        <f>IF(ISBLANK(BurstClassHr1[[#This Row],[Spk/sec-Average]]),"",IF(BurstClassHr1[[#This Row],[Spk/sec-Average]]&lt;$B$3,"LF","HF"))</f>
        <v/>
      </c>
      <c r="D208" s="49" t="str">
        <f>IF(ISBLANK(BurstClassHr1[[#This Row],[%Spikes in Bursts-All]]),"",IF(BurstClassHr1[[#This Row],[%Spikes in Bursts-All]]&lt;$C$3,"LB","HB"))</f>
        <v/>
      </c>
      <c r="E208" s="50" t="str">
        <f t="shared" si="2"/>
        <v/>
      </c>
      <c r="F208"/>
      <c r="G208"/>
      <c r="H208" s="68"/>
      <c r="I208"/>
      <c r="J208"/>
      <c r="K208"/>
      <c r="L208"/>
      <c r="M208"/>
      <c r="N208"/>
      <c r="O208"/>
    </row>
    <row r="209" spans="3:15" x14ac:dyDescent="0.3">
      <c r="C209" s="49" t="str">
        <f>IF(ISBLANK(BurstClassHr1[[#This Row],[Spk/sec-Average]]),"",IF(BurstClassHr1[[#This Row],[Spk/sec-Average]]&lt;$B$3,"LF","HF"))</f>
        <v/>
      </c>
      <c r="D209" s="49" t="str">
        <f>IF(ISBLANK(BurstClassHr1[[#This Row],[%Spikes in Bursts-All]]),"",IF(BurstClassHr1[[#This Row],[%Spikes in Bursts-All]]&lt;$C$3,"LB","HB"))</f>
        <v/>
      </c>
      <c r="E209" s="50" t="str">
        <f t="shared" si="2"/>
        <v/>
      </c>
      <c r="F209"/>
      <c r="G209"/>
      <c r="H209" s="68"/>
      <c r="I209"/>
      <c r="J209"/>
      <c r="K209"/>
      <c r="L209"/>
      <c r="M209"/>
      <c r="N209"/>
      <c r="O209"/>
    </row>
    <row r="210" spans="3:15" x14ac:dyDescent="0.3">
      <c r="C210" s="49" t="str">
        <f>IF(ISBLANK(BurstClassHr1[[#This Row],[Spk/sec-Average]]),"",IF(BurstClassHr1[[#This Row],[Spk/sec-Average]]&lt;$B$3,"LF","HF"))</f>
        <v/>
      </c>
      <c r="D210" s="49" t="str">
        <f>IF(ISBLANK(BurstClassHr1[[#This Row],[%Spikes in Bursts-All]]),"",IF(BurstClassHr1[[#This Row],[%Spikes in Bursts-All]]&lt;$C$3,"LB","HB"))</f>
        <v/>
      </c>
      <c r="E210" s="50" t="str">
        <f t="shared" si="2"/>
        <v/>
      </c>
      <c r="F210"/>
      <c r="G210"/>
      <c r="H210" s="68"/>
      <c r="I210"/>
      <c r="J210"/>
      <c r="K210"/>
      <c r="L210"/>
      <c r="M210"/>
      <c r="N210"/>
      <c r="O210"/>
    </row>
    <row r="211" spans="3:15" x14ac:dyDescent="0.3">
      <c r="C211" s="49" t="str">
        <f>IF(ISBLANK(BurstClassHr1[[#This Row],[Spk/sec-Average]]),"",IF(BurstClassHr1[[#This Row],[Spk/sec-Average]]&lt;$B$3,"LF","HF"))</f>
        <v/>
      </c>
      <c r="D211" s="49" t="str">
        <f>IF(ISBLANK(BurstClassHr1[[#This Row],[%Spikes in Bursts-All]]),"",IF(BurstClassHr1[[#This Row],[%Spikes in Bursts-All]]&lt;$C$3,"LB","HB"))</f>
        <v/>
      </c>
      <c r="E211" s="50" t="str">
        <f t="shared" si="2"/>
        <v/>
      </c>
      <c r="F211"/>
      <c r="G211"/>
      <c r="H211" s="68"/>
      <c r="I211"/>
      <c r="J211"/>
      <c r="K211"/>
      <c r="L211"/>
      <c r="M211"/>
      <c r="N211"/>
      <c r="O211"/>
    </row>
    <row r="212" spans="3:15" x14ac:dyDescent="0.3">
      <c r="C212" s="49" t="str">
        <f>IF(ISBLANK(BurstClassHr1[[#This Row],[Spk/sec-Average]]),"",IF(BurstClassHr1[[#This Row],[Spk/sec-Average]]&lt;$B$3,"LF","HF"))</f>
        <v/>
      </c>
      <c r="D212" s="49" t="str">
        <f>IF(ISBLANK(BurstClassHr1[[#This Row],[%Spikes in Bursts-All]]),"",IF(BurstClassHr1[[#This Row],[%Spikes in Bursts-All]]&lt;$C$3,"LB","HB"))</f>
        <v/>
      </c>
      <c r="E212" s="50" t="str">
        <f t="shared" si="2"/>
        <v/>
      </c>
      <c r="F212"/>
      <c r="G212"/>
      <c r="H212" s="68"/>
      <c r="I212"/>
      <c r="J212"/>
      <c r="K212"/>
      <c r="L212"/>
      <c r="M212"/>
      <c r="N212"/>
      <c r="O212"/>
    </row>
    <row r="213" spans="3:15" x14ac:dyDescent="0.3">
      <c r="C213" s="49" t="str">
        <f>IF(ISBLANK(BurstClassHr1[[#This Row],[Spk/sec-Average]]),"",IF(BurstClassHr1[[#This Row],[Spk/sec-Average]]&lt;$B$3,"LF","HF"))</f>
        <v/>
      </c>
      <c r="D213" s="49" t="str">
        <f>IF(ISBLANK(BurstClassHr1[[#This Row],[%Spikes in Bursts-All]]),"",IF(BurstClassHr1[[#This Row],[%Spikes in Bursts-All]]&lt;$C$3,"LB","HB"))</f>
        <v/>
      </c>
      <c r="E213" s="50" t="str">
        <f t="shared" si="2"/>
        <v/>
      </c>
      <c r="F213"/>
      <c r="G213"/>
      <c r="H213" s="68"/>
      <c r="I213"/>
      <c r="J213"/>
      <c r="K213"/>
      <c r="L213"/>
      <c r="M213"/>
      <c r="N213"/>
      <c r="O213"/>
    </row>
    <row r="214" spans="3:15" x14ac:dyDescent="0.3">
      <c r="C214" s="49" t="str">
        <f>IF(ISBLANK(BurstClassHr1[[#This Row],[Spk/sec-Average]]),"",IF(BurstClassHr1[[#This Row],[Spk/sec-Average]]&lt;$B$3,"LF","HF"))</f>
        <v/>
      </c>
      <c r="D214" s="49" t="str">
        <f>IF(ISBLANK(BurstClassHr1[[#This Row],[%Spikes in Bursts-All]]),"",IF(BurstClassHr1[[#This Row],[%Spikes in Bursts-All]]&lt;$C$3,"LB","HB"))</f>
        <v/>
      </c>
      <c r="E214" s="50" t="str">
        <f t="shared" si="2"/>
        <v/>
      </c>
      <c r="F214"/>
      <c r="G214"/>
      <c r="H214" s="68"/>
      <c r="I214"/>
      <c r="J214"/>
      <c r="K214"/>
      <c r="L214"/>
      <c r="M214"/>
      <c r="N214"/>
      <c r="O214"/>
    </row>
    <row r="215" spans="3:15" x14ac:dyDescent="0.3">
      <c r="C215" s="49" t="str">
        <f>IF(ISBLANK(BurstClassHr1[[#This Row],[Spk/sec-Average]]),"",IF(BurstClassHr1[[#This Row],[Spk/sec-Average]]&lt;$B$3,"LF","HF"))</f>
        <v/>
      </c>
      <c r="D215" s="49" t="str">
        <f>IF(ISBLANK(BurstClassHr1[[#This Row],[%Spikes in Bursts-All]]),"",IF(BurstClassHr1[[#This Row],[%Spikes in Bursts-All]]&lt;$C$3,"LB","HB"))</f>
        <v/>
      </c>
      <c r="E215" s="50" t="str">
        <f t="shared" si="2"/>
        <v/>
      </c>
      <c r="F215"/>
      <c r="G215"/>
      <c r="H215" s="68"/>
      <c r="I215"/>
      <c r="J215"/>
      <c r="K215"/>
      <c r="L215"/>
      <c r="M215"/>
      <c r="N215"/>
      <c r="O215"/>
    </row>
    <row r="216" spans="3:15" x14ac:dyDescent="0.3">
      <c r="C216" s="49" t="str">
        <f>IF(ISBLANK(BurstClassHr1[[#This Row],[Spk/sec-Average]]),"",IF(BurstClassHr1[[#This Row],[Spk/sec-Average]]&lt;$B$3,"LF","HF"))</f>
        <v/>
      </c>
      <c r="D216" s="49" t="str">
        <f>IF(ISBLANK(BurstClassHr1[[#This Row],[%Spikes in Bursts-All]]),"",IF(BurstClassHr1[[#This Row],[%Spikes in Bursts-All]]&lt;$C$3,"LB","HB"))</f>
        <v/>
      </c>
      <c r="E216" s="50" t="str">
        <f t="shared" si="2"/>
        <v/>
      </c>
      <c r="F216"/>
      <c r="G216"/>
      <c r="H216" s="68"/>
      <c r="I216"/>
      <c r="J216"/>
      <c r="K216"/>
      <c r="L216"/>
      <c r="M216"/>
      <c r="N216"/>
      <c r="O216"/>
    </row>
    <row r="217" spans="3:15" x14ac:dyDescent="0.3">
      <c r="C217" s="49" t="str">
        <f>IF(ISBLANK(BurstClassHr1[[#This Row],[Spk/sec-Average]]),"",IF(BurstClassHr1[[#This Row],[Spk/sec-Average]]&lt;$B$3,"LF","HF"))</f>
        <v/>
      </c>
      <c r="D217" s="49" t="str">
        <f>IF(ISBLANK(BurstClassHr1[[#This Row],[%Spikes in Bursts-All]]),"",IF(BurstClassHr1[[#This Row],[%Spikes in Bursts-All]]&lt;$C$3,"LB","HB"))</f>
        <v/>
      </c>
      <c r="E217" s="50" t="str">
        <f t="shared" si="2"/>
        <v/>
      </c>
      <c r="F217"/>
      <c r="G217"/>
      <c r="H217" s="68"/>
      <c r="I217"/>
      <c r="J217"/>
      <c r="K217"/>
      <c r="L217"/>
      <c r="M217"/>
      <c r="N217"/>
      <c r="O217"/>
    </row>
    <row r="218" spans="3:15" x14ac:dyDescent="0.3">
      <c r="C218" s="49" t="str">
        <f>IF(ISBLANK(BurstClassHr1[[#This Row],[Spk/sec-Average]]),"",IF(BurstClassHr1[[#This Row],[Spk/sec-Average]]&lt;$B$3,"LF","HF"))</f>
        <v/>
      </c>
      <c r="D218" s="49" t="str">
        <f>IF(ISBLANK(BurstClassHr1[[#This Row],[%Spikes in Bursts-All]]),"",IF(BurstClassHr1[[#This Row],[%Spikes in Bursts-All]]&lt;$C$3,"LB","HB"))</f>
        <v/>
      </c>
      <c r="E218" s="50" t="str">
        <f t="shared" ref="E218:E281" si="3">CONCATENATE(C218,D218)</f>
        <v/>
      </c>
      <c r="F218"/>
      <c r="G218"/>
      <c r="H218" s="68"/>
      <c r="I218"/>
      <c r="J218"/>
      <c r="K218"/>
      <c r="L218"/>
      <c r="M218"/>
      <c r="N218"/>
      <c r="O218"/>
    </row>
    <row r="219" spans="3:15" x14ac:dyDescent="0.3">
      <c r="C219" s="49" t="str">
        <f>IF(ISBLANK(BurstClassHr1[[#This Row],[Spk/sec-Average]]),"",IF(BurstClassHr1[[#This Row],[Spk/sec-Average]]&lt;$B$3,"LF","HF"))</f>
        <v/>
      </c>
      <c r="D219" s="49" t="str">
        <f>IF(ISBLANK(BurstClassHr1[[#This Row],[%Spikes in Bursts-All]]),"",IF(BurstClassHr1[[#This Row],[%Spikes in Bursts-All]]&lt;$C$3,"LB","HB"))</f>
        <v/>
      </c>
      <c r="E219" s="50" t="str">
        <f t="shared" si="3"/>
        <v/>
      </c>
      <c r="F219"/>
      <c r="G219"/>
      <c r="H219" s="68"/>
      <c r="I219"/>
      <c r="J219"/>
      <c r="K219"/>
      <c r="L219"/>
      <c r="M219"/>
      <c r="N219"/>
      <c r="O219"/>
    </row>
    <row r="220" spans="3:15" x14ac:dyDescent="0.3">
      <c r="C220" s="49" t="str">
        <f>IF(ISBLANK(BurstClassHr1[[#This Row],[Spk/sec-Average]]),"",IF(BurstClassHr1[[#This Row],[Spk/sec-Average]]&lt;$B$3,"LF","HF"))</f>
        <v/>
      </c>
      <c r="D220" s="49" t="str">
        <f>IF(ISBLANK(BurstClassHr1[[#This Row],[%Spikes in Bursts-All]]),"",IF(BurstClassHr1[[#This Row],[%Spikes in Bursts-All]]&lt;$C$3,"LB","HB"))</f>
        <v/>
      </c>
      <c r="E220" s="50" t="str">
        <f t="shared" si="3"/>
        <v/>
      </c>
      <c r="F220"/>
      <c r="G220"/>
      <c r="H220" s="68"/>
      <c r="I220"/>
      <c r="J220"/>
      <c r="K220"/>
      <c r="L220"/>
      <c r="M220"/>
      <c r="N220"/>
      <c r="O220"/>
    </row>
    <row r="221" spans="3:15" x14ac:dyDescent="0.3">
      <c r="C221" s="49" t="str">
        <f>IF(ISBLANK(BurstClassHr1[[#This Row],[Spk/sec-Average]]),"",IF(BurstClassHr1[[#This Row],[Spk/sec-Average]]&lt;$B$3,"LF","HF"))</f>
        <v/>
      </c>
      <c r="D221" s="49" t="str">
        <f>IF(ISBLANK(BurstClassHr1[[#This Row],[%Spikes in Bursts-All]]),"",IF(BurstClassHr1[[#This Row],[%Spikes in Bursts-All]]&lt;$C$3,"LB","HB"))</f>
        <v/>
      </c>
      <c r="E221" s="50" t="str">
        <f t="shared" si="3"/>
        <v/>
      </c>
      <c r="F221"/>
      <c r="G221"/>
      <c r="H221" s="68"/>
      <c r="I221"/>
      <c r="J221"/>
      <c r="K221"/>
      <c r="L221"/>
      <c r="M221"/>
      <c r="N221"/>
      <c r="O221"/>
    </row>
    <row r="222" spans="3:15" x14ac:dyDescent="0.3">
      <c r="C222" s="49" t="str">
        <f>IF(ISBLANK(BurstClassHr1[[#This Row],[Spk/sec-Average]]),"",IF(BurstClassHr1[[#This Row],[Spk/sec-Average]]&lt;$B$3,"LF","HF"))</f>
        <v/>
      </c>
      <c r="D222" s="49" t="str">
        <f>IF(ISBLANK(BurstClassHr1[[#This Row],[%Spikes in Bursts-All]]),"",IF(BurstClassHr1[[#This Row],[%Spikes in Bursts-All]]&lt;$C$3,"LB","HB"))</f>
        <v/>
      </c>
      <c r="E222" s="50" t="str">
        <f t="shared" si="3"/>
        <v/>
      </c>
      <c r="F222"/>
      <c r="G222"/>
      <c r="H222" s="68"/>
      <c r="I222"/>
      <c r="J222"/>
      <c r="K222"/>
      <c r="L222"/>
      <c r="M222"/>
      <c r="N222"/>
      <c r="O222"/>
    </row>
    <row r="223" spans="3:15" x14ac:dyDescent="0.3">
      <c r="C223" s="49" t="str">
        <f>IF(ISBLANK(BurstClassHr1[[#This Row],[Spk/sec-Average]]),"",IF(BurstClassHr1[[#This Row],[Spk/sec-Average]]&lt;$B$3,"LF","HF"))</f>
        <v/>
      </c>
      <c r="D223" s="49" t="str">
        <f>IF(ISBLANK(BurstClassHr1[[#This Row],[%Spikes in Bursts-All]]),"",IF(BurstClassHr1[[#This Row],[%Spikes in Bursts-All]]&lt;$C$3,"LB","HB"))</f>
        <v/>
      </c>
      <c r="E223" s="50" t="str">
        <f t="shared" si="3"/>
        <v/>
      </c>
      <c r="F223"/>
      <c r="G223"/>
      <c r="H223" s="68"/>
      <c r="I223"/>
      <c r="J223"/>
      <c r="K223"/>
      <c r="L223"/>
      <c r="M223"/>
      <c r="N223"/>
      <c r="O223"/>
    </row>
    <row r="224" spans="3:15" x14ac:dyDescent="0.3">
      <c r="C224" s="49" t="str">
        <f>IF(ISBLANK(BurstClassHr1[[#This Row],[Spk/sec-Average]]),"",IF(BurstClassHr1[[#This Row],[Spk/sec-Average]]&lt;$B$3,"LF","HF"))</f>
        <v/>
      </c>
      <c r="D224" s="49" t="str">
        <f>IF(ISBLANK(BurstClassHr1[[#This Row],[%Spikes in Bursts-All]]),"",IF(BurstClassHr1[[#This Row],[%Spikes in Bursts-All]]&lt;$C$3,"LB","HB"))</f>
        <v/>
      </c>
      <c r="E224" s="50" t="str">
        <f t="shared" si="3"/>
        <v/>
      </c>
      <c r="F224"/>
      <c r="G224"/>
      <c r="H224" s="68"/>
      <c r="I224"/>
      <c r="J224"/>
      <c r="K224"/>
      <c r="L224"/>
      <c r="M224"/>
      <c r="N224"/>
      <c r="O224"/>
    </row>
    <row r="225" spans="3:15" x14ac:dyDescent="0.3">
      <c r="C225" s="49" t="str">
        <f>IF(ISBLANK(BurstClassHr1[[#This Row],[Spk/sec-Average]]),"",IF(BurstClassHr1[[#This Row],[Spk/sec-Average]]&lt;$B$3,"LF","HF"))</f>
        <v/>
      </c>
      <c r="D225" s="49" t="str">
        <f>IF(ISBLANK(BurstClassHr1[[#This Row],[%Spikes in Bursts-All]]),"",IF(BurstClassHr1[[#This Row],[%Spikes in Bursts-All]]&lt;$C$3,"LB","HB"))</f>
        <v/>
      </c>
      <c r="E225" s="50" t="str">
        <f t="shared" si="3"/>
        <v/>
      </c>
      <c r="F225"/>
      <c r="G225"/>
      <c r="H225" s="68"/>
      <c r="I225"/>
      <c r="J225"/>
      <c r="K225"/>
      <c r="L225"/>
      <c r="M225"/>
      <c r="N225"/>
      <c r="O225"/>
    </row>
    <row r="226" spans="3:15" x14ac:dyDescent="0.3">
      <c r="C226" s="49" t="str">
        <f>IF(ISBLANK(BurstClassHr1[[#This Row],[Spk/sec-Average]]),"",IF(BurstClassHr1[[#This Row],[Spk/sec-Average]]&lt;$B$3,"LF","HF"))</f>
        <v/>
      </c>
      <c r="D226" s="49" t="str">
        <f>IF(ISBLANK(BurstClassHr1[[#This Row],[%Spikes in Bursts-All]]),"",IF(BurstClassHr1[[#This Row],[%Spikes in Bursts-All]]&lt;$C$3,"LB","HB"))</f>
        <v/>
      </c>
      <c r="E226" s="50" t="str">
        <f t="shared" si="3"/>
        <v/>
      </c>
      <c r="F226"/>
      <c r="G226"/>
      <c r="H226" s="68"/>
      <c r="I226"/>
      <c r="J226"/>
      <c r="K226"/>
      <c r="L226"/>
      <c r="M226"/>
      <c r="N226"/>
      <c r="O226"/>
    </row>
    <row r="227" spans="3:15" x14ac:dyDescent="0.3">
      <c r="C227" s="49" t="str">
        <f>IF(ISBLANK(BurstClassHr1[[#This Row],[Spk/sec-Average]]),"",IF(BurstClassHr1[[#This Row],[Spk/sec-Average]]&lt;$B$3,"LF","HF"))</f>
        <v/>
      </c>
      <c r="D227" s="49" t="str">
        <f>IF(ISBLANK(BurstClassHr1[[#This Row],[%Spikes in Bursts-All]]),"",IF(BurstClassHr1[[#This Row],[%Spikes in Bursts-All]]&lt;$C$3,"LB","HB"))</f>
        <v/>
      </c>
      <c r="E227" s="50" t="str">
        <f t="shared" si="3"/>
        <v/>
      </c>
      <c r="F227"/>
      <c r="G227"/>
      <c r="H227" s="68"/>
      <c r="I227"/>
      <c r="J227"/>
      <c r="K227"/>
      <c r="L227"/>
      <c r="M227"/>
      <c r="N227"/>
      <c r="O227"/>
    </row>
    <row r="228" spans="3:15" x14ac:dyDescent="0.3">
      <c r="C228" s="49" t="str">
        <f>IF(ISBLANK(BurstClassHr1[[#This Row],[Spk/sec-Average]]),"",IF(BurstClassHr1[[#This Row],[Spk/sec-Average]]&lt;$B$3,"LF","HF"))</f>
        <v/>
      </c>
      <c r="D228" s="49" t="str">
        <f>IF(ISBLANK(BurstClassHr1[[#This Row],[%Spikes in Bursts-All]]),"",IF(BurstClassHr1[[#This Row],[%Spikes in Bursts-All]]&lt;$C$3,"LB","HB"))</f>
        <v/>
      </c>
      <c r="E228" s="50" t="str">
        <f t="shared" si="3"/>
        <v/>
      </c>
      <c r="F228"/>
      <c r="G228"/>
      <c r="H228" s="68"/>
      <c r="I228"/>
      <c r="J228"/>
      <c r="K228"/>
      <c r="L228"/>
      <c r="M228"/>
      <c r="N228"/>
      <c r="O228"/>
    </row>
    <row r="229" spans="3:15" x14ac:dyDescent="0.3">
      <c r="C229" s="49" t="str">
        <f>IF(ISBLANK(BurstClassHr1[[#This Row],[Spk/sec-Average]]),"",IF(BurstClassHr1[[#This Row],[Spk/sec-Average]]&lt;$B$3,"LF","HF"))</f>
        <v/>
      </c>
      <c r="D229" s="49" t="str">
        <f>IF(ISBLANK(BurstClassHr1[[#This Row],[%Spikes in Bursts-All]]),"",IF(BurstClassHr1[[#This Row],[%Spikes in Bursts-All]]&lt;$C$3,"LB","HB"))</f>
        <v/>
      </c>
      <c r="E229" s="50" t="str">
        <f t="shared" si="3"/>
        <v/>
      </c>
      <c r="F229"/>
      <c r="G229"/>
      <c r="H229" s="68"/>
      <c r="I229"/>
      <c r="J229"/>
      <c r="K229"/>
      <c r="L229"/>
      <c r="M229"/>
      <c r="N229"/>
      <c r="O229"/>
    </row>
    <row r="230" spans="3:15" x14ac:dyDescent="0.3">
      <c r="C230" s="49" t="str">
        <f>IF(ISBLANK(BurstClassHr1[[#This Row],[Spk/sec-Average]]),"",IF(BurstClassHr1[[#This Row],[Spk/sec-Average]]&lt;$B$3,"LF","HF"))</f>
        <v/>
      </c>
      <c r="D230" s="49" t="str">
        <f>IF(ISBLANK(BurstClassHr1[[#This Row],[%Spikes in Bursts-All]]),"",IF(BurstClassHr1[[#This Row],[%Spikes in Bursts-All]]&lt;$C$3,"LB","HB"))</f>
        <v/>
      </c>
      <c r="E230" s="50" t="str">
        <f t="shared" si="3"/>
        <v/>
      </c>
      <c r="F230"/>
      <c r="G230"/>
      <c r="H230" s="68"/>
      <c r="I230"/>
      <c r="J230"/>
      <c r="K230"/>
      <c r="L230"/>
      <c r="M230"/>
      <c r="N230"/>
      <c r="O230"/>
    </row>
    <row r="231" spans="3:15" x14ac:dyDescent="0.3">
      <c r="C231" s="49" t="str">
        <f>IF(ISBLANK(BurstClassHr1[[#This Row],[Spk/sec-Average]]),"",IF(BurstClassHr1[[#This Row],[Spk/sec-Average]]&lt;$B$3,"LF","HF"))</f>
        <v/>
      </c>
      <c r="D231" s="49" t="str">
        <f>IF(ISBLANK(BurstClassHr1[[#This Row],[%Spikes in Bursts-All]]),"",IF(BurstClassHr1[[#This Row],[%Spikes in Bursts-All]]&lt;$C$3,"LB","HB"))</f>
        <v/>
      </c>
      <c r="E231" s="50" t="str">
        <f t="shared" si="3"/>
        <v/>
      </c>
      <c r="F231"/>
      <c r="G231"/>
      <c r="H231" s="68"/>
      <c r="I231"/>
      <c r="J231"/>
      <c r="K231"/>
      <c r="L231"/>
      <c r="M231"/>
      <c r="N231"/>
      <c r="O231"/>
    </row>
    <row r="232" spans="3:15" x14ac:dyDescent="0.3">
      <c r="C232" s="49" t="str">
        <f>IF(ISBLANK(BurstClassHr1[[#This Row],[Spk/sec-Average]]),"",IF(BurstClassHr1[[#This Row],[Spk/sec-Average]]&lt;$B$3,"LF","HF"))</f>
        <v/>
      </c>
      <c r="D232" s="49" t="str">
        <f>IF(ISBLANK(BurstClassHr1[[#This Row],[%Spikes in Bursts-All]]),"",IF(BurstClassHr1[[#This Row],[%Spikes in Bursts-All]]&lt;$C$3,"LB","HB"))</f>
        <v/>
      </c>
      <c r="E232" s="50" t="str">
        <f t="shared" si="3"/>
        <v/>
      </c>
      <c r="F232"/>
      <c r="G232"/>
      <c r="H232" s="68"/>
      <c r="I232"/>
      <c r="J232"/>
      <c r="K232"/>
      <c r="L232"/>
      <c r="M232"/>
      <c r="N232"/>
      <c r="O232"/>
    </row>
    <row r="233" spans="3:15" x14ac:dyDescent="0.3">
      <c r="C233" s="49" t="str">
        <f>IF(ISBLANK(BurstClassHr1[[#This Row],[Spk/sec-Average]]),"",IF(BurstClassHr1[[#This Row],[Spk/sec-Average]]&lt;$B$3,"LF","HF"))</f>
        <v/>
      </c>
      <c r="D233" s="49" t="str">
        <f>IF(ISBLANK(BurstClassHr1[[#This Row],[%Spikes in Bursts-All]]),"",IF(BurstClassHr1[[#This Row],[%Spikes in Bursts-All]]&lt;$C$3,"LB","HB"))</f>
        <v/>
      </c>
      <c r="E233" s="50" t="str">
        <f t="shared" si="3"/>
        <v/>
      </c>
      <c r="F233"/>
      <c r="G233"/>
      <c r="H233" s="68"/>
      <c r="I233"/>
      <c r="J233"/>
      <c r="K233"/>
      <c r="L233"/>
      <c r="M233"/>
      <c r="N233"/>
      <c r="O233"/>
    </row>
    <row r="234" spans="3:15" x14ac:dyDescent="0.3">
      <c r="C234" s="49" t="str">
        <f>IF(ISBLANK(BurstClassHr1[[#This Row],[Spk/sec-Average]]),"",IF(BurstClassHr1[[#This Row],[Spk/sec-Average]]&lt;$B$3,"LF","HF"))</f>
        <v/>
      </c>
      <c r="D234" s="49" t="str">
        <f>IF(ISBLANK(BurstClassHr1[[#This Row],[%Spikes in Bursts-All]]),"",IF(BurstClassHr1[[#This Row],[%Spikes in Bursts-All]]&lt;$C$3,"LB","HB"))</f>
        <v/>
      </c>
      <c r="E234" s="50" t="str">
        <f t="shared" si="3"/>
        <v/>
      </c>
      <c r="F234"/>
      <c r="G234"/>
      <c r="H234" s="68"/>
      <c r="I234"/>
      <c r="J234"/>
      <c r="K234"/>
      <c r="L234"/>
      <c r="M234"/>
      <c r="N234"/>
      <c r="O234"/>
    </row>
    <row r="235" spans="3:15" x14ac:dyDescent="0.3">
      <c r="C235" s="49" t="str">
        <f>IF(ISBLANK(BurstClassHr1[[#This Row],[Spk/sec-Average]]),"",IF(BurstClassHr1[[#This Row],[Spk/sec-Average]]&lt;$B$3,"LF","HF"))</f>
        <v/>
      </c>
      <c r="D235" s="49" t="str">
        <f>IF(ISBLANK(BurstClassHr1[[#This Row],[%Spikes in Bursts-All]]),"",IF(BurstClassHr1[[#This Row],[%Spikes in Bursts-All]]&lt;$C$3,"LB","HB"))</f>
        <v/>
      </c>
      <c r="E235" s="50" t="str">
        <f t="shared" si="3"/>
        <v/>
      </c>
      <c r="F235"/>
      <c r="G235"/>
      <c r="H235" s="68"/>
      <c r="I235"/>
      <c r="J235"/>
      <c r="K235"/>
      <c r="L235"/>
      <c r="M235"/>
      <c r="N235"/>
      <c r="O235"/>
    </row>
    <row r="236" spans="3:15" x14ac:dyDescent="0.3">
      <c r="C236" s="49" t="str">
        <f>IF(ISBLANK(BurstClassHr1[[#This Row],[Spk/sec-Average]]),"",IF(BurstClassHr1[[#This Row],[Spk/sec-Average]]&lt;$B$3,"LF","HF"))</f>
        <v/>
      </c>
      <c r="D236" s="49" t="str">
        <f>IF(ISBLANK(BurstClassHr1[[#This Row],[%Spikes in Bursts-All]]),"",IF(BurstClassHr1[[#This Row],[%Spikes in Bursts-All]]&lt;$C$3,"LB","HB"))</f>
        <v/>
      </c>
      <c r="E236" s="50" t="str">
        <f t="shared" si="3"/>
        <v/>
      </c>
      <c r="F236"/>
      <c r="G236"/>
      <c r="H236" s="68"/>
      <c r="I236"/>
      <c r="J236"/>
      <c r="K236"/>
      <c r="L236"/>
      <c r="M236"/>
      <c r="N236"/>
      <c r="O236"/>
    </row>
    <row r="237" spans="3:15" x14ac:dyDescent="0.3">
      <c r="C237" s="49" t="str">
        <f>IF(ISBLANK(BurstClassHr1[[#This Row],[Spk/sec-Average]]),"",IF(BurstClassHr1[[#This Row],[Spk/sec-Average]]&lt;$B$3,"LF","HF"))</f>
        <v/>
      </c>
      <c r="D237" s="49" t="str">
        <f>IF(ISBLANK(BurstClassHr1[[#This Row],[%Spikes in Bursts-All]]),"",IF(BurstClassHr1[[#This Row],[%Spikes in Bursts-All]]&lt;$C$3,"LB","HB"))</f>
        <v/>
      </c>
      <c r="E237" s="50" t="str">
        <f t="shared" si="3"/>
        <v/>
      </c>
      <c r="F237"/>
      <c r="G237"/>
      <c r="H237" s="68"/>
      <c r="I237"/>
      <c r="J237"/>
      <c r="K237"/>
      <c r="L237"/>
      <c r="M237"/>
      <c r="N237"/>
      <c r="O237"/>
    </row>
    <row r="238" spans="3:15" x14ac:dyDescent="0.3">
      <c r="C238" s="49" t="str">
        <f>IF(ISBLANK(BurstClassHr1[[#This Row],[Spk/sec-Average]]),"",IF(BurstClassHr1[[#This Row],[Spk/sec-Average]]&lt;$B$3,"LF","HF"))</f>
        <v/>
      </c>
      <c r="D238" s="49" t="str">
        <f>IF(ISBLANK(BurstClassHr1[[#This Row],[%Spikes in Bursts-All]]),"",IF(BurstClassHr1[[#This Row],[%Spikes in Bursts-All]]&lt;$C$3,"LB","HB"))</f>
        <v/>
      </c>
      <c r="E238" s="50" t="str">
        <f t="shared" si="3"/>
        <v/>
      </c>
      <c r="F238"/>
      <c r="G238"/>
      <c r="H238" s="68"/>
      <c r="I238"/>
      <c r="J238"/>
      <c r="K238"/>
      <c r="L238"/>
      <c r="M238"/>
      <c r="N238"/>
      <c r="O238"/>
    </row>
    <row r="239" spans="3:15" x14ac:dyDescent="0.3">
      <c r="C239" s="49" t="str">
        <f>IF(ISBLANK(BurstClassHr1[[#This Row],[Spk/sec-Average]]),"",IF(BurstClassHr1[[#This Row],[Spk/sec-Average]]&lt;$B$3,"LF","HF"))</f>
        <v/>
      </c>
      <c r="D239" s="49" t="str">
        <f>IF(ISBLANK(BurstClassHr1[[#This Row],[%Spikes in Bursts-All]]),"",IF(BurstClassHr1[[#This Row],[%Spikes in Bursts-All]]&lt;$C$3,"LB","HB"))</f>
        <v/>
      </c>
      <c r="E239" s="50" t="str">
        <f t="shared" si="3"/>
        <v/>
      </c>
      <c r="F239"/>
      <c r="G239"/>
      <c r="H239" s="68"/>
      <c r="I239"/>
      <c r="J239"/>
      <c r="K239"/>
      <c r="L239"/>
      <c r="M239"/>
      <c r="N239"/>
      <c r="O239"/>
    </row>
    <row r="240" spans="3:15" x14ac:dyDescent="0.3">
      <c r="C240" s="49" t="str">
        <f>IF(ISBLANK(BurstClassHr1[[#This Row],[Spk/sec-Average]]),"",IF(BurstClassHr1[[#This Row],[Spk/sec-Average]]&lt;$B$3,"LF","HF"))</f>
        <v/>
      </c>
      <c r="D240" s="49" t="str">
        <f>IF(ISBLANK(BurstClassHr1[[#This Row],[%Spikes in Bursts-All]]),"",IF(BurstClassHr1[[#This Row],[%Spikes in Bursts-All]]&lt;$C$3,"LB","HB"))</f>
        <v/>
      </c>
      <c r="E240" s="50" t="str">
        <f t="shared" si="3"/>
        <v/>
      </c>
      <c r="F240"/>
      <c r="G240"/>
      <c r="H240" s="68"/>
      <c r="I240"/>
      <c r="J240"/>
      <c r="K240"/>
      <c r="L240"/>
      <c r="M240"/>
      <c r="N240"/>
      <c r="O240"/>
    </row>
    <row r="241" spans="3:15" x14ac:dyDescent="0.3">
      <c r="C241" s="49" t="str">
        <f>IF(ISBLANK(BurstClassHr1[[#This Row],[Spk/sec-Average]]),"",IF(BurstClassHr1[[#This Row],[Spk/sec-Average]]&lt;$B$3,"LF","HF"))</f>
        <v/>
      </c>
      <c r="D241" s="49" t="str">
        <f>IF(ISBLANK(BurstClassHr1[[#This Row],[%Spikes in Bursts-All]]),"",IF(BurstClassHr1[[#This Row],[%Spikes in Bursts-All]]&lt;$C$3,"LB","HB"))</f>
        <v/>
      </c>
      <c r="E241" s="50" t="str">
        <f t="shared" si="3"/>
        <v/>
      </c>
      <c r="F241"/>
      <c r="G241"/>
      <c r="H241" s="68"/>
      <c r="I241"/>
      <c r="J241"/>
      <c r="K241"/>
      <c r="L241"/>
      <c r="M241"/>
      <c r="N241"/>
      <c r="O241"/>
    </row>
    <row r="242" spans="3:15" x14ac:dyDescent="0.3">
      <c r="C242" s="49" t="str">
        <f>IF(ISBLANK(BurstClassHr1[[#This Row],[Spk/sec-Average]]),"",IF(BurstClassHr1[[#This Row],[Spk/sec-Average]]&lt;$B$3,"LF","HF"))</f>
        <v/>
      </c>
      <c r="D242" s="49" t="str">
        <f>IF(ISBLANK(BurstClassHr1[[#This Row],[%Spikes in Bursts-All]]),"",IF(BurstClassHr1[[#This Row],[%Spikes in Bursts-All]]&lt;$C$3,"LB","HB"))</f>
        <v/>
      </c>
      <c r="E242" s="50" t="str">
        <f t="shared" si="3"/>
        <v/>
      </c>
      <c r="F242"/>
      <c r="G242"/>
      <c r="H242" s="68"/>
      <c r="I242"/>
      <c r="J242"/>
      <c r="K242"/>
      <c r="L242"/>
      <c r="M242"/>
      <c r="N242"/>
      <c r="O242"/>
    </row>
    <row r="243" spans="3:15" x14ac:dyDescent="0.3">
      <c r="C243" s="49" t="str">
        <f>IF(ISBLANK(BurstClassHr1[[#This Row],[Spk/sec-Average]]),"",IF(BurstClassHr1[[#This Row],[Spk/sec-Average]]&lt;$B$3,"LF","HF"))</f>
        <v/>
      </c>
      <c r="D243" s="49" t="str">
        <f>IF(ISBLANK(BurstClassHr1[[#This Row],[%Spikes in Bursts-All]]),"",IF(BurstClassHr1[[#This Row],[%Spikes in Bursts-All]]&lt;$C$3,"LB","HB"))</f>
        <v/>
      </c>
      <c r="E243" s="50" t="str">
        <f t="shared" si="3"/>
        <v/>
      </c>
      <c r="F243"/>
      <c r="G243"/>
      <c r="H243" s="68"/>
      <c r="I243"/>
      <c r="J243"/>
      <c r="K243"/>
      <c r="L243"/>
      <c r="M243"/>
      <c r="N243"/>
      <c r="O243"/>
    </row>
    <row r="244" spans="3:15" x14ac:dyDescent="0.3">
      <c r="C244" s="49" t="str">
        <f>IF(ISBLANK(BurstClassHr1[[#This Row],[Spk/sec-Average]]),"",IF(BurstClassHr1[[#This Row],[Spk/sec-Average]]&lt;$B$3,"LF","HF"))</f>
        <v/>
      </c>
      <c r="D244" s="49" t="str">
        <f>IF(ISBLANK(BurstClassHr1[[#This Row],[%Spikes in Bursts-All]]),"",IF(BurstClassHr1[[#This Row],[%Spikes in Bursts-All]]&lt;$C$3,"LB","HB"))</f>
        <v/>
      </c>
      <c r="E244" s="50" t="str">
        <f t="shared" si="3"/>
        <v/>
      </c>
      <c r="F244"/>
      <c r="G244"/>
      <c r="H244" s="68"/>
      <c r="I244"/>
      <c r="J244"/>
      <c r="K244"/>
      <c r="L244"/>
      <c r="M244"/>
      <c r="N244"/>
      <c r="O244"/>
    </row>
    <row r="245" spans="3:15" x14ac:dyDescent="0.3">
      <c r="C245" s="49" t="str">
        <f>IF(ISBLANK(BurstClassHr1[[#This Row],[Spk/sec-Average]]),"",IF(BurstClassHr1[[#This Row],[Spk/sec-Average]]&lt;$B$3,"LF","HF"))</f>
        <v/>
      </c>
      <c r="D245" s="49" t="str">
        <f>IF(ISBLANK(BurstClassHr1[[#This Row],[%Spikes in Bursts-All]]),"",IF(BurstClassHr1[[#This Row],[%Spikes in Bursts-All]]&lt;$C$3,"LB","HB"))</f>
        <v/>
      </c>
      <c r="E245" s="50" t="str">
        <f t="shared" si="3"/>
        <v/>
      </c>
      <c r="F245"/>
      <c r="G245"/>
      <c r="H245" s="68"/>
      <c r="I245"/>
      <c r="J245"/>
      <c r="K245"/>
      <c r="L245"/>
      <c r="M245"/>
      <c r="N245"/>
      <c r="O245"/>
    </row>
    <row r="246" spans="3:15" x14ac:dyDescent="0.3">
      <c r="C246" s="49" t="str">
        <f>IF(ISBLANK(BurstClassHr1[[#This Row],[Spk/sec-Average]]),"",IF(BurstClassHr1[[#This Row],[Spk/sec-Average]]&lt;$B$3,"LF","HF"))</f>
        <v/>
      </c>
      <c r="D246" s="49" t="str">
        <f>IF(ISBLANK(BurstClassHr1[[#This Row],[%Spikes in Bursts-All]]),"",IF(BurstClassHr1[[#This Row],[%Spikes in Bursts-All]]&lt;$C$3,"LB","HB"))</f>
        <v/>
      </c>
      <c r="E246" s="50" t="str">
        <f t="shared" si="3"/>
        <v/>
      </c>
      <c r="F246"/>
      <c r="G246"/>
      <c r="H246" s="68"/>
      <c r="I246"/>
      <c r="J246"/>
      <c r="K246"/>
      <c r="L246"/>
      <c r="M246"/>
      <c r="N246"/>
      <c r="O246"/>
    </row>
    <row r="247" spans="3:15" x14ac:dyDescent="0.3">
      <c r="C247" s="49" t="str">
        <f>IF(ISBLANK(BurstClassHr1[[#This Row],[Spk/sec-Average]]),"",IF(BurstClassHr1[[#This Row],[Spk/sec-Average]]&lt;$B$3,"LF","HF"))</f>
        <v/>
      </c>
      <c r="D247" s="49" t="str">
        <f>IF(ISBLANK(BurstClassHr1[[#This Row],[%Spikes in Bursts-All]]),"",IF(BurstClassHr1[[#This Row],[%Spikes in Bursts-All]]&lt;$C$3,"LB","HB"))</f>
        <v/>
      </c>
      <c r="E247" s="50" t="str">
        <f t="shared" si="3"/>
        <v/>
      </c>
      <c r="F247"/>
      <c r="G247"/>
      <c r="H247" s="68"/>
      <c r="I247"/>
      <c r="J247"/>
      <c r="K247"/>
      <c r="L247"/>
      <c r="M247"/>
      <c r="N247"/>
      <c r="O247"/>
    </row>
    <row r="248" spans="3:15" x14ac:dyDescent="0.3">
      <c r="C248" s="49" t="str">
        <f>IF(ISBLANK(BurstClassHr1[[#This Row],[Spk/sec-Average]]),"",IF(BurstClassHr1[[#This Row],[Spk/sec-Average]]&lt;$B$3,"LF","HF"))</f>
        <v/>
      </c>
      <c r="D248" s="49" t="str">
        <f>IF(ISBLANK(BurstClassHr1[[#This Row],[%Spikes in Bursts-All]]),"",IF(BurstClassHr1[[#This Row],[%Spikes in Bursts-All]]&lt;$C$3,"LB","HB"))</f>
        <v/>
      </c>
      <c r="E248" s="50" t="str">
        <f t="shared" si="3"/>
        <v/>
      </c>
      <c r="F248"/>
      <c r="G248"/>
      <c r="H248" s="68"/>
      <c r="I248"/>
      <c r="J248"/>
      <c r="K248"/>
      <c r="L248"/>
      <c r="M248"/>
      <c r="N248"/>
      <c r="O248"/>
    </row>
    <row r="249" spans="3:15" x14ac:dyDescent="0.3">
      <c r="C249" s="49" t="str">
        <f>IF(ISBLANK(BurstClassHr1[[#This Row],[Spk/sec-Average]]),"",IF(BurstClassHr1[[#This Row],[Spk/sec-Average]]&lt;$B$3,"LF","HF"))</f>
        <v/>
      </c>
      <c r="D249" s="49" t="str">
        <f>IF(ISBLANK(BurstClassHr1[[#This Row],[%Spikes in Bursts-All]]),"",IF(BurstClassHr1[[#This Row],[%Spikes in Bursts-All]]&lt;$C$3,"LB","HB"))</f>
        <v/>
      </c>
      <c r="E249" s="50" t="str">
        <f t="shared" si="3"/>
        <v/>
      </c>
      <c r="F249"/>
      <c r="G249"/>
      <c r="H249" s="68"/>
      <c r="I249"/>
      <c r="J249"/>
      <c r="K249"/>
      <c r="L249"/>
      <c r="M249"/>
      <c r="N249"/>
      <c r="O249"/>
    </row>
    <row r="250" spans="3:15" x14ac:dyDescent="0.3">
      <c r="C250" s="49" t="str">
        <f>IF(ISBLANK(BurstClassHr1[[#This Row],[Spk/sec-Average]]),"",IF(BurstClassHr1[[#This Row],[Spk/sec-Average]]&lt;$B$3,"LF","HF"))</f>
        <v/>
      </c>
      <c r="D250" s="49" t="str">
        <f>IF(ISBLANK(BurstClassHr1[[#This Row],[%Spikes in Bursts-All]]),"",IF(BurstClassHr1[[#This Row],[%Spikes in Bursts-All]]&lt;$C$3,"LB","HB"))</f>
        <v/>
      </c>
      <c r="E250" s="50" t="str">
        <f t="shared" si="3"/>
        <v/>
      </c>
      <c r="F250"/>
      <c r="G250"/>
      <c r="H250" s="68"/>
      <c r="I250"/>
      <c r="J250"/>
      <c r="K250"/>
      <c r="L250"/>
      <c r="M250"/>
      <c r="N250"/>
      <c r="O250"/>
    </row>
    <row r="251" spans="3:15" x14ac:dyDescent="0.3">
      <c r="C251" s="49" t="str">
        <f>IF(ISBLANK(BurstClassHr1[[#This Row],[Spk/sec-Average]]),"",IF(BurstClassHr1[[#This Row],[Spk/sec-Average]]&lt;$B$3,"LF","HF"))</f>
        <v/>
      </c>
      <c r="D251" s="49" t="str">
        <f>IF(ISBLANK(BurstClassHr1[[#This Row],[%Spikes in Bursts-All]]),"",IF(BurstClassHr1[[#This Row],[%Spikes in Bursts-All]]&lt;$C$3,"LB","HB"))</f>
        <v/>
      </c>
      <c r="E251" s="50" t="str">
        <f t="shared" si="3"/>
        <v/>
      </c>
      <c r="F251"/>
      <c r="G251"/>
      <c r="H251" s="68"/>
      <c r="I251"/>
      <c r="J251"/>
      <c r="K251"/>
      <c r="L251"/>
      <c r="M251"/>
      <c r="N251"/>
      <c r="O251"/>
    </row>
    <row r="252" spans="3:15" x14ac:dyDescent="0.3">
      <c r="C252" s="49" t="str">
        <f>IF(ISBLANK(BurstClassHr1[[#This Row],[Spk/sec-Average]]),"",IF(BurstClassHr1[[#This Row],[Spk/sec-Average]]&lt;$B$3,"LF","HF"))</f>
        <v/>
      </c>
      <c r="D252" s="49" t="str">
        <f>IF(ISBLANK(BurstClassHr1[[#This Row],[%Spikes in Bursts-All]]),"",IF(BurstClassHr1[[#This Row],[%Spikes in Bursts-All]]&lt;$C$3,"LB","HB"))</f>
        <v/>
      </c>
      <c r="E252" s="50" t="str">
        <f t="shared" si="3"/>
        <v/>
      </c>
      <c r="F252"/>
      <c r="G252"/>
      <c r="H252" s="68"/>
      <c r="I252"/>
      <c r="J252"/>
      <c r="K252"/>
      <c r="L252"/>
      <c r="M252"/>
      <c r="N252"/>
      <c r="O252"/>
    </row>
    <row r="253" spans="3:15" x14ac:dyDescent="0.3">
      <c r="C253" s="49" t="str">
        <f>IF(ISBLANK(BurstClassHr1[[#This Row],[Spk/sec-Average]]),"",IF(BurstClassHr1[[#This Row],[Spk/sec-Average]]&lt;$B$3,"LF","HF"))</f>
        <v/>
      </c>
      <c r="D253" s="49" t="str">
        <f>IF(ISBLANK(BurstClassHr1[[#This Row],[%Spikes in Bursts-All]]),"",IF(BurstClassHr1[[#This Row],[%Spikes in Bursts-All]]&lt;$C$3,"LB","HB"))</f>
        <v/>
      </c>
      <c r="E253" s="50" t="str">
        <f t="shared" si="3"/>
        <v/>
      </c>
      <c r="F253"/>
      <c r="G253"/>
      <c r="H253" s="68"/>
      <c r="I253"/>
      <c r="J253"/>
      <c r="K253"/>
      <c r="L253"/>
      <c r="M253"/>
      <c r="N253"/>
      <c r="O253"/>
    </row>
    <row r="254" spans="3:15" x14ac:dyDescent="0.3">
      <c r="C254" s="49" t="str">
        <f>IF(ISBLANK(BurstClassHr1[[#This Row],[Spk/sec-Average]]),"",IF(BurstClassHr1[[#This Row],[Spk/sec-Average]]&lt;$B$3,"LF","HF"))</f>
        <v/>
      </c>
      <c r="D254" s="49" t="str">
        <f>IF(ISBLANK(BurstClassHr1[[#This Row],[%Spikes in Bursts-All]]),"",IF(BurstClassHr1[[#This Row],[%Spikes in Bursts-All]]&lt;$C$3,"LB","HB"))</f>
        <v/>
      </c>
      <c r="E254" s="50" t="str">
        <f t="shared" si="3"/>
        <v/>
      </c>
      <c r="F254"/>
      <c r="G254"/>
      <c r="H254" s="68"/>
      <c r="I254"/>
      <c r="J254"/>
      <c r="K254"/>
      <c r="L254"/>
      <c r="M254"/>
      <c r="N254"/>
      <c r="O254"/>
    </row>
    <row r="255" spans="3:15" x14ac:dyDescent="0.3">
      <c r="C255" s="49" t="str">
        <f>IF(ISBLANK(BurstClassHr1[[#This Row],[Spk/sec-Average]]),"",IF(BurstClassHr1[[#This Row],[Spk/sec-Average]]&lt;$B$3,"LF","HF"))</f>
        <v/>
      </c>
      <c r="D255" s="49" t="str">
        <f>IF(ISBLANK(BurstClassHr1[[#This Row],[%Spikes in Bursts-All]]),"",IF(BurstClassHr1[[#This Row],[%Spikes in Bursts-All]]&lt;$C$3,"LB","HB"))</f>
        <v/>
      </c>
      <c r="E255" s="50" t="str">
        <f t="shared" si="3"/>
        <v/>
      </c>
      <c r="F255"/>
      <c r="G255"/>
      <c r="H255" s="68"/>
      <c r="I255"/>
      <c r="J255"/>
      <c r="K255"/>
      <c r="L255"/>
      <c r="M255"/>
      <c r="N255"/>
      <c r="O255"/>
    </row>
    <row r="256" spans="3:15" x14ac:dyDescent="0.3">
      <c r="C256" s="49" t="str">
        <f>IF(ISBLANK(BurstClassHr1[[#This Row],[Spk/sec-Average]]),"",IF(BurstClassHr1[[#This Row],[Spk/sec-Average]]&lt;$B$3,"LF","HF"))</f>
        <v/>
      </c>
      <c r="D256" s="49" t="str">
        <f>IF(ISBLANK(BurstClassHr1[[#This Row],[%Spikes in Bursts-All]]),"",IF(BurstClassHr1[[#This Row],[%Spikes in Bursts-All]]&lt;$C$3,"LB","HB"))</f>
        <v/>
      </c>
      <c r="E256" s="50" t="str">
        <f t="shared" si="3"/>
        <v/>
      </c>
      <c r="F256"/>
      <c r="G256"/>
      <c r="H256" s="68"/>
      <c r="I256"/>
      <c r="J256"/>
      <c r="K256"/>
      <c r="L256"/>
      <c r="M256"/>
      <c r="N256"/>
      <c r="O256"/>
    </row>
    <row r="257" spans="3:15" x14ac:dyDescent="0.3">
      <c r="C257" s="49" t="str">
        <f>IF(ISBLANK(BurstClassHr1[[#This Row],[Spk/sec-Average]]),"",IF(BurstClassHr1[[#This Row],[Spk/sec-Average]]&lt;$B$3,"LF","HF"))</f>
        <v/>
      </c>
      <c r="D257" s="49" t="str">
        <f>IF(ISBLANK(BurstClassHr1[[#This Row],[%Spikes in Bursts-All]]),"",IF(BurstClassHr1[[#This Row],[%Spikes in Bursts-All]]&lt;$C$3,"LB","HB"))</f>
        <v/>
      </c>
      <c r="E257" s="50" t="str">
        <f t="shared" si="3"/>
        <v/>
      </c>
      <c r="F257"/>
      <c r="G257"/>
      <c r="H257" s="68"/>
      <c r="I257"/>
      <c r="J257"/>
      <c r="K257"/>
      <c r="L257"/>
      <c r="M257"/>
      <c r="N257"/>
      <c r="O257"/>
    </row>
    <row r="258" spans="3:15" x14ac:dyDescent="0.3">
      <c r="C258" s="49" t="str">
        <f>IF(ISBLANK(BurstClassHr1[[#This Row],[Spk/sec-Average]]),"",IF(BurstClassHr1[[#This Row],[Spk/sec-Average]]&lt;$B$3,"LF","HF"))</f>
        <v/>
      </c>
      <c r="D258" s="49" t="str">
        <f>IF(ISBLANK(BurstClassHr1[[#This Row],[%Spikes in Bursts-All]]),"",IF(BurstClassHr1[[#This Row],[%Spikes in Bursts-All]]&lt;$C$3,"LB","HB"))</f>
        <v/>
      </c>
      <c r="E258" s="50" t="str">
        <f t="shared" si="3"/>
        <v/>
      </c>
      <c r="F258"/>
      <c r="G258"/>
      <c r="H258" s="68"/>
      <c r="I258"/>
      <c r="J258"/>
      <c r="K258"/>
      <c r="L258"/>
      <c r="M258"/>
      <c r="N258"/>
      <c r="O258"/>
    </row>
    <row r="259" spans="3:15" x14ac:dyDescent="0.3">
      <c r="C259" s="49" t="str">
        <f>IF(ISBLANK(BurstClassHr1[[#This Row],[Spk/sec-Average]]),"",IF(BurstClassHr1[[#This Row],[Spk/sec-Average]]&lt;$B$3,"LF","HF"))</f>
        <v/>
      </c>
      <c r="D259" s="49" t="str">
        <f>IF(ISBLANK(BurstClassHr1[[#This Row],[%Spikes in Bursts-All]]),"",IF(BurstClassHr1[[#This Row],[%Spikes in Bursts-All]]&lt;$C$3,"LB","HB"))</f>
        <v/>
      </c>
      <c r="E259" s="50" t="str">
        <f t="shared" si="3"/>
        <v/>
      </c>
      <c r="F259"/>
      <c r="G259"/>
      <c r="H259" s="68"/>
      <c r="I259"/>
      <c r="J259"/>
      <c r="K259"/>
      <c r="L259"/>
      <c r="M259"/>
      <c r="N259"/>
      <c r="O259"/>
    </row>
    <row r="260" spans="3:15" x14ac:dyDescent="0.3">
      <c r="C260" s="49" t="str">
        <f>IF(ISBLANK(BurstClassHr1[[#This Row],[Spk/sec-Average]]),"",IF(BurstClassHr1[[#This Row],[Spk/sec-Average]]&lt;$B$3,"LF","HF"))</f>
        <v/>
      </c>
      <c r="D260" s="49" t="str">
        <f>IF(ISBLANK(BurstClassHr1[[#This Row],[%Spikes in Bursts-All]]),"",IF(BurstClassHr1[[#This Row],[%Spikes in Bursts-All]]&lt;$C$3,"LB","HB"))</f>
        <v/>
      </c>
      <c r="E260" s="50" t="str">
        <f t="shared" si="3"/>
        <v/>
      </c>
      <c r="F260"/>
      <c r="G260"/>
      <c r="H260" s="68"/>
      <c r="I260"/>
      <c r="J260"/>
      <c r="K260"/>
      <c r="L260"/>
      <c r="M260"/>
      <c r="N260"/>
      <c r="O260"/>
    </row>
    <row r="261" spans="3:15" x14ac:dyDescent="0.3">
      <c r="C261" s="49" t="str">
        <f>IF(ISBLANK(BurstClassHr1[[#This Row],[Spk/sec-Average]]),"",IF(BurstClassHr1[[#This Row],[Spk/sec-Average]]&lt;$B$3,"LF","HF"))</f>
        <v/>
      </c>
      <c r="D261" s="49" t="str">
        <f>IF(ISBLANK(BurstClassHr1[[#This Row],[%Spikes in Bursts-All]]),"",IF(BurstClassHr1[[#This Row],[%Spikes in Bursts-All]]&lt;$C$3,"LB","HB"))</f>
        <v/>
      </c>
      <c r="E261" s="50" t="str">
        <f t="shared" si="3"/>
        <v/>
      </c>
      <c r="F261"/>
      <c r="G261"/>
      <c r="H261" s="68"/>
      <c r="I261"/>
      <c r="J261"/>
      <c r="K261"/>
      <c r="L261"/>
      <c r="M261"/>
      <c r="N261"/>
      <c r="O261"/>
    </row>
    <row r="262" spans="3:15" x14ac:dyDescent="0.3">
      <c r="C262" s="49" t="str">
        <f>IF(ISBLANK(BurstClassHr1[[#This Row],[Spk/sec-Average]]),"",IF(BurstClassHr1[[#This Row],[Spk/sec-Average]]&lt;$B$3,"LF","HF"))</f>
        <v/>
      </c>
      <c r="D262" s="49" t="str">
        <f>IF(ISBLANK(BurstClassHr1[[#This Row],[%Spikes in Bursts-All]]),"",IF(BurstClassHr1[[#This Row],[%Spikes in Bursts-All]]&lt;$C$3,"LB","HB"))</f>
        <v/>
      </c>
      <c r="E262" s="50" t="str">
        <f t="shared" si="3"/>
        <v/>
      </c>
      <c r="F262"/>
      <c r="G262"/>
      <c r="H262" s="68"/>
      <c r="I262"/>
      <c r="J262"/>
      <c r="K262"/>
      <c r="L262"/>
      <c r="M262"/>
      <c r="N262"/>
      <c r="O262"/>
    </row>
    <row r="263" spans="3:15" x14ac:dyDescent="0.3">
      <c r="C263" s="49" t="str">
        <f>IF(ISBLANK(BurstClassHr1[[#This Row],[Spk/sec-Average]]),"",IF(BurstClassHr1[[#This Row],[Spk/sec-Average]]&lt;$B$3,"LF","HF"))</f>
        <v/>
      </c>
      <c r="D263" s="49" t="str">
        <f>IF(ISBLANK(BurstClassHr1[[#This Row],[%Spikes in Bursts-All]]),"",IF(BurstClassHr1[[#This Row],[%Spikes in Bursts-All]]&lt;$C$3,"LB","HB"))</f>
        <v/>
      </c>
      <c r="E263" s="50" t="str">
        <f t="shared" si="3"/>
        <v/>
      </c>
      <c r="F263"/>
      <c r="G263"/>
      <c r="H263" s="68"/>
      <c r="I263"/>
      <c r="J263"/>
      <c r="K263"/>
      <c r="L263"/>
      <c r="M263"/>
      <c r="N263"/>
      <c r="O263"/>
    </row>
    <row r="264" spans="3:15" x14ac:dyDescent="0.3">
      <c r="C264" s="49" t="str">
        <f>IF(ISBLANK(BurstClassHr1[[#This Row],[Spk/sec-Average]]),"",IF(BurstClassHr1[[#This Row],[Spk/sec-Average]]&lt;$B$3,"LF","HF"))</f>
        <v/>
      </c>
      <c r="D264" s="49" t="str">
        <f>IF(ISBLANK(BurstClassHr1[[#This Row],[%Spikes in Bursts-All]]),"",IF(BurstClassHr1[[#This Row],[%Spikes in Bursts-All]]&lt;$C$3,"LB","HB"))</f>
        <v/>
      </c>
      <c r="E264" s="50" t="str">
        <f t="shared" si="3"/>
        <v/>
      </c>
      <c r="F264"/>
      <c r="G264"/>
      <c r="H264" s="68"/>
      <c r="I264"/>
      <c r="J264"/>
      <c r="K264"/>
      <c r="L264"/>
      <c r="M264"/>
      <c r="N264"/>
      <c r="O264"/>
    </row>
    <row r="265" spans="3:15" x14ac:dyDescent="0.3">
      <c r="C265" s="49" t="str">
        <f>IF(ISBLANK(BurstClassHr1[[#This Row],[Spk/sec-Average]]),"",IF(BurstClassHr1[[#This Row],[Spk/sec-Average]]&lt;$B$3,"LF","HF"))</f>
        <v/>
      </c>
      <c r="D265" s="49" t="str">
        <f>IF(ISBLANK(BurstClassHr1[[#This Row],[%Spikes in Bursts-All]]),"",IF(BurstClassHr1[[#This Row],[%Spikes in Bursts-All]]&lt;$C$3,"LB","HB"))</f>
        <v/>
      </c>
      <c r="E265" s="50" t="str">
        <f t="shared" si="3"/>
        <v/>
      </c>
      <c r="F265"/>
      <c r="G265"/>
      <c r="H265" s="68"/>
      <c r="I265"/>
      <c r="J265"/>
      <c r="K265"/>
      <c r="L265"/>
      <c r="M265"/>
      <c r="N265"/>
      <c r="O265"/>
    </row>
    <row r="266" spans="3:15" x14ac:dyDescent="0.3">
      <c r="C266" s="49" t="str">
        <f>IF(ISBLANK(BurstClassHr1[[#This Row],[Spk/sec-Average]]),"",IF(BurstClassHr1[[#This Row],[Spk/sec-Average]]&lt;$B$3,"LF","HF"))</f>
        <v/>
      </c>
      <c r="D266" s="49" t="str">
        <f>IF(ISBLANK(BurstClassHr1[[#This Row],[%Spikes in Bursts-All]]),"",IF(BurstClassHr1[[#This Row],[%Spikes in Bursts-All]]&lt;$C$3,"LB","HB"))</f>
        <v/>
      </c>
      <c r="E266" s="50" t="str">
        <f t="shared" si="3"/>
        <v/>
      </c>
      <c r="F266"/>
      <c r="G266"/>
      <c r="H266" s="68"/>
      <c r="I266"/>
      <c r="J266"/>
      <c r="K266"/>
      <c r="L266"/>
      <c r="M266"/>
      <c r="N266"/>
      <c r="O266"/>
    </row>
    <row r="267" spans="3:15" x14ac:dyDescent="0.3">
      <c r="C267" s="49" t="str">
        <f>IF(ISBLANK(BurstClassHr1[[#This Row],[Spk/sec-Average]]),"",IF(BurstClassHr1[[#This Row],[Spk/sec-Average]]&lt;$B$3,"LF","HF"))</f>
        <v/>
      </c>
      <c r="D267" s="49" t="str">
        <f>IF(ISBLANK(BurstClassHr1[[#This Row],[%Spikes in Bursts-All]]),"",IF(BurstClassHr1[[#This Row],[%Spikes in Bursts-All]]&lt;$C$3,"LB","HB"))</f>
        <v/>
      </c>
      <c r="E267" s="50" t="str">
        <f t="shared" si="3"/>
        <v/>
      </c>
      <c r="F267"/>
      <c r="G267"/>
      <c r="H267" s="68"/>
      <c r="I267"/>
      <c r="J267"/>
      <c r="K267"/>
      <c r="L267"/>
      <c r="M267"/>
      <c r="N267"/>
      <c r="O267"/>
    </row>
    <row r="268" spans="3:15" x14ac:dyDescent="0.3">
      <c r="C268" s="49" t="str">
        <f>IF(ISBLANK(BurstClassHr1[[#This Row],[Spk/sec-Average]]),"",IF(BurstClassHr1[[#This Row],[Spk/sec-Average]]&lt;$B$3,"LF","HF"))</f>
        <v/>
      </c>
      <c r="D268" s="49" t="str">
        <f>IF(ISBLANK(BurstClassHr1[[#This Row],[%Spikes in Bursts-All]]),"",IF(BurstClassHr1[[#This Row],[%Spikes in Bursts-All]]&lt;$C$3,"LB","HB"))</f>
        <v/>
      </c>
      <c r="E268" s="50" t="str">
        <f t="shared" si="3"/>
        <v/>
      </c>
      <c r="F268"/>
      <c r="G268"/>
      <c r="H268" s="68"/>
      <c r="I268"/>
      <c r="J268"/>
      <c r="K268"/>
      <c r="L268"/>
      <c r="M268"/>
      <c r="N268"/>
      <c r="O268"/>
    </row>
    <row r="269" spans="3:15" x14ac:dyDescent="0.3">
      <c r="C269" s="49" t="str">
        <f>IF(ISBLANK(BurstClassHr1[[#This Row],[Spk/sec-Average]]),"",IF(BurstClassHr1[[#This Row],[Spk/sec-Average]]&lt;$B$3,"LF","HF"))</f>
        <v/>
      </c>
      <c r="D269" s="49" t="str">
        <f>IF(ISBLANK(BurstClassHr1[[#This Row],[%Spikes in Bursts-All]]),"",IF(BurstClassHr1[[#This Row],[%Spikes in Bursts-All]]&lt;$C$3,"LB","HB"))</f>
        <v/>
      </c>
      <c r="E269" s="50" t="str">
        <f t="shared" si="3"/>
        <v/>
      </c>
      <c r="F269"/>
      <c r="G269"/>
      <c r="H269" s="68"/>
      <c r="I269"/>
      <c r="J269"/>
      <c r="K269"/>
      <c r="L269"/>
      <c r="M269"/>
      <c r="N269"/>
      <c r="O269"/>
    </row>
    <row r="270" spans="3:15" x14ac:dyDescent="0.3">
      <c r="C270" s="49" t="str">
        <f>IF(ISBLANK(BurstClassHr1[[#This Row],[Spk/sec-Average]]),"",IF(BurstClassHr1[[#This Row],[Spk/sec-Average]]&lt;$B$3,"LF","HF"))</f>
        <v/>
      </c>
      <c r="D270" s="49" t="str">
        <f>IF(ISBLANK(BurstClassHr1[[#This Row],[%Spikes in Bursts-All]]),"",IF(BurstClassHr1[[#This Row],[%Spikes in Bursts-All]]&lt;$C$3,"LB","HB"))</f>
        <v/>
      </c>
      <c r="E270" s="50" t="str">
        <f t="shared" si="3"/>
        <v/>
      </c>
      <c r="F270"/>
      <c r="G270"/>
      <c r="H270" s="68"/>
      <c r="I270"/>
      <c r="J270"/>
      <c r="K270"/>
      <c r="L270"/>
      <c r="M270"/>
      <c r="N270"/>
      <c r="O270"/>
    </row>
    <row r="271" spans="3:15" x14ac:dyDescent="0.3">
      <c r="C271" s="49" t="str">
        <f>IF(ISBLANK(BurstClassHr1[[#This Row],[Spk/sec-Average]]),"",IF(BurstClassHr1[[#This Row],[Spk/sec-Average]]&lt;$B$3,"LF","HF"))</f>
        <v/>
      </c>
      <c r="D271" s="49" t="str">
        <f>IF(ISBLANK(BurstClassHr1[[#This Row],[%Spikes in Bursts-All]]),"",IF(BurstClassHr1[[#This Row],[%Spikes in Bursts-All]]&lt;$C$3,"LB","HB"))</f>
        <v/>
      </c>
      <c r="E271" s="50" t="str">
        <f t="shared" si="3"/>
        <v/>
      </c>
      <c r="F271"/>
      <c r="G271"/>
      <c r="H271" s="68"/>
      <c r="I271"/>
      <c r="J271"/>
      <c r="K271"/>
      <c r="L271"/>
      <c r="M271"/>
      <c r="N271"/>
      <c r="O271"/>
    </row>
    <row r="272" spans="3:15" x14ac:dyDescent="0.3">
      <c r="C272" s="49" t="str">
        <f>IF(ISBLANK(BurstClassHr1[[#This Row],[Spk/sec-Average]]),"",IF(BurstClassHr1[[#This Row],[Spk/sec-Average]]&lt;$B$3,"LF","HF"))</f>
        <v/>
      </c>
      <c r="D272" s="49" t="str">
        <f>IF(ISBLANK(BurstClassHr1[[#This Row],[%Spikes in Bursts-All]]),"",IF(BurstClassHr1[[#This Row],[%Spikes in Bursts-All]]&lt;$C$3,"LB","HB"))</f>
        <v/>
      </c>
      <c r="E272" s="50" t="str">
        <f t="shared" si="3"/>
        <v/>
      </c>
      <c r="F272"/>
      <c r="G272"/>
      <c r="H272" s="68"/>
      <c r="I272"/>
      <c r="J272"/>
      <c r="K272"/>
      <c r="L272"/>
      <c r="M272"/>
      <c r="N272"/>
      <c r="O272"/>
    </row>
    <row r="273" spans="3:15" x14ac:dyDescent="0.3">
      <c r="C273" s="49" t="str">
        <f>IF(ISBLANK(BurstClassHr1[[#This Row],[Spk/sec-Average]]),"",IF(BurstClassHr1[[#This Row],[Spk/sec-Average]]&lt;$B$3,"LF","HF"))</f>
        <v/>
      </c>
      <c r="D273" s="49" t="str">
        <f>IF(ISBLANK(BurstClassHr1[[#This Row],[%Spikes in Bursts-All]]),"",IF(BurstClassHr1[[#This Row],[%Spikes in Bursts-All]]&lt;$C$3,"LB","HB"))</f>
        <v/>
      </c>
      <c r="E273" s="50" t="str">
        <f t="shared" si="3"/>
        <v/>
      </c>
      <c r="F273"/>
      <c r="G273"/>
      <c r="H273" s="68"/>
      <c r="I273"/>
      <c r="J273"/>
      <c r="K273"/>
      <c r="L273"/>
      <c r="M273"/>
      <c r="N273"/>
      <c r="O273"/>
    </row>
    <row r="274" spans="3:15" x14ac:dyDescent="0.3">
      <c r="C274" s="49" t="str">
        <f>IF(ISBLANK(BurstClassHr1[[#This Row],[Spk/sec-Average]]),"",IF(BurstClassHr1[[#This Row],[Spk/sec-Average]]&lt;$B$3,"LF","HF"))</f>
        <v/>
      </c>
      <c r="D274" s="49" t="str">
        <f>IF(ISBLANK(BurstClassHr1[[#This Row],[%Spikes in Bursts-All]]),"",IF(BurstClassHr1[[#This Row],[%Spikes in Bursts-All]]&lt;$C$3,"LB","HB"))</f>
        <v/>
      </c>
      <c r="E274" s="50" t="str">
        <f t="shared" si="3"/>
        <v/>
      </c>
      <c r="F274"/>
      <c r="G274"/>
      <c r="H274" s="68"/>
      <c r="I274"/>
      <c r="J274"/>
      <c r="K274"/>
      <c r="L274"/>
      <c r="M274"/>
      <c r="N274"/>
      <c r="O274"/>
    </row>
    <row r="275" spans="3:15" x14ac:dyDescent="0.3">
      <c r="C275" s="49" t="str">
        <f>IF(ISBLANK(BurstClassHr1[[#This Row],[Spk/sec-Average]]),"",IF(BurstClassHr1[[#This Row],[Spk/sec-Average]]&lt;$B$3,"LF","HF"))</f>
        <v/>
      </c>
      <c r="D275" s="49" t="str">
        <f>IF(ISBLANK(BurstClassHr1[[#This Row],[%Spikes in Bursts-All]]),"",IF(BurstClassHr1[[#This Row],[%Spikes in Bursts-All]]&lt;$C$3,"LB","HB"))</f>
        <v/>
      </c>
      <c r="E275" s="50" t="str">
        <f t="shared" si="3"/>
        <v/>
      </c>
      <c r="F275"/>
      <c r="G275"/>
      <c r="H275" s="68"/>
      <c r="I275"/>
      <c r="J275"/>
      <c r="K275"/>
      <c r="L275"/>
      <c r="M275"/>
      <c r="N275"/>
      <c r="O275"/>
    </row>
    <row r="276" spans="3:15" x14ac:dyDescent="0.3">
      <c r="C276" s="49" t="str">
        <f>IF(ISBLANK(BurstClassHr1[[#This Row],[Spk/sec-Average]]),"",IF(BurstClassHr1[[#This Row],[Spk/sec-Average]]&lt;$B$3,"LF","HF"))</f>
        <v/>
      </c>
      <c r="D276" s="49" t="str">
        <f>IF(ISBLANK(BurstClassHr1[[#This Row],[%Spikes in Bursts-All]]),"",IF(BurstClassHr1[[#This Row],[%Spikes in Bursts-All]]&lt;$C$3,"LB","HB"))</f>
        <v/>
      </c>
      <c r="E276" s="50" t="str">
        <f t="shared" si="3"/>
        <v/>
      </c>
      <c r="F276"/>
      <c r="G276"/>
      <c r="H276" s="68"/>
      <c r="I276"/>
      <c r="J276"/>
      <c r="K276"/>
      <c r="L276"/>
      <c r="M276"/>
      <c r="N276"/>
      <c r="O276"/>
    </row>
    <row r="277" spans="3:15" x14ac:dyDescent="0.3">
      <c r="C277" s="49" t="str">
        <f>IF(ISBLANK(BurstClassHr1[[#This Row],[Spk/sec-Average]]),"",IF(BurstClassHr1[[#This Row],[Spk/sec-Average]]&lt;$B$3,"LF","HF"))</f>
        <v/>
      </c>
      <c r="D277" s="49" t="str">
        <f>IF(ISBLANK(BurstClassHr1[[#This Row],[%Spikes in Bursts-All]]),"",IF(BurstClassHr1[[#This Row],[%Spikes in Bursts-All]]&lt;$C$3,"LB","HB"))</f>
        <v/>
      </c>
      <c r="E277" s="50" t="str">
        <f t="shared" si="3"/>
        <v/>
      </c>
      <c r="F277"/>
      <c r="G277"/>
      <c r="H277" s="68"/>
      <c r="I277"/>
      <c r="J277"/>
      <c r="K277"/>
      <c r="L277"/>
      <c r="M277"/>
      <c r="N277"/>
      <c r="O277"/>
    </row>
    <row r="278" spans="3:15" x14ac:dyDescent="0.3">
      <c r="C278" s="49" t="str">
        <f>IF(ISBLANK(BurstClassHr1[[#This Row],[Spk/sec-Average]]),"",IF(BurstClassHr1[[#This Row],[Spk/sec-Average]]&lt;$B$3,"LF","HF"))</f>
        <v/>
      </c>
      <c r="D278" s="49" t="str">
        <f>IF(ISBLANK(BurstClassHr1[[#This Row],[%Spikes in Bursts-All]]),"",IF(BurstClassHr1[[#This Row],[%Spikes in Bursts-All]]&lt;$C$3,"LB","HB"))</f>
        <v/>
      </c>
      <c r="E278" s="50" t="str">
        <f t="shared" si="3"/>
        <v/>
      </c>
      <c r="F278"/>
      <c r="G278"/>
      <c r="H278" s="68"/>
      <c r="I278"/>
      <c r="J278"/>
      <c r="K278"/>
      <c r="L278"/>
      <c r="M278"/>
      <c r="N278"/>
      <c r="O278"/>
    </row>
    <row r="279" spans="3:15" x14ac:dyDescent="0.3">
      <c r="C279" s="49" t="str">
        <f>IF(ISBLANK(BurstClassHr1[[#This Row],[Spk/sec-Average]]),"",IF(BurstClassHr1[[#This Row],[Spk/sec-Average]]&lt;$B$3,"LF","HF"))</f>
        <v/>
      </c>
      <c r="D279" s="49" t="str">
        <f>IF(ISBLANK(BurstClassHr1[[#This Row],[%Spikes in Bursts-All]]),"",IF(BurstClassHr1[[#This Row],[%Spikes in Bursts-All]]&lt;$C$3,"LB","HB"))</f>
        <v/>
      </c>
      <c r="E279" s="50" t="str">
        <f t="shared" si="3"/>
        <v/>
      </c>
      <c r="F279"/>
      <c r="G279"/>
      <c r="H279" s="68"/>
      <c r="I279"/>
      <c r="J279"/>
      <c r="K279"/>
      <c r="L279"/>
      <c r="M279"/>
      <c r="N279"/>
      <c r="O279"/>
    </row>
    <row r="280" spans="3:15" x14ac:dyDescent="0.3">
      <c r="C280" s="49" t="str">
        <f>IF(ISBLANK(BurstClassHr1[[#This Row],[Spk/sec-Average]]),"",IF(BurstClassHr1[[#This Row],[Spk/sec-Average]]&lt;$B$3,"LF","HF"))</f>
        <v/>
      </c>
      <c r="D280" s="49" t="str">
        <f>IF(ISBLANK(BurstClassHr1[[#This Row],[%Spikes in Bursts-All]]),"",IF(BurstClassHr1[[#This Row],[%Spikes in Bursts-All]]&lt;$C$3,"LB","HB"))</f>
        <v/>
      </c>
      <c r="E280" s="50" t="str">
        <f t="shared" si="3"/>
        <v/>
      </c>
      <c r="F280"/>
      <c r="G280"/>
      <c r="H280" s="68"/>
      <c r="I280"/>
      <c r="J280"/>
      <c r="K280"/>
      <c r="L280"/>
      <c r="M280"/>
      <c r="N280"/>
      <c r="O280"/>
    </row>
    <row r="281" spans="3:15" x14ac:dyDescent="0.3">
      <c r="C281" s="49" t="str">
        <f>IF(ISBLANK(BurstClassHr1[[#This Row],[Spk/sec-Average]]),"",IF(BurstClassHr1[[#This Row],[Spk/sec-Average]]&lt;$B$3,"LF","HF"))</f>
        <v/>
      </c>
      <c r="D281" s="49" t="str">
        <f>IF(ISBLANK(BurstClassHr1[[#This Row],[%Spikes in Bursts-All]]),"",IF(BurstClassHr1[[#This Row],[%Spikes in Bursts-All]]&lt;$C$3,"LB","HB"))</f>
        <v/>
      </c>
      <c r="E281" s="50" t="str">
        <f t="shared" si="3"/>
        <v/>
      </c>
      <c r="F281"/>
      <c r="G281"/>
      <c r="H281" s="68"/>
      <c r="I281"/>
      <c r="J281"/>
      <c r="K281"/>
      <c r="L281"/>
      <c r="M281"/>
      <c r="N281"/>
      <c r="O281"/>
    </row>
    <row r="282" spans="3:15" x14ac:dyDescent="0.3">
      <c r="C282" s="49" t="str">
        <f>IF(ISBLANK(BurstClassHr1[[#This Row],[Spk/sec-Average]]),"",IF(BurstClassHr1[[#This Row],[Spk/sec-Average]]&lt;$B$3,"LF","HF"))</f>
        <v/>
      </c>
      <c r="D282" s="49" t="str">
        <f>IF(ISBLANK(BurstClassHr1[[#This Row],[%Spikes in Bursts-All]]),"",IF(BurstClassHr1[[#This Row],[%Spikes in Bursts-All]]&lt;$C$3,"LB","HB"))</f>
        <v/>
      </c>
      <c r="E282" s="50" t="str">
        <f t="shared" ref="E282:E345" si="4">CONCATENATE(C282,D282)</f>
        <v/>
      </c>
      <c r="F282"/>
      <c r="G282"/>
      <c r="H282" s="68"/>
      <c r="I282"/>
      <c r="J282"/>
      <c r="K282"/>
      <c r="L282"/>
      <c r="M282"/>
      <c r="N282"/>
      <c r="O282"/>
    </row>
    <row r="283" spans="3:15" x14ac:dyDescent="0.3">
      <c r="C283" s="49" t="str">
        <f>IF(ISBLANK(BurstClassHr1[[#This Row],[Spk/sec-Average]]),"",IF(BurstClassHr1[[#This Row],[Spk/sec-Average]]&lt;$B$3,"LF","HF"))</f>
        <v/>
      </c>
      <c r="D283" s="49" t="str">
        <f>IF(ISBLANK(BurstClassHr1[[#This Row],[%Spikes in Bursts-All]]),"",IF(BurstClassHr1[[#This Row],[%Spikes in Bursts-All]]&lt;$C$3,"LB","HB"))</f>
        <v/>
      </c>
      <c r="E283" s="50" t="str">
        <f t="shared" si="4"/>
        <v/>
      </c>
      <c r="F283"/>
      <c r="G283"/>
      <c r="H283" s="68"/>
      <c r="I283"/>
      <c r="J283"/>
      <c r="K283"/>
      <c r="L283"/>
      <c r="M283"/>
      <c r="N283"/>
      <c r="O283"/>
    </row>
    <row r="284" spans="3:15" x14ac:dyDescent="0.3">
      <c r="C284" s="49" t="str">
        <f>IF(ISBLANK(BurstClassHr1[[#This Row],[Spk/sec-Average]]),"",IF(BurstClassHr1[[#This Row],[Spk/sec-Average]]&lt;$B$3,"LF","HF"))</f>
        <v/>
      </c>
      <c r="D284" s="49" t="str">
        <f>IF(ISBLANK(BurstClassHr1[[#This Row],[%Spikes in Bursts-All]]),"",IF(BurstClassHr1[[#This Row],[%Spikes in Bursts-All]]&lt;$C$3,"LB","HB"))</f>
        <v/>
      </c>
      <c r="E284" s="50" t="str">
        <f t="shared" si="4"/>
        <v/>
      </c>
      <c r="F284"/>
      <c r="G284"/>
      <c r="H284" s="68"/>
      <c r="I284"/>
      <c r="J284"/>
      <c r="K284"/>
      <c r="L284"/>
      <c r="M284"/>
      <c r="N284"/>
      <c r="O284"/>
    </row>
    <row r="285" spans="3:15" x14ac:dyDescent="0.3">
      <c r="C285" s="49" t="str">
        <f>IF(ISBLANK(BurstClassHr1[[#This Row],[Spk/sec-Average]]),"",IF(BurstClassHr1[[#This Row],[Spk/sec-Average]]&lt;$B$3,"LF","HF"))</f>
        <v/>
      </c>
      <c r="D285" s="49" t="str">
        <f>IF(ISBLANK(BurstClassHr1[[#This Row],[%Spikes in Bursts-All]]),"",IF(BurstClassHr1[[#This Row],[%Spikes in Bursts-All]]&lt;$C$3,"LB","HB"))</f>
        <v/>
      </c>
      <c r="E285" s="50" t="str">
        <f t="shared" si="4"/>
        <v/>
      </c>
      <c r="F285"/>
      <c r="G285"/>
      <c r="H285" s="68"/>
      <c r="I285"/>
      <c r="J285"/>
      <c r="K285"/>
      <c r="L285"/>
      <c r="M285"/>
      <c r="N285"/>
      <c r="O285"/>
    </row>
    <row r="286" spans="3:15" x14ac:dyDescent="0.3">
      <c r="C286" s="49" t="str">
        <f>IF(ISBLANK(BurstClassHr1[[#This Row],[Spk/sec-Average]]),"",IF(BurstClassHr1[[#This Row],[Spk/sec-Average]]&lt;$B$3,"LF","HF"))</f>
        <v/>
      </c>
      <c r="D286" s="49" t="str">
        <f>IF(ISBLANK(BurstClassHr1[[#This Row],[%Spikes in Bursts-All]]),"",IF(BurstClassHr1[[#This Row],[%Spikes in Bursts-All]]&lt;$C$3,"LB","HB"))</f>
        <v/>
      </c>
      <c r="E286" s="50" t="str">
        <f t="shared" si="4"/>
        <v/>
      </c>
      <c r="F286"/>
      <c r="G286"/>
      <c r="H286" s="68"/>
      <c r="I286"/>
      <c r="J286"/>
      <c r="K286"/>
      <c r="L286"/>
      <c r="M286"/>
      <c r="N286"/>
      <c r="O286"/>
    </row>
    <row r="287" spans="3:15" x14ac:dyDescent="0.3">
      <c r="C287" s="49" t="str">
        <f>IF(ISBLANK(BurstClassHr1[[#This Row],[Spk/sec-Average]]),"",IF(BurstClassHr1[[#This Row],[Spk/sec-Average]]&lt;$B$3,"LF","HF"))</f>
        <v/>
      </c>
      <c r="D287" s="49" t="str">
        <f>IF(ISBLANK(BurstClassHr1[[#This Row],[%Spikes in Bursts-All]]),"",IF(BurstClassHr1[[#This Row],[%Spikes in Bursts-All]]&lt;$C$3,"LB","HB"))</f>
        <v/>
      </c>
      <c r="E287" s="50" t="str">
        <f t="shared" si="4"/>
        <v/>
      </c>
      <c r="F287"/>
      <c r="G287"/>
      <c r="H287" s="68"/>
      <c r="I287"/>
      <c r="J287"/>
      <c r="K287"/>
      <c r="L287"/>
      <c r="M287"/>
      <c r="N287"/>
      <c r="O287"/>
    </row>
    <row r="288" spans="3:15" x14ac:dyDescent="0.3">
      <c r="C288" s="49" t="str">
        <f>IF(ISBLANK(BurstClassHr1[[#This Row],[Spk/sec-Average]]),"",IF(BurstClassHr1[[#This Row],[Spk/sec-Average]]&lt;$B$3,"LF","HF"))</f>
        <v/>
      </c>
      <c r="D288" s="49" t="str">
        <f>IF(ISBLANK(BurstClassHr1[[#This Row],[%Spikes in Bursts-All]]),"",IF(BurstClassHr1[[#This Row],[%Spikes in Bursts-All]]&lt;$C$3,"LB","HB"))</f>
        <v/>
      </c>
      <c r="E288" s="50" t="str">
        <f t="shared" si="4"/>
        <v/>
      </c>
      <c r="F288"/>
      <c r="G288"/>
      <c r="H288" s="68"/>
      <c r="I288"/>
      <c r="J288"/>
      <c r="K288"/>
      <c r="L288"/>
      <c r="M288"/>
      <c r="N288"/>
      <c r="O288"/>
    </row>
    <row r="289" spans="3:15" x14ac:dyDescent="0.3">
      <c r="C289" s="49" t="str">
        <f>IF(ISBLANK(BurstClassHr1[[#This Row],[Spk/sec-Average]]),"",IF(BurstClassHr1[[#This Row],[Spk/sec-Average]]&lt;$B$3,"LF","HF"))</f>
        <v/>
      </c>
      <c r="D289" s="49" t="str">
        <f>IF(ISBLANK(BurstClassHr1[[#This Row],[%Spikes in Bursts-All]]),"",IF(BurstClassHr1[[#This Row],[%Spikes in Bursts-All]]&lt;$C$3,"LB","HB"))</f>
        <v/>
      </c>
      <c r="E289" s="50" t="str">
        <f t="shared" si="4"/>
        <v/>
      </c>
      <c r="F289"/>
      <c r="G289"/>
      <c r="H289" s="68"/>
      <c r="I289"/>
      <c r="J289"/>
      <c r="K289"/>
      <c r="L289"/>
      <c r="M289"/>
      <c r="N289"/>
      <c r="O289"/>
    </row>
    <row r="290" spans="3:15" x14ac:dyDescent="0.3">
      <c r="C290" s="49" t="str">
        <f>IF(ISBLANK(BurstClassHr1[[#This Row],[Spk/sec-Average]]),"",IF(BurstClassHr1[[#This Row],[Spk/sec-Average]]&lt;$B$3,"LF","HF"))</f>
        <v/>
      </c>
      <c r="D290" s="49" t="str">
        <f>IF(ISBLANK(BurstClassHr1[[#This Row],[%Spikes in Bursts-All]]),"",IF(BurstClassHr1[[#This Row],[%Spikes in Bursts-All]]&lt;$C$3,"LB","HB"))</f>
        <v/>
      </c>
      <c r="E290" s="50" t="str">
        <f t="shared" si="4"/>
        <v/>
      </c>
      <c r="F290"/>
      <c r="G290"/>
      <c r="H290" s="68"/>
      <c r="I290"/>
      <c r="J290"/>
      <c r="K290"/>
      <c r="L290"/>
      <c r="M290"/>
      <c r="N290"/>
      <c r="O290"/>
    </row>
    <row r="291" spans="3:15" x14ac:dyDescent="0.3">
      <c r="C291" s="49" t="str">
        <f>IF(ISBLANK(BurstClassHr1[[#This Row],[Spk/sec-Average]]),"",IF(BurstClassHr1[[#This Row],[Spk/sec-Average]]&lt;$B$3,"LF","HF"))</f>
        <v/>
      </c>
      <c r="D291" s="49" t="str">
        <f>IF(ISBLANK(BurstClassHr1[[#This Row],[%Spikes in Bursts-All]]),"",IF(BurstClassHr1[[#This Row],[%Spikes in Bursts-All]]&lt;$C$3,"LB","HB"))</f>
        <v/>
      </c>
      <c r="E291" s="50" t="str">
        <f t="shared" si="4"/>
        <v/>
      </c>
      <c r="F291"/>
      <c r="G291"/>
      <c r="H291" s="68"/>
      <c r="I291"/>
      <c r="J291"/>
      <c r="K291"/>
      <c r="L291"/>
      <c r="M291"/>
      <c r="N291"/>
      <c r="O291"/>
    </row>
    <row r="292" spans="3:15" x14ac:dyDescent="0.3">
      <c r="C292" s="49" t="str">
        <f>IF(ISBLANK(BurstClassHr1[[#This Row],[Spk/sec-Average]]),"",IF(BurstClassHr1[[#This Row],[Spk/sec-Average]]&lt;$B$3,"LF","HF"))</f>
        <v/>
      </c>
      <c r="D292" s="49" t="str">
        <f>IF(ISBLANK(BurstClassHr1[[#This Row],[%Spikes in Bursts-All]]),"",IF(BurstClassHr1[[#This Row],[%Spikes in Bursts-All]]&lt;$C$3,"LB","HB"))</f>
        <v/>
      </c>
      <c r="E292" s="50" t="str">
        <f t="shared" si="4"/>
        <v/>
      </c>
      <c r="F292"/>
      <c r="G292"/>
      <c r="H292" s="68"/>
      <c r="I292"/>
      <c r="J292"/>
      <c r="K292"/>
      <c r="L292"/>
      <c r="M292"/>
      <c r="N292"/>
      <c r="O292"/>
    </row>
    <row r="293" spans="3:15" x14ac:dyDescent="0.3">
      <c r="C293" s="49" t="str">
        <f>IF(ISBLANK(BurstClassHr1[[#This Row],[Spk/sec-Average]]),"",IF(BurstClassHr1[[#This Row],[Spk/sec-Average]]&lt;$B$3,"LF","HF"))</f>
        <v/>
      </c>
      <c r="D293" s="49" t="str">
        <f>IF(ISBLANK(BurstClassHr1[[#This Row],[%Spikes in Bursts-All]]),"",IF(BurstClassHr1[[#This Row],[%Spikes in Bursts-All]]&lt;$C$3,"LB","HB"))</f>
        <v/>
      </c>
      <c r="E293" s="50" t="str">
        <f t="shared" si="4"/>
        <v/>
      </c>
      <c r="F293"/>
      <c r="G293"/>
      <c r="H293" s="68"/>
      <c r="I293"/>
      <c r="J293"/>
      <c r="K293"/>
      <c r="L293"/>
      <c r="M293"/>
      <c r="N293"/>
      <c r="O293"/>
    </row>
    <row r="294" spans="3:15" x14ac:dyDescent="0.3">
      <c r="C294" s="49" t="str">
        <f>IF(ISBLANK(BurstClassHr1[[#This Row],[Spk/sec-Average]]),"",IF(BurstClassHr1[[#This Row],[Spk/sec-Average]]&lt;$B$3,"LF","HF"))</f>
        <v/>
      </c>
      <c r="D294" s="49" t="str">
        <f>IF(ISBLANK(BurstClassHr1[[#This Row],[%Spikes in Bursts-All]]),"",IF(BurstClassHr1[[#This Row],[%Spikes in Bursts-All]]&lt;$C$3,"LB","HB"))</f>
        <v/>
      </c>
      <c r="E294" s="50" t="str">
        <f t="shared" si="4"/>
        <v/>
      </c>
      <c r="F294"/>
      <c r="G294"/>
      <c r="H294" s="68"/>
      <c r="I294"/>
      <c r="J294"/>
      <c r="K294"/>
      <c r="L294"/>
      <c r="M294"/>
      <c r="N294"/>
      <c r="O294"/>
    </row>
    <row r="295" spans="3:15" x14ac:dyDescent="0.3">
      <c r="C295" s="49" t="str">
        <f>IF(ISBLANK(BurstClassHr1[[#This Row],[Spk/sec-Average]]),"",IF(BurstClassHr1[[#This Row],[Spk/sec-Average]]&lt;$B$3,"LF","HF"))</f>
        <v/>
      </c>
      <c r="D295" s="49" t="str">
        <f>IF(ISBLANK(BurstClassHr1[[#This Row],[%Spikes in Bursts-All]]),"",IF(BurstClassHr1[[#This Row],[%Spikes in Bursts-All]]&lt;$C$3,"LB","HB"))</f>
        <v/>
      </c>
      <c r="E295" s="50" t="str">
        <f t="shared" si="4"/>
        <v/>
      </c>
      <c r="F295"/>
      <c r="G295"/>
      <c r="H295" s="68"/>
      <c r="I295"/>
      <c r="J295"/>
      <c r="K295"/>
      <c r="L295"/>
      <c r="M295"/>
      <c r="N295"/>
      <c r="O295"/>
    </row>
    <row r="296" spans="3:15" x14ac:dyDescent="0.3">
      <c r="C296" s="49" t="str">
        <f>IF(ISBLANK(BurstClassHr1[[#This Row],[Spk/sec-Average]]),"",IF(BurstClassHr1[[#This Row],[Spk/sec-Average]]&lt;$B$3,"LF","HF"))</f>
        <v/>
      </c>
      <c r="D296" s="49" t="str">
        <f>IF(ISBLANK(BurstClassHr1[[#This Row],[%Spikes in Bursts-All]]),"",IF(BurstClassHr1[[#This Row],[%Spikes in Bursts-All]]&lt;$C$3,"LB","HB"))</f>
        <v/>
      </c>
      <c r="E296" s="50" t="str">
        <f t="shared" si="4"/>
        <v/>
      </c>
      <c r="F296"/>
      <c r="G296"/>
      <c r="H296" s="68"/>
      <c r="I296"/>
      <c r="J296"/>
      <c r="K296"/>
      <c r="L296"/>
      <c r="M296"/>
      <c r="N296"/>
      <c r="O296"/>
    </row>
    <row r="297" spans="3:15" x14ac:dyDescent="0.3">
      <c r="C297" s="49" t="str">
        <f>IF(ISBLANK(BurstClassHr1[[#This Row],[Spk/sec-Average]]),"",IF(BurstClassHr1[[#This Row],[Spk/sec-Average]]&lt;$B$3,"LF","HF"))</f>
        <v/>
      </c>
      <c r="D297" s="49" t="str">
        <f>IF(ISBLANK(BurstClassHr1[[#This Row],[%Spikes in Bursts-All]]),"",IF(BurstClassHr1[[#This Row],[%Spikes in Bursts-All]]&lt;$C$3,"LB","HB"))</f>
        <v/>
      </c>
      <c r="E297" s="50" t="str">
        <f t="shared" si="4"/>
        <v/>
      </c>
      <c r="F297"/>
      <c r="G297"/>
      <c r="H297" s="68"/>
      <c r="I297"/>
      <c r="J297"/>
      <c r="K297"/>
      <c r="L297"/>
      <c r="M297"/>
      <c r="N297"/>
      <c r="O297"/>
    </row>
    <row r="298" spans="3:15" x14ac:dyDescent="0.3">
      <c r="C298" s="49" t="str">
        <f>IF(ISBLANK(BurstClassHr1[[#This Row],[Spk/sec-Average]]),"",IF(BurstClassHr1[[#This Row],[Spk/sec-Average]]&lt;$B$3,"LF","HF"))</f>
        <v/>
      </c>
      <c r="D298" s="49" t="str">
        <f>IF(ISBLANK(BurstClassHr1[[#This Row],[%Spikes in Bursts-All]]),"",IF(BurstClassHr1[[#This Row],[%Spikes in Bursts-All]]&lt;$C$3,"LB","HB"))</f>
        <v/>
      </c>
      <c r="E298" s="50" t="str">
        <f t="shared" si="4"/>
        <v/>
      </c>
      <c r="F298"/>
      <c r="G298"/>
      <c r="H298" s="68"/>
      <c r="I298"/>
      <c r="J298"/>
      <c r="K298"/>
      <c r="L298"/>
      <c r="M298"/>
      <c r="N298"/>
      <c r="O298"/>
    </row>
    <row r="299" spans="3:15" x14ac:dyDescent="0.3">
      <c r="C299" s="49" t="str">
        <f>IF(ISBLANK(BurstClassHr1[[#This Row],[Spk/sec-Average]]),"",IF(BurstClassHr1[[#This Row],[Spk/sec-Average]]&lt;$B$3,"LF","HF"))</f>
        <v/>
      </c>
      <c r="D299" s="49" t="str">
        <f>IF(ISBLANK(BurstClassHr1[[#This Row],[%Spikes in Bursts-All]]),"",IF(BurstClassHr1[[#This Row],[%Spikes in Bursts-All]]&lt;$C$3,"LB","HB"))</f>
        <v/>
      </c>
      <c r="E299" s="50" t="str">
        <f t="shared" si="4"/>
        <v/>
      </c>
      <c r="F299"/>
      <c r="G299"/>
      <c r="H299" s="68"/>
      <c r="I299"/>
      <c r="J299"/>
      <c r="K299"/>
      <c r="L299"/>
      <c r="M299"/>
      <c r="N299"/>
      <c r="O299"/>
    </row>
    <row r="300" spans="3:15" x14ac:dyDescent="0.3">
      <c r="C300" s="49" t="str">
        <f>IF(ISBLANK(BurstClassHr1[[#This Row],[Spk/sec-Average]]),"",IF(BurstClassHr1[[#This Row],[Spk/sec-Average]]&lt;$B$3,"LF","HF"))</f>
        <v/>
      </c>
      <c r="D300" s="49" t="str">
        <f>IF(ISBLANK(BurstClassHr1[[#This Row],[%Spikes in Bursts-All]]),"",IF(BurstClassHr1[[#This Row],[%Spikes in Bursts-All]]&lt;$C$3,"LB","HB"))</f>
        <v/>
      </c>
      <c r="E300" s="50" t="str">
        <f t="shared" si="4"/>
        <v/>
      </c>
      <c r="F300"/>
      <c r="G300"/>
      <c r="H300" s="68"/>
      <c r="I300"/>
      <c r="J300"/>
      <c r="K300"/>
      <c r="L300"/>
      <c r="M300"/>
      <c r="N300"/>
      <c r="O300"/>
    </row>
    <row r="301" spans="3:15" x14ac:dyDescent="0.3">
      <c r="C301" s="49" t="str">
        <f>IF(ISBLANK(BurstClassHr1[[#This Row],[Spk/sec-Average]]),"",IF(BurstClassHr1[[#This Row],[Spk/sec-Average]]&lt;$B$3,"LF","HF"))</f>
        <v/>
      </c>
      <c r="D301" s="49" t="str">
        <f>IF(ISBLANK(BurstClassHr1[[#This Row],[%Spikes in Bursts-All]]),"",IF(BurstClassHr1[[#This Row],[%Spikes in Bursts-All]]&lt;$C$3,"LB","HB"))</f>
        <v/>
      </c>
      <c r="E301" s="50" t="str">
        <f t="shared" si="4"/>
        <v/>
      </c>
      <c r="F301"/>
      <c r="G301"/>
      <c r="H301" s="68"/>
      <c r="I301"/>
      <c r="J301"/>
      <c r="K301"/>
      <c r="L301"/>
      <c r="M301"/>
      <c r="N301"/>
      <c r="O301"/>
    </row>
    <row r="302" spans="3:15" x14ac:dyDescent="0.3">
      <c r="C302" s="49" t="str">
        <f>IF(ISBLANK(BurstClassHr1[[#This Row],[Spk/sec-Average]]),"",IF(BurstClassHr1[[#This Row],[Spk/sec-Average]]&lt;$B$3,"LF","HF"))</f>
        <v/>
      </c>
      <c r="D302" s="49" t="str">
        <f>IF(ISBLANK(BurstClassHr1[[#This Row],[%Spikes in Bursts-All]]),"",IF(BurstClassHr1[[#This Row],[%Spikes in Bursts-All]]&lt;$C$3,"LB","HB"))</f>
        <v/>
      </c>
      <c r="E302" s="50" t="str">
        <f t="shared" si="4"/>
        <v/>
      </c>
      <c r="F302"/>
      <c r="G302"/>
      <c r="H302" s="68"/>
      <c r="I302"/>
      <c r="J302"/>
      <c r="K302"/>
      <c r="L302"/>
      <c r="M302"/>
      <c r="N302"/>
      <c r="O302"/>
    </row>
    <row r="303" spans="3:15" x14ac:dyDescent="0.3">
      <c r="C303" s="49" t="str">
        <f>IF(ISBLANK(BurstClassHr1[[#This Row],[Spk/sec-Average]]),"",IF(BurstClassHr1[[#This Row],[Spk/sec-Average]]&lt;$B$3,"LF","HF"))</f>
        <v/>
      </c>
      <c r="D303" s="49" t="str">
        <f>IF(ISBLANK(BurstClassHr1[[#This Row],[%Spikes in Bursts-All]]),"",IF(BurstClassHr1[[#This Row],[%Spikes in Bursts-All]]&lt;$C$3,"LB","HB"))</f>
        <v/>
      </c>
      <c r="E303" s="50" t="str">
        <f t="shared" si="4"/>
        <v/>
      </c>
      <c r="F303"/>
      <c r="G303"/>
      <c r="H303" s="68"/>
      <c r="I303"/>
      <c r="J303"/>
      <c r="K303"/>
      <c r="L303"/>
      <c r="M303"/>
      <c r="N303"/>
      <c r="O303"/>
    </row>
    <row r="304" spans="3:15" x14ac:dyDescent="0.3">
      <c r="C304" s="49" t="str">
        <f>IF(ISBLANK(BurstClassHr1[[#This Row],[Spk/sec-Average]]),"",IF(BurstClassHr1[[#This Row],[Spk/sec-Average]]&lt;$B$3,"LF","HF"))</f>
        <v/>
      </c>
      <c r="D304" s="49" t="str">
        <f>IF(ISBLANK(BurstClassHr1[[#This Row],[%Spikes in Bursts-All]]),"",IF(BurstClassHr1[[#This Row],[%Spikes in Bursts-All]]&lt;$C$3,"LB","HB"))</f>
        <v/>
      </c>
      <c r="E304" s="50" t="str">
        <f t="shared" si="4"/>
        <v/>
      </c>
      <c r="F304"/>
      <c r="G304"/>
      <c r="H304" s="68"/>
      <c r="I304"/>
      <c r="J304"/>
      <c r="K304"/>
      <c r="L304"/>
      <c r="M304"/>
      <c r="N304"/>
      <c r="O304"/>
    </row>
    <row r="305" spans="3:15" x14ac:dyDescent="0.3">
      <c r="C305" s="49" t="str">
        <f>IF(ISBLANK(BurstClassHr1[[#This Row],[Spk/sec-Average]]),"",IF(BurstClassHr1[[#This Row],[Spk/sec-Average]]&lt;$B$3,"LF","HF"))</f>
        <v/>
      </c>
      <c r="D305" s="49" t="str">
        <f>IF(ISBLANK(BurstClassHr1[[#This Row],[%Spikes in Bursts-All]]),"",IF(BurstClassHr1[[#This Row],[%Spikes in Bursts-All]]&lt;$C$3,"LB","HB"))</f>
        <v/>
      </c>
      <c r="E305" s="50" t="str">
        <f t="shared" si="4"/>
        <v/>
      </c>
      <c r="F305"/>
      <c r="G305"/>
      <c r="H305" s="68"/>
      <c r="I305"/>
      <c r="J305"/>
      <c r="K305"/>
      <c r="L305"/>
      <c r="M305"/>
      <c r="N305"/>
      <c r="O305"/>
    </row>
    <row r="306" spans="3:15" x14ac:dyDescent="0.3">
      <c r="C306" s="49" t="str">
        <f>IF(ISBLANK(BurstClassHr1[[#This Row],[Spk/sec-Average]]),"",IF(BurstClassHr1[[#This Row],[Spk/sec-Average]]&lt;$B$3,"LF","HF"))</f>
        <v/>
      </c>
      <c r="D306" s="49" t="str">
        <f>IF(ISBLANK(BurstClassHr1[[#This Row],[%Spikes in Bursts-All]]),"",IF(BurstClassHr1[[#This Row],[%Spikes in Bursts-All]]&lt;$C$3,"LB","HB"))</f>
        <v/>
      </c>
      <c r="E306" s="50" t="str">
        <f t="shared" si="4"/>
        <v/>
      </c>
      <c r="F306"/>
      <c r="G306"/>
      <c r="H306" s="68"/>
      <c r="I306"/>
      <c r="J306"/>
      <c r="K306"/>
      <c r="L306"/>
      <c r="M306"/>
      <c r="N306"/>
      <c r="O306"/>
    </row>
    <row r="307" spans="3:15" x14ac:dyDescent="0.3">
      <c r="C307" s="49" t="str">
        <f>IF(ISBLANK(BurstClassHr1[[#This Row],[Spk/sec-Average]]),"",IF(BurstClassHr1[[#This Row],[Spk/sec-Average]]&lt;$B$3,"LF","HF"))</f>
        <v/>
      </c>
      <c r="D307" s="49" t="str">
        <f>IF(ISBLANK(BurstClassHr1[[#This Row],[%Spikes in Bursts-All]]),"",IF(BurstClassHr1[[#This Row],[%Spikes in Bursts-All]]&lt;$C$3,"LB","HB"))</f>
        <v/>
      </c>
      <c r="E307" s="50" t="str">
        <f t="shared" si="4"/>
        <v/>
      </c>
      <c r="F307"/>
      <c r="G307"/>
      <c r="H307" s="68"/>
      <c r="I307"/>
      <c r="J307"/>
      <c r="K307"/>
      <c r="L307"/>
      <c r="M307"/>
      <c r="N307"/>
      <c r="O307"/>
    </row>
    <row r="308" spans="3:15" x14ac:dyDescent="0.3">
      <c r="C308" s="49" t="str">
        <f>IF(ISBLANK(BurstClassHr1[[#This Row],[Spk/sec-Average]]),"",IF(BurstClassHr1[[#This Row],[Spk/sec-Average]]&lt;$B$3,"LF","HF"))</f>
        <v/>
      </c>
      <c r="D308" s="49" t="str">
        <f>IF(ISBLANK(BurstClassHr1[[#This Row],[%Spikes in Bursts-All]]),"",IF(BurstClassHr1[[#This Row],[%Spikes in Bursts-All]]&lt;$C$3,"LB","HB"))</f>
        <v/>
      </c>
      <c r="E308" s="50" t="str">
        <f t="shared" si="4"/>
        <v/>
      </c>
      <c r="F308"/>
      <c r="G308"/>
      <c r="H308" s="68"/>
      <c r="I308"/>
      <c r="J308"/>
      <c r="K308"/>
      <c r="L308"/>
      <c r="M308"/>
      <c r="N308"/>
      <c r="O308"/>
    </row>
    <row r="309" spans="3:15" x14ac:dyDescent="0.3">
      <c r="C309" s="49" t="str">
        <f>IF(ISBLANK(BurstClassHr1[[#This Row],[Spk/sec-Average]]),"",IF(BurstClassHr1[[#This Row],[Spk/sec-Average]]&lt;$B$3,"LF","HF"))</f>
        <v/>
      </c>
      <c r="D309" s="49" t="str">
        <f>IF(ISBLANK(BurstClassHr1[[#This Row],[%Spikes in Bursts-All]]),"",IF(BurstClassHr1[[#This Row],[%Spikes in Bursts-All]]&lt;$C$3,"LB","HB"))</f>
        <v/>
      </c>
      <c r="E309" s="50" t="str">
        <f t="shared" si="4"/>
        <v/>
      </c>
      <c r="F309"/>
      <c r="G309"/>
      <c r="H309" s="68"/>
      <c r="I309"/>
      <c r="J309"/>
      <c r="K309"/>
      <c r="L309"/>
      <c r="M309"/>
      <c r="N309"/>
      <c r="O309"/>
    </row>
    <row r="310" spans="3:15" x14ac:dyDescent="0.3">
      <c r="C310" s="49" t="str">
        <f>IF(ISBLANK(BurstClassHr1[[#This Row],[Spk/sec-Average]]),"",IF(BurstClassHr1[[#This Row],[Spk/sec-Average]]&lt;$B$3,"LF","HF"))</f>
        <v/>
      </c>
      <c r="D310" s="49" t="str">
        <f>IF(ISBLANK(BurstClassHr1[[#This Row],[%Spikes in Bursts-All]]),"",IF(BurstClassHr1[[#This Row],[%Spikes in Bursts-All]]&lt;$C$3,"LB","HB"))</f>
        <v/>
      </c>
      <c r="E310" s="50" t="str">
        <f t="shared" si="4"/>
        <v/>
      </c>
      <c r="F310"/>
      <c r="G310"/>
      <c r="H310" s="68"/>
      <c r="I310"/>
      <c r="J310"/>
      <c r="K310"/>
      <c r="L310"/>
      <c r="M310"/>
      <c r="N310"/>
      <c r="O310"/>
    </row>
    <row r="311" spans="3:15" x14ac:dyDescent="0.3">
      <c r="C311" s="49" t="str">
        <f>IF(ISBLANK(BurstClassHr1[[#This Row],[Spk/sec-Average]]),"",IF(BurstClassHr1[[#This Row],[Spk/sec-Average]]&lt;$B$3,"LF","HF"))</f>
        <v/>
      </c>
      <c r="D311" s="49" t="str">
        <f>IF(ISBLANK(BurstClassHr1[[#This Row],[%Spikes in Bursts-All]]),"",IF(BurstClassHr1[[#This Row],[%Spikes in Bursts-All]]&lt;$C$3,"LB","HB"))</f>
        <v/>
      </c>
      <c r="E311" s="50" t="str">
        <f t="shared" si="4"/>
        <v/>
      </c>
      <c r="F311"/>
      <c r="G311"/>
      <c r="H311" s="68"/>
      <c r="I311"/>
      <c r="J311"/>
      <c r="K311"/>
      <c r="L311"/>
      <c r="M311"/>
      <c r="N311"/>
      <c r="O311"/>
    </row>
    <row r="312" spans="3:15" x14ac:dyDescent="0.3">
      <c r="C312" s="49" t="str">
        <f>IF(ISBLANK(BurstClassHr1[[#This Row],[Spk/sec-Average]]),"",IF(BurstClassHr1[[#This Row],[Spk/sec-Average]]&lt;$B$3,"LF","HF"))</f>
        <v/>
      </c>
      <c r="D312" s="49" t="str">
        <f>IF(ISBLANK(BurstClassHr1[[#This Row],[%Spikes in Bursts-All]]),"",IF(BurstClassHr1[[#This Row],[%Spikes in Bursts-All]]&lt;$C$3,"LB","HB"))</f>
        <v/>
      </c>
      <c r="E312" s="50" t="str">
        <f t="shared" si="4"/>
        <v/>
      </c>
      <c r="F312"/>
      <c r="G312"/>
      <c r="H312" s="68"/>
      <c r="I312"/>
      <c r="J312"/>
      <c r="K312"/>
      <c r="L312"/>
      <c r="M312"/>
      <c r="N312"/>
      <c r="O312"/>
    </row>
    <row r="313" spans="3:15" x14ac:dyDescent="0.3">
      <c r="C313" s="49" t="str">
        <f>IF(ISBLANK(BurstClassHr1[[#This Row],[Spk/sec-Average]]),"",IF(BurstClassHr1[[#This Row],[Spk/sec-Average]]&lt;$B$3,"LF","HF"))</f>
        <v/>
      </c>
      <c r="D313" s="49" t="str">
        <f>IF(ISBLANK(BurstClassHr1[[#This Row],[%Spikes in Bursts-All]]),"",IF(BurstClassHr1[[#This Row],[%Spikes in Bursts-All]]&lt;$C$3,"LB","HB"))</f>
        <v/>
      </c>
      <c r="E313" s="50" t="str">
        <f t="shared" si="4"/>
        <v/>
      </c>
      <c r="F313"/>
      <c r="G313"/>
      <c r="H313" s="68"/>
      <c r="I313"/>
      <c r="J313"/>
      <c r="K313"/>
      <c r="L313"/>
      <c r="M313"/>
      <c r="N313"/>
      <c r="O313"/>
    </row>
    <row r="314" spans="3:15" x14ac:dyDescent="0.3">
      <c r="C314" s="49" t="str">
        <f>IF(ISBLANK(BurstClassHr1[[#This Row],[Spk/sec-Average]]),"",IF(BurstClassHr1[[#This Row],[Spk/sec-Average]]&lt;$B$3,"LF","HF"))</f>
        <v/>
      </c>
      <c r="D314" s="49" t="str">
        <f>IF(ISBLANK(BurstClassHr1[[#This Row],[%Spikes in Bursts-All]]),"",IF(BurstClassHr1[[#This Row],[%Spikes in Bursts-All]]&lt;$C$3,"LB","HB"))</f>
        <v/>
      </c>
      <c r="E314" s="50" t="str">
        <f t="shared" si="4"/>
        <v/>
      </c>
      <c r="F314"/>
      <c r="G314"/>
      <c r="H314" s="68"/>
      <c r="I314"/>
      <c r="J314"/>
      <c r="K314"/>
      <c r="L314"/>
      <c r="M314"/>
      <c r="N314"/>
      <c r="O314"/>
    </row>
    <row r="315" spans="3:15" x14ac:dyDescent="0.3">
      <c r="C315" s="49" t="str">
        <f>IF(ISBLANK(BurstClassHr1[[#This Row],[Spk/sec-Average]]),"",IF(BurstClassHr1[[#This Row],[Spk/sec-Average]]&lt;$B$3,"LF","HF"))</f>
        <v/>
      </c>
      <c r="D315" s="49" t="str">
        <f>IF(ISBLANK(BurstClassHr1[[#This Row],[%Spikes in Bursts-All]]),"",IF(BurstClassHr1[[#This Row],[%Spikes in Bursts-All]]&lt;$C$3,"LB","HB"))</f>
        <v/>
      </c>
      <c r="E315" s="50" t="str">
        <f t="shared" si="4"/>
        <v/>
      </c>
      <c r="F315"/>
      <c r="G315"/>
      <c r="H315" s="68"/>
      <c r="I315"/>
      <c r="J315"/>
      <c r="K315"/>
      <c r="L315"/>
      <c r="M315"/>
      <c r="N315"/>
      <c r="O315"/>
    </row>
    <row r="316" spans="3:15" x14ac:dyDescent="0.3">
      <c r="C316" s="49" t="str">
        <f>IF(ISBLANK(BurstClassHr1[[#This Row],[Spk/sec-Average]]),"",IF(BurstClassHr1[[#This Row],[Spk/sec-Average]]&lt;$B$3,"LF","HF"))</f>
        <v/>
      </c>
      <c r="D316" s="49" t="str">
        <f>IF(ISBLANK(BurstClassHr1[[#This Row],[%Spikes in Bursts-All]]),"",IF(BurstClassHr1[[#This Row],[%Spikes in Bursts-All]]&lt;$C$3,"LB","HB"))</f>
        <v/>
      </c>
      <c r="E316" s="50" t="str">
        <f t="shared" si="4"/>
        <v/>
      </c>
      <c r="F316"/>
      <c r="G316"/>
      <c r="H316" s="68"/>
      <c r="I316"/>
      <c r="J316"/>
      <c r="K316"/>
      <c r="L316"/>
      <c r="M316"/>
      <c r="N316"/>
      <c r="O316"/>
    </row>
    <row r="317" spans="3:15" x14ac:dyDescent="0.3">
      <c r="C317" s="49" t="str">
        <f>IF(ISBLANK(BurstClassHr1[[#This Row],[Spk/sec-Average]]),"",IF(BurstClassHr1[[#This Row],[Spk/sec-Average]]&lt;$B$3,"LF","HF"))</f>
        <v/>
      </c>
      <c r="D317" s="49" t="str">
        <f>IF(ISBLANK(BurstClassHr1[[#This Row],[%Spikes in Bursts-All]]),"",IF(BurstClassHr1[[#This Row],[%Spikes in Bursts-All]]&lt;$C$3,"LB","HB"))</f>
        <v/>
      </c>
      <c r="E317" s="50" t="str">
        <f t="shared" si="4"/>
        <v/>
      </c>
      <c r="F317"/>
      <c r="G317"/>
      <c r="H317" s="68"/>
      <c r="I317"/>
      <c r="J317"/>
      <c r="K317"/>
      <c r="L317"/>
      <c r="M317"/>
      <c r="N317"/>
      <c r="O317"/>
    </row>
    <row r="318" spans="3:15" x14ac:dyDescent="0.3">
      <c r="C318" s="49" t="str">
        <f>IF(ISBLANK(BurstClassHr1[[#This Row],[Spk/sec-Average]]),"",IF(BurstClassHr1[[#This Row],[Spk/sec-Average]]&lt;$B$3,"LF","HF"))</f>
        <v/>
      </c>
      <c r="D318" s="49" t="str">
        <f>IF(ISBLANK(BurstClassHr1[[#This Row],[%Spikes in Bursts-All]]),"",IF(BurstClassHr1[[#This Row],[%Spikes in Bursts-All]]&lt;$C$3,"LB","HB"))</f>
        <v/>
      </c>
      <c r="E318" s="50" t="str">
        <f t="shared" si="4"/>
        <v/>
      </c>
      <c r="F318"/>
      <c r="G318"/>
      <c r="H318" s="68"/>
      <c r="I318"/>
      <c r="J318"/>
      <c r="K318"/>
      <c r="L318"/>
      <c r="M318"/>
      <c r="N318"/>
      <c r="O318"/>
    </row>
    <row r="319" spans="3:15" x14ac:dyDescent="0.3">
      <c r="C319" s="49" t="str">
        <f>IF(ISBLANK(BurstClassHr1[[#This Row],[Spk/sec-Average]]),"",IF(BurstClassHr1[[#This Row],[Spk/sec-Average]]&lt;$B$3,"LF","HF"))</f>
        <v/>
      </c>
      <c r="D319" s="49" t="str">
        <f>IF(ISBLANK(BurstClassHr1[[#This Row],[%Spikes in Bursts-All]]),"",IF(BurstClassHr1[[#This Row],[%Spikes in Bursts-All]]&lt;$C$3,"LB","HB"))</f>
        <v/>
      </c>
      <c r="E319" s="50" t="str">
        <f t="shared" si="4"/>
        <v/>
      </c>
      <c r="F319"/>
      <c r="G319"/>
      <c r="H319" s="68"/>
      <c r="I319"/>
      <c r="J319"/>
      <c r="K319"/>
      <c r="L319"/>
      <c r="M319"/>
      <c r="N319"/>
      <c r="O319"/>
    </row>
    <row r="320" spans="3:15" x14ac:dyDescent="0.3">
      <c r="C320" s="49" t="str">
        <f>IF(ISBLANK(BurstClassHr1[[#This Row],[Spk/sec-Average]]),"",IF(BurstClassHr1[[#This Row],[Spk/sec-Average]]&lt;$B$3,"LF","HF"))</f>
        <v/>
      </c>
      <c r="D320" s="49" t="str">
        <f>IF(ISBLANK(BurstClassHr1[[#This Row],[%Spikes in Bursts-All]]),"",IF(BurstClassHr1[[#This Row],[%Spikes in Bursts-All]]&lt;$C$3,"LB","HB"))</f>
        <v/>
      </c>
      <c r="E320" s="50" t="str">
        <f t="shared" si="4"/>
        <v/>
      </c>
      <c r="F320"/>
      <c r="G320"/>
      <c r="H320" s="68"/>
      <c r="I320"/>
      <c r="J320"/>
      <c r="K320"/>
      <c r="L320"/>
      <c r="M320"/>
      <c r="N320"/>
      <c r="O320"/>
    </row>
    <row r="321" spans="3:15" x14ac:dyDescent="0.3">
      <c r="C321" s="49" t="str">
        <f>IF(ISBLANK(BurstClassHr1[[#This Row],[Spk/sec-Average]]),"",IF(BurstClassHr1[[#This Row],[Spk/sec-Average]]&lt;$B$3,"LF","HF"))</f>
        <v/>
      </c>
      <c r="D321" s="49" t="str">
        <f>IF(ISBLANK(BurstClassHr1[[#This Row],[%Spikes in Bursts-All]]),"",IF(BurstClassHr1[[#This Row],[%Spikes in Bursts-All]]&lt;$C$3,"LB","HB"))</f>
        <v/>
      </c>
      <c r="E321" s="50" t="str">
        <f t="shared" si="4"/>
        <v/>
      </c>
      <c r="F321"/>
      <c r="G321"/>
      <c r="H321" s="68"/>
      <c r="I321"/>
      <c r="J321"/>
      <c r="K321"/>
      <c r="L321"/>
      <c r="M321"/>
      <c r="N321"/>
      <c r="O321"/>
    </row>
    <row r="322" spans="3:15" x14ac:dyDescent="0.3">
      <c r="C322" s="49" t="str">
        <f>IF(ISBLANK(BurstClassHr1[[#This Row],[Spk/sec-Average]]),"",IF(BurstClassHr1[[#This Row],[Spk/sec-Average]]&lt;$B$3,"LF","HF"))</f>
        <v/>
      </c>
      <c r="D322" s="49" t="str">
        <f>IF(ISBLANK(BurstClassHr1[[#This Row],[%Spikes in Bursts-All]]),"",IF(BurstClassHr1[[#This Row],[%Spikes in Bursts-All]]&lt;$C$3,"LB","HB"))</f>
        <v/>
      </c>
      <c r="E322" s="50" t="str">
        <f t="shared" si="4"/>
        <v/>
      </c>
      <c r="F322"/>
      <c r="G322"/>
      <c r="H322" s="68"/>
      <c r="I322"/>
      <c r="J322"/>
      <c r="K322"/>
      <c r="L322"/>
      <c r="M322"/>
      <c r="N322"/>
      <c r="O322"/>
    </row>
    <row r="323" spans="3:15" x14ac:dyDescent="0.3">
      <c r="C323" s="49" t="str">
        <f>IF(ISBLANK(BurstClassHr1[[#This Row],[Spk/sec-Average]]),"",IF(BurstClassHr1[[#This Row],[Spk/sec-Average]]&lt;$B$3,"LF","HF"))</f>
        <v/>
      </c>
      <c r="D323" s="49" t="str">
        <f>IF(ISBLANK(BurstClassHr1[[#This Row],[%Spikes in Bursts-All]]),"",IF(BurstClassHr1[[#This Row],[%Spikes in Bursts-All]]&lt;$C$3,"LB","HB"))</f>
        <v/>
      </c>
      <c r="E323" s="50" t="str">
        <f t="shared" si="4"/>
        <v/>
      </c>
      <c r="F323"/>
      <c r="G323"/>
      <c r="H323" s="68"/>
      <c r="I323"/>
      <c r="J323"/>
      <c r="K323"/>
      <c r="L323"/>
      <c r="M323"/>
      <c r="N323"/>
      <c r="O323"/>
    </row>
    <row r="324" spans="3:15" x14ac:dyDescent="0.3">
      <c r="C324" s="49" t="str">
        <f>IF(ISBLANK(BurstClassHr1[[#This Row],[Spk/sec-Average]]),"",IF(BurstClassHr1[[#This Row],[Spk/sec-Average]]&lt;$B$3,"LF","HF"))</f>
        <v/>
      </c>
      <c r="D324" s="49" t="str">
        <f>IF(ISBLANK(BurstClassHr1[[#This Row],[%Spikes in Bursts-All]]),"",IF(BurstClassHr1[[#This Row],[%Spikes in Bursts-All]]&lt;$C$3,"LB","HB"))</f>
        <v/>
      </c>
      <c r="E324" s="50" t="str">
        <f t="shared" si="4"/>
        <v/>
      </c>
      <c r="F324"/>
      <c r="G324"/>
      <c r="H324" s="68"/>
      <c r="I324"/>
      <c r="J324"/>
      <c r="K324"/>
      <c r="L324"/>
      <c r="M324"/>
      <c r="N324"/>
      <c r="O324"/>
    </row>
    <row r="325" spans="3:15" x14ac:dyDescent="0.3">
      <c r="C325" s="49" t="str">
        <f>IF(ISBLANK(BurstClassHr1[[#This Row],[Spk/sec-Average]]),"",IF(BurstClassHr1[[#This Row],[Spk/sec-Average]]&lt;$B$3,"LF","HF"))</f>
        <v/>
      </c>
      <c r="D325" s="49" t="str">
        <f>IF(ISBLANK(BurstClassHr1[[#This Row],[%Spikes in Bursts-All]]),"",IF(BurstClassHr1[[#This Row],[%Spikes in Bursts-All]]&lt;$C$3,"LB","HB"))</f>
        <v/>
      </c>
      <c r="E325" s="50" t="str">
        <f t="shared" si="4"/>
        <v/>
      </c>
      <c r="F325"/>
      <c r="G325"/>
      <c r="H325" s="68"/>
      <c r="I325"/>
      <c r="J325"/>
      <c r="K325"/>
      <c r="L325"/>
      <c r="M325"/>
      <c r="N325"/>
      <c r="O325"/>
    </row>
    <row r="326" spans="3:15" x14ac:dyDescent="0.3">
      <c r="C326" s="49" t="str">
        <f>IF(ISBLANK(BurstClassHr1[[#This Row],[Spk/sec-Average]]),"",IF(BurstClassHr1[[#This Row],[Spk/sec-Average]]&lt;$B$3,"LF","HF"))</f>
        <v/>
      </c>
      <c r="D326" s="49" t="str">
        <f>IF(ISBLANK(BurstClassHr1[[#This Row],[%Spikes in Bursts-All]]),"",IF(BurstClassHr1[[#This Row],[%Spikes in Bursts-All]]&lt;$C$3,"LB","HB"))</f>
        <v/>
      </c>
      <c r="E326" s="50" t="str">
        <f t="shared" si="4"/>
        <v/>
      </c>
      <c r="F326"/>
      <c r="G326"/>
      <c r="H326" s="68"/>
      <c r="I326"/>
      <c r="J326"/>
      <c r="K326"/>
      <c r="L326"/>
      <c r="M326"/>
      <c r="N326"/>
      <c r="O326"/>
    </row>
    <row r="327" spans="3:15" x14ac:dyDescent="0.3">
      <c r="C327" s="49" t="str">
        <f>IF(ISBLANK(BurstClassHr1[[#This Row],[Spk/sec-Average]]),"",IF(BurstClassHr1[[#This Row],[Spk/sec-Average]]&lt;$B$3,"LF","HF"))</f>
        <v/>
      </c>
      <c r="D327" s="49" t="str">
        <f>IF(ISBLANK(BurstClassHr1[[#This Row],[%Spikes in Bursts-All]]),"",IF(BurstClassHr1[[#This Row],[%Spikes in Bursts-All]]&lt;$C$3,"LB","HB"))</f>
        <v/>
      </c>
      <c r="E327" s="50" t="str">
        <f t="shared" si="4"/>
        <v/>
      </c>
      <c r="F327"/>
      <c r="G327"/>
      <c r="H327" s="68"/>
      <c r="I327"/>
      <c r="J327"/>
      <c r="K327"/>
      <c r="L327"/>
      <c r="M327"/>
      <c r="N327"/>
      <c r="O327"/>
    </row>
    <row r="328" spans="3:15" x14ac:dyDescent="0.3">
      <c r="C328" s="49" t="str">
        <f>IF(ISBLANK(BurstClassHr1[[#This Row],[Spk/sec-Average]]),"",IF(BurstClassHr1[[#This Row],[Spk/sec-Average]]&lt;$B$3,"LF","HF"))</f>
        <v/>
      </c>
      <c r="D328" s="49" t="str">
        <f>IF(ISBLANK(BurstClassHr1[[#This Row],[%Spikes in Bursts-All]]),"",IF(BurstClassHr1[[#This Row],[%Spikes in Bursts-All]]&lt;$C$3,"LB","HB"))</f>
        <v/>
      </c>
      <c r="E328" s="50" t="str">
        <f t="shared" si="4"/>
        <v/>
      </c>
      <c r="F328"/>
      <c r="G328"/>
      <c r="H328" s="68"/>
      <c r="I328"/>
      <c r="J328"/>
      <c r="K328"/>
      <c r="L328"/>
      <c r="M328"/>
      <c r="N328"/>
      <c r="O328"/>
    </row>
    <row r="329" spans="3:15" x14ac:dyDescent="0.3">
      <c r="C329" s="49" t="str">
        <f>IF(ISBLANK(BurstClassHr1[[#This Row],[Spk/sec-Average]]),"",IF(BurstClassHr1[[#This Row],[Spk/sec-Average]]&lt;$B$3,"LF","HF"))</f>
        <v/>
      </c>
      <c r="D329" s="49" t="str">
        <f>IF(ISBLANK(BurstClassHr1[[#This Row],[%Spikes in Bursts-All]]),"",IF(BurstClassHr1[[#This Row],[%Spikes in Bursts-All]]&lt;$C$3,"LB","HB"))</f>
        <v/>
      </c>
      <c r="E329" s="50" t="str">
        <f t="shared" si="4"/>
        <v/>
      </c>
      <c r="F329"/>
      <c r="G329"/>
      <c r="H329" s="68"/>
      <c r="I329"/>
      <c r="J329"/>
      <c r="K329"/>
      <c r="L329"/>
      <c r="M329"/>
      <c r="N329"/>
      <c r="O329"/>
    </row>
    <row r="330" spans="3:15" x14ac:dyDescent="0.3">
      <c r="C330" s="49" t="str">
        <f>IF(ISBLANK(BurstClassHr1[[#This Row],[Spk/sec-Average]]),"",IF(BurstClassHr1[[#This Row],[Spk/sec-Average]]&lt;$B$3,"LF","HF"))</f>
        <v/>
      </c>
      <c r="D330" s="49" t="str">
        <f>IF(ISBLANK(BurstClassHr1[[#This Row],[%Spikes in Bursts-All]]),"",IF(BurstClassHr1[[#This Row],[%Spikes in Bursts-All]]&lt;$C$3,"LB","HB"))</f>
        <v/>
      </c>
      <c r="E330" s="50" t="str">
        <f t="shared" si="4"/>
        <v/>
      </c>
      <c r="F330"/>
      <c r="G330"/>
      <c r="H330" s="68"/>
      <c r="I330"/>
      <c r="J330"/>
      <c r="K330"/>
      <c r="L330"/>
      <c r="M330"/>
      <c r="N330"/>
      <c r="O330"/>
    </row>
    <row r="331" spans="3:15" x14ac:dyDescent="0.3">
      <c r="C331" s="49" t="str">
        <f>IF(ISBLANK(BurstClassHr1[[#This Row],[Spk/sec-Average]]),"",IF(BurstClassHr1[[#This Row],[Spk/sec-Average]]&lt;$B$3,"LF","HF"))</f>
        <v/>
      </c>
      <c r="D331" s="49" t="str">
        <f>IF(ISBLANK(BurstClassHr1[[#This Row],[%Spikes in Bursts-All]]),"",IF(BurstClassHr1[[#This Row],[%Spikes in Bursts-All]]&lt;$C$3,"LB","HB"))</f>
        <v/>
      </c>
      <c r="E331" s="50" t="str">
        <f t="shared" si="4"/>
        <v/>
      </c>
      <c r="F331"/>
      <c r="G331"/>
      <c r="H331" s="68"/>
      <c r="I331"/>
      <c r="J331"/>
      <c r="K331"/>
      <c r="L331"/>
      <c r="M331"/>
      <c r="N331"/>
      <c r="O331"/>
    </row>
    <row r="332" spans="3:15" x14ac:dyDescent="0.3">
      <c r="C332" s="49" t="str">
        <f>IF(ISBLANK(BurstClassHr1[[#This Row],[Spk/sec-Average]]),"",IF(BurstClassHr1[[#This Row],[Spk/sec-Average]]&lt;$B$3,"LF","HF"))</f>
        <v/>
      </c>
      <c r="D332" s="49" t="str">
        <f>IF(ISBLANK(BurstClassHr1[[#This Row],[%Spikes in Bursts-All]]),"",IF(BurstClassHr1[[#This Row],[%Spikes in Bursts-All]]&lt;$C$3,"LB","HB"))</f>
        <v/>
      </c>
      <c r="E332" s="50" t="str">
        <f t="shared" si="4"/>
        <v/>
      </c>
      <c r="F332" s="56"/>
      <c r="G332" s="56"/>
      <c r="H332" s="68"/>
      <c r="I332"/>
      <c r="J332"/>
      <c r="K332"/>
      <c r="L332"/>
      <c r="M332"/>
      <c r="N332"/>
      <c r="O332"/>
    </row>
    <row r="333" spans="3:15" x14ac:dyDescent="0.3">
      <c r="C333" s="49" t="str">
        <f>IF(ISBLANK(BurstClassHr1[[#This Row],[Spk/sec-Average]]),"",IF(BurstClassHr1[[#This Row],[Spk/sec-Average]]&lt;$B$3,"LF","HF"))</f>
        <v/>
      </c>
      <c r="D333" s="49" t="str">
        <f>IF(ISBLANK(BurstClassHr1[[#This Row],[%Spikes in Bursts-All]]),"",IF(BurstClassHr1[[#This Row],[%Spikes in Bursts-All]]&lt;$C$3,"LB","HB"))</f>
        <v/>
      </c>
      <c r="E333" s="50" t="str">
        <f t="shared" si="4"/>
        <v/>
      </c>
      <c r="F333" s="56"/>
      <c r="G333" s="56"/>
      <c r="H333" s="68"/>
      <c r="I333"/>
      <c r="J333"/>
      <c r="K333"/>
      <c r="L333"/>
      <c r="M333"/>
      <c r="N333"/>
      <c r="O333"/>
    </row>
    <row r="334" spans="3:15" x14ac:dyDescent="0.3">
      <c r="C334" s="49" t="str">
        <f>IF(ISBLANK(BurstClassHr1[[#This Row],[Spk/sec-Average]]),"",IF(BurstClassHr1[[#This Row],[Spk/sec-Average]]&lt;$B$3,"LF","HF"))</f>
        <v/>
      </c>
      <c r="D334" s="49" t="str">
        <f>IF(ISBLANK(BurstClassHr1[[#This Row],[%Spikes in Bursts-All]]),"",IF(BurstClassHr1[[#This Row],[%Spikes in Bursts-All]]&lt;$C$3,"LB","HB"))</f>
        <v/>
      </c>
      <c r="E334" s="50" t="str">
        <f t="shared" si="4"/>
        <v/>
      </c>
      <c r="F334" s="56"/>
      <c r="G334" s="56"/>
      <c r="H334" s="68"/>
      <c r="I334"/>
      <c r="J334"/>
      <c r="K334"/>
      <c r="L334"/>
      <c r="M334"/>
      <c r="N334"/>
      <c r="O334"/>
    </row>
    <row r="335" spans="3:15" x14ac:dyDescent="0.3">
      <c r="C335" s="49" t="str">
        <f>IF(ISBLANK(BurstClassHr1[[#This Row],[Spk/sec-Average]]),"",IF(BurstClassHr1[[#This Row],[Spk/sec-Average]]&lt;$B$3,"LF","HF"))</f>
        <v/>
      </c>
      <c r="D335" s="49" t="str">
        <f>IF(ISBLANK(BurstClassHr1[[#This Row],[%Spikes in Bursts-All]]),"",IF(BurstClassHr1[[#This Row],[%Spikes in Bursts-All]]&lt;$C$3,"LB","HB"))</f>
        <v/>
      </c>
      <c r="E335" s="50" t="str">
        <f t="shared" si="4"/>
        <v/>
      </c>
      <c r="F335" s="56"/>
      <c r="G335" s="56"/>
      <c r="H335" s="68"/>
      <c r="I335"/>
      <c r="J335"/>
      <c r="K335"/>
      <c r="L335"/>
      <c r="M335"/>
      <c r="N335"/>
      <c r="O335"/>
    </row>
    <row r="336" spans="3:15" x14ac:dyDescent="0.3">
      <c r="C336" s="49" t="str">
        <f>IF(ISBLANK(BurstClassHr1[[#This Row],[Spk/sec-Average]]),"",IF(BurstClassHr1[[#This Row],[Spk/sec-Average]]&lt;$B$3,"LF","HF"))</f>
        <v/>
      </c>
      <c r="D336" s="49" t="str">
        <f>IF(ISBLANK(BurstClassHr1[[#This Row],[%Spikes in Bursts-All]]),"",IF(BurstClassHr1[[#This Row],[%Spikes in Bursts-All]]&lt;$C$3,"LB","HB"))</f>
        <v/>
      </c>
      <c r="E336" s="50" t="str">
        <f t="shared" si="4"/>
        <v/>
      </c>
      <c r="F336" s="56"/>
      <c r="G336" s="56"/>
      <c r="H336" s="68"/>
      <c r="I336"/>
      <c r="J336"/>
      <c r="K336"/>
      <c r="L336"/>
      <c r="M336"/>
      <c r="N336"/>
      <c r="O336"/>
    </row>
    <row r="337" spans="3:15" x14ac:dyDescent="0.3">
      <c r="C337" s="49" t="str">
        <f>IF(ISBLANK(BurstClassHr1[[#This Row],[Spk/sec-Average]]),"",IF(BurstClassHr1[[#This Row],[Spk/sec-Average]]&lt;$B$3,"LF","HF"))</f>
        <v/>
      </c>
      <c r="D337" s="49" t="str">
        <f>IF(ISBLANK(BurstClassHr1[[#This Row],[%Spikes in Bursts-All]]),"",IF(BurstClassHr1[[#This Row],[%Spikes in Bursts-All]]&lt;$C$3,"LB","HB"))</f>
        <v/>
      </c>
      <c r="E337" s="50" t="str">
        <f t="shared" si="4"/>
        <v/>
      </c>
      <c r="F337" s="56"/>
      <c r="G337" s="56"/>
      <c r="H337" s="68"/>
      <c r="I337"/>
      <c r="J337"/>
      <c r="K337"/>
      <c r="L337"/>
      <c r="M337"/>
      <c r="N337"/>
      <c r="O337"/>
    </row>
    <row r="338" spans="3:15" x14ac:dyDescent="0.3">
      <c r="C338" s="49" t="str">
        <f>IF(ISBLANK(BurstClassHr1[[#This Row],[Spk/sec-Average]]),"",IF(BurstClassHr1[[#This Row],[Spk/sec-Average]]&lt;$B$3,"LF","HF"))</f>
        <v/>
      </c>
      <c r="D338" s="49" t="str">
        <f>IF(ISBLANK(BurstClassHr1[[#This Row],[%Spikes in Bursts-All]]),"",IF(BurstClassHr1[[#This Row],[%Spikes in Bursts-All]]&lt;$C$3,"LB","HB"))</f>
        <v/>
      </c>
      <c r="E338" s="50" t="str">
        <f t="shared" si="4"/>
        <v/>
      </c>
      <c r="F338" s="56"/>
      <c r="G338" s="56"/>
      <c r="H338" s="68"/>
      <c r="I338"/>
      <c r="J338"/>
      <c r="K338"/>
      <c r="L338"/>
      <c r="M338"/>
      <c r="N338"/>
      <c r="O338"/>
    </row>
    <row r="339" spans="3:15" x14ac:dyDescent="0.3">
      <c r="C339" s="49" t="str">
        <f>IF(ISBLANK(BurstClassHr1[[#This Row],[Spk/sec-Average]]),"",IF(BurstClassHr1[[#This Row],[Spk/sec-Average]]&lt;$B$3,"LF","HF"))</f>
        <v/>
      </c>
      <c r="D339" s="49" t="str">
        <f>IF(ISBLANK(BurstClassHr1[[#This Row],[%Spikes in Bursts-All]]),"",IF(BurstClassHr1[[#This Row],[%Spikes in Bursts-All]]&lt;$C$3,"LB","HB"))</f>
        <v/>
      </c>
      <c r="E339" s="50" t="str">
        <f t="shared" si="4"/>
        <v/>
      </c>
      <c r="F339" s="56"/>
      <c r="G339" s="56"/>
      <c r="H339" s="68"/>
      <c r="I339"/>
      <c r="J339"/>
      <c r="K339"/>
      <c r="L339"/>
      <c r="M339"/>
      <c r="N339"/>
      <c r="O339"/>
    </row>
    <row r="340" spans="3:15" x14ac:dyDescent="0.3">
      <c r="C340" s="49" t="str">
        <f>IF(ISBLANK(BurstClassHr1[[#This Row],[Spk/sec-Average]]),"",IF(BurstClassHr1[[#This Row],[Spk/sec-Average]]&lt;$B$3,"LF","HF"))</f>
        <v/>
      </c>
      <c r="D340" s="49" t="str">
        <f>IF(ISBLANK(BurstClassHr1[[#This Row],[%Spikes in Bursts-All]]),"",IF(BurstClassHr1[[#This Row],[%Spikes in Bursts-All]]&lt;$C$3,"LB","HB"))</f>
        <v/>
      </c>
      <c r="E340" s="50" t="str">
        <f t="shared" si="4"/>
        <v/>
      </c>
      <c r="F340" s="56"/>
      <c r="G340" s="56"/>
      <c r="H340" s="68"/>
      <c r="I340"/>
      <c r="J340"/>
      <c r="K340"/>
      <c r="L340"/>
      <c r="M340"/>
      <c r="N340"/>
      <c r="O340"/>
    </row>
    <row r="341" spans="3:15" x14ac:dyDescent="0.3">
      <c r="C341" s="49" t="str">
        <f>IF(ISBLANK(BurstClassHr1[[#This Row],[Spk/sec-Average]]),"",IF(BurstClassHr1[[#This Row],[Spk/sec-Average]]&lt;$B$3,"LF","HF"))</f>
        <v/>
      </c>
      <c r="D341" s="49" t="str">
        <f>IF(ISBLANK(BurstClassHr1[[#This Row],[%Spikes in Bursts-All]]),"",IF(BurstClassHr1[[#This Row],[%Spikes in Bursts-All]]&lt;$C$3,"LB","HB"))</f>
        <v/>
      </c>
      <c r="E341" s="50" t="str">
        <f t="shared" si="4"/>
        <v/>
      </c>
      <c r="F341" s="56"/>
      <c r="G341" s="56"/>
      <c r="H341" s="68"/>
      <c r="I341"/>
      <c r="J341"/>
      <c r="K341"/>
      <c r="L341"/>
      <c r="M341"/>
      <c r="N341"/>
      <c r="O341"/>
    </row>
    <row r="342" spans="3:15" x14ac:dyDescent="0.3">
      <c r="C342" s="49" t="str">
        <f>IF(ISBLANK(BurstClassHr1[[#This Row],[Spk/sec-Average]]),"",IF(BurstClassHr1[[#This Row],[Spk/sec-Average]]&lt;$B$3,"LF","HF"))</f>
        <v/>
      </c>
      <c r="D342" s="49" t="str">
        <f>IF(ISBLANK(BurstClassHr1[[#This Row],[%Spikes in Bursts-All]]),"",IF(BurstClassHr1[[#This Row],[%Spikes in Bursts-All]]&lt;$C$3,"LB","HB"))</f>
        <v/>
      </c>
      <c r="E342" s="50" t="str">
        <f t="shared" si="4"/>
        <v/>
      </c>
      <c r="F342" s="56"/>
      <c r="G342" s="56"/>
      <c r="H342" s="68"/>
      <c r="I342"/>
      <c r="J342"/>
      <c r="K342"/>
      <c r="L342"/>
      <c r="M342"/>
      <c r="N342"/>
      <c r="O342"/>
    </row>
    <row r="343" spans="3:15" x14ac:dyDescent="0.3">
      <c r="C343" s="49" t="str">
        <f>IF(ISBLANK(BurstClassHr1[[#This Row],[Spk/sec-Average]]),"",IF(BurstClassHr1[[#This Row],[Spk/sec-Average]]&lt;$B$3,"LF","HF"))</f>
        <v/>
      </c>
      <c r="D343" s="49" t="str">
        <f>IF(ISBLANK(BurstClassHr1[[#This Row],[%Spikes in Bursts-All]]),"",IF(BurstClassHr1[[#This Row],[%Spikes in Bursts-All]]&lt;$C$3,"LB","HB"))</f>
        <v/>
      </c>
      <c r="E343" s="50" t="str">
        <f t="shared" si="4"/>
        <v/>
      </c>
      <c r="F343" s="56"/>
      <c r="G343" s="56"/>
      <c r="H343" s="68"/>
      <c r="I343"/>
      <c r="J343"/>
      <c r="K343"/>
      <c r="L343"/>
      <c r="M343"/>
      <c r="N343"/>
      <c r="O343"/>
    </row>
    <row r="344" spans="3:15" x14ac:dyDescent="0.3">
      <c r="C344" s="49" t="str">
        <f>IF(ISBLANK(BurstClassHr1[[#This Row],[Spk/sec-Average]]),"",IF(BurstClassHr1[[#This Row],[Spk/sec-Average]]&lt;$B$3,"LF","HF"))</f>
        <v/>
      </c>
      <c r="D344" s="49" t="str">
        <f>IF(ISBLANK(BurstClassHr1[[#This Row],[%Spikes in Bursts-All]]),"",IF(BurstClassHr1[[#This Row],[%Spikes in Bursts-All]]&lt;$C$3,"LB","HB"))</f>
        <v/>
      </c>
      <c r="E344" s="50" t="str">
        <f t="shared" si="4"/>
        <v/>
      </c>
      <c r="F344" s="56"/>
      <c r="G344" s="56"/>
      <c r="H344" s="68"/>
      <c r="I344"/>
      <c r="J344"/>
      <c r="K344"/>
      <c r="L344"/>
      <c r="M344"/>
      <c r="N344"/>
      <c r="O344"/>
    </row>
    <row r="345" spans="3:15" x14ac:dyDescent="0.3">
      <c r="C345" s="49" t="str">
        <f>IF(ISBLANK(BurstClassHr1[[#This Row],[Spk/sec-Average]]),"",IF(BurstClassHr1[[#This Row],[Spk/sec-Average]]&lt;$B$3,"LF","HF"))</f>
        <v/>
      </c>
      <c r="D345" s="49" t="str">
        <f>IF(ISBLANK(BurstClassHr1[[#This Row],[%Spikes in Bursts-All]]),"",IF(BurstClassHr1[[#This Row],[%Spikes in Bursts-All]]&lt;$C$3,"LB","HB"))</f>
        <v/>
      </c>
      <c r="E345" s="50" t="str">
        <f t="shared" si="4"/>
        <v/>
      </c>
      <c r="F345" s="56"/>
      <c r="G345" s="56"/>
      <c r="H345" s="68"/>
      <c r="I345"/>
      <c r="J345"/>
      <c r="K345"/>
      <c r="L345"/>
      <c r="M345"/>
      <c r="N345"/>
      <c r="O345"/>
    </row>
    <row r="346" spans="3:15" x14ac:dyDescent="0.3">
      <c r="C346" s="49" t="str">
        <f>IF(ISBLANK(BurstClassHr1[[#This Row],[Spk/sec-Average]]),"",IF(BurstClassHr1[[#This Row],[Spk/sec-Average]]&lt;$B$3,"LF","HF"))</f>
        <v/>
      </c>
      <c r="D346" s="49" t="str">
        <f>IF(ISBLANK(BurstClassHr1[[#This Row],[%Spikes in Bursts-All]]),"",IF(BurstClassHr1[[#This Row],[%Spikes in Bursts-All]]&lt;$C$3,"LB","HB"))</f>
        <v/>
      </c>
      <c r="E346" s="50" t="str">
        <f t="shared" ref="E346:E406" si="5">CONCATENATE(C346,D346)</f>
        <v/>
      </c>
      <c r="F346" s="56"/>
      <c r="G346" s="56"/>
      <c r="H346" s="68"/>
      <c r="I346"/>
      <c r="J346"/>
      <c r="K346"/>
      <c r="L346"/>
      <c r="M346"/>
      <c r="N346"/>
      <c r="O346"/>
    </row>
    <row r="347" spans="3:15" x14ac:dyDescent="0.3">
      <c r="C347" s="49" t="str">
        <f>IF(ISBLANK(BurstClassHr1[[#This Row],[Spk/sec-Average]]),"",IF(BurstClassHr1[[#This Row],[Spk/sec-Average]]&lt;$B$3,"LF","HF"))</f>
        <v/>
      </c>
      <c r="D347" s="49" t="str">
        <f>IF(ISBLANK(BurstClassHr1[[#This Row],[%Spikes in Bursts-All]]),"",IF(BurstClassHr1[[#This Row],[%Spikes in Bursts-All]]&lt;$C$3,"LB","HB"))</f>
        <v/>
      </c>
      <c r="E347" s="50" t="str">
        <f t="shared" si="5"/>
        <v/>
      </c>
      <c r="F347" s="56"/>
      <c r="G347" s="56"/>
      <c r="H347" s="68"/>
      <c r="I347"/>
      <c r="J347"/>
      <c r="K347"/>
      <c r="L347"/>
      <c r="M347"/>
      <c r="N347"/>
      <c r="O347"/>
    </row>
    <row r="348" spans="3:15" x14ac:dyDescent="0.3">
      <c r="C348" s="49" t="str">
        <f>IF(ISBLANK(BurstClassHr1[[#This Row],[Spk/sec-Average]]),"",IF(BurstClassHr1[[#This Row],[Spk/sec-Average]]&lt;$B$3,"LF","HF"))</f>
        <v/>
      </c>
      <c r="D348" s="49" t="str">
        <f>IF(ISBLANK(BurstClassHr1[[#This Row],[%Spikes in Bursts-All]]),"",IF(BurstClassHr1[[#This Row],[%Spikes in Bursts-All]]&lt;$C$3,"LB","HB"))</f>
        <v/>
      </c>
      <c r="E348" s="50" t="str">
        <f t="shared" si="5"/>
        <v/>
      </c>
      <c r="F348" s="56"/>
      <c r="G348" s="56"/>
      <c r="H348" s="68"/>
      <c r="I348"/>
      <c r="J348"/>
      <c r="K348"/>
      <c r="L348"/>
      <c r="M348"/>
      <c r="N348"/>
      <c r="O348"/>
    </row>
    <row r="349" spans="3:15" x14ac:dyDescent="0.3">
      <c r="C349" s="49" t="str">
        <f>IF(ISBLANK(BurstClassHr1[[#This Row],[Spk/sec-Average]]),"",IF(BurstClassHr1[[#This Row],[Spk/sec-Average]]&lt;$B$3,"LF","HF"))</f>
        <v/>
      </c>
      <c r="D349" s="49" t="str">
        <f>IF(ISBLANK(BurstClassHr1[[#This Row],[%Spikes in Bursts-All]]),"",IF(BurstClassHr1[[#This Row],[%Spikes in Bursts-All]]&lt;$C$3,"LB","HB"))</f>
        <v/>
      </c>
      <c r="E349" s="50" t="str">
        <f t="shared" si="5"/>
        <v/>
      </c>
      <c r="F349" s="56"/>
      <c r="G349" s="56"/>
      <c r="H349" s="68"/>
      <c r="I349"/>
      <c r="J349"/>
      <c r="K349"/>
      <c r="L349"/>
      <c r="M349"/>
      <c r="N349"/>
      <c r="O349"/>
    </row>
    <row r="350" spans="3:15" x14ac:dyDescent="0.3">
      <c r="C350" s="49" t="str">
        <f>IF(ISBLANK(BurstClassHr1[[#This Row],[Spk/sec-Average]]),"",IF(BurstClassHr1[[#This Row],[Spk/sec-Average]]&lt;$B$3,"LF","HF"))</f>
        <v/>
      </c>
      <c r="D350" s="49" t="str">
        <f>IF(ISBLANK(BurstClassHr1[[#This Row],[%Spikes in Bursts-All]]),"",IF(BurstClassHr1[[#This Row],[%Spikes in Bursts-All]]&lt;$C$3,"LB","HB"))</f>
        <v/>
      </c>
      <c r="E350" s="50" t="str">
        <f t="shared" si="5"/>
        <v/>
      </c>
      <c r="F350" s="56"/>
      <c r="G350" s="56"/>
      <c r="H350" s="68"/>
      <c r="I350"/>
      <c r="J350"/>
      <c r="K350"/>
      <c r="L350"/>
      <c r="M350"/>
      <c r="N350"/>
      <c r="O350"/>
    </row>
    <row r="351" spans="3:15" x14ac:dyDescent="0.3">
      <c r="C351" s="49" t="str">
        <f>IF(ISBLANK(BurstClassHr1[[#This Row],[Spk/sec-Average]]),"",IF(BurstClassHr1[[#This Row],[Spk/sec-Average]]&lt;$B$3,"LF","HF"))</f>
        <v/>
      </c>
      <c r="D351" s="49" t="str">
        <f>IF(ISBLANK(BurstClassHr1[[#This Row],[%Spikes in Bursts-All]]),"",IF(BurstClassHr1[[#This Row],[%Spikes in Bursts-All]]&lt;$C$3,"LB","HB"))</f>
        <v/>
      </c>
      <c r="E351" s="50" t="str">
        <f t="shared" si="5"/>
        <v/>
      </c>
      <c r="F351" s="56"/>
      <c r="G351" s="56"/>
      <c r="H351" s="68"/>
      <c r="I351"/>
      <c r="J351"/>
      <c r="K351"/>
      <c r="L351"/>
      <c r="M351"/>
      <c r="N351"/>
      <c r="O351"/>
    </row>
    <row r="352" spans="3:15" x14ac:dyDescent="0.3">
      <c r="C352" s="49" t="str">
        <f>IF(ISBLANK(BurstClassHr1[[#This Row],[Spk/sec-Average]]),"",IF(BurstClassHr1[[#This Row],[Spk/sec-Average]]&lt;$B$3,"LF","HF"))</f>
        <v/>
      </c>
      <c r="D352" s="49" t="str">
        <f>IF(ISBLANK(BurstClassHr1[[#This Row],[%Spikes in Bursts-All]]),"",IF(BurstClassHr1[[#This Row],[%Spikes in Bursts-All]]&lt;$C$3,"LB","HB"))</f>
        <v/>
      </c>
      <c r="E352" s="50" t="str">
        <f t="shared" si="5"/>
        <v/>
      </c>
      <c r="F352" s="56"/>
      <c r="G352" s="56"/>
      <c r="H352" s="68"/>
      <c r="I352"/>
      <c r="J352"/>
      <c r="K352"/>
      <c r="L352"/>
      <c r="M352"/>
      <c r="N352"/>
      <c r="O352"/>
    </row>
    <row r="353" spans="3:15" x14ac:dyDescent="0.3">
      <c r="C353" s="49" t="str">
        <f>IF(ISBLANK(BurstClassHr1[[#This Row],[Spk/sec-Average]]),"",IF(BurstClassHr1[[#This Row],[Spk/sec-Average]]&lt;$B$3,"LF","HF"))</f>
        <v/>
      </c>
      <c r="D353" s="49" t="str">
        <f>IF(ISBLANK(BurstClassHr1[[#This Row],[%Spikes in Bursts-All]]),"",IF(BurstClassHr1[[#This Row],[%Spikes in Bursts-All]]&lt;$C$3,"LB","HB"))</f>
        <v/>
      </c>
      <c r="E353" s="50" t="str">
        <f t="shared" si="5"/>
        <v/>
      </c>
      <c r="F353" s="56"/>
      <c r="G353" s="56"/>
      <c r="H353" s="68"/>
      <c r="I353"/>
      <c r="J353"/>
      <c r="K353"/>
      <c r="L353"/>
      <c r="M353"/>
      <c r="N353"/>
      <c r="O353"/>
    </row>
    <row r="354" spans="3:15" x14ac:dyDescent="0.3">
      <c r="C354" s="49" t="str">
        <f>IF(ISBLANK(BurstClassHr1[[#This Row],[Spk/sec-Average]]),"",IF(BurstClassHr1[[#This Row],[Spk/sec-Average]]&lt;$B$3,"LF","HF"))</f>
        <v/>
      </c>
      <c r="D354" s="49" t="str">
        <f>IF(ISBLANK(BurstClassHr1[[#This Row],[%Spikes in Bursts-All]]),"",IF(BurstClassHr1[[#This Row],[%Spikes in Bursts-All]]&lt;$C$3,"LB","HB"))</f>
        <v/>
      </c>
      <c r="E354" s="50" t="str">
        <f t="shared" si="5"/>
        <v/>
      </c>
      <c r="F354" s="56"/>
      <c r="G354" s="56"/>
      <c r="H354" s="68"/>
      <c r="I354"/>
      <c r="J354"/>
      <c r="K354"/>
      <c r="L354"/>
      <c r="M354"/>
      <c r="N354"/>
      <c r="O354"/>
    </row>
    <row r="355" spans="3:15" x14ac:dyDescent="0.3">
      <c r="C355" s="49" t="str">
        <f>IF(ISBLANK(BurstClassHr1[[#This Row],[Spk/sec-Average]]),"",IF(BurstClassHr1[[#This Row],[Spk/sec-Average]]&lt;$B$3,"LF","HF"))</f>
        <v/>
      </c>
      <c r="D355" s="49" t="str">
        <f>IF(ISBLANK(BurstClassHr1[[#This Row],[%Spikes in Bursts-All]]),"",IF(BurstClassHr1[[#This Row],[%Spikes in Bursts-All]]&lt;$C$3,"LB","HB"))</f>
        <v/>
      </c>
      <c r="E355" s="50" t="str">
        <f t="shared" si="5"/>
        <v/>
      </c>
      <c r="F355" s="56"/>
      <c r="G355" s="56"/>
      <c r="H355" s="68"/>
      <c r="I355"/>
      <c r="J355"/>
      <c r="K355"/>
      <c r="L355"/>
      <c r="M355"/>
      <c r="N355"/>
      <c r="O355"/>
    </row>
    <row r="356" spans="3:15" x14ac:dyDescent="0.3">
      <c r="C356" s="49" t="str">
        <f>IF(ISBLANK(BurstClassHr1[[#This Row],[Spk/sec-Average]]),"",IF(BurstClassHr1[[#This Row],[Spk/sec-Average]]&lt;$B$3,"LF","HF"))</f>
        <v/>
      </c>
      <c r="D356" s="49" t="str">
        <f>IF(ISBLANK(BurstClassHr1[[#This Row],[%Spikes in Bursts-All]]),"",IF(BurstClassHr1[[#This Row],[%Spikes in Bursts-All]]&lt;$C$3,"LB","HB"))</f>
        <v/>
      </c>
      <c r="E356" s="50" t="str">
        <f t="shared" si="5"/>
        <v/>
      </c>
      <c r="F356" s="56"/>
      <c r="G356" s="56"/>
      <c r="H356" s="68"/>
      <c r="I356"/>
      <c r="J356"/>
      <c r="K356"/>
      <c r="L356"/>
      <c r="M356"/>
      <c r="N356"/>
      <c r="O356"/>
    </row>
    <row r="357" spans="3:15" x14ac:dyDescent="0.3">
      <c r="C357" s="49" t="str">
        <f>IF(ISBLANK(BurstClassHr1[[#This Row],[Spk/sec-Average]]),"",IF(BurstClassHr1[[#This Row],[Spk/sec-Average]]&lt;$B$3,"LF","HF"))</f>
        <v/>
      </c>
      <c r="D357" s="49" t="str">
        <f>IF(ISBLANK(BurstClassHr1[[#This Row],[%Spikes in Bursts-All]]),"",IF(BurstClassHr1[[#This Row],[%Spikes in Bursts-All]]&lt;$C$3,"LB","HB"))</f>
        <v/>
      </c>
      <c r="E357" s="50" t="str">
        <f t="shared" si="5"/>
        <v/>
      </c>
      <c r="F357" s="56"/>
      <c r="G357" s="56"/>
      <c r="H357" s="68"/>
      <c r="I357"/>
      <c r="J357"/>
      <c r="K357"/>
      <c r="L357"/>
      <c r="M357"/>
      <c r="N357"/>
      <c r="O357"/>
    </row>
    <row r="358" spans="3:15" x14ac:dyDescent="0.3">
      <c r="C358" s="49" t="str">
        <f>IF(ISBLANK(BurstClassHr1[[#This Row],[Spk/sec-Average]]),"",IF(BurstClassHr1[[#This Row],[Spk/sec-Average]]&lt;$B$3,"LF","HF"))</f>
        <v/>
      </c>
      <c r="D358" s="49" t="str">
        <f>IF(ISBLANK(BurstClassHr1[[#This Row],[%Spikes in Bursts-All]]),"",IF(BurstClassHr1[[#This Row],[%Spikes in Bursts-All]]&lt;$C$3,"LB","HB"))</f>
        <v/>
      </c>
      <c r="E358" s="50" t="str">
        <f t="shared" si="5"/>
        <v/>
      </c>
      <c r="F358" s="56"/>
      <c r="G358" s="56"/>
      <c r="H358" s="68"/>
      <c r="I358"/>
      <c r="J358"/>
      <c r="K358"/>
      <c r="L358"/>
      <c r="M358"/>
      <c r="N358"/>
      <c r="O358"/>
    </row>
    <row r="359" spans="3:15" x14ac:dyDescent="0.3">
      <c r="C359" s="49" t="str">
        <f>IF(ISBLANK(BurstClassHr1[[#This Row],[Spk/sec-Average]]),"",IF(BurstClassHr1[[#This Row],[Spk/sec-Average]]&lt;$B$3,"LF","HF"))</f>
        <v/>
      </c>
      <c r="D359" s="49" t="str">
        <f>IF(ISBLANK(BurstClassHr1[[#This Row],[%Spikes in Bursts-All]]),"",IF(BurstClassHr1[[#This Row],[%Spikes in Bursts-All]]&lt;$C$3,"LB","HB"))</f>
        <v/>
      </c>
      <c r="E359" s="50" t="str">
        <f t="shared" si="5"/>
        <v/>
      </c>
      <c r="F359" s="56"/>
      <c r="G359" s="56"/>
      <c r="H359" s="68"/>
      <c r="I359"/>
      <c r="J359"/>
      <c r="K359"/>
      <c r="L359"/>
      <c r="M359"/>
      <c r="N359"/>
      <c r="O359"/>
    </row>
    <row r="360" spans="3:15" x14ac:dyDescent="0.3">
      <c r="C360" s="49" t="str">
        <f>IF(ISBLANK(BurstClassHr1[[#This Row],[Spk/sec-Average]]),"",IF(BurstClassHr1[[#This Row],[Spk/sec-Average]]&lt;$B$3,"LF","HF"))</f>
        <v/>
      </c>
      <c r="D360" s="49" t="str">
        <f>IF(ISBLANK(BurstClassHr1[[#This Row],[%Spikes in Bursts-All]]),"",IF(BurstClassHr1[[#This Row],[%Spikes in Bursts-All]]&lt;$C$3,"LB","HB"))</f>
        <v/>
      </c>
      <c r="E360" s="50" t="str">
        <f t="shared" si="5"/>
        <v/>
      </c>
      <c r="F360" s="56"/>
      <c r="G360" s="56"/>
      <c r="H360" s="68"/>
      <c r="I360"/>
      <c r="J360"/>
      <c r="K360"/>
      <c r="L360"/>
      <c r="M360"/>
      <c r="N360"/>
      <c r="O360"/>
    </row>
    <row r="361" spans="3:15" x14ac:dyDescent="0.3">
      <c r="C361" s="49" t="str">
        <f>IF(ISBLANK(BurstClassHr1[[#This Row],[Spk/sec-Average]]),"",IF(BurstClassHr1[[#This Row],[Spk/sec-Average]]&lt;$B$3,"LF","HF"))</f>
        <v/>
      </c>
      <c r="D361" s="49" t="str">
        <f>IF(ISBLANK(BurstClassHr1[[#This Row],[%Spikes in Bursts-All]]),"",IF(BurstClassHr1[[#This Row],[%Spikes in Bursts-All]]&lt;$C$3,"LB","HB"))</f>
        <v/>
      </c>
      <c r="E361" s="50" t="str">
        <f t="shared" si="5"/>
        <v/>
      </c>
      <c r="F361" s="56"/>
      <c r="G361" s="56"/>
      <c r="H361" s="68"/>
      <c r="I361"/>
      <c r="J361"/>
      <c r="K361"/>
      <c r="L361"/>
      <c r="M361"/>
      <c r="N361"/>
      <c r="O361"/>
    </row>
    <row r="362" spans="3:15" x14ac:dyDescent="0.3">
      <c r="C362" s="49" t="str">
        <f>IF(ISBLANK(BurstClassHr1[[#This Row],[Spk/sec-Average]]),"",IF(BurstClassHr1[[#This Row],[Spk/sec-Average]]&lt;$B$3,"LF","HF"))</f>
        <v/>
      </c>
      <c r="D362" s="49" t="str">
        <f>IF(ISBLANK(BurstClassHr1[[#This Row],[%Spikes in Bursts-All]]),"",IF(BurstClassHr1[[#This Row],[%Spikes in Bursts-All]]&lt;$C$3,"LB","HB"))</f>
        <v/>
      </c>
      <c r="E362" s="50" t="str">
        <f t="shared" si="5"/>
        <v/>
      </c>
      <c r="F362" s="56"/>
      <c r="G362" s="56"/>
      <c r="H362" s="68"/>
      <c r="I362"/>
      <c r="J362"/>
      <c r="K362"/>
      <c r="L362"/>
      <c r="M362"/>
      <c r="N362"/>
      <c r="O362"/>
    </row>
    <row r="363" spans="3:15" x14ac:dyDescent="0.3">
      <c r="C363" s="49" t="str">
        <f>IF(ISBLANK(BurstClassHr1[[#This Row],[Spk/sec-Average]]),"",IF(BurstClassHr1[[#This Row],[Spk/sec-Average]]&lt;$B$3,"LF","HF"))</f>
        <v/>
      </c>
      <c r="D363" s="49" t="str">
        <f>IF(ISBLANK(BurstClassHr1[[#This Row],[%Spikes in Bursts-All]]),"",IF(BurstClassHr1[[#This Row],[%Spikes in Bursts-All]]&lt;$C$3,"LB","HB"))</f>
        <v/>
      </c>
      <c r="E363" s="50" t="str">
        <f t="shared" si="5"/>
        <v/>
      </c>
      <c r="F363" s="56"/>
      <c r="G363" s="56"/>
      <c r="H363" s="68"/>
      <c r="I363"/>
      <c r="J363"/>
      <c r="K363"/>
      <c r="L363"/>
      <c r="M363"/>
      <c r="N363"/>
      <c r="O363"/>
    </row>
    <row r="364" spans="3:15" x14ac:dyDescent="0.3">
      <c r="C364" s="49" t="str">
        <f>IF(ISBLANK(BurstClassHr1[[#This Row],[Spk/sec-Average]]),"",IF(BurstClassHr1[[#This Row],[Spk/sec-Average]]&lt;$B$3,"LF","HF"))</f>
        <v/>
      </c>
      <c r="D364" s="49" t="str">
        <f>IF(ISBLANK(BurstClassHr1[[#This Row],[%Spikes in Bursts-All]]),"",IF(BurstClassHr1[[#This Row],[%Spikes in Bursts-All]]&lt;$C$3,"LB","HB"))</f>
        <v/>
      </c>
      <c r="E364" s="50" t="str">
        <f t="shared" si="5"/>
        <v/>
      </c>
      <c r="F364" s="56"/>
      <c r="G364" s="56"/>
      <c r="H364" s="68"/>
      <c r="I364"/>
      <c r="J364"/>
      <c r="K364"/>
      <c r="L364"/>
      <c r="M364"/>
      <c r="N364"/>
      <c r="O364"/>
    </row>
    <row r="365" spans="3:15" x14ac:dyDescent="0.3">
      <c r="C365" s="49" t="str">
        <f>IF(ISBLANK(BurstClassHr1[[#This Row],[Spk/sec-Average]]),"",IF(BurstClassHr1[[#This Row],[Spk/sec-Average]]&lt;$B$3,"LF","HF"))</f>
        <v/>
      </c>
      <c r="D365" s="49" t="str">
        <f>IF(ISBLANK(BurstClassHr1[[#This Row],[%Spikes in Bursts-All]]),"",IF(BurstClassHr1[[#This Row],[%Spikes in Bursts-All]]&lt;$C$3,"LB","HB"))</f>
        <v/>
      </c>
      <c r="E365" s="50" t="str">
        <f t="shared" si="5"/>
        <v/>
      </c>
      <c r="F365" s="56"/>
      <c r="G365" s="56"/>
      <c r="H365" s="68"/>
      <c r="I365"/>
      <c r="J365"/>
      <c r="K365"/>
      <c r="L365"/>
      <c r="M365"/>
      <c r="N365"/>
      <c r="O365"/>
    </row>
    <row r="366" spans="3:15" x14ac:dyDescent="0.3">
      <c r="C366" s="49" t="str">
        <f>IF(ISBLANK(BurstClassHr1[[#This Row],[Spk/sec-Average]]),"",IF(BurstClassHr1[[#This Row],[Spk/sec-Average]]&lt;$B$3,"LF","HF"))</f>
        <v/>
      </c>
      <c r="D366" s="49" t="str">
        <f>IF(ISBLANK(BurstClassHr1[[#This Row],[%Spikes in Bursts-All]]),"",IF(BurstClassHr1[[#This Row],[%Spikes in Bursts-All]]&lt;$C$3,"LB","HB"))</f>
        <v/>
      </c>
      <c r="E366" s="50" t="str">
        <f t="shared" si="5"/>
        <v/>
      </c>
      <c r="F366" s="56"/>
      <c r="G366" s="56"/>
      <c r="H366" s="68"/>
      <c r="I366"/>
      <c r="J366"/>
      <c r="K366"/>
      <c r="L366"/>
      <c r="M366"/>
      <c r="N366"/>
      <c r="O366"/>
    </row>
    <row r="367" spans="3:15" x14ac:dyDescent="0.3">
      <c r="C367" s="49" t="str">
        <f>IF(ISBLANK(BurstClassHr1[[#This Row],[Spk/sec-Average]]),"",IF(BurstClassHr1[[#This Row],[Spk/sec-Average]]&lt;$B$3,"LF","HF"))</f>
        <v/>
      </c>
      <c r="D367" s="49" t="str">
        <f>IF(ISBLANK(BurstClassHr1[[#This Row],[%Spikes in Bursts-All]]),"",IF(BurstClassHr1[[#This Row],[%Spikes in Bursts-All]]&lt;$C$3,"LB","HB"))</f>
        <v/>
      </c>
      <c r="E367" s="50" t="str">
        <f t="shared" si="5"/>
        <v/>
      </c>
      <c r="F367" s="56"/>
      <c r="G367" s="56"/>
      <c r="H367" s="68"/>
      <c r="I367"/>
      <c r="J367"/>
      <c r="K367"/>
      <c r="L367"/>
      <c r="M367"/>
      <c r="N367"/>
      <c r="O367"/>
    </row>
    <row r="368" spans="3:15" x14ac:dyDescent="0.3">
      <c r="C368" s="49" t="str">
        <f>IF(ISBLANK(BurstClassHr1[[#This Row],[Spk/sec-Average]]),"",IF(BurstClassHr1[[#This Row],[Spk/sec-Average]]&lt;$B$3,"LF","HF"))</f>
        <v/>
      </c>
      <c r="D368" s="49" t="str">
        <f>IF(ISBLANK(BurstClassHr1[[#This Row],[%Spikes in Bursts-All]]),"",IF(BurstClassHr1[[#This Row],[%Spikes in Bursts-All]]&lt;$C$3,"LB","HB"))</f>
        <v/>
      </c>
      <c r="E368" s="50" t="str">
        <f t="shared" si="5"/>
        <v/>
      </c>
      <c r="F368" s="56"/>
      <c r="G368" s="56"/>
      <c r="H368" s="68"/>
      <c r="I368"/>
      <c r="J368"/>
      <c r="K368"/>
      <c r="L368"/>
      <c r="M368"/>
      <c r="N368"/>
      <c r="O368"/>
    </row>
    <row r="369" spans="3:15" x14ac:dyDescent="0.3">
      <c r="C369" s="49" t="str">
        <f>IF(ISBLANK(BurstClassHr1[[#This Row],[Spk/sec-Average]]),"",IF(BurstClassHr1[[#This Row],[Spk/sec-Average]]&lt;$B$3,"LF","HF"))</f>
        <v/>
      </c>
      <c r="D369" s="49" t="str">
        <f>IF(ISBLANK(BurstClassHr1[[#This Row],[%Spikes in Bursts-All]]),"",IF(BurstClassHr1[[#This Row],[%Spikes in Bursts-All]]&lt;$C$3,"LB","HB"))</f>
        <v/>
      </c>
      <c r="E369" s="50" t="str">
        <f t="shared" si="5"/>
        <v/>
      </c>
      <c r="F369" s="56"/>
      <c r="G369" s="56"/>
      <c r="H369" s="68"/>
      <c r="I369"/>
      <c r="J369"/>
      <c r="K369"/>
      <c r="L369"/>
      <c r="M369"/>
      <c r="N369"/>
      <c r="O369"/>
    </row>
    <row r="370" spans="3:15" x14ac:dyDescent="0.3">
      <c r="C370" s="49" t="str">
        <f>IF(ISBLANK(BurstClassHr1[[#This Row],[Spk/sec-Average]]),"",IF(BurstClassHr1[[#This Row],[Spk/sec-Average]]&lt;$B$3,"LF","HF"))</f>
        <v/>
      </c>
      <c r="D370" s="49" t="str">
        <f>IF(ISBLANK(BurstClassHr1[[#This Row],[%Spikes in Bursts-All]]),"",IF(BurstClassHr1[[#This Row],[%Spikes in Bursts-All]]&lt;$C$3,"LB","HB"))</f>
        <v/>
      </c>
      <c r="E370" s="50" t="str">
        <f t="shared" si="5"/>
        <v/>
      </c>
      <c r="F370" s="56"/>
      <c r="G370" s="56"/>
      <c r="H370" s="68"/>
      <c r="I370"/>
      <c r="J370"/>
      <c r="K370"/>
      <c r="L370"/>
      <c r="M370"/>
      <c r="N370"/>
      <c r="O370"/>
    </row>
    <row r="371" spans="3:15" x14ac:dyDescent="0.3">
      <c r="C371" s="49" t="str">
        <f>IF(ISBLANK(BurstClassHr1[[#This Row],[Spk/sec-Average]]),"",IF(BurstClassHr1[[#This Row],[Spk/sec-Average]]&lt;$B$3,"LF","HF"))</f>
        <v/>
      </c>
      <c r="D371" s="49" t="str">
        <f>IF(ISBLANK(BurstClassHr1[[#This Row],[%Spikes in Bursts-All]]),"",IF(BurstClassHr1[[#This Row],[%Spikes in Bursts-All]]&lt;$C$3,"LB","HB"))</f>
        <v/>
      </c>
      <c r="E371" s="50" t="str">
        <f t="shared" si="5"/>
        <v/>
      </c>
      <c r="F371" s="56"/>
      <c r="G371" s="56"/>
      <c r="H371" s="68"/>
      <c r="I371"/>
      <c r="J371"/>
      <c r="K371"/>
      <c r="L371"/>
      <c r="M371"/>
      <c r="N371"/>
      <c r="O371"/>
    </row>
    <row r="372" spans="3:15" x14ac:dyDescent="0.3">
      <c r="C372" s="49" t="str">
        <f>IF(ISBLANK(BurstClassHr1[[#This Row],[Spk/sec-Average]]),"",IF(BurstClassHr1[[#This Row],[Spk/sec-Average]]&lt;$B$3,"LF","HF"))</f>
        <v/>
      </c>
      <c r="D372" s="49" t="str">
        <f>IF(ISBLANK(BurstClassHr1[[#This Row],[%Spikes in Bursts-All]]),"",IF(BurstClassHr1[[#This Row],[%Spikes in Bursts-All]]&lt;$C$3,"LB","HB"))</f>
        <v/>
      </c>
      <c r="E372" s="50" t="str">
        <f t="shared" si="5"/>
        <v/>
      </c>
      <c r="F372" s="56"/>
      <c r="G372" s="56"/>
      <c r="H372" s="68"/>
      <c r="I372"/>
      <c r="J372"/>
      <c r="K372"/>
      <c r="L372"/>
      <c r="M372"/>
      <c r="N372"/>
      <c r="O372"/>
    </row>
    <row r="373" spans="3:15" x14ac:dyDescent="0.3">
      <c r="C373" s="49" t="str">
        <f>IF(ISBLANK(BurstClassHr1[[#This Row],[Spk/sec-Average]]),"",IF(BurstClassHr1[[#This Row],[Spk/sec-Average]]&lt;$B$3,"LF","HF"))</f>
        <v/>
      </c>
      <c r="D373" s="49" t="str">
        <f>IF(ISBLANK(BurstClassHr1[[#This Row],[%Spikes in Bursts-All]]),"",IF(BurstClassHr1[[#This Row],[%Spikes in Bursts-All]]&lt;$C$3,"LB","HB"))</f>
        <v/>
      </c>
      <c r="E373" s="50" t="str">
        <f t="shared" si="5"/>
        <v/>
      </c>
      <c r="F373" s="56"/>
      <c r="G373" s="56"/>
      <c r="H373" s="68"/>
      <c r="I373"/>
      <c r="J373"/>
      <c r="K373"/>
      <c r="L373"/>
      <c r="M373"/>
      <c r="N373"/>
      <c r="O373"/>
    </row>
    <row r="374" spans="3:15" x14ac:dyDescent="0.3">
      <c r="C374" s="49" t="str">
        <f>IF(ISBLANK(BurstClassHr1[[#This Row],[Spk/sec-Average]]),"",IF(BurstClassHr1[[#This Row],[Spk/sec-Average]]&lt;$B$3,"LF","HF"))</f>
        <v/>
      </c>
      <c r="D374" s="49" t="str">
        <f>IF(ISBLANK(BurstClassHr1[[#This Row],[%Spikes in Bursts-All]]),"",IF(BurstClassHr1[[#This Row],[%Spikes in Bursts-All]]&lt;$C$3,"LB","HB"))</f>
        <v/>
      </c>
      <c r="E374" s="50" t="str">
        <f t="shared" si="5"/>
        <v/>
      </c>
      <c r="F374" s="56"/>
      <c r="G374" s="56"/>
      <c r="H374" s="68"/>
      <c r="I374"/>
      <c r="J374"/>
      <c r="K374"/>
      <c r="L374"/>
      <c r="M374"/>
      <c r="N374"/>
      <c r="O374"/>
    </row>
    <row r="375" spans="3:15" x14ac:dyDescent="0.3">
      <c r="C375" s="49" t="str">
        <f>IF(ISBLANK(BurstClassHr1[[#This Row],[Spk/sec-Average]]),"",IF(BurstClassHr1[[#This Row],[Spk/sec-Average]]&lt;$B$3,"LF","HF"))</f>
        <v/>
      </c>
      <c r="D375" s="49" t="str">
        <f>IF(ISBLANK(BurstClassHr1[[#This Row],[%Spikes in Bursts-All]]),"",IF(BurstClassHr1[[#This Row],[%Spikes in Bursts-All]]&lt;$C$3,"LB","HB"))</f>
        <v/>
      </c>
      <c r="E375" s="50" t="str">
        <f t="shared" si="5"/>
        <v/>
      </c>
      <c r="F375" s="56"/>
      <c r="G375" s="56"/>
      <c r="H375" s="68"/>
      <c r="I375"/>
      <c r="J375"/>
      <c r="K375"/>
      <c r="L375"/>
      <c r="M375"/>
      <c r="N375"/>
      <c r="O375"/>
    </row>
    <row r="376" spans="3:15" x14ac:dyDescent="0.3">
      <c r="C376" s="49" t="str">
        <f>IF(ISBLANK(BurstClassHr1[[#This Row],[Spk/sec-Average]]),"",IF(BurstClassHr1[[#This Row],[Spk/sec-Average]]&lt;$B$3,"LF","HF"))</f>
        <v/>
      </c>
      <c r="D376" s="49" t="str">
        <f>IF(ISBLANK(BurstClassHr1[[#This Row],[%Spikes in Bursts-All]]),"",IF(BurstClassHr1[[#This Row],[%Spikes in Bursts-All]]&lt;$C$3,"LB","HB"))</f>
        <v/>
      </c>
      <c r="E376" s="50" t="str">
        <f t="shared" si="5"/>
        <v/>
      </c>
      <c r="F376" s="56"/>
      <c r="G376" s="56"/>
      <c r="H376" s="68"/>
      <c r="I376"/>
      <c r="J376"/>
      <c r="K376"/>
      <c r="L376"/>
      <c r="M376"/>
      <c r="N376"/>
      <c r="O376"/>
    </row>
    <row r="377" spans="3:15" x14ac:dyDescent="0.3">
      <c r="C377" s="49" t="str">
        <f>IF(ISBLANK(BurstClassHr1[[#This Row],[Spk/sec-Average]]),"",IF(BurstClassHr1[[#This Row],[Spk/sec-Average]]&lt;$B$3,"LF","HF"))</f>
        <v/>
      </c>
      <c r="D377" s="49" t="str">
        <f>IF(ISBLANK(BurstClassHr1[[#This Row],[%Spikes in Bursts-All]]),"",IF(BurstClassHr1[[#This Row],[%Spikes in Bursts-All]]&lt;$C$3,"LB","HB"))</f>
        <v/>
      </c>
      <c r="E377" s="50" t="str">
        <f t="shared" si="5"/>
        <v/>
      </c>
      <c r="F377" s="56"/>
      <c r="G377" s="56"/>
      <c r="H377" s="68"/>
      <c r="I377"/>
      <c r="J377"/>
      <c r="K377"/>
      <c r="L377"/>
      <c r="M377"/>
      <c r="N377"/>
      <c r="O377"/>
    </row>
    <row r="378" spans="3:15" x14ac:dyDescent="0.3">
      <c r="C378" s="49" t="str">
        <f>IF(ISBLANK(BurstClassHr1[[#This Row],[Spk/sec-Average]]),"",IF(BurstClassHr1[[#This Row],[Spk/sec-Average]]&lt;$B$3,"LF","HF"))</f>
        <v/>
      </c>
      <c r="D378" s="49" t="str">
        <f>IF(ISBLANK(BurstClassHr1[[#This Row],[%Spikes in Bursts-All]]),"",IF(BurstClassHr1[[#This Row],[%Spikes in Bursts-All]]&lt;$C$3,"LB","HB"))</f>
        <v/>
      </c>
      <c r="E378" s="50" t="str">
        <f t="shared" si="5"/>
        <v/>
      </c>
      <c r="F378" s="56"/>
      <c r="G378" s="56"/>
      <c r="H378" s="68"/>
      <c r="I378"/>
      <c r="J378"/>
      <c r="K378"/>
      <c r="L378"/>
      <c r="M378"/>
      <c r="N378"/>
      <c r="O378"/>
    </row>
    <row r="379" spans="3:15" x14ac:dyDescent="0.3">
      <c r="C379" s="49" t="str">
        <f>IF(ISBLANK(BurstClassHr1[[#This Row],[Spk/sec-Average]]),"",IF(BurstClassHr1[[#This Row],[Spk/sec-Average]]&lt;$B$3,"LF","HF"))</f>
        <v/>
      </c>
      <c r="D379" s="49" t="str">
        <f>IF(ISBLANK(BurstClassHr1[[#This Row],[%Spikes in Bursts-All]]),"",IF(BurstClassHr1[[#This Row],[%Spikes in Bursts-All]]&lt;$C$3,"LB","HB"))</f>
        <v/>
      </c>
      <c r="E379" s="50" t="str">
        <f t="shared" si="5"/>
        <v/>
      </c>
      <c r="F379" s="56"/>
      <c r="G379" s="56"/>
      <c r="H379" s="68"/>
      <c r="I379"/>
      <c r="J379"/>
      <c r="K379"/>
      <c r="L379"/>
      <c r="M379"/>
      <c r="N379"/>
      <c r="O379"/>
    </row>
    <row r="380" spans="3:15" x14ac:dyDescent="0.3">
      <c r="C380" s="49" t="str">
        <f>IF(ISBLANK(BurstClassHr1[[#This Row],[Spk/sec-Average]]),"",IF(BurstClassHr1[[#This Row],[Spk/sec-Average]]&lt;$B$3,"LF","HF"))</f>
        <v/>
      </c>
      <c r="D380" s="49" t="str">
        <f>IF(ISBLANK(BurstClassHr1[[#This Row],[%Spikes in Bursts-All]]),"",IF(BurstClassHr1[[#This Row],[%Spikes in Bursts-All]]&lt;$C$3,"LB","HB"))</f>
        <v/>
      </c>
      <c r="E380" s="50" t="str">
        <f t="shared" si="5"/>
        <v/>
      </c>
      <c r="F380" s="56"/>
      <c r="G380" s="56"/>
      <c r="H380" s="68"/>
      <c r="I380"/>
      <c r="J380"/>
      <c r="K380"/>
      <c r="L380"/>
      <c r="M380"/>
      <c r="N380"/>
      <c r="O380"/>
    </row>
    <row r="381" spans="3:15" x14ac:dyDescent="0.3">
      <c r="C381" s="49" t="str">
        <f>IF(ISBLANK(BurstClassHr1[[#This Row],[Spk/sec-Average]]),"",IF(BurstClassHr1[[#This Row],[Spk/sec-Average]]&lt;$B$3,"LF","HF"))</f>
        <v/>
      </c>
      <c r="D381" s="49" t="str">
        <f>IF(ISBLANK(BurstClassHr1[[#This Row],[%Spikes in Bursts-All]]),"",IF(BurstClassHr1[[#This Row],[%Spikes in Bursts-All]]&lt;$C$3,"LB","HB"))</f>
        <v/>
      </c>
      <c r="E381" s="50" t="str">
        <f t="shared" si="5"/>
        <v/>
      </c>
      <c r="F381" s="56"/>
      <c r="G381" s="56"/>
      <c r="H381" s="68"/>
      <c r="I381"/>
      <c r="J381"/>
      <c r="K381"/>
      <c r="L381"/>
      <c r="M381"/>
      <c r="N381"/>
      <c r="O381"/>
    </row>
    <row r="382" spans="3:15" x14ac:dyDescent="0.3">
      <c r="C382" s="49" t="str">
        <f>IF(ISBLANK(BurstClassHr1[[#This Row],[Spk/sec-Average]]),"",IF(BurstClassHr1[[#This Row],[Spk/sec-Average]]&lt;$B$3,"LF","HF"))</f>
        <v/>
      </c>
      <c r="D382" s="49" t="str">
        <f>IF(ISBLANK(BurstClassHr1[[#This Row],[%Spikes in Bursts-All]]),"",IF(BurstClassHr1[[#This Row],[%Spikes in Bursts-All]]&lt;$C$3,"LB","HB"))</f>
        <v/>
      </c>
      <c r="E382" s="50" t="str">
        <f t="shared" si="5"/>
        <v/>
      </c>
      <c r="F382" s="56"/>
      <c r="G382" s="56"/>
      <c r="H382" s="68"/>
      <c r="I382"/>
      <c r="J382"/>
      <c r="K382"/>
      <c r="L382"/>
      <c r="M382"/>
      <c r="N382"/>
      <c r="O382"/>
    </row>
    <row r="383" spans="3:15" x14ac:dyDescent="0.3">
      <c r="C383" s="49" t="str">
        <f>IF(ISBLANK(BurstClassHr1[[#This Row],[Spk/sec-Average]]),"",IF(BurstClassHr1[[#This Row],[Spk/sec-Average]]&lt;$B$3,"LF","HF"))</f>
        <v/>
      </c>
      <c r="D383" s="49" t="str">
        <f>IF(ISBLANK(BurstClassHr1[[#This Row],[%Spikes in Bursts-All]]),"",IF(BurstClassHr1[[#This Row],[%Spikes in Bursts-All]]&lt;$C$3,"LB","HB"))</f>
        <v/>
      </c>
      <c r="E383" s="50" t="str">
        <f t="shared" si="5"/>
        <v/>
      </c>
      <c r="F383" s="56"/>
      <c r="G383" s="56"/>
      <c r="H383" s="68"/>
      <c r="I383"/>
      <c r="J383"/>
      <c r="K383"/>
      <c r="L383"/>
      <c r="M383"/>
      <c r="N383"/>
      <c r="O383"/>
    </row>
    <row r="384" spans="3:15" x14ac:dyDescent="0.3">
      <c r="C384" s="49" t="str">
        <f>IF(ISBLANK(BurstClassHr1[[#This Row],[Spk/sec-Average]]),"",IF(BurstClassHr1[[#This Row],[Spk/sec-Average]]&lt;$B$3,"LF","HF"))</f>
        <v/>
      </c>
      <c r="D384" s="49" t="str">
        <f>IF(ISBLANK(BurstClassHr1[[#This Row],[%Spikes in Bursts-All]]),"",IF(BurstClassHr1[[#This Row],[%Spikes in Bursts-All]]&lt;$C$3,"LB","HB"))</f>
        <v/>
      </c>
      <c r="E384" s="50" t="str">
        <f t="shared" si="5"/>
        <v/>
      </c>
      <c r="F384" s="56"/>
      <c r="G384" s="56"/>
      <c r="H384" s="68"/>
      <c r="I384"/>
      <c r="J384"/>
      <c r="K384"/>
      <c r="L384"/>
      <c r="M384"/>
      <c r="N384"/>
      <c r="O384"/>
    </row>
    <row r="385" spans="3:15" x14ac:dyDescent="0.3">
      <c r="C385" s="49" t="str">
        <f>IF(ISBLANK(BurstClassHr1[[#This Row],[Spk/sec-Average]]),"",IF(BurstClassHr1[[#This Row],[Spk/sec-Average]]&lt;$B$3,"LF","HF"))</f>
        <v/>
      </c>
      <c r="D385" s="49" t="str">
        <f>IF(ISBLANK(BurstClassHr1[[#This Row],[%Spikes in Bursts-All]]),"",IF(BurstClassHr1[[#This Row],[%Spikes in Bursts-All]]&lt;$C$3,"LB","HB"))</f>
        <v/>
      </c>
      <c r="E385" s="50" t="str">
        <f t="shared" si="5"/>
        <v/>
      </c>
      <c r="F385" s="56"/>
      <c r="G385" s="56"/>
      <c r="H385" s="68"/>
      <c r="I385"/>
      <c r="J385"/>
      <c r="K385"/>
      <c r="L385"/>
      <c r="M385"/>
      <c r="N385"/>
      <c r="O385"/>
    </row>
    <row r="386" spans="3:15" x14ac:dyDescent="0.3">
      <c r="C386" s="49" t="str">
        <f>IF(ISBLANK(BurstClassHr1[[#This Row],[Spk/sec-Average]]),"",IF(BurstClassHr1[[#This Row],[Spk/sec-Average]]&lt;$B$3,"LF","HF"))</f>
        <v/>
      </c>
      <c r="D386" s="49" t="str">
        <f>IF(ISBLANK(BurstClassHr1[[#This Row],[%Spikes in Bursts-All]]),"",IF(BurstClassHr1[[#This Row],[%Spikes in Bursts-All]]&lt;$C$3,"LB","HB"))</f>
        <v/>
      </c>
      <c r="E386" s="50" t="str">
        <f t="shared" si="5"/>
        <v/>
      </c>
      <c r="F386" s="56"/>
      <c r="G386" s="56"/>
      <c r="H386" s="68"/>
      <c r="I386"/>
      <c r="J386"/>
      <c r="K386"/>
      <c r="L386"/>
      <c r="M386"/>
      <c r="N386"/>
      <c r="O386"/>
    </row>
    <row r="387" spans="3:15" x14ac:dyDescent="0.3">
      <c r="C387" s="49" t="str">
        <f>IF(ISBLANK(BurstClassHr1[[#This Row],[Spk/sec-Average]]),"",IF(BurstClassHr1[[#This Row],[Spk/sec-Average]]&lt;$B$3,"LF","HF"))</f>
        <v/>
      </c>
      <c r="D387" s="49" t="str">
        <f>IF(ISBLANK(BurstClassHr1[[#This Row],[%Spikes in Bursts-All]]),"",IF(BurstClassHr1[[#This Row],[%Spikes in Bursts-All]]&lt;$C$3,"LB","HB"))</f>
        <v/>
      </c>
      <c r="E387" s="50" t="str">
        <f t="shared" si="5"/>
        <v/>
      </c>
      <c r="F387" s="56"/>
      <c r="G387" s="56"/>
      <c r="H387" s="68"/>
      <c r="I387"/>
      <c r="J387"/>
      <c r="K387"/>
      <c r="L387"/>
      <c r="M387"/>
      <c r="N387"/>
      <c r="O387"/>
    </row>
    <row r="388" spans="3:15" x14ac:dyDescent="0.3">
      <c r="C388" s="49" t="str">
        <f>IF(ISBLANK(BurstClassHr1[[#This Row],[Spk/sec-Average]]),"",IF(BurstClassHr1[[#This Row],[Spk/sec-Average]]&lt;$B$3,"LF","HF"))</f>
        <v/>
      </c>
      <c r="D388" s="49" t="str">
        <f>IF(ISBLANK(BurstClassHr1[[#This Row],[%Spikes in Bursts-All]]),"",IF(BurstClassHr1[[#This Row],[%Spikes in Bursts-All]]&lt;$C$3,"LB","HB"))</f>
        <v/>
      </c>
      <c r="E388" s="50" t="str">
        <f t="shared" si="5"/>
        <v/>
      </c>
      <c r="F388" s="56"/>
      <c r="G388" s="56"/>
      <c r="H388" s="68"/>
      <c r="I388"/>
      <c r="J388"/>
      <c r="K388"/>
      <c r="L388"/>
      <c r="M388"/>
      <c r="N388"/>
      <c r="O388"/>
    </row>
    <row r="389" spans="3:15" x14ac:dyDescent="0.3">
      <c r="C389" s="49" t="str">
        <f>IF(ISBLANK(BurstClassHr1[[#This Row],[Spk/sec-Average]]),"",IF(BurstClassHr1[[#This Row],[Spk/sec-Average]]&lt;$B$3,"LF","HF"))</f>
        <v/>
      </c>
      <c r="D389" s="49" t="str">
        <f>IF(ISBLANK(BurstClassHr1[[#This Row],[%Spikes in Bursts-All]]),"",IF(BurstClassHr1[[#This Row],[%Spikes in Bursts-All]]&lt;$C$3,"LB","HB"))</f>
        <v/>
      </c>
      <c r="E389" s="50" t="str">
        <f t="shared" si="5"/>
        <v/>
      </c>
      <c r="F389" s="56"/>
      <c r="G389" s="56"/>
      <c r="H389" s="68"/>
      <c r="I389"/>
      <c r="J389"/>
      <c r="K389"/>
      <c r="L389"/>
      <c r="M389"/>
      <c r="N389"/>
      <c r="O389"/>
    </row>
    <row r="390" spans="3:15" x14ac:dyDescent="0.3">
      <c r="C390" s="49" t="str">
        <f>IF(ISBLANK(BurstClassHr1[[#This Row],[Spk/sec-Average]]),"",IF(BurstClassHr1[[#This Row],[Spk/sec-Average]]&lt;$B$3,"LF","HF"))</f>
        <v/>
      </c>
      <c r="D390" s="49" t="str">
        <f>IF(ISBLANK(BurstClassHr1[[#This Row],[%Spikes in Bursts-All]]),"",IF(BurstClassHr1[[#This Row],[%Spikes in Bursts-All]]&lt;$C$3,"LB","HB"))</f>
        <v/>
      </c>
      <c r="E390" s="50" t="str">
        <f t="shared" si="5"/>
        <v/>
      </c>
      <c r="F390" s="56"/>
      <c r="G390" s="56"/>
      <c r="H390" s="68"/>
      <c r="I390"/>
      <c r="J390"/>
      <c r="K390"/>
      <c r="L390"/>
      <c r="M390"/>
      <c r="N390"/>
      <c r="O390"/>
    </row>
    <row r="391" spans="3:15" x14ac:dyDescent="0.3">
      <c r="C391" s="49" t="str">
        <f>IF(ISBLANK(BurstClassHr1[[#This Row],[Spk/sec-Average]]),"",IF(BurstClassHr1[[#This Row],[Spk/sec-Average]]&lt;$B$3,"LF","HF"))</f>
        <v/>
      </c>
      <c r="D391" s="49" t="str">
        <f>IF(ISBLANK(BurstClassHr1[[#This Row],[%Spikes in Bursts-All]]),"",IF(BurstClassHr1[[#This Row],[%Spikes in Bursts-All]]&lt;$C$3,"LB","HB"))</f>
        <v/>
      </c>
      <c r="E391" s="50" t="str">
        <f t="shared" si="5"/>
        <v/>
      </c>
      <c r="F391" s="56"/>
      <c r="G391" s="56"/>
      <c r="H391" s="68"/>
      <c r="I391"/>
      <c r="J391"/>
      <c r="K391"/>
      <c r="L391"/>
      <c r="M391"/>
      <c r="N391"/>
      <c r="O391"/>
    </row>
    <row r="392" spans="3:15" x14ac:dyDescent="0.3">
      <c r="C392" s="49" t="str">
        <f>IF(ISBLANK(BurstClassHr1[[#This Row],[Spk/sec-Average]]),"",IF(BurstClassHr1[[#This Row],[Spk/sec-Average]]&lt;$B$3,"LF","HF"))</f>
        <v/>
      </c>
      <c r="D392" s="49" t="str">
        <f>IF(ISBLANK(BurstClassHr1[[#This Row],[%Spikes in Bursts-All]]),"",IF(BurstClassHr1[[#This Row],[%Spikes in Bursts-All]]&lt;$C$3,"LB","HB"))</f>
        <v/>
      </c>
      <c r="E392" s="50" t="str">
        <f t="shared" si="5"/>
        <v/>
      </c>
      <c r="F392" s="56"/>
      <c r="G392" s="56"/>
      <c r="H392" s="68"/>
      <c r="I392"/>
      <c r="J392"/>
      <c r="K392"/>
      <c r="L392"/>
      <c r="M392"/>
      <c r="N392"/>
      <c r="O392"/>
    </row>
    <row r="393" spans="3:15" x14ac:dyDescent="0.3">
      <c r="C393" s="49" t="str">
        <f>IF(ISBLANK(BurstClassHr1[[#This Row],[Spk/sec-Average]]),"",IF(BurstClassHr1[[#This Row],[Spk/sec-Average]]&lt;$B$3,"LF","HF"))</f>
        <v/>
      </c>
      <c r="D393" s="49" t="str">
        <f>IF(ISBLANK(BurstClassHr1[[#This Row],[%Spikes in Bursts-All]]),"",IF(BurstClassHr1[[#This Row],[%Spikes in Bursts-All]]&lt;$C$3,"LB","HB"))</f>
        <v/>
      </c>
      <c r="E393" s="50" t="str">
        <f t="shared" si="5"/>
        <v/>
      </c>
      <c r="F393" s="56"/>
      <c r="G393" s="56"/>
      <c r="H393" s="68"/>
      <c r="I393"/>
      <c r="J393"/>
      <c r="K393"/>
      <c r="L393"/>
      <c r="M393"/>
      <c r="N393"/>
      <c r="O393"/>
    </row>
    <row r="394" spans="3:15" x14ac:dyDescent="0.3">
      <c r="C394" s="49" t="str">
        <f>IF(ISBLANK(BurstClassHr1[[#This Row],[Spk/sec-Average]]),"",IF(BurstClassHr1[[#This Row],[Spk/sec-Average]]&lt;$B$3,"LF","HF"))</f>
        <v/>
      </c>
      <c r="D394" s="49" t="str">
        <f>IF(ISBLANK(BurstClassHr1[[#This Row],[%Spikes in Bursts-All]]),"",IF(BurstClassHr1[[#This Row],[%Spikes in Bursts-All]]&lt;$C$3,"LB","HB"))</f>
        <v/>
      </c>
      <c r="E394" s="50" t="str">
        <f t="shared" si="5"/>
        <v/>
      </c>
      <c r="F394" s="56"/>
      <c r="G394" s="56"/>
      <c r="H394" s="68"/>
      <c r="I394"/>
      <c r="J394"/>
      <c r="K394"/>
      <c r="L394"/>
      <c r="M394"/>
      <c r="N394"/>
      <c r="O394"/>
    </row>
    <row r="395" spans="3:15" x14ac:dyDescent="0.3">
      <c r="C395" s="49" t="str">
        <f>IF(ISBLANK(BurstClassHr1[[#This Row],[Spk/sec-Average]]),"",IF(BurstClassHr1[[#This Row],[Spk/sec-Average]]&lt;$B$3,"LF","HF"))</f>
        <v/>
      </c>
      <c r="D395" s="49" t="str">
        <f>IF(ISBLANK(BurstClassHr1[[#This Row],[%Spikes in Bursts-All]]),"",IF(BurstClassHr1[[#This Row],[%Spikes in Bursts-All]]&lt;$C$3,"LB","HB"))</f>
        <v/>
      </c>
      <c r="E395" s="50" t="str">
        <f t="shared" si="5"/>
        <v/>
      </c>
      <c r="F395" s="56"/>
      <c r="G395" s="56"/>
      <c r="H395" s="68"/>
      <c r="I395"/>
      <c r="J395"/>
      <c r="K395"/>
      <c r="L395"/>
      <c r="M395"/>
      <c r="N395"/>
      <c r="O395"/>
    </row>
    <row r="396" spans="3:15" x14ac:dyDescent="0.3">
      <c r="C396" s="49" t="str">
        <f>IF(ISBLANK(BurstClassHr1[[#This Row],[Spk/sec-Average]]),"",IF(BurstClassHr1[[#This Row],[Spk/sec-Average]]&lt;$B$3,"LF","HF"))</f>
        <v/>
      </c>
      <c r="D396" s="49" t="str">
        <f>IF(ISBLANK(BurstClassHr1[[#This Row],[%Spikes in Bursts-All]]),"",IF(BurstClassHr1[[#This Row],[%Spikes in Bursts-All]]&lt;$C$3,"LB","HB"))</f>
        <v/>
      </c>
      <c r="E396" s="50" t="str">
        <f t="shared" si="5"/>
        <v/>
      </c>
      <c r="F396" s="56"/>
      <c r="G396" s="56"/>
      <c r="H396" s="68"/>
      <c r="I396"/>
      <c r="J396"/>
      <c r="K396"/>
      <c r="L396"/>
      <c r="M396"/>
      <c r="N396"/>
      <c r="O396"/>
    </row>
    <row r="397" spans="3:15" x14ac:dyDescent="0.3">
      <c r="C397" s="49" t="str">
        <f>IF(ISBLANK(BurstClassHr1[[#This Row],[Spk/sec-Average]]),"",IF(BurstClassHr1[[#This Row],[Spk/sec-Average]]&lt;$B$3,"LF","HF"))</f>
        <v/>
      </c>
      <c r="D397" s="49" t="str">
        <f>IF(ISBLANK(BurstClassHr1[[#This Row],[%Spikes in Bursts-All]]),"",IF(BurstClassHr1[[#This Row],[%Spikes in Bursts-All]]&lt;$C$3,"LB","HB"))</f>
        <v/>
      </c>
      <c r="E397" s="50" t="str">
        <f t="shared" si="5"/>
        <v/>
      </c>
      <c r="F397" s="56"/>
      <c r="G397" s="56"/>
      <c r="H397" s="68"/>
      <c r="I397"/>
      <c r="J397"/>
      <c r="K397"/>
      <c r="L397"/>
      <c r="M397"/>
      <c r="N397"/>
      <c r="O397"/>
    </row>
    <row r="398" spans="3:15" x14ac:dyDescent="0.3">
      <c r="C398" s="49" t="str">
        <f>IF(ISBLANK(BurstClassHr1[[#This Row],[Spk/sec-Average]]),"",IF(BurstClassHr1[[#This Row],[Spk/sec-Average]]&lt;$B$3,"LF","HF"))</f>
        <v/>
      </c>
      <c r="D398" s="49" t="str">
        <f>IF(ISBLANK(BurstClassHr1[[#This Row],[%Spikes in Bursts-All]]),"",IF(BurstClassHr1[[#This Row],[%Spikes in Bursts-All]]&lt;$C$3,"LB","HB"))</f>
        <v/>
      </c>
      <c r="E398" s="50" t="str">
        <f t="shared" si="5"/>
        <v/>
      </c>
      <c r="F398" s="56"/>
      <c r="G398" s="56"/>
      <c r="H398" s="68"/>
      <c r="I398"/>
      <c r="J398"/>
      <c r="K398"/>
      <c r="L398"/>
      <c r="M398"/>
      <c r="N398"/>
      <c r="O398"/>
    </row>
    <row r="399" spans="3:15" x14ac:dyDescent="0.3">
      <c r="C399" s="49" t="str">
        <f>IF(ISBLANK(BurstClassHr1[[#This Row],[Spk/sec-Average]]),"",IF(BurstClassHr1[[#This Row],[Spk/sec-Average]]&lt;$B$3,"LF","HF"))</f>
        <v/>
      </c>
      <c r="D399" s="49" t="str">
        <f>IF(ISBLANK(BurstClassHr1[[#This Row],[%Spikes in Bursts-All]]),"",IF(BurstClassHr1[[#This Row],[%Spikes in Bursts-All]]&lt;$C$3,"LB","HB"))</f>
        <v/>
      </c>
      <c r="E399" s="50" t="str">
        <f t="shared" si="5"/>
        <v/>
      </c>
      <c r="F399" s="56"/>
      <c r="G399" s="56"/>
      <c r="H399" s="68"/>
      <c r="I399"/>
      <c r="J399"/>
      <c r="K399"/>
      <c r="L399"/>
      <c r="M399"/>
      <c r="N399"/>
      <c r="O399"/>
    </row>
    <row r="400" spans="3:15" x14ac:dyDescent="0.3">
      <c r="C400" s="49" t="str">
        <f>IF(ISBLANK(BurstClassHr1[[#This Row],[Spk/sec-Average]]),"",IF(BurstClassHr1[[#This Row],[Spk/sec-Average]]&lt;$B$3,"LF","HF"))</f>
        <v/>
      </c>
      <c r="D400" s="49" t="str">
        <f>IF(ISBLANK(BurstClassHr1[[#This Row],[%Spikes in Bursts-All]]),"",IF(BurstClassHr1[[#This Row],[%Spikes in Bursts-All]]&lt;$C$3,"LB","HB"))</f>
        <v/>
      </c>
      <c r="E400" s="50" t="str">
        <f t="shared" si="5"/>
        <v/>
      </c>
      <c r="F400" s="56"/>
      <c r="G400" s="56"/>
      <c r="H400" s="68"/>
      <c r="I400"/>
      <c r="J400"/>
      <c r="K400"/>
      <c r="L400"/>
      <c r="M400"/>
      <c r="N400"/>
      <c r="O400"/>
    </row>
    <row r="401" spans="3:15" x14ac:dyDescent="0.3">
      <c r="C401" s="49" t="str">
        <f>IF(ISBLANK(BurstClassHr1[[#This Row],[Spk/sec-Average]]),"",IF(BurstClassHr1[[#This Row],[Spk/sec-Average]]&lt;$B$3,"LF","HF"))</f>
        <v/>
      </c>
      <c r="D401" s="49" t="str">
        <f>IF(ISBLANK(BurstClassHr1[[#This Row],[%Spikes in Bursts-All]]),"",IF(BurstClassHr1[[#This Row],[%Spikes in Bursts-All]]&lt;$C$3,"LB","HB"))</f>
        <v/>
      </c>
      <c r="E401" s="50" t="str">
        <f t="shared" si="5"/>
        <v/>
      </c>
      <c r="F401" s="56"/>
      <c r="G401" s="56"/>
      <c r="H401" s="68"/>
      <c r="I401"/>
      <c r="J401"/>
      <c r="K401"/>
      <c r="L401"/>
      <c r="M401"/>
      <c r="N401"/>
      <c r="O401"/>
    </row>
    <row r="402" spans="3:15" x14ac:dyDescent="0.3">
      <c r="C402" s="49" t="str">
        <f>IF(ISBLANK(BurstClassHr1[[#This Row],[Spk/sec-Average]]),"",IF(BurstClassHr1[[#This Row],[Spk/sec-Average]]&lt;$B$3,"LF","HF"))</f>
        <v/>
      </c>
      <c r="D402" s="49" t="str">
        <f>IF(ISBLANK(BurstClassHr1[[#This Row],[%Spikes in Bursts-All]]),"",IF(BurstClassHr1[[#This Row],[%Spikes in Bursts-All]]&lt;$C$3,"LB","HB"))</f>
        <v/>
      </c>
      <c r="E402" s="50" t="str">
        <f t="shared" si="5"/>
        <v/>
      </c>
      <c r="F402" s="56"/>
      <c r="G402" s="56"/>
      <c r="H402" s="68"/>
      <c r="I402"/>
      <c r="J402"/>
      <c r="K402"/>
      <c r="L402"/>
      <c r="M402"/>
      <c r="N402"/>
      <c r="O402"/>
    </row>
    <row r="403" spans="3:15" x14ac:dyDescent="0.3">
      <c r="C403" s="49" t="str">
        <f>IF(ISBLANK(BurstClassHr1[[#This Row],[Spk/sec-Average]]),"",IF(BurstClassHr1[[#This Row],[Spk/sec-Average]]&lt;$B$3,"LF","HF"))</f>
        <v/>
      </c>
      <c r="D403" s="49" t="str">
        <f>IF(ISBLANK(BurstClassHr1[[#This Row],[%Spikes in Bursts-All]]),"",IF(BurstClassHr1[[#This Row],[%Spikes in Bursts-All]]&lt;$C$3,"LB","HB"))</f>
        <v/>
      </c>
      <c r="E403" s="50" t="str">
        <f t="shared" si="5"/>
        <v/>
      </c>
      <c r="F403" s="56"/>
      <c r="G403" s="56"/>
      <c r="H403" s="68"/>
      <c r="I403"/>
      <c r="J403"/>
      <c r="K403"/>
      <c r="L403"/>
      <c r="M403"/>
      <c r="N403"/>
      <c r="O403"/>
    </row>
    <row r="404" spans="3:15" x14ac:dyDescent="0.3">
      <c r="C404" s="49" t="str">
        <f>IF(ISBLANK(BurstClassHr1[[#This Row],[Spk/sec-Average]]),"",IF(BurstClassHr1[[#This Row],[Spk/sec-Average]]&lt;$B$3,"LF","HF"))</f>
        <v/>
      </c>
      <c r="D404" s="49" t="str">
        <f>IF(ISBLANK(BurstClassHr1[[#This Row],[%Spikes in Bursts-All]]),"",IF(BurstClassHr1[[#This Row],[%Spikes in Bursts-All]]&lt;$C$3,"LB","HB"))</f>
        <v/>
      </c>
      <c r="E404" s="50" t="str">
        <f t="shared" si="5"/>
        <v/>
      </c>
      <c r="F404" s="56"/>
      <c r="G404" s="56"/>
      <c r="H404" s="68"/>
      <c r="I404"/>
      <c r="J404"/>
      <c r="K404"/>
      <c r="L404"/>
      <c r="M404"/>
      <c r="N404"/>
      <c r="O404"/>
    </row>
    <row r="405" spans="3:15" x14ac:dyDescent="0.3">
      <c r="C405" s="49" t="str">
        <f>IF(ISBLANK(BurstClassHr1[[#This Row],[Spk/sec-Average]]),"",IF(BurstClassHr1[[#This Row],[Spk/sec-Average]]&lt;$B$3,"LF","HF"))</f>
        <v/>
      </c>
      <c r="D405" s="49" t="str">
        <f>IF(ISBLANK(BurstClassHr1[[#This Row],[%Spikes in Bursts-All]]),"",IF(BurstClassHr1[[#This Row],[%Spikes in Bursts-All]]&lt;$C$3,"LB","HB"))</f>
        <v/>
      </c>
      <c r="E405" s="50" t="str">
        <f t="shared" si="5"/>
        <v/>
      </c>
      <c r="F405" s="56"/>
      <c r="G405" s="56"/>
      <c r="H405" s="68"/>
      <c r="I405"/>
      <c r="J405"/>
      <c r="K405"/>
      <c r="L405"/>
      <c r="M405"/>
      <c r="N405"/>
      <c r="O405"/>
    </row>
    <row r="406" spans="3:15" x14ac:dyDescent="0.3">
      <c r="C406" s="49" t="str">
        <f>IF(ISBLANK(BurstClassHr1[[#This Row],[Spk/sec-Average]]),"",IF(BurstClassHr1[[#This Row],[Spk/sec-Average]]&lt;$B$3,"LF","HF"))</f>
        <v/>
      </c>
      <c r="D406" s="49" t="str">
        <f>IF(ISBLANK(BurstClassHr1[[#This Row],[%Spikes in Bursts-All]]),"",IF(BurstClassHr1[[#This Row],[%Spikes in Bursts-All]]&lt;$C$3,"LB","HB"))</f>
        <v/>
      </c>
      <c r="E406" s="50" t="str">
        <f t="shared" si="5"/>
        <v/>
      </c>
      <c r="F406" s="56"/>
      <c r="G406" s="56"/>
      <c r="H406" s="68"/>
      <c r="I406"/>
      <c r="J406"/>
      <c r="K406"/>
      <c r="L406"/>
      <c r="M406"/>
      <c r="N406"/>
      <c r="O406"/>
    </row>
  </sheetData>
  <sheetProtection formatCells="0" formatColumns="0" formatRows="0" insertColumns="0" insertRows="0" insertHyperlinks="0" deleteColumns="0" deleteRows="0" sort="0" autoFilter="0" pivotTables="0"/>
  <sortState xmlns:xlrd2="http://schemas.microsoft.com/office/spreadsheetml/2017/richdata2" ref="A8:J19">
    <sortCondition ref="A8:A19"/>
    <sortCondition ref="E8:E19"/>
  </sortState>
  <mergeCells count="2">
    <mergeCell ref="C24:E24"/>
    <mergeCell ref="F24:G24"/>
  </mergeCells>
  <pageMargins left="0.7" right="0.7" top="0.75" bottom="0.75" header="0.3" footer="0.3"/>
  <pageSetup orientation="portrait" horizontalDpi="300" verticalDpi="30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O406"/>
  <sheetViews>
    <sheetView workbookViewId="0"/>
  </sheetViews>
  <sheetFormatPr defaultColWidth="9.109375" defaultRowHeight="14.4" x14ac:dyDescent="0.3"/>
  <cols>
    <col min="1" max="1" width="13.6640625" style="1" customWidth="1"/>
    <col min="2" max="2" width="15.6640625" style="1" bestFit="1" customWidth="1"/>
    <col min="3" max="3" width="17.5546875" style="1" bestFit="1" customWidth="1"/>
    <col min="4" max="4" width="21.5546875" style="1" customWidth="1"/>
    <col min="5" max="5" width="20" style="1" customWidth="1"/>
    <col min="6" max="6" width="18.88671875" style="1" bestFit="1" customWidth="1"/>
    <col min="7" max="7" width="24.33203125" style="1" bestFit="1" customWidth="1"/>
    <col min="8" max="8" width="27.8867187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62" t="s">
        <v>23</v>
      </c>
      <c r="B7" s="63" t="s">
        <v>24</v>
      </c>
      <c r="C7" s="64" t="s">
        <v>25</v>
      </c>
      <c r="D7" s="64" t="s">
        <v>26</v>
      </c>
      <c r="E7" s="64" t="s">
        <v>6</v>
      </c>
      <c r="F7" s="65" t="s">
        <v>16</v>
      </c>
      <c r="G7" s="65" t="s">
        <v>17</v>
      </c>
      <c r="H7" s="65" t="s">
        <v>18</v>
      </c>
      <c r="I7" s="65" t="s">
        <v>19</v>
      </c>
      <c r="J7" s="66" t="s">
        <v>27</v>
      </c>
      <c r="K7" s="67" t="s">
        <v>28</v>
      </c>
      <c r="L7" s="67" t="s">
        <v>29</v>
      </c>
      <c r="M7" s="67" t="s">
        <v>30</v>
      </c>
      <c r="N7" s="67" t="s">
        <v>31</v>
      </c>
    </row>
    <row r="8" spans="1:14" x14ac:dyDescent="0.3">
      <c r="A8" s="25" t="s">
        <v>32</v>
      </c>
      <c r="B8" s="26">
        <v>1</v>
      </c>
      <c r="C8" s="27" t="s">
        <v>33</v>
      </c>
      <c r="D8" s="27" t="s">
        <v>11</v>
      </c>
      <c r="E8" s="27" t="s">
        <v>34</v>
      </c>
      <c r="F8" s="27"/>
      <c r="G8" s="27"/>
      <c r="H8" s="27"/>
      <c r="I8" s="27"/>
      <c r="J8" s="27">
        <f>SUM(Table10[[#This Row],[LFHB]:[HFLB]])</f>
        <v>0</v>
      </c>
      <c r="K8" s="69" t="e">
        <f>Table10[[#This Row],[LFHB]]/Table10[[#This Row],[Total]]</f>
        <v>#DIV/0!</v>
      </c>
      <c r="L8" s="69" t="e">
        <f>Table10[[#This Row],[LFLB]]/Table10[[#This Row],[Total]]</f>
        <v>#DIV/0!</v>
      </c>
      <c r="M8" s="69" t="e">
        <f>Table10[[#This Row],[HFHB]]/Table10[[#This Row],[Total]]</f>
        <v>#DIV/0!</v>
      </c>
      <c r="N8" s="69" t="e">
        <f>Table10[[#This Row],[HFLB]]/Table10[[#This Row],[Total]]</f>
        <v>#DIV/0!</v>
      </c>
    </row>
    <row r="9" spans="1:14" x14ac:dyDescent="0.3">
      <c r="A9" s="25" t="s">
        <v>32</v>
      </c>
      <c r="B9" s="26">
        <v>1</v>
      </c>
      <c r="C9" s="29" t="s">
        <v>33</v>
      </c>
      <c r="D9" s="29" t="s">
        <v>35</v>
      </c>
      <c r="E9" s="29" t="s">
        <v>34</v>
      </c>
      <c r="F9" s="30"/>
      <c r="G9" s="30"/>
      <c r="H9" s="30"/>
      <c r="I9" s="30"/>
      <c r="J9" s="29">
        <f>SUM(Table10[[#This Row],[LFHB]:[HFLB]])</f>
        <v>0</v>
      </c>
      <c r="K9" s="69" t="e">
        <f>Table10[[#This Row],[LFHB]]/Table10[[#This Row],[Total]]</f>
        <v>#DIV/0!</v>
      </c>
      <c r="L9" s="69" t="e">
        <f>Table10[[#This Row],[LFLB]]/Table10[[#This Row],[Total]]</f>
        <v>#DIV/0!</v>
      </c>
      <c r="M9" s="69" t="e">
        <f>Table10[[#This Row],[HFHB]]/Table10[[#This Row],[Total]]</f>
        <v>#DIV/0!</v>
      </c>
      <c r="N9" s="69" t="e">
        <f>Table10[[#This Row],[HFLB]]/Table10[[#This Row],[Total]]</f>
        <v>#DIV/0!</v>
      </c>
    </row>
    <row r="10" spans="1:14" x14ac:dyDescent="0.3">
      <c r="A10" s="25" t="s">
        <v>32</v>
      </c>
      <c r="B10" s="26">
        <v>1</v>
      </c>
      <c r="C10" s="27" t="s">
        <v>9</v>
      </c>
      <c r="D10" s="27" t="s">
        <v>11</v>
      </c>
      <c r="E10" s="27" t="s">
        <v>10</v>
      </c>
      <c r="F10" s="27"/>
      <c r="G10" s="27"/>
      <c r="H10" s="27"/>
      <c r="I10" s="27"/>
      <c r="J10" s="27">
        <f>SUM(Table10[[#This Row],[LFHB]:[HFLB]])</f>
        <v>0</v>
      </c>
      <c r="K10" s="69" t="e">
        <f>Table10[[#This Row],[LFHB]]/Table10[[#This Row],[Total]]</f>
        <v>#DIV/0!</v>
      </c>
      <c r="L10" s="69" t="e">
        <f>Table10[[#This Row],[LFLB]]/Table10[[#This Row],[Total]]</f>
        <v>#DIV/0!</v>
      </c>
      <c r="M10" s="69" t="e">
        <f>Table10[[#This Row],[HFHB]]/Table10[[#This Row],[Total]]</f>
        <v>#DIV/0!</v>
      </c>
      <c r="N10" s="69" t="e">
        <f>Table10[[#This Row],[HFLB]]/Table10[[#This Row],[Total]]</f>
        <v>#DIV/0!</v>
      </c>
    </row>
    <row r="11" spans="1:14" ht="14.4" customHeight="1" x14ac:dyDescent="0.3">
      <c r="A11" s="25" t="s">
        <v>32</v>
      </c>
      <c r="B11" s="26">
        <v>1</v>
      </c>
      <c r="C11" s="27" t="s">
        <v>9</v>
      </c>
      <c r="D11" s="27" t="s">
        <v>35</v>
      </c>
      <c r="E11" s="27" t="s">
        <v>10</v>
      </c>
      <c r="F11" s="27"/>
      <c r="G11" s="27"/>
      <c r="H11" s="27"/>
      <c r="I11" s="27"/>
      <c r="J11" s="27">
        <f>SUM(Table10[[#This Row],[LFHB]:[HFLB]])</f>
        <v>0</v>
      </c>
      <c r="K11" s="69" t="e">
        <f>Table10[[#This Row],[LFHB]]/Table10[[#This Row],[Total]]</f>
        <v>#DIV/0!</v>
      </c>
      <c r="L11" s="69" t="e">
        <f>Table10[[#This Row],[LFLB]]/Table10[[#This Row],[Total]]</f>
        <v>#DIV/0!</v>
      </c>
      <c r="M11" s="69" t="e">
        <f>Table10[[#This Row],[HFHB]]/Table10[[#This Row],[Total]]</f>
        <v>#DIV/0!</v>
      </c>
      <c r="N11" s="69" t="e">
        <f>Table10[[#This Row],[HFLB]]/Table10[[#This Row],[Total]]</f>
        <v>#DIV/0!</v>
      </c>
    </row>
    <row r="12" spans="1:14" x14ac:dyDescent="0.3">
      <c r="A12" s="25" t="s">
        <v>36</v>
      </c>
      <c r="B12" s="26">
        <v>1</v>
      </c>
      <c r="C12" s="29" t="s">
        <v>9</v>
      </c>
      <c r="D12" s="29" t="s">
        <v>11</v>
      </c>
      <c r="E12" s="29" t="s">
        <v>34</v>
      </c>
      <c r="F12" s="27"/>
      <c r="G12" s="27"/>
      <c r="H12" s="27"/>
      <c r="I12" s="27"/>
      <c r="J12" s="27">
        <f>SUM(Table10[[#This Row],[LFHB]:[HFLB]])</f>
        <v>0</v>
      </c>
      <c r="K12" s="69" t="e">
        <f>Table10[[#This Row],[LFHB]]/Table10[[#This Row],[Total]]</f>
        <v>#DIV/0!</v>
      </c>
      <c r="L12" s="69" t="e">
        <f>Table10[[#This Row],[LFLB]]/Table10[[#This Row],[Total]]</f>
        <v>#DIV/0!</v>
      </c>
      <c r="M12" s="69" t="e">
        <f>Table10[[#This Row],[HFHB]]/Table10[[#This Row],[Total]]</f>
        <v>#DIV/0!</v>
      </c>
      <c r="N12" s="69" t="e">
        <f>Table10[[#This Row],[HFLB]]/Table10[[#This Row],[Total]]</f>
        <v>#DIV/0!</v>
      </c>
    </row>
    <row r="13" spans="1:14" x14ac:dyDescent="0.3">
      <c r="A13" s="25" t="s">
        <v>36</v>
      </c>
      <c r="B13" s="26">
        <v>1</v>
      </c>
      <c r="C13" s="29" t="s">
        <v>9</v>
      </c>
      <c r="D13" s="29" t="s">
        <v>35</v>
      </c>
      <c r="E13" s="29" t="s">
        <v>34</v>
      </c>
      <c r="F13" s="27"/>
      <c r="G13" s="27"/>
      <c r="H13" s="27"/>
      <c r="I13" s="27"/>
      <c r="J13" s="27">
        <f>SUM(Table10[[#This Row],[LFHB]:[HFLB]])</f>
        <v>0</v>
      </c>
      <c r="K13" s="69" t="e">
        <f>Table10[[#This Row],[LFHB]]/Table10[[#This Row],[Total]]</f>
        <v>#DIV/0!</v>
      </c>
      <c r="L13" s="69" t="e">
        <f>Table10[[#This Row],[LFLB]]/Table10[[#This Row],[Total]]</f>
        <v>#DIV/0!</v>
      </c>
      <c r="M13" s="69" t="e">
        <f>Table10[[#This Row],[HFHB]]/Table10[[#This Row],[Total]]</f>
        <v>#DIV/0!</v>
      </c>
      <c r="N13" s="69" t="e">
        <f>Table10[[#This Row],[HFLB]]/Table10[[#This Row],[Total]]</f>
        <v>#DIV/0!</v>
      </c>
    </row>
    <row r="14" spans="1:14" x14ac:dyDescent="0.3">
      <c r="A14" s="25" t="s">
        <v>36</v>
      </c>
      <c r="B14" s="26">
        <v>1</v>
      </c>
      <c r="C14" s="29" t="s">
        <v>9</v>
      </c>
      <c r="D14" s="29" t="s">
        <v>11</v>
      </c>
      <c r="E14" s="29" t="s">
        <v>10</v>
      </c>
      <c r="F14" s="27"/>
      <c r="G14" s="27"/>
      <c r="H14" s="27"/>
      <c r="I14" s="27"/>
      <c r="J14" s="27">
        <f>SUM(Table10[[#This Row],[LFHB]:[HFLB]])</f>
        <v>0</v>
      </c>
      <c r="K14" s="69" t="e">
        <f>Table10[[#This Row],[LFHB]]/Table10[[#This Row],[Total]]</f>
        <v>#DIV/0!</v>
      </c>
      <c r="L14" s="69" t="e">
        <f>Table10[[#This Row],[LFLB]]/Table10[[#This Row],[Total]]</f>
        <v>#DIV/0!</v>
      </c>
      <c r="M14" s="69" t="e">
        <f>Table10[[#This Row],[HFHB]]/Table10[[#This Row],[Total]]</f>
        <v>#DIV/0!</v>
      </c>
      <c r="N14" s="69" t="e">
        <f>Table10[[#This Row],[HFLB]]/Table10[[#This Row],[Total]]</f>
        <v>#DIV/0!</v>
      </c>
    </row>
    <row r="15" spans="1:14" x14ac:dyDescent="0.3">
      <c r="A15" s="25" t="s">
        <v>36</v>
      </c>
      <c r="B15" s="26">
        <v>1</v>
      </c>
      <c r="C15" s="29" t="s">
        <v>9</v>
      </c>
      <c r="D15" s="29" t="s">
        <v>35</v>
      </c>
      <c r="E15" s="29" t="s">
        <v>10</v>
      </c>
      <c r="F15" s="27"/>
      <c r="G15" s="27"/>
      <c r="H15" s="27"/>
      <c r="I15" s="27"/>
      <c r="J15" s="27">
        <f>SUM(Table10[[#This Row],[LFHB]:[HFLB]])</f>
        <v>0</v>
      </c>
      <c r="K15" s="69" t="e">
        <f>Table10[[#This Row],[LFHB]]/Table10[[#This Row],[Total]]</f>
        <v>#DIV/0!</v>
      </c>
      <c r="L15" s="69" t="e">
        <f>Table10[[#This Row],[LFLB]]/Table10[[#This Row],[Total]]</f>
        <v>#DIV/0!</v>
      </c>
      <c r="M15" s="69" t="e">
        <f>Table10[[#This Row],[HFHB]]/Table10[[#This Row],[Total]]</f>
        <v>#DIV/0!</v>
      </c>
      <c r="N15" s="69" t="e">
        <f>Table10[[#This Row],[HFLB]]/Table10[[#This Row],[Total]]</f>
        <v>#DIV/0!</v>
      </c>
    </row>
    <row r="16" spans="1:14" x14ac:dyDescent="0.3">
      <c r="A16" s="25" t="s">
        <v>37</v>
      </c>
      <c r="B16" s="26">
        <v>1</v>
      </c>
      <c r="C16" s="29" t="s">
        <v>9</v>
      </c>
      <c r="D16" s="29" t="s">
        <v>11</v>
      </c>
      <c r="E16" s="29" t="s">
        <v>34</v>
      </c>
      <c r="F16" s="27"/>
      <c r="G16" s="27"/>
      <c r="H16" s="27"/>
      <c r="I16" s="27"/>
      <c r="J16" s="27">
        <f>SUM(Table10[[#This Row],[LFHB]:[HFLB]])</f>
        <v>0</v>
      </c>
      <c r="K16" s="69" t="e">
        <f>Table10[[#This Row],[LFHB]]/Table10[[#This Row],[Total]]</f>
        <v>#DIV/0!</v>
      </c>
      <c r="L16" s="69" t="e">
        <f>Table10[[#This Row],[LFLB]]/Table10[[#This Row],[Total]]</f>
        <v>#DIV/0!</v>
      </c>
      <c r="M16" s="69" t="e">
        <f>Table10[[#This Row],[HFHB]]/Table10[[#This Row],[Total]]</f>
        <v>#DIV/0!</v>
      </c>
      <c r="N16" s="69" t="e">
        <f>Table10[[#This Row],[HFLB]]/Table10[[#This Row],[Total]]</f>
        <v>#DIV/0!</v>
      </c>
    </row>
    <row r="17" spans="1:15" x14ac:dyDescent="0.3">
      <c r="A17" s="25" t="s">
        <v>37</v>
      </c>
      <c r="B17" s="26">
        <v>1</v>
      </c>
      <c r="C17" s="29" t="s">
        <v>9</v>
      </c>
      <c r="D17" s="29" t="s">
        <v>35</v>
      </c>
      <c r="E17" s="29" t="s">
        <v>34</v>
      </c>
      <c r="F17" s="27"/>
      <c r="G17" s="27"/>
      <c r="H17" s="27"/>
      <c r="I17" s="27"/>
      <c r="J17" s="27">
        <f>SUM(Table10[[#This Row],[LFHB]:[HFLB]])</f>
        <v>0</v>
      </c>
      <c r="K17" s="69" t="e">
        <f>Table10[[#This Row],[LFHB]]/Table10[[#This Row],[Total]]</f>
        <v>#DIV/0!</v>
      </c>
      <c r="L17" s="69" t="e">
        <f>Table10[[#This Row],[LFLB]]/Table10[[#This Row],[Total]]</f>
        <v>#DIV/0!</v>
      </c>
      <c r="M17" s="69" t="e">
        <f>Table10[[#This Row],[HFHB]]/Table10[[#This Row],[Total]]</f>
        <v>#DIV/0!</v>
      </c>
      <c r="N17" s="69" t="e">
        <f>Table10[[#This Row],[HFLB]]/Table10[[#This Row],[Total]]</f>
        <v>#DIV/0!</v>
      </c>
    </row>
    <row r="18" spans="1:15" x14ac:dyDescent="0.3">
      <c r="A18" s="25" t="s">
        <v>37</v>
      </c>
      <c r="B18" s="26">
        <v>1</v>
      </c>
      <c r="C18" s="29" t="s">
        <v>9</v>
      </c>
      <c r="D18" s="29" t="s">
        <v>11</v>
      </c>
      <c r="E18" s="29" t="s">
        <v>10</v>
      </c>
      <c r="F18" s="27"/>
      <c r="G18" s="27"/>
      <c r="H18" s="27"/>
      <c r="I18" s="27"/>
      <c r="J18" s="27">
        <f>SUM(Table10[[#This Row],[LFHB]:[HFLB]])</f>
        <v>0</v>
      </c>
      <c r="K18" s="69" t="e">
        <f>Table10[[#This Row],[LFHB]]/Table10[[#This Row],[Total]]</f>
        <v>#DIV/0!</v>
      </c>
      <c r="L18" s="69" t="e">
        <f>Table10[[#This Row],[LFLB]]/Table10[[#This Row],[Total]]</f>
        <v>#DIV/0!</v>
      </c>
      <c r="M18" s="69" t="e">
        <f>Table10[[#This Row],[HFHB]]/Table10[[#This Row],[Total]]</f>
        <v>#DIV/0!</v>
      </c>
      <c r="N18" s="69" t="e">
        <f>Table10[[#This Row],[HFLB]]/Table10[[#This Row],[Total]]</f>
        <v>#DIV/0!</v>
      </c>
    </row>
    <row r="19" spans="1:15" x14ac:dyDescent="0.3">
      <c r="A19" s="25" t="s">
        <v>37</v>
      </c>
      <c r="B19" s="26">
        <v>1</v>
      </c>
      <c r="C19" s="29" t="s">
        <v>9</v>
      </c>
      <c r="D19" s="29" t="s">
        <v>35</v>
      </c>
      <c r="E19" s="29" t="s">
        <v>10</v>
      </c>
      <c r="F19" s="27"/>
      <c r="G19" s="27"/>
      <c r="H19" s="27"/>
      <c r="I19" s="27"/>
      <c r="J19" s="27">
        <f>SUM(Table10[[#This Row],[LFHB]:[HFLB]])</f>
        <v>0</v>
      </c>
      <c r="K19" s="69" t="e">
        <f>Table10[[#This Row],[LFHB]]/Table10[[#This Row],[Total]]</f>
        <v>#DIV/0!</v>
      </c>
      <c r="L19" s="69" t="e">
        <f>Table10[[#This Row],[LFLB]]/Table10[[#This Row],[Total]]</f>
        <v>#DIV/0!</v>
      </c>
      <c r="M19" s="69" t="e">
        <f>Table10[[#This Row],[HFHB]]/Table10[[#This Row],[Total]]</f>
        <v>#DIV/0!</v>
      </c>
      <c r="N19" s="69" t="e">
        <f>Table10[[#This Row],[HFLB]]/Table10[[#This Row],[Total]]</f>
        <v>#DIV/0!</v>
      </c>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93" t="s">
        <v>38</v>
      </c>
      <c r="D24" s="193"/>
      <c r="E24" s="196"/>
      <c r="F24" s="197" t="s">
        <v>39</v>
      </c>
      <c r="G24" s="197"/>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IF(ISBLANK(BurstClassHr4[[#This Row],[Spk/sec-Average]]),"",IF(BurstClassHr4[[#This Row],[Spk/sec-Average]]&lt;$B$3,"LF","HF"))</f>
        <v/>
      </c>
      <c r="D26" s="47" t="str">
        <f>IF(ISBLANK(BurstClassHr4[[#This Row],[%Spikes in Bursts-All]]),"",IF(BurstClassHr4[[#This Row],[%Spikes in Bursts-All]]&lt;$C$3,"LB","HB"))</f>
        <v/>
      </c>
      <c r="E26" s="48" t="str">
        <f t="shared" ref="E26:E89" si="0">CONCATENATE(C26,D26)</f>
        <v/>
      </c>
      <c r="F26"/>
      <c r="G26"/>
      <c r="H26" s="68"/>
      <c r="I26"/>
      <c r="J26"/>
      <c r="K26"/>
      <c r="L26"/>
      <c r="M26"/>
      <c r="N26"/>
      <c r="O26"/>
    </row>
    <row r="27" spans="1:15" x14ac:dyDescent="0.3">
      <c r="C27" s="47" t="str">
        <f>IF(ISBLANK(BurstClassHr4[[#This Row],[Spk/sec-Average]]),"",IF(BurstClassHr4[[#This Row],[Spk/sec-Average]]&lt;$B$3,"LF","HF"))</f>
        <v/>
      </c>
      <c r="D27" s="47" t="str">
        <f>IF(ISBLANK(BurstClassHr4[[#This Row],[%Spikes in Bursts-All]]),"",IF(BurstClassHr4[[#This Row],[%Spikes in Bursts-All]]&lt;$C$3,"LB","HB"))</f>
        <v/>
      </c>
      <c r="E27" s="48" t="str">
        <f t="shared" si="0"/>
        <v/>
      </c>
      <c r="F27"/>
      <c r="G27"/>
      <c r="H27"/>
      <c r="I27"/>
      <c r="J27"/>
      <c r="K27"/>
      <c r="L27"/>
      <c r="M27"/>
      <c r="N27"/>
      <c r="O27"/>
    </row>
    <row r="28" spans="1:15" x14ac:dyDescent="0.3">
      <c r="C28" s="47" t="str">
        <f>IF(ISBLANK(BurstClassHr4[[#This Row],[Spk/sec-Average]]),"",IF(BurstClassHr4[[#This Row],[Spk/sec-Average]]&lt;$B$3,"LF","HF"))</f>
        <v/>
      </c>
      <c r="D28" s="47" t="str">
        <f>IF(ISBLANK(BurstClassHr4[[#This Row],[%Spikes in Bursts-All]]),"",IF(BurstClassHr4[[#This Row],[%Spikes in Bursts-All]]&lt;$C$3,"LB","HB"))</f>
        <v/>
      </c>
      <c r="E28" s="48" t="str">
        <f t="shared" si="0"/>
        <v/>
      </c>
      <c r="F28"/>
      <c r="G28"/>
      <c r="H28"/>
      <c r="I28"/>
      <c r="J28"/>
      <c r="K28"/>
      <c r="L28"/>
      <c r="M28"/>
      <c r="N28"/>
      <c r="O28"/>
    </row>
    <row r="29" spans="1:15" x14ac:dyDescent="0.3">
      <c r="C29" s="47" t="str">
        <f>IF(ISBLANK(BurstClassHr4[[#This Row],[Spk/sec-Average]]),"",IF(BurstClassHr4[[#This Row],[Spk/sec-Average]]&lt;$B$3,"LF","HF"))</f>
        <v/>
      </c>
      <c r="D29" s="47" t="str">
        <f>IF(ISBLANK(BurstClassHr4[[#This Row],[%Spikes in Bursts-All]]),"",IF(BurstClassHr4[[#This Row],[%Spikes in Bursts-All]]&lt;$C$3,"LB","HB"))</f>
        <v/>
      </c>
      <c r="E29" s="48" t="str">
        <f t="shared" si="0"/>
        <v/>
      </c>
      <c r="F29"/>
      <c r="G29"/>
      <c r="H29"/>
      <c r="I29"/>
      <c r="J29"/>
      <c r="K29"/>
      <c r="L29"/>
      <c r="M29"/>
      <c r="N29"/>
      <c r="O29"/>
    </row>
    <row r="30" spans="1:15" x14ac:dyDescent="0.3">
      <c r="C30" s="47" t="str">
        <f>IF(ISBLANK(BurstClassHr4[[#This Row],[Spk/sec-Average]]),"",IF(BurstClassHr4[[#This Row],[Spk/sec-Average]]&lt;$B$3,"LF","HF"))</f>
        <v/>
      </c>
      <c r="D30" s="47" t="str">
        <f>IF(ISBLANK(BurstClassHr4[[#This Row],[%Spikes in Bursts-All]]),"",IF(BurstClassHr4[[#This Row],[%Spikes in Bursts-All]]&lt;$C$3,"LB","HB"))</f>
        <v/>
      </c>
      <c r="E30" s="48" t="str">
        <f t="shared" si="0"/>
        <v/>
      </c>
      <c r="F30"/>
      <c r="G30"/>
      <c r="H30" s="68"/>
      <c r="I30"/>
      <c r="J30"/>
      <c r="K30"/>
      <c r="L30"/>
      <c r="M30"/>
      <c r="N30"/>
      <c r="O30"/>
    </row>
    <row r="31" spans="1:15" x14ac:dyDescent="0.3">
      <c r="C31" s="47" t="str">
        <f>IF(ISBLANK(BurstClassHr4[[#This Row],[Spk/sec-Average]]),"",IF(BurstClassHr4[[#This Row],[Spk/sec-Average]]&lt;$B$3,"LF","HF"))</f>
        <v/>
      </c>
      <c r="D31" s="47" t="str">
        <f>IF(ISBLANK(BurstClassHr4[[#This Row],[%Spikes in Bursts-All]]),"",IF(BurstClassHr4[[#This Row],[%Spikes in Bursts-All]]&lt;$C$3,"LB","HB"))</f>
        <v/>
      </c>
      <c r="E31" s="48" t="str">
        <f t="shared" si="0"/>
        <v/>
      </c>
      <c r="F31"/>
      <c r="G31"/>
      <c r="H31"/>
      <c r="I31"/>
      <c r="J31"/>
      <c r="K31"/>
      <c r="L31"/>
      <c r="M31"/>
      <c r="N31"/>
      <c r="O31"/>
    </row>
    <row r="32" spans="1:15" x14ac:dyDescent="0.3">
      <c r="C32" s="47" t="str">
        <f>IF(ISBLANK(BurstClassHr4[[#This Row],[Spk/sec-Average]]),"",IF(BurstClassHr4[[#This Row],[Spk/sec-Average]]&lt;$B$3,"LF","HF"))</f>
        <v/>
      </c>
      <c r="D32" s="47" t="str">
        <f>IF(ISBLANK(BurstClassHr4[[#This Row],[%Spikes in Bursts-All]]),"",IF(BurstClassHr4[[#This Row],[%Spikes in Bursts-All]]&lt;$C$3,"LB","HB"))</f>
        <v/>
      </c>
      <c r="E32" s="48" t="str">
        <f t="shared" si="0"/>
        <v/>
      </c>
      <c r="F32"/>
      <c r="G32"/>
      <c r="H32"/>
      <c r="I32"/>
      <c r="J32"/>
      <c r="K32"/>
      <c r="L32"/>
      <c r="M32"/>
      <c r="N32"/>
      <c r="O32"/>
    </row>
    <row r="33" spans="3:15" x14ac:dyDescent="0.3">
      <c r="C33" s="47" t="str">
        <f>IF(ISBLANK(BurstClassHr4[[#This Row],[Spk/sec-Average]]),"",IF(BurstClassHr4[[#This Row],[Spk/sec-Average]]&lt;$B$3,"LF","HF"))</f>
        <v/>
      </c>
      <c r="D33" s="47" t="str">
        <f>IF(ISBLANK(BurstClassHr4[[#This Row],[%Spikes in Bursts-All]]),"",IF(BurstClassHr4[[#This Row],[%Spikes in Bursts-All]]&lt;$C$3,"LB","HB"))</f>
        <v/>
      </c>
      <c r="E33" s="48" t="str">
        <f t="shared" si="0"/>
        <v/>
      </c>
      <c r="F33"/>
      <c r="G33"/>
      <c r="H33"/>
      <c r="I33"/>
      <c r="J33"/>
      <c r="K33"/>
      <c r="L33"/>
      <c r="M33"/>
      <c r="N33"/>
      <c r="O33"/>
    </row>
    <row r="34" spans="3:15" x14ac:dyDescent="0.3">
      <c r="C34" s="47" t="str">
        <f>IF(ISBLANK(BurstClassHr4[[#This Row],[Spk/sec-Average]]),"",IF(BurstClassHr4[[#This Row],[Spk/sec-Average]]&lt;$B$3,"LF","HF"))</f>
        <v/>
      </c>
      <c r="D34" s="47" t="str">
        <f>IF(ISBLANK(BurstClassHr4[[#This Row],[%Spikes in Bursts-All]]),"",IF(BurstClassHr4[[#This Row],[%Spikes in Bursts-All]]&lt;$C$3,"LB","HB"))</f>
        <v/>
      </c>
      <c r="E34" s="48" t="str">
        <f t="shared" si="0"/>
        <v/>
      </c>
      <c r="F34"/>
      <c r="G34"/>
      <c r="H34"/>
      <c r="I34"/>
      <c r="J34"/>
      <c r="K34"/>
      <c r="L34"/>
      <c r="M34"/>
      <c r="N34"/>
      <c r="O34"/>
    </row>
    <row r="35" spans="3:15" x14ac:dyDescent="0.3">
      <c r="C35" s="47" t="str">
        <f>IF(ISBLANK(BurstClassHr4[[#This Row],[Spk/sec-Average]]),"",IF(BurstClassHr4[[#This Row],[Spk/sec-Average]]&lt;$B$3,"LF","HF"))</f>
        <v/>
      </c>
      <c r="D35" s="47" t="str">
        <f>IF(ISBLANK(BurstClassHr4[[#This Row],[%Spikes in Bursts-All]]),"",IF(BurstClassHr4[[#This Row],[%Spikes in Bursts-All]]&lt;$C$3,"LB","HB"))</f>
        <v/>
      </c>
      <c r="E35" s="48" t="str">
        <f t="shared" si="0"/>
        <v/>
      </c>
      <c r="F35"/>
      <c r="G35"/>
      <c r="H35"/>
      <c r="I35"/>
      <c r="J35"/>
      <c r="K35"/>
      <c r="L35"/>
      <c r="M35"/>
      <c r="N35"/>
      <c r="O35"/>
    </row>
    <row r="36" spans="3:15" x14ac:dyDescent="0.3">
      <c r="C36" s="47" t="str">
        <f>IF(ISBLANK(BurstClassHr4[[#This Row],[Spk/sec-Average]]),"",IF(BurstClassHr4[[#This Row],[Spk/sec-Average]]&lt;$B$3,"LF","HF"))</f>
        <v/>
      </c>
      <c r="D36" s="47" t="str">
        <f>IF(ISBLANK(BurstClassHr4[[#This Row],[%Spikes in Bursts-All]]),"",IF(BurstClassHr4[[#This Row],[%Spikes in Bursts-All]]&lt;$C$3,"LB","HB"))</f>
        <v/>
      </c>
      <c r="E36" s="48" t="str">
        <f t="shared" si="0"/>
        <v/>
      </c>
      <c r="F36"/>
      <c r="G36"/>
      <c r="H36"/>
      <c r="I36"/>
      <c r="J36"/>
      <c r="K36"/>
      <c r="L36"/>
      <c r="M36"/>
      <c r="N36"/>
      <c r="O36"/>
    </row>
    <row r="37" spans="3:15" x14ac:dyDescent="0.3">
      <c r="C37" s="47" t="str">
        <f>IF(ISBLANK(BurstClassHr4[[#This Row],[Spk/sec-Average]]),"",IF(BurstClassHr4[[#This Row],[Spk/sec-Average]]&lt;$B$3,"LF","HF"))</f>
        <v/>
      </c>
      <c r="D37" s="47" t="str">
        <f>IF(ISBLANK(BurstClassHr4[[#This Row],[%Spikes in Bursts-All]]),"",IF(BurstClassHr4[[#This Row],[%Spikes in Bursts-All]]&lt;$C$3,"LB","HB"))</f>
        <v/>
      </c>
      <c r="E37" s="48" t="str">
        <f t="shared" si="0"/>
        <v/>
      </c>
      <c r="F37"/>
      <c r="G37"/>
      <c r="H37"/>
      <c r="I37"/>
      <c r="J37"/>
      <c r="K37"/>
      <c r="L37"/>
      <c r="M37"/>
      <c r="N37"/>
      <c r="O37"/>
    </row>
    <row r="38" spans="3:15" x14ac:dyDescent="0.3">
      <c r="C38" s="47" t="str">
        <f>IF(ISBLANK(BurstClassHr4[[#This Row],[Spk/sec-Average]]),"",IF(BurstClassHr4[[#This Row],[Spk/sec-Average]]&lt;$B$3,"LF","HF"))</f>
        <v/>
      </c>
      <c r="D38" s="47" t="str">
        <f>IF(ISBLANK(BurstClassHr4[[#This Row],[%Spikes in Bursts-All]]),"",IF(BurstClassHr4[[#This Row],[%Spikes in Bursts-All]]&lt;$C$3,"LB","HB"))</f>
        <v/>
      </c>
      <c r="E38" s="48" t="str">
        <f t="shared" si="0"/>
        <v/>
      </c>
      <c r="F38"/>
      <c r="G38"/>
      <c r="H38" s="68"/>
      <c r="I38"/>
      <c r="J38"/>
      <c r="K38"/>
      <c r="L38"/>
      <c r="M38"/>
      <c r="N38"/>
      <c r="O38"/>
    </row>
    <row r="39" spans="3:15" x14ac:dyDescent="0.3">
      <c r="C39" s="47" t="str">
        <f>IF(ISBLANK(BurstClassHr4[[#This Row],[Spk/sec-Average]]),"",IF(BurstClassHr4[[#This Row],[Spk/sec-Average]]&lt;$B$3,"LF","HF"))</f>
        <v/>
      </c>
      <c r="D39" s="47" t="str">
        <f>IF(ISBLANK(BurstClassHr4[[#This Row],[%Spikes in Bursts-All]]),"",IF(BurstClassHr4[[#This Row],[%Spikes in Bursts-All]]&lt;$C$3,"LB","HB"))</f>
        <v/>
      </c>
      <c r="E39" s="48" t="str">
        <f t="shared" si="0"/>
        <v/>
      </c>
      <c r="F39"/>
      <c r="G39"/>
      <c r="H39"/>
      <c r="I39"/>
      <c r="J39"/>
      <c r="K39"/>
      <c r="L39"/>
      <c r="M39"/>
      <c r="N39"/>
      <c r="O39"/>
    </row>
    <row r="40" spans="3:15" x14ac:dyDescent="0.3">
      <c r="C40" s="47" t="str">
        <f>IF(ISBLANK(BurstClassHr4[[#This Row],[Spk/sec-Average]]),"",IF(BurstClassHr4[[#This Row],[Spk/sec-Average]]&lt;$B$3,"LF","HF"))</f>
        <v/>
      </c>
      <c r="D40" s="47" t="str">
        <f>IF(ISBLANK(BurstClassHr4[[#This Row],[%Spikes in Bursts-All]]),"",IF(BurstClassHr4[[#This Row],[%Spikes in Bursts-All]]&lt;$C$3,"LB","HB"))</f>
        <v/>
      </c>
      <c r="E40" s="48" t="str">
        <f t="shared" si="0"/>
        <v/>
      </c>
      <c r="F40"/>
      <c r="G40"/>
      <c r="H40"/>
      <c r="I40"/>
      <c r="J40"/>
      <c r="K40"/>
      <c r="L40"/>
      <c r="M40"/>
      <c r="N40"/>
      <c r="O40"/>
    </row>
    <row r="41" spans="3:15" x14ac:dyDescent="0.3">
      <c r="C41" s="47" t="str">
        <f>IF(ISBLANK(BurstClassHr4[[#This Row],[Spk/sec-Average]]),"",IF(BurstClassHr4[[#This Row],[Spk/sec-Average]]&lt;$B$3,"LF","HF"))</f>
        <v/>
      </c>
      <c r="D41" s="47" t="str">
        <f>IF(ISBLANK(BurstClassHr4[[#This Row],[%Spikes in Bursts-All]]),"",IF(BurstClassHr4[[#This Row],[%Spikes in Bursts-All]]&lt;$C$3,"LB","HB"))</f>
        <v/>
      </c>
      <c r="E41" s="48" t="str">
        <f t="shared" si="0"/>
        <v/>
      </c>
      <c r="F41"/>
      <c r="G41"/>
      <c r="H41"/>
      <c r="I41"/>
      <c r="J41"/>
      <c r="K41"/>
      <c r="L41"/>
      <c r="M41"/>
      <c r="N41"/>
      <c r="O41"/>
    </row>
    <row r="42" spans="3:15" x14ac:dyDescent="0.3">
      <c r="C42" s="47" t="str">
        <f>IF(ISBLANK(BurstClassHr4[[#This Row],[Spk/sec-Average]]),"",IF(BurstClassHr4[[#This Row],[Spk/sec-Average]]&lt;$B$3,"LF","HF"))</f>
        <v/>
      </c>
      <c r="D42" s="47" t="str">
        <f>IF(ISBLANK(BurstClassHr4[[#This Row],[%Spikes in Bursts-All]]),"",IF(BurstClassHr4[[#This Row],[%Spikes in Bursts-All]]&lt;$C$3,"LB","HB"))</f>
        <v/>
      </c>
      <c r="E42" s="48" t="str">
        <f t="shared" si="0"/>
        <v/>
      </c>
      <c r="F42"/>
      <c r="G42"/>
      <c r="H42"/>
      <c r="I42"/>
      <c r="J42"/>
      <c r="K42"/>
      <c r="L42"/>
      <c r="M42"/>
      <c r="N42"/>
      <c r="O42"/>
    </row>
    <row r="43" spans="3:15" x14ac:dyDescent="0.3">
      <c r="C43" s="47" t="str">
        <f>IF(ISBLANK(BurstClassHr4[[#This Row],[Spk/sec-Average]]),"",IF(BurstClassHr4[[#This Row],[Spk/sec-Average]]&lt;$B$3,"LF","HF"))</f>
        <v/>
      </c>
      <c r="D43" s="47" t="str">
        <f>IF(ISBLANK(BurstClassHr4[[#This Row],[%Spikes in Bursts-All]]),"",IF(BurstClassHr4[[#This Row],[%Spikes in Bursts-All]]&lt;$C$3,"LB","HB"))</f>
        <v/>
      </c>
      <c r="E43" s="48" t="str">
        <f t="shared" si="0"/>
        <v/>
      </c>
      <c r="F43"/>
      <c r="G43"/>
      <c r="H43" s="68"/>
      <c r="I43"/>
      <c r="J43"/>
      <c r="K43"/>
      <c r="L43"/>
      <c r="M43"/>
      <c r="N43"/>
      <c r="O43"/>
    </row>
    <row r="44" spans="3:15" x14ac:dyDescent="0.3">
      <c r="C44" s="47" t="str">
        <f>IF(ISBLANK(BurstClassHr4[[#This Row],[Spk/sec-Average]]),"",IF(BurstClassHr4[[#This Row],[Spk/sec-Average]]&lt;$B$3,"LF","HF"))</f>
        <v/>
      </c>
      <c r="D44" s="47" t="str">
        <f>IF(ISBLANK(BurstClassHr4[[#This Row],[%Spikes in Bursts-All]]),"",IF(BurstClassHr4[[#This Row],[%Spikes in Bursts-All]]&lt;$C$3,"LB","HB"))</f>
        <v/>
      </c>
      <c r="E44" s="48" t="str">
        <f t="shared" si="0"/>
        <v/>
      </c>
      <c r="F44"/>
      <c r="G44"/>
      <c r="H44" s="68"/>
      <c r="I44"/>
      <c r="J44"/>
      <c r="K44"/>
      <c r="L44"/>
      <c r="M44"/>
      <c r="N44"/>
      <c r="O44"/>
    </row>
    <row r="45" spans="3:15" x14ac:dyDescent="0.3">
      <c r="C45" s="47" t="str">
        <f>IF(ISBLANK(BurstClassHr4[[#This Row],[Spk/sec-Average]]),"",IF(BurstClassHr4[[#This Row],[Spk/sec-Average]]&lt;$B$3,"LF","HF"))</f>
        <v/>
      </c>
      <c r="D45" s="47" t="str">
        <f>IF(ISBLANK(BurstClassHr4[[#This Row],[%Spikes in Bursts-All]]),"",IF(BurstClassHr4[[#This Row],[%Spikes in Bursts-All]]&lt;$C$3,"LB","HB"))</f>
        <v/>
      </c>
      <c r="E45" s="48" t="str">
        <f t="shared" si="0"/>
        <v/>
      </c>
      <c r="F45"/>
      <c r="G45"/>
      <c r="H45"/>
      <c r="I45"/>
      <c r="J45"/>
      <c r="K45"/>
      <c r="L45"/>
      <c r="M45"/>
      <c r="N45"/>
      <c r="O45"/>
    </row>
    <row r="46" spans="3:15" x14ac:dyDescent="0.3">
      <c r="C46" s="47" t="str">
        <f>IF(ISBLANK(BurstClassHr4[[#This Row],[Spk/sec-Average]]),"",IF(BurstClassHr4[[#This Row],[Spk/sec-Average]]&lt;$B$3,"LF","HF"))</f>
        <v/>
      </c>
      <c r="D46" s="47" t="str">
        <f>IF(ISBLANK(BurstClassHr4[[#This Row],[%Spikes in Bursts-All]]),"",IF(BurstClassHr4[[#This Row],[%Spikes in Bursts-All]]&lt;$C$3,"LB","HB"))</f>
        <v/>
      </c>
      <c r="E46" s="48" t="str">
        <f t="shared" si="0"/>
        <v/>
      </c>
      <c r="F46"/>
      <c r="G46"/>
      <c r="H46"/>
      <c r="I46"/>
      <c r="J46"/>
      <c r="K46"/>
      <c r="L46"/>
      <c r="M46"/>
      <c r="N46"/>
      <c r="O46"/>
    </row>
    <row r="47" spans="3:15" x14ac:dyDescent="0.3">
      <c r="C47" s="47" t="str">
        <f>IF(ISBLANK(BurstClassHr4[[#This Row],[Spk/sec-Average]]),"",IF(BurstClassHr4[[#This Row],[Spk/sec-Average]]&lt;$B$3,"LF","HF"))</f>
        <v/>
      </c>
      <c r="D47" s="47" t="str">
        <f>IF(ISBLANK(BurstClassHr4[[#This Row],[%Spikes in Bursts-All]]),"",IF(BurstClassHr4[[#This Row],[%Spikes in Bursts-All]]&lt;$C$3,"LB","HB"))</f>
        <v/>
      </c>
      <c r="E47" s="48" t="str">
        <f t="shared" si="0"/>
        <v/>
      </c>
      <c r="F47"/>
      <c r="G47"/>
      <c r="H47"/>
      <c r="I47"/>
      <c r="J47"/>
      <c r="K47"/>
      <c r="L47"/>
      <c r="M47"/>
      <c r="N47"/>
      <c r="O47"/>
    </row>
    <row r="48" spans="3:15" x14ac:dyDescent="0.3">
      <c r="C48" s="47" t="str">
        <f>IF(ISBLANK(BurstClassHr4[[#This Row],[Spk/sec-Average]]),"",IF(BurstClassHr4[[#This Row],[Spk/sec-Average]]&lt;$B$3,"LF","HF"))</f>
        <v/>
      </c>
      <c r="D48" s="47" t="str">
        <f>IF(ISBLANK(BurstClassHr4[[#This Row],[%Spikes in Bursts-All]]),"",IF(BurstClassHr4[[#This Row],[%Spikes in Bursts-All]]&lt;$C$3,"LB","HB"))</f>
        <v/>
      </c>
      <c r="E48" s="48" t="str">
        <f t="shared" si="0"/>
        <v/>
      </c>
      <c r="F48"/>
      <c r="G48"/>
      <c r="H48"/>
      <c r="I48"/>
      <c r="J48"/>
      <c r="K48"/>
      <c r="L48"/>
      <c r="M48"/>
      <c r="N48"/>
      <c r="O48"/>
    </row>
    <row r="49" spans="3:15" x14ac:dyDescent="0.3">
      <c r="C49" s="47" t="str">
        <f>IF(ISBLANK(BurstClassHr4[[#This Row],[Spk/sec-Average]]),"",IF(BurstClassHr4[[#This Row],[Spk/sec-Average]]&lt;$B$3,"LF","HF"))</f>
        <v/>
      </c>
      <c r="D49" s="47" t="str">
        <f>IF(ISBLANK(BurstClassHr4[[#This Row],[%Spikes in Bursts-All]]),"",IF(BurstClassHr4[[#This Row],[%Spikes in Bursts-All]]&lt;$C$3,"LB","HB"))</f>
        <v/>
      </c>
      <c r="E49" s="48" t="str">
        <f t="shared" si="0"/>
        <v/>
      </c>
      <c r="F49"/>
      <c r="G49"/>
      <c r="H49"/>
      <c r="I49"/>
      <c r="J49"/>
      <c r="K49"/>
      <c r="L49"/>
      <c r="M49"/>
      <c r="N49"/>
      <c r="O49"/>
    </row>
    <row r="50" spans="3:15" x14ac:dyDescent="0.3">
      <c r="C50" s="47" t="str">
        <f>IF(ISBLANK(BurstClassHr4[[#This Row],[Spk/sec-Average]]),"",IF(BurstClassHr4[[#This Row],[Spk/sec-Average]]&lt;$B$3,"LF","HF"))</f>
        <v/>
      </c>
      <c r="D50" s="47" t="str">
        <f>IF(ISBLANK(BurstClassHr4[[#This Row],[%Spikes in Bursts-All]]),"",IF(BurstClassHr4[[#This Row],[%Spikes in Bursts-All]]&lt;$C$3,"LB","HB"))</f>
        <v/>
      </c>
      <c r="E50" s="48" t="str">
        <f t="shared" si="0"/>
        <v/>
      </c>
      <c r="F50"/>
      <c r="G50"/>
      <c r="H50"/>
      <c r="I50"/>
      <c r="J50"/>
      <c r="K50"/>
      <c r="L50"/>
      <c r="M50"/>
      <c r="N50"/>
      <c r="O50"/>
    </row>
    <row r="51" spans="3:15" x14ac:dyDescent="0.3">
      <c r="C51" s="47" t="str">
        <f>IF(ISBLANK(BurstClassHr4[[#This Row],[Spk/sec-Average]]),"",IF(BurstClassHr4[[#This Row],[Spk/sec-Average]]&lt;$B$3,"LF","HF"))</f>
        <v/>
      </c>
      <c r="D51" s="47" t="str">
        <f>IF(ISBLANK(BurstClassHr4[[#This Row],[%Spikes in Bursts-All]]),"",IF(BurstClassHr4[[#This Row],[%Spikes in Bursts-All]]&lt;$C$3,"LB","HB"))</f>
        <v/>
      </c>
      <c r="E51" s="48" t="str">
        <f t="shared" si="0"/>
        <v/>
      </c>
      <c r="F51"/>
      <c r="G51"/>
      <c r="H51" s="68"/>
      <c r="I51"/>
      <c r="J51"/>
      <c r="K51"/>
      <c r="L51"/>
      <c r="M51"/>
      <c r="N51"/>
      <c r="O51"/>
    </row>
    <row r="52" spans="3:15" x14ac:dyDescent="0.3">
      <c r="C52" s="47" t="str">
        <f>IF(ISBLANK(BurstClassHr4[[#This Row],[Spk/sec-Average]]),"",IF(BurstClassHr4[[#This Row],[Spk/sec-Average]]&lt;$B$3,"LF","HF"))</f>
        <v/>
      </c>
      <c r="D52" s="47" t="str">
        <f>IF(ISBLANK(BurstClassHr4[[#This Row],[%Spikes in Bursts-All]]),"",IF(BurstClassHr4[[#This Row],[%Spikes in Bursts-All]]&lt;$C$3,"LB","HB"))</f>
        <v/>
      </c>
      <c r="E52" s="48" t="str">
        <f t="shared" si="0"/>
        <v/>
      </c>
      <c r="F52"/>
      <c r="G52"/>
      <c r="H52" s="68"/>
      <c r="I52"/>
      <c r="J52"/>
      <c r="K52"/>
      <c r="L52"/>
      <c r="M52"/>
      <c r="N52"/>
      <c r="O52"/>
    </row>
    <row r="53" spans="3:15" x14ac:dyDescent="0.3">
      <c r="C53" s="47" t="str">
        <f>IF(ISBLANK(BurstClassHr4[[#This Row],[Spk/sec-Average]]),"",IF(BurstClassHr4[[#This Row],[Spk/sec-Average]]&lt;$B$3,"LF","HF"))</f>
        <v/>
      </c>
      <c r="D53" s="47" t="str">
        <f>IF(ISBLANK(BurstClassHr4[[#This Row],[%Spikes in Bursts-All]]),"",IF(BurstClassHr4[[#This Row],[%Spikes in Bursts-All]]&lt;$C$3,"LB","HB"))</f>
        <v/>
      </c>
      <c r="E53" s="48" t="str">
        <f t="shared" si="0"/>
        <v/>
      </c>
      <c r="F53"/>
      <c r="G53"/>
      <c r="H53"/>
      <c r="I53"/>
      <c r="J53"/>
      <c r="K53"/>
      <c r="L53"/>
      <c r="M53"/>
      <c r="N53"/>
      <c r="O53"/>
    </row>
    <row r="54" spans="3:15" x14ac:dyDescent="0.3">
      <c r="C54" s="47" t="str">
        <f>IF(ISBLANK(BurstClassHr4[[#This Row],[Spk/sec-Average]]),"",IF(BurstClassHr4[[#This Row],[Spk/sec-Average]]&lt;$B$3,"LF","HF"))</f>
        <v/>
      </c>
      <c r="D54" s="47" t="str">
        <f>IF(ISBLANK(BurstClassHr4[[#This Row],[%Spikes in Bursts-All]]),"",IF(BurstClassHr4[[#This Row],[%Spikes in Bursts-All]]&lt;$C$3,"LB","HB"))</f>
        <v/>
      </c>
      <c r="E54" s="48" t="str">
        <f t="shared" si="0"/>
        <v/>
      </c>
      <c r="F54"/>
      <c r="G54"/>
      <c r="H54"/>
      <c r="I54"/>
      <c r="J54"/>
      <c r="K54"/>
      <c r="L54"/>
      <c r="M54"/>
      <c r="N54"/>
      <c r="O54"/>
    </row>
    <row r="55" spans="3:15" x14ac:dyDescent="0.3">
      <c r="C55" s="47" t="str">
        <f>IF(ISBLANK(BurstClassHr4[[#This Row],[Spk/sec-Average]]),"",IF(BurstClassHr4[[#This Row],[Spk/sec-Average]]&lt;$B$3,"LF","HF"))</f>
        <v/>
      </c>
      <c r="D55" s="47" t="str">
        <f>IF(ISBLANK(BurstClassHr4[[#This Row],[%Spikes in Bursts-All]]),"",IF(BurstClassHr4[[#This Row],[%Spikes in Bursts-All]]&lt;$C$3,"LB","HB"))</f>
        <v/>
      </c>
      <c r="E55" s="48" t="str">
        <f t="shared" si="0"/>
        <v/>
      </c>
      <c r="F55"/>
      <c r="G55"/>
      <c r="H55"/>
      <c r="I55"/>
      <c r="J55"/>
      <c r="K55"/>
      <c r="L55"/>
      <c r="M55"/>
      <c r="N55"/>
      <c r="O55"/>
    </row>
    <row r="56" spans="3:15" x14ac:dyDescent="0.3">
      <c r="C56" s="47" t="str">
        <f>IF(ISBLANK(BurstClassHr4[[#This Row],[Spk/sec-Average]]),"",IF(BurstClassHr4[[#This Row],[Spk/sec-Average]]&lt;$B$3,"LF","HF"))</f>
        <v/>
      </c>
      <c r="D56" s="47" t="str">
        <f>IF(ISBLANK(BurstClassHr4[[#This Row],[%Spikes in Bursts-All]]),"",IF(BurstClassHr4[[#This Row],[%Spikes in Bursts-All]]&lt;$C$3,"LB","HB"))</f>
        <v/>
      </c>
      <c r="E56" s="48" t="str">
        <f t="shared" si="0"/>
        <v/>
      </c>
      <c r="F56"/>
      <c r="G56"/>
      <c r="H56"/>
      <c r="I56"/>
      <c r="J56"/>
      <c r="K56"/>
      <c r="L56"/>
      <c r="M56"/>
      <c r="N56"/>
      <c r="O56"/>
    </row>
    <row r="57" spans="3:15" x14ac:dyDescent="0.3">
      <c r="C57" s="47" t="str">
        <f>IF(ISBLANK(BurstClassHr4[[#This Row],[Spk/sec-Average]]),"",IF(BurstClassHr4[[#This Row],[Spk/sec-Average]]&lt;$B$3,"LF","HF"))</f>
        <v/>
      </c>
      <c r="D57" s="47" t="str">
        <f>IF(ISBLANK(BurstClassHr4[[#This Row],[%Spikes in Bursts-All]]),"",IF(BurstClassHr4[[#This Row],[%Spikes in Bursts-All]]&lt;$C$3,"LB","HB"))</f>
        <v/>
      </c>
      <c r="E57" s="48" t="str">
        <f t="shared" si="0"/>
        <v/>
      </c>
      <c r="F57"/>
      <c r="G57"/>
      <c r="H57"/>
      <c r="I57"/>
      <c r="J57"/>
      <c r="K57"/>
      <c r="L57"/>
      <c r="M57"/>
      <c r="N57"/>
      <c r="O57"/>
    </row>
    <row r="58" spans="3:15" x14ac:dyDescent="0.3">
      <c r="C58" s="47" t="str">
        <f>IF(ISBLANK(BurstClassHr4[[#This Row],[Spk/sec-Average]]),"",IF(BurstClassHr4[[#This Row],[Spk/sec-Average]]&lt;$B$3,"LF","HF"))</f>
        <v/>
      </c>
      <c r="D58" s="47" t="str">
        <f>IF(ISBLANK(BurstClassHr4[[#This Row],[%Spikes in Bursts-All]]),"",IF(BurstClassHr4[[#This Row],[%Spikes in Bursts-All]]&lt;$C$3,"LB","HB"))</f>
        <v/>
      </c>
      <c r="E58" s="48" t="str">
        <f t="shared" si="0"/>
        <v/>
      </c>
      <c r="F58"/>
      <c r="G58"/>
      <c r="H58"/>
      <c r="I58"/>
      <c r="J58"/>
      <c r="K58"/>
      <c r="L58"/>
      <c r="M58"/>
      <c r="N58"/>
      <c r="O58"/>
    </row>
    <row r="59" spans="3:15" x14ac:dyDescent="0.3">
      <c r="C59" s="47" t="str">
        <f>IF(ISBLANK(BurstClassHr4[[#This Row],[Spk/sec-Average]]),"",IF(BurstClassHr4[[#This Row],[Spk/sec-Average]]&lt;$B$3,"LF","HF"))</f>
        <v/>
      </c>
      <c r="D59" s="47" t="str">
        <f>IF(ISBLANK(BurstClassHr4[[#This Row],[%Spikes in Bursts-All]]),"",IF(BurstClassHr4[[#This Row],[%Spikes in Bursts-All]]&lt;$C$3,"LB","HB"))</f>
        <v/>
      </c>
      <c r="E59" s="48" t="str">
        <f t="shared" si="0"/>
        <v/>
      </c>
      <c r="F59"/>
      <c r="G59"/>
      <c r="H59"/>
      <c r="I59"/>
      <c r="J59"/>
      <c r="K59"/>
      <c r="L59"/>
      <c r="M59"/>
      <c r="N59"/>
      <c r="O59"/>
    </row>
    <row r="60" spans="3:15" x14ac:dyDescent="0.3">
      <c r="C60" s="47" t="str">
        <f>IF(ISBLANK(BurstClassHr4[[#This Row],[Spk/sec-Average]]),"",IF(BurstClassHr4[[#This Row],[Spk/sec-Average]]&lt;$B$3,"LF","HF"))</f>
        <v/>
      </c>
      <c r="D60" s="47" t="str">
        <f>IF(ISBLANK(BurstClassHr4[[#This Row],[%Spikes in Bursts-All]]),"",IF(BurstClassHr4[[#This Row],[%Spikes in Bursts-All]]&lt;$C$3,"LB","HB"))</f>
        <v/>
      </c>
      <c r="E60" s="48" t="str">
        <f t="shared" si="0"/>
        <v/>
      </c>
      <c r="F60"/>
      <c r="G60"/>
      <c r="H60"/>
      <c r="I60"/>
      <c r="J60"/>
      <c r="K60"/>
      <c r="L60"/>
      <c r="M60"/>
      <c r="N60"/>
      <c r="O60"/>
    </row>
    <row r="61" spans="3:15" x14ac:dyDescent="0.3">
      <c r="C61" s="47" t="str">
        <f>IF(ISBLANK(BurstClassHr4[[#This Row],[Spk/sec-Average]]),"",IF(BurstClassHr4[[#This Row],[Spk/sec-Average]]&lt;$B$3,"LF","HF"))</f>
        <v/>
      </c>
      <c r="D61" s="47" t="str">
        <f>IF(ISBLANK(BurstClassHr4[[#This Row],[%Spikes in Bursts-All]]),"",IF(BurstClassHr4[[#This Row],[%Spikes in Bursts-All]]&lt;$C$3,"LB","HB"))</f>
        <v/>
      </c>
      <c r="E61" s="48" t="str">
        <f t="shared" si="0"/>
        <v/>
      </c>
      <c r="F61"/>
      <c r="G61"/>
      <c r="H61"/>
      <c r="I61"/>
      <c r="J61"/>
      <c r="K61"/>
      <c r="L61"/>
      <c r="M61"/>
      <c r="N61"/>
      <c r="O61"/>
    </row>
    <row r="62" spans="3:15" x14ac:dyDescent="0.3">
      <c r="C62" s="47" t="str">
        <f>IF(ISBLANK(BurstClassHr4[[#This Row],[Spk/sec-Average]]),"",IF(BurstClassHr4[[#This Row],[Spk/sec-Average]]&lt;$B$3,"LF","HF"))</f>
        <v/>
      </c>
      <c r="D62" s="47" t="str">
        <f>IF(ISBLANK(BurstClassHr4[[#This Row],[%Spikes in Bursts-All]]),"",IF(BurstClassHr4[[#This Row],[%Spikes in Bursts-All]]&lt;$C$3,"LB","HB"))</f>
        <v/>
      </c>
      <c r="E62" s="48" t="str">
        <f t="shared" si="0"/>
        <v/>
      </c>
      <c r="F62"/>
      <c r="G62"/>
      <c r="H62"/>
      <c r="I62"/>
      <c r="J62"/>
      <c r="K62"/>
      <c r="L62"/>
      <c r="M62"/>
      <c r="N62"/>
      <c r="O62"/>
    </row>
    <row r="63" spans="3:15" x14ac:dyDescent="0.3">
      <c r="C63" s="47" t="str">
        <f>IF(ISBLANK(BurstClassHr4[[#This Row],[Spk/sec-Average]]),"",IF(BurstClassHr4[[#This Row],[Spk/sec-Average]]&lt;$B$3,"LF","HF"))</f>
        <v/>
      </c>
      <c r="D63" s="47" t="str">
        <f>IF(ISBLANK(BurstClassHr4[[#This Row],[%Spikes in Bursts-All]]),"",IF(BurstClassHr4[[#This Row],[%Spikes in Bursts-All]]&lt;$C$3,"LB","HB"))</f>
        <v/>
      </c>
      <c r="E63" s="48" t="str">
        <f t="shared" si="0"/>
        <v/>
      </c>
      <c r="F63"/>
      <c r="G63"/>
      <c r="H63"/>
      <c r="I63"/>
      <c r="J63"/>
      <c r="K63"/>
      <c r="L63"/>
      <c r="M63"/>
      <c r="N63"/>
      <c r="O63"/>
    </row>
    <row r="64" spans="3:15" x14ac:dyDescent="0.3">
      <c r="C64" s="47" t="str">
        <f>IF(ISBLANK(BurstClassHr4[[#This Row],[Spk/sec-Average]]),"",IF(BurstClassHr4[[#This Row],[Spk/sec-Average]]&lt;$B$3,"LF","HF"))</f>
        <v/>
      </c>
      <c r="D64" s="47" t="str">
        <f>IF(ISBLANK(BurstClassHr4[[#This Row],[%Spikes in Bursts-All]]),"",IF(BurstClassHr4[[#This Row],[%Spikes in Bursts-All]]&lt;$C$3,"LB","HB"))</f>
        <v/>
      </c>
      <c r="E64" s="48" t="str">
        <f t="shared" si="0"/>
        <v/>
      </c>
      <c r="F64"/>
      <c r="G64"/>
      <c r="H64"/>
      <c r="I64"/>
      <c r="J64"/>
      <c r="K64"/>
      <c r="L64"/>
      <c r="M64"/>
      <c r="N64"/>
      <c r="O64"/>
    </row>
    <row r="65" spans="3:15" x14ac:dyDescent="0.3">
      <c r="C65" s="47" t="str">
        <f>IF(ISBLANK(BurstClassHr4[[#This Row],[Spk/sec-Average]]),"",IF(BurstClassHr4[[#This Row],[Spk/sec-Average]]&lt;$B$3,"LF","HF"))</f>
        <v/>
      </c>
      <c r="D65" s="47" t="str">
        <f>IF(ISBLANK(BurstClassHr4[[#This Row],[%Spikes in Bursts-All]]),"",IF(BurstClassHr4[[#This Row],[%Spikes in Bursts-All]]&lt;$C$3,"LB","HB"))</f>
        <v/>
      </c>
      <c r="E65" s="48" t="str">
        <f t="shared" si="0"/>
        <v/>
      </c>
      <c r="F65"/>
      <c r="G65"/>
      <c r="H65"/>
      <c r="I65"/>
      <c r="J65"/>
      <c r="K65"/>
      <c r="L65"/>
      <c r="M65"/>
      <c r="N65"/>
      <c r="O65"/>
    </row>
    <row r="66" spans="3:15" x14ac:dyDescent="0.3">
      <c r="C66" s="47" t="str">
        <f>IF(ISBLANK(BurstClassHr4[[#This Row],[Spk/sec-Average]]),"",IF(BurstClassHr4[[#This Row],[Spk/sec-Average]]&lt;$B$3,"LF","HF"))</f>
        <v/>
      </c>
      <c r="D66" s="47" t="str">
        <f>IF(ISBLANK(BurstClassHr4[[#This Row],[%Spikes in Bursts-All]]),"",IF(BurstClassHr4[[#This Row],[%Spikes in Bursts-All]]&lt;$C$3,"LB","HB"))</f>
        <v/>
      </c>
      <c r="E66" s="48" t="str">
        <f t="shared" si="0"/>
        <v/>
      </c>
      <c r="F66"/>
      <c r="G66"/>
      <c r="H66" s="68"/>
      <c r="I66"/>
      <c r="J66"/>
      <c r="K66"/>
      <c r="L66"/>
      <c r="M66"/>
      <c r="N66"/>
      <c r="O66"/>
    </row>
    <row r="67" spans="3:15" x14ac:dyDescent="0.3">
      <c r="C67" s="47" t="str">
        <f>IF(ISBLANK(BurstClassHr4[[#This Row],[Spk/sec-Average]]),"",IF(BurstClassHr4[[#This Row],[Spk/sec-Average]]&lt;$B$3,"LF","HF"))</f>
        <v/>
      </c>
      <c r="D67" s="47" t="str">
        <f>IF(ISBLANK(BurstClassHr4[[#This Row],[%Spikes in Bursts-All]]),"",IF(BurstClassHr4[[#This Row],[%Spikes in Bursts-All]]&lt;$C$3,"LB","HB"))</f>
        <v/>
      </c>
      <c r="E67" s="48" t="str">
        <f t="shared" si="0"/>
        <v/>
      </c>
      <c r="F67"/>
      <c r="G67"/>
      <c r="H67" s="68"/>
      <c r="I67"/>
      <c r="J67"/>
      <c r="K67"/>
      <c r="L67"/>
      <c r="M67"/>
      <c r="N67"/>
      <c r="O67"/>
    </row>
    <row r="68" spans="3:15" x14ac:dyDescent="0.3">
      <c r="C68" s="47" t="str">
        <f>IF(ISBLANK(BurstClassHr4[[#This Row],[Spk/sec-Average]]),"",IF(BurstClassHr4[[#This Row],[Spk/sec-Average]]&lt;$B$3,"LF","HF"))</f>
        <v/>
      </c>
      <c r="D68" s="47" t="str">
        <f>IF(ISBLANK(BurstClassHr4[[#This Row],[%Spikes in Bursts-All]]),"",IF(BurstClassHr4[[#This Row],[%Spikes in Bursts-All]]&lt;$C$3,"LB","HB"))</f>
        <v/>
      </c>
      <c r="E68" s="48" t="str">
        <f t="shared" si="0"/>
        <v/>
      </c>
      <c r="F68"/>
      <c r="G68"/>
      <c r="H68"/>
      <c r="I68"/>
      <c r="J68"/>
      <c r="K68"/>
      <c r="L68"/>
      <c r="M68"/>
      <c r="N68"/>
      <c r="O68"/>
    </row>
    <row r="69" spans="3:15" x14ac:dyDescent="0.3">
      <c r="C69" s="47" t="str">
        <f>IF(ISBLANK(BurstClassHr4[[#This Row],[Spk/sec-Average]]),"",IF(BurstClassHr4[[#This Row],[Spk/sec-Average]]&lt;$B$3,"LF","HF"))</f>
        <v/>
      </c>
      <c r="D69" s="47" t="str">
        <f>IF(ISBLANK(BurstClassHr4[[#This Row],[%Spikes in Bursts-All]]),"",IF(BurstClassHr4[[#This Row],[%Spikes in Bursts-All]]&lt;$C$3,"LB","HB"))</f>
        <v/>
      </c>
      <c r="E69" s="48" t="str">
        <f t="shared" si="0"/>
        <v/>
      </c>
      <c r="F69"/>
      <c r="G69"/>
      <c r="H69"/>
      <c r="I69"/>
      <c r="J69"/>
      <c r="K69"/>
      <c r="L69"/>
      <c r="M69"/>
      <c r="N69"/>
      <c r="O69"/>
    </row>
    <row r="70" spans="3:15" x14ac:dyDescent="0.3">
      <c r="C70" s="47" t="str">
        <f>IF(ISBLANK(BurstClassHr4[[#This Row],[Spk/sec-Average]]),"",IF(BurstClassHr4[[#This Row],[Spk/sec-Average]]&lt;$B$3,"LF","HF"))</f>
        <v/>
      </c>
      <c r="D70" s="47" t="str">
        <f>IF(ISBLANK(BurstClassHr4[[#This Row],[%Spikes in Bursts-All]]),"",IF(BurstClassHr4[[#This Row],[%Spikes in Bursts-All]]&lt;$C$3,"LB","HB"))</f>
        <v/>
      </c>
      <c r="E70" s="48" t="str">
        <f t="shared" si="0"/>
        <v/>
      </c>
      <c r="F70"/>
      <c r="G70"/>
      <c r="H70"/>
      <c r="I70"/>
      <c r="J70"/>
      <c r="K70"/>
      <c r="L70"/>
      <c r="M70"/>
      <c r="N70"/>
      <c r="O70"/>
    </row>
    <row r="71" spans="3:15" x14ac:dyDescent="0.3">
      <c r="C71" s="47" t="str">
        <f>IF(ISBLANK(BurstClassHr4[[#This Row],[Spk/sec-Average]]),"",IF(BurstClassHr4[[#This Row],[Spk/sec-Average]]&lt;$B$3,"LF","HF"))</f>
        <v/>
      </c>
      <c r="D71" s="47" t="str">
        <f>IF(ISBLANK(BurstClassHr4[[#This Row],[%Spikes in Bursts-All]]),"",IF(BurstClassHr4[[#This Row],[%Spikes in Bursts-All]]&lt;$C$3,"LB","HB"))</f>
        <v/>
      </c>
      <c r="E71" s="48" t="str">
        <f t="shared" si="0"/>
        <v/>
      </c>
      <c r="F71"/>
      <c r="G71"/>
      <c r="H71"/>
      <c r="I71"/>
      <c r="J71"/>
      <c r="K71"/>
      <c r="L71"/>
      <c r="M71"/>
      <c r="N71"/>
      <c r="O71"/>
    </row>
    <row r="72" spans="3:15" x14ac:dyDescent="0.3">
      <c r="C72" s="47" t="str">
        <f>IF(ISBLANK(BurstClassHr4[[#This Row],[Spk/sec-Average]]),"",IF(BurstClassHr4[[#This Row],[Spk/sec-Average]]&lt;$B$3,"LF","HF"))</f>
        <v/>
      </c>
      <c r="D72" s="47" t="str">
        <f>IF(ISBLANK(BurstClassHr4[[#This Row],[%Spikes in Bursts-All]]),"",IF(BurstClassHr4[[#This Row],[%Spikes in Bursts-All]]&lt;$C$3,"LB","HB"))</f>
        <v/>
      </c>
      <c r="E72" s="48" t="str">
        <f t="shared" si="0"/>
        <v/>
      </c>
      <c r="F72"/>
      <c r="G72"/>
      <c r="H72"/>
      <c r="I72"/>
      <c r="J72"/>
      <c r="K72"/>
      <c r="L72"/>
      <c r="M72"/>
      <c r="N72"/>
      <c r="O72"/>
    </row>
    <row r="73" spans="3:15" x14ac:dyDescent="0.3">
      <c r="C73" s="47" t="str">
        <f>IF(ISBLANK(BurstClassHr4[[#This Row],[Spk/sec-Average]]),"",IF(BurstClassHr4[[#This Row],[Spk/sec-Average]]&lt;$B$3,"LF","HF"))</f>
        <v/>
      </c>
      <c r="D73" s="47" t="str">
        <f>IF(ISBLANK(BurstClassHr4[[#This Row],[%Spikes in Bursts-All]]),"",IF(BurstClassHr4[[#This Row],[%Spikes in Bursts-All]]&lt;$C$3,"LB","HB"))</f>
        <v/>
      </c>
      <c r="E73" s="48" t="str">
        <f t="shared" si="0"/>
        <v/>
      </c>
      <c r="F73"/>
      <c r="G73"/>
      <c r="H73"/>
      <c r="I73"/>
      <c r="J73"/>
      <c r="K73"/>
      <c r="L73"/>
      <c r="M73"/>
      <c r="N73"/>
      <c r="O73"/>
    </row>
    <row r="74" spans="3:15" x14ac:dyDescent="0.3">
      <c r="C74" s="47" t="str">
        <f>IF(ISBLANK(BurstClassHr4[[#This Row],[Spk/sec-Average]]),"",IF(BurstClassHr4[[#This Row],[Spk/sec-Average]]&lt;$B$3,"LF","HF"))</f>
        <v/>
      </c>
      <c r="D74" s="47" t="str">
        <f>IF(ISBLANK(BurstClassHr4[[#This Row],[%Spikes in Bursts-All]]),"",IF(BurstClassHr4[[#This Row],[%Spikes in Bursts-All]]&lt;$C$3,"LB","HB"))</f>
        <v/>
      </c>
      <c r="E74" s="48" t="str">
        <f t="shared" si="0"/>
        <v/>
      </c>
      <c r="F74"/>
      <c r="G74"/>
      <c r="H74" s="68"/>
      <c r="I74"/>
      <c r="J74"/>
      <c r="K74"/>
      <c r="L74"/>
      <c r="M74"/>
      <c r="N74"/>
      <c r="O74"/>
    </row>
    <row r="75" spans="3:15" x14ac:dyDescent="0.3">
      <c r="C75" s="47" t="str">
        <f>IF(ISBLANK(BurstClassHr4[[#This Row],[Spk/sec-Average]]),"",IF(BurstClassHr4[[#This Row],[Spk/sec-Average]]&lt;$B$3,"LF","HF"))</f>
        <v/>
      </c>
      <c r="D75" s="47" t="str">
        <f>IF(ISBLANK(BurstClassHr4[[#This Row],[%Spikes in Bursts-All]]),"",IF(BurstClassHr4[[#This Row],[%Spikes in Bursts-All]]&lt;$C$3,"LB","HB"))</f>
        <v/>
      </c>
      <c r="E75" s="48" t="str">
        <f t="shared" si="0"/>
        <v/>
      </c>
      <c r="F75"/>
      <c r="G75"/>
      <c r="H75"/>
      <c r="I75"/>
      <c r="J75"/>
      <c r="K75"/>
      <c r="L75"/>
      <c r="M75"/>
      <c r="N75"/>
      <c r="O75"/>
    </row>
    <row r="76" spans="3:15" x14ac:dyDescent="0.3">
      <c r="C76" s="47" t="str">
        <f>IF(ISBLANK(BurstClassHr4[[#This Row],[Spk/sec-Average]]),"",IF(BurstClassHr4[[#This Row],[Spk/sec-Average]]&lt;$B$3,"LF","HF"))</f>
        <v/>
      </c>
      <c r="D76" s="47" t="str">
        <f>IF(ISBLANK(BurstClassHr4[[#This Row],[%Spikes in Bursts-All]]),"",IF(BurstClassHr4[[#This Row],[%Spikes in Bursts-All]]&lt;$C$3,"LB","HB"))</f>
        <v/>
      </c>
      <c r="E76" s="48" t="str">
        <f t="shared" si="0"/>
        <v/>
      </c>
      <c r="F76"/>
      <c r="G76"/>
      <c r="H76"/>
      <c r="I76"/>
      <c r="J76"/>
      <c r="K76"/>
      <c r="L76"/>
      <c r="M76"/>
      <c r="N76"/>
      <c r="O76"/>
    </row>
    <row r="77" spans="3:15" x14ac:dyDescent="0.3">
      <c r="C77" s="47" t="str">
        <f>IF(ISBLANK(BurstClassHr4[[#This Row],[Spk/sec-Average]]),"",IF(BurstClassHr4[[#This Row],[Spk/sec-Average]]&lt;$B$3,"LF","HF"))</f>
        <v/>
      </c>
      <c r="D77" s="47" t="str">
        <f>IF(ISBLANK(BurstClassHr4[[#This Row],[%Spikes in Bursts-All]]),"",IF(BurstClassHr4[[#This Row],[%Spikes in Bursts-All]]&lt;$C$3,"LB","HB"))</f>
        <v/>
      </c>
      <c r="E77" s="48" t="str">
        <f t="shared" si="0"/>
        <v/>
      </c>
      <c r="F77"/>
      <c r="G77"/>
      <c r="H77"/>
      <c r="I77"/>
      <c r="J77"/>
      <c r="K77"/>
      <c r="L77"/>
      <c r="M77"/>
      <c r="N77"/>
      <c r="O77"/>
    </row>
    <row r="78" spans="3:15" x14ac:dyDescent="0.3">
      <c r="C78" s="47" t="str">
        <f>IF(ISBLANK(BurstClassHr4[[#This Row],[Spk/sec-Average]]),"",IF(BurstClassHr4[[#This Row],[Spk/sec-Average]]&lt;$B$3,"LF","HF"))</f>
        <v/>
      </c>
      <c r="D78" s="47" t="str">
        <f>IF(ISBLANK(BurstClassHr4[[#This Row],[%Spikes in Bursts-All]]),"",IF(BurstClassHr4[[#This Row],[%Spikes in Bursts-All]]&lt;$C$3,"LB","HB"))</f>
        <v/>
      </c>
      <c r="E78" s="48" t="str">
        <f t="shared" si="0"/>
        <v/>
      </c>
      <c r="F78"/>
      <c r="G78"/>
      <c r="H78"/>
      <c r="I78"/>
      <c r="J78"/>
      <c r="K78"/>
      <c r="L78"/>
      <c r="M78"/>
      <c r="N78"/>
      <c r="O78"/>
    </row>
    <row r="79" spans="3:15" x14ac:dyDescent="0.3">
      <c r="C79" s="47" t="str">
        <f>IF(ISBLANK(BurstClassHr4[[#This Row],[Spk/sec-Average]]),"",IF(BurstClassHr4[[#This Row],[Spk/sec-Average]]&lt;$B$3,"LF","HF"))</f>
        <v/>
      </c>
      <c r="D79" s="47" t="str">
        <f>IF(ISBLANK(BurstClassHr4[[#This Row],[%Spikes in Bursts-All]]),"",IF(BurstClassHr4[[#This Row],[%Spikes in Bursts-All]]&lt;$C$3,"LB","HB"))</f>
        <v/>
      </c>
      <c r="E79" s="48" t="str">
        <f t="shared" si="0"/>
        <v/>
      </c>
      <c r="F79"/>
      <c r="G79"/>
      <c r="H79"/>
      <c r="I79"/>
      <c r="J79"/>
      <c r="K79"/>
      <c r="L79"/>
      <c r="M79"/>
      <c r="N79"/>
      <c r="O79"/>
    </row>
    <row r="80" spans="3:15" x14ac:dyDescent="0.3">
      <c r="C80" s="47" t="str">
        <f>IF(ISBLANK(BurstClassHr4[[#This Row],[Spk/sec-Average]]),"",IF(BurstClassHr4[[#This Row],[Spk/sec-Average]]&lt;$B$3,"LF","HF"))</f>
        <v/>
      </c>
      <c r="D80" s="47" t="str">
        <f>IF(ISBLANK(BurstClassHr4[[#This Row],[%Spikes in Bursts-All]]),"",IF(BurstClassHr4[[#This Row],[%Spikes in Bursts-All]]&lt;$C$3,"LB","HB"))</f>
        <v/>
      </c>
      <c r="E80" s="48" t="str">
        <f t="shared" si="0"/>
        <v/>
      </c>
      <c r="F80"/>
      <c r="G80"/>
      <c r="H80"/>
      <c r="I80"/>
      <c r="J80"/>
      <c r="K80"/>
      <c r="L80"/>
      <c r="M80"/>
      <c r="N80"/>
      <c r="O80"/>
    </row>
    <row r="81" spans="3:15" x14ac:dyDescent="0.3">
      <c r="C81" s="47" t="str">
        <f>IF(ISBLANK(BurstClassHr4[[#This Row],[Spk/sec-Average]]),"",IF(BurstClassHr4[[#This Row],[Spk/sec-Average]]&lt;$B$3,"LF","HF"))</f>
        <v/>
      </c>
      <c r="D81" s="47" t="str">
        <f>IF(ISBLANK(BurstClassHr4[[#This Row],[%Spikes in Bursts-All]]),"",IF(BurstClassHr4[[#This Row],[%Spikes in Bursts-All]]&lt;$C$3,"LB","HB"))</f>
        <v/>
      </c>
      <c r="E81" s="48" t="str">
        <f t="shared" si="0"/>
        <v/>
      </c>
      <c r="F81"/>
      <c r="G81"/>
      <c r="H81"/>
      <c r="I81"/>
      <c r="J81"/>
      <c r="K81"/>
      <c r="L81"/>
      <c r="M81"/>
      <c r="N81"/>
      <c r="O81"/>
    </row>
    <row r="82" spans="3:15" x14ac:dyDescent="0.3">
      <c r="C82" s="47" t="str">
        <f>IF(ISBLANK(BurstClassHr4[[#This Row],[Spk/sec-Average]]),"",IF(BurstClassHr4[[#This Row],[Spk/sec-Average]]&lt;$B$3,"LF","HF"))</f>
        <v/>
      </c>
      <c r="D82" s="47" t="str">
        <f>IF(ISBLANK(BurstClassHr4[[#This Row],[%Spikes in Bursts-All]]),"",IF(BurstClassHr4[[#This Row],[%Spikes in Bursts-All]]&lt;$C$3,"LB","HB"))</f>
        <v/>
      </c>
      <c r="E82" s="48" t="str">
        <f t="shared" si="0"/>
        <v/>
      </c>
      <c r="F82"/>
      <c r="G82"/>
      <c r="H82"/>
      <c r="I82"/>
      <c r="J82"/>
      <c r="K82"/>
      <c r="L82"/>
      <c r="M82"/>
      <c r="N82"/>
      <c r="O82"/>
    </row>
    <row r="83" spans="3:15" x14ac:dyDescent="0.3">
      <c r="C83" s="47" t="str">
        <f>IF(ISBLANK(BurstClassHr4[[#This Row],[Spk/sec-Average]]),"",IF(BurstClassHr4[[#This Row],[Spk/sec-Average]]&lt;$B$3,"LF","HF"))</f>
        <v/>
      </c>
      <c r="D83" s="47" t="str">
        <f>IF(ISBLANK(BurstClassHr4[[#This Row],[%Spikes in Bursts-All]]),"",IF(BurstClassHr4[[#This Row],[%Spikes in Bursts-All]]&lt;$C$3,"LB","HB"))</f>
        <v/>
      </c>
      <c r="E83" s="48" t="str">
        <f t="shared" si="0"/>
        <v/>
      </c>
      <c r="F83"/>
      <c r="G83"/>
      <c r="H83"/>
      <c r="I83"/>
      <c r="J83"/>
      <c r="K83"/>
      <c r="L83"/>
      <c r="M83"/>
      <c r="N83"/>
      <c r="O83"/>
    </row>
    <row r="84" spans="3:15" x14ac:dyDescent="0.3">
      <c r="C84" s="47" t="str">
        <f>IF(ISBLANK(BurstClassHr4[[#This Row],[Spk/sec-Average]]),"",IF(BurstClassHr4[[#This Row],[Spk/sec-Average]]&lt;$B$3,"LF","HF"))</f>
        <v/>
      </c>
      <c r="D84" s="47" t="str">
        <f>IF(ISBLANK(BurstClassHr4[[#This Row],[%Spikes in Bursts-All]]),"",IF(BurstClassHr4[[#This Row],[%Spikes in Bursts-All]]&lt;$C$3,"LB","HB"))</f>
        <v/>
      </c>
      <c r="E84" s="48" t="str">
        <f t="shared" si="0"/>
        <v/>
      </c>
      <c r="F84"/>
      <c r="G84"/>
      <c r="H84"/>
      <c r="I84"/>
      <c r="J84"/>
      <c r="K84"/>
      <c r="L84"/>
      <c r="M84"/>
      <c r="N84"/>
      <c r="O84"/>
    </row>
    <row r="85" spans="3:15" x14ac:dyDescent="0.3">
      <c r="C85" s="47" t="str">
        <f>IF(ISBLANK(BurstClassHr4[[#This Row],[Spk/sec-Average]]),"",IF(BurstClassHr4[[#This Row],[Spk/sec-Average]]&lt;$B$3,"LF","HF"))</f>
        <v/>
      </c>
      <c r="D85" s="47" t="str">
        <f>IF(ISBLANK(BurstClassHr4[[#This Row],[%Spikes in Bursts-All]]),"",IF(BurstClassHr4[[#This Row],[%Spikes in Bursts-All]]&lt;$C$3,"LB","HB"))</f>
        <v/>
      </c>
      <c r="E85" s="48" t="str">
        <f t="shared" si="0"/>
        <v/>
      </c>
      <c r="F85"/>
      <c r="G85"/>
      <c r="H85"/>
      <c r="I85"/>
      <c r="J85"/>
      <c r="K85"/>
      <c r="L85"/>
      <c r="M85"/>
      <c r="N85"/>
      <c r="O85"/>
    </row>
    <row r="86" spans="3:15" x14ac:dyDescent="0.3">
      <c r="C86" s="47" t="str">
        <f>IF(ISBLANK(BurstClassHr4[[#This Row],[Spk/sec-Average]]),"",IF(BurstClassHr4[[#This Row],[Spk/sec-Average]]&lt;$B$3,"LF","HF"))</f>
        <v/>
      </c>
      <c r="D86" s="47" t="str">
        <f>IF(ISBLANK(BurstClassHr4[[#This Row],[%Spikes in Bursts-All]]),"",IF(BurstClassHr4[[#This Row],[%Spikes in Bursts-All]]&lt;$C$3,"LB","HB"))</f>
        <v/>
      </c>
      <c r="E86" s="48" t="str">
        <f t="shared" si="0"/>
        <v/>
      </c>
      <c r="F86"/>
      <c r="G86"/>
      <c r="H86"/>
      <c r="I86"/>
      <c r="J86"/>
      <c r="K86"/>
      <c r="L86"/>
      <c r="M86"/>
      <c r="N86"/>
      <c r="O86"/>
    </row>
    <row r="87" spans="3:15" x14ac:dyDescent="0.3">
      <c r="C87" s="47" t="str">
        <f>IF(ISBLANK(BurstClassHr4[[#This Row],[Spk/sec-Average]]),"",IF(BurstClassHr4[[#This Row],[Spk/sec-Average]]&lt;$B$3,"LF","HF"))</f>
        <v/>
      </c>
      <c r="D87" s="47" t="str">
        <f>IF(ISBLANK(BurstClassHr4[[#This Row],[%Spikes in Bursts-All]]),"",IF(BurstClassHr4[[#This Row],[%Spikes in Bursts-All]]&lt;$C$3,"LB","HB"))</f>
        <v/>
      </c>
      <c r="E87" s="48" t="str">
        <f t="shared" si="0"/>
        <v/>
      </c>
      <c r="F87"/>
      <c r="G87"/>
      <c r="H87"/>
      <c r="I87"/>
      <c r="J87"/>
      <c r="K87"/>
      <c r="L87"/>
      <c r="M87"/>
      <c r="N87"/>
      <c r="O87"/>
    </row>
    <row r="88" spans="3:15" x14ac:dyDescent="0.3">
      <c r="C88" s="47" t="str">
        <f>IF(ISBLANK(BurstClassHr4[[#This Row],[Spk/sec-Average]]),"",IF(BurstClassHr4[[#This Row],[Spk/sec-Average]]&lt;$B$3,"LF","HF"))</f>
        <v/>
      </c>
      <c r="D88" s="47" t="str">
        <f>IF(ISBLANK(BurstClassHr4[[#This Row],[%Spikes in Bursts-All]]),"",IF(BurstClassHr4[[#This Row],[%Spikes in Bursts-All]]&lt;$C$3,"LB","HB"))</f>
        <v/>
      </c>
      <c r="E88" s="48" t="str">
        <f t="shared" si="0"/>
        <v/>
      </c>
      <c r="F88"/>
      <c r="G88"/>
      <c r="H88"/>
      <c r="I88"/>
      <c r="J88"/>
      <c r="K88"/>
      <c r="L88"/>
      <c r="M88"/>
      <c r="N88"/>
      <c r="O88"/>
    </row>
    <row r="89" spans="3:15" x14ac:dyDescent="0.3">
      <c r="C89" s="47" t="str">
        <f>IF(ISBLANK(BurstClassHr4[[#This Row],[Spk/sec-Average]]),"",IF(BurstClassHr4[[#This Row],[Spk/sec-Average]]&lt;$B$3,"LF","HF"))</f>
        <v/>
      </c>
      <c r="D89" s="47" t="str">
        <f>IF(ISBLANK(BurstClassHr4[[#This Row],[%Spikes in Bursts-All]]),"",IF(BurstClassHr4[[#This Row],[%Spikes in Bursts-All]]&lt;$C$3,"LB","HB"))</f>
        <v/>
      </c>
      <c r="E89" s="48" t="str">
        <f t="shared" si="0"/>
        <v/>
      </c>
      <c r="F89"/>
      <c r="G89"/>
      <c r="H89"/>
      <c r="I89"/>
      <c r="J89"/>
      <c r="K89"/>
      <c r="L89"/>
      <c r="M89"/>
      <c r="N89"/>
      <c r="O89"/>
    </row>
    <row r="90" spans="3:15" x14ac:dyDescent="0.3">
      <c r="C90" s="47" t="str">
        <f>IF(ISBLANK(BurstClassHr4[[#This Row],[Spk/sec-Average]]),"",IF(BurstClassHr4[[#This Row],[Spk/sec-Average]]&lt;$B$3,"LF","HF"))</f>
        <v/>
      </c>
      <c r="D90" s="47" t="str">
        <f>IF(ISBLANK(BurstClassHr4[[#This Row],[%Spikes in Bursts-All]]),"",IF(BurstClassHr4[[#This Row],[%Spikes in Bursts-All]]&lt;$C$3,"LB","HB"))</f>
        <v/>
      </c>
      <c r="E90" s="48" t="str">
        <f t="shared" ref="E90:E153" si="1">CONCATENATE(C90,D90)</f>
        <v/>
      </c>
      <c r="F90"/>
      <c r="G90"/>
      <c r="H90"/>
      <c r="I90"/>
      <c r="J90"/>
      <c r="K90"/>
      <c r="L90"/>
      <c r="M90"/>
      <c r="N90"/>
      <c r="O90"/>
    </row>
    <row r="91" spans="3:15" x14ac:dyDescent="0.3">
      <c r="C91" s="47" t="str">
        <f>IF(ISBLANK(BurstClassHr4[[#This Row],[Spk/sec-Average]]),"",IF(BurstClassHr4[[#This Row],[Spk/sec-Average]]&lt;$B$3,"LF","HF"))</f>
        <v/>
      </c>
      <c r="D91" s="47" t="str">
        <f>IF(ISBLANK(BurstClassHr4[[#This Row],[%Spikes in Bursts-All]]),"",IF(BurstClassHr4[[#This Row],[%Spikes in Bursts-All]]&lt;$C$3,"LB","HB"))</f>
        <v/>
      </c>
      <c r="E91" s="48" t="str">
        <f t="shared" si="1"/>
        <v/>
      </c>
      <c r="F91"/>
      <c r="G91"/>
      <c r="H91" s="68"/>
      <c r="I91"/>
      <c r="J91"/>
      <c r="K91"/>
      <c r="L91"/>
      <c r="M91"/>
      <c r="N91"/>
      <c r="O91"/>
    </row>
    <row r="92" spans="3:15" x14ac:dyDescent="0.3">
      <c r="C92" s="47" t="str">
        <f>IF(ISBLANK(BurstClassHr4[[#This Row],[Spk/sec-Average]]),"",IF(BurstClassHr4[[#This Row],[Spk/sec-Average]]&lt;$B$3,"LF","HF"))</f>
        <v/>
      </c>
      <c r="D92" s="47" t="str">
        <f>IF(ISBLANK(BurstClassHr4[[#This Row],[%Spikes in Bursts-All]]),"",IF(BurstClassHr4[[#This Row],[%Spikes in Bursts-All]]&lt;$C$3,"LB","HB"))</f>
        <v/>
      </c>
      <c r="E92" s="48" t="str">
        <f t="shared" si="1"/>
        <v/>
      </c>
      <c r="F92"/>
      <c r="G92"/>
      <c r="H92"/>
      <c r="I92"/>
      <c r="J92"/>
      <c r="K92"/>
      <c r="L92"/>
      <c r="M92"/>
      <c r="N92"/>
      <c r="O92"/>
    </row>
    <row r="93" spans="3:15" x14ac:dyDescent="0.3">
      <c r="C93" s="47" t="str">
        <f>IF(ISBLANK(BurstClassHr4[[#This Row],[Spk/sec-Average]]),"",IF(BurstClassHr4[[#This Row],[Spk/sec-Average]]&lt;$B$3,"LF","HF"))</f>
        <v/>
      </c>
      <c r="D93" s="47" t="str">
        <f>IF(ISBLANK(BurstClassHr4[[#This Row],[%Spikes in Bursts-All]]),"",IF(BurstClassHr4[[#This Row],[%Spikes in Bursts-All]]&lt;$C$3,"LB","HB"))</f>
        <v/>
      </c>
      <c r="E93" s="48" t="str">
        <f t="shared" si="1"/>
        <v/>
      </c>
      <c r="F93"/>
      <c r="G93"/>
      <c r="H93"/>
      <c r="I93"/>
      <c r="J93"/>
      <c r="K93"/>
      <c r="L93"/>
      <c r="M93"/>
      <c r="N93"/>
      <c r="O93"/>
    </row>
    <row r="94" spans="3:15" x14ac:dyDescent="0.3">
      <c r="C94" s="47" t="str">
        <f>IF(ISBLANK(BurstClassHr4[[#This Row],[Spk/sec-Average]]),"",IF(BurstClassHr4[[#This Row],[Spk/sec-Average]]&lt;$B$3,"LF","HF"))</f>
        <v/>
      </c>
      <c r="D94" s="47" t="str">
        <f>IF(ISBLANK(BurstClassHr4[[#This Row],[%Spikes in Bursts-All]]),"",IF(BurstClassHr4[[#This Row],[%Spikes in Bursts-All]]&lt;$C$3,"LB","HB"))</f>
        <v/>
      </c>
      <c r="E94" s="48" t="str">
        <f t="shared" si="1"/>
        <v/>
      </c>
      <c r="F94"/>
      <c r="G94"/>
      <c r="H94"/>
      <c r="I94"/>
      <c r="J94"/>
      <c r="K94"/>
      <c r="L94"/>
      <c r="M94"/>
      <c r="N94"/>
      <c r="O94"/>
    </row>
    <row r="95" spans="3:15" x14ac:dyDescent="0.3">
      <c r="C95" s="47" t="str">
        <f>IF(ISBLANK(BurstClassHr4[[#This Row],[Spk/sec-Average]]),"",IF(BurstClassHr4[[#This Row],[Spk/sec-Average]]&lt;$B$3,"LF","HF"))</f>
        <v/>
      </c>
      <c r="D95" s="47" t="str">
        <f>IF(ISBLANK(BurstClassHr4[[#This Row],[%Spikes in Bursts-All]]),"",IF(BurstClassHr4[[#This Row],[%Spikes in Bursts-All]]&lt;$C$3,"LB","HB"))</f>
        <v/>
      </c>
      <c r="E95" s="48" t="str">
        <f t="shared" si="1"/>
        <v/>
      </c>
      <c r="F95"/>
      <c r="G95"/>
      <c r="H95"/>
      <c r="I95"/>
      <c r="J95"/>
      <c r="K95"/>
      <c r="L95"/>
      <c r="M95"/>
      <c r="N95"/>
      <c r="O95"/>
    </row>
    <row r="96" spans="3:15" x14ac:dyDescent="0.3">
      <c r="C96" s="47" t="str">
        <f>IF(ISBLANK(BurstClassHr4[[#This Row],[Spk/sec-Average]]),"",IF(BurstClassHr4[[#This Row],[Spk/sec-Average]]&lt;$B$3,"LF","HF"))</f>
        <v/>
      </c>
      <c r="D96" s="47" t="str">
        <f>IF(ISBLANK(BurstClassHr4[[#This Row],[%Spikes in Bursts-All]]),"",IF(BurstClassHr4[[#This Row],[%Spikes in Bursts-All]]&lt;$C$3,"LB","HB"))</f>
        <v/>
      </c>
      <c r="E96" s="48" t="str">
        <f t="shared" si="1"/>
        <v/>
      </c>
      <c r="F96"/>
      <c r="G96"/>
      <c r="H96"/>
      <c r="I96"/>
      <c r="J96"/>
      <c r="K96"/>
      <c r="L96"/>
      <c r="M96"/>
      <c r="N96"/>
      <c r="O96"/>
    </row>
    <row r="97" spans="3:15" x14ac:dyDescent="0.3">
      <c r="C97" s="47" t="str">
        <f>IF(ISBLANK(BurstClassHr4[[#This Row],[Spk/sec-Average]]),"",IF(BurstClassHr4[[#This Row],[Spk/sec-Average]]&lt;$B$3,"LF","HF"))</f>
        <v/>
      </c>
      <c r="D97" s="47" t="str">
        <f>IF(ISBLANK(BurstClassHr4[[#This Row],[%Spikes in Bursts-All]]),"",IF(BurstClassHr4[[#This Row],[%Spikes in Bursts-All]]&lt;$C$3,"LB","HB"))</f>
        <v/>
      </c>
      <c r="E97" s="48" t="str">
        <f t="shared" si="1"/>
        <v/>
      </c>
      <c r="F97"/>
      <c r="G97"/>
      <c r="H97"/>
      <c r="I97"/>
      <c r="J97"/>
      <c r="K97"/>
      <c r="L97"/>
      <c r="M97"/>
      <c r="N97"/>
      <c r="O97"/>
    </row>
    <row r="98" spans="3:15" x14ac:dyDescent="0.3">
      <c r="C98" s="47" t="str">
        <f>IF(ISBLANK(BurstClassHr4[[#This Row],[Spk/sec-Average]]),"",IF(BurstClassHr4[[#This Row],[Spk/sec-Average]]&lt;$B$3,"LF","HF"))</f>
        <v/>
      </c>
      <c r="D98" s="47" t="str">
        <f>IF(ISBLANK(BurstClassHr4[[#This Row],[%Spikes in Bursts-All]]),"",IF(BurstClassHr4[[#This Row],[%Spikes in Bursts-All]]&lt;$C$3,"LB","HB"))</f>
        <v/>
      </c>
      <c r="E98" s="48" t="str">
        <f t="shared" si="1"/>
        <v/>
      </c>
      <c r="F98"/>
      <c r="G98"/>
      <c r="H98"/>
      <c r="I98"/>
      <c r="J98"/>
      <c r="K98"/>
      <c r="L98"/>
      <c r="M98"/>
      <c r="N98"/>
      <c r="O98"/>
    </row>
    <row r="99" spans="3:15" x14ac:dyDescent="0.3">
      <c r="C99" s="47" t="str">
        <f>IF(ISBLANK(BurstClassHr4[[#This Row],[Spk/sec-Average]]),"",IF(BurstClassHr4[[#This Row],[Spk/sec-Average]]&lt;$B$3,"LF","HF"))</f>
        <v/>
      </c>
      <c r="D99" s="47" t="str">
        <f>IF(ISBLANK(BurstClassHr4[[#This Row],[%Spikes in Bursts-All]]),"",IF(BurstClassHr4[[#This Row],[%Spikes in Bursts-All]]&lt;$C$3,"LB","HB"))</f>
        <v/>
      </c>
      <c r="E99" s="48" t="str">
        <f t="shared" si="1"/>
        <v/>
      </c>
      <c r="F99"/>
      <c r="G99"/>
      <c r="H99"/>
      <c r="I99"/>
      <c r="J99"/>
      <c r="K99"/>
      <c r="L99"/>
      <c r="M99"/>
      <c r="N99"/>
      <c r="O99"/>
    </row>
    <row r="100" spans="3:15" x14ac:dyDescent="0.3">
      <c r="C100" s="47" t="str">
        <f>IF(ISBLANK(BurstClassHr4[[#This Row],[Spk/sec-Average]]),"",IF(BurstClassHr4[[#This Row],[Spk/sec-Average]]&lt;$B$3,"LF","HF"))</f>
        <v/>
      </c>
      <c r="D100" s="47" t="str">
        <f>IF(ISBLANK(BurstClassHr4[[#This Row],[%Spikes in Bursts-All]]),"",IF(BurstClassHr4[[#This Row],[%Spikes in Bursts-All]]&lt;$C$3,"LB","HB"))</f>
        <v/>
      </c>
      <c r="E100" s="48" t="str">
        <f t="shared" si="1"/>
        <v/>
      </c>
      <c r="F100"/>
      <c r="G100"/>
      <c r="H100"/>
      <c r="I100"/>
      <c r="J100"/>
      <c r="K100"/>
      <c r="L100"/>
      <c r="M100"/>
      <c r="N100"/>
      <c r="O100"/>
    </row>
    <row r="101" spans="3:15" x14ac:dyDescent="0.3">
      <c r="C101" s="47" t="str">
        <f>IF(ISBLANK(BurstClassHr4[[#This Row],[Spk/sec-Average]]),"",IF(BurstClassHr4[[#This Row],[Spk/sec-Average]]&lt;$B$3,"LF","HF"))</f>
        <v/>
      </c>
      <c r="D101" s="47" t="str">
        <f>IF(ISBLANK(BurstClassHr4[[#This Row],[%Spikes in Bursts-All]]),"",IF(BurstClassHr4[[#This Row],[%Spikes in Bursts-All]]&lt;$C$3,"LB","HB"))</f>
        <v/>
      </c>
      <c r="E101" s="48" t="str">
        <f t="shared" si="1"/>
        <v/>
      </c>
      <c r="F101"/>
      <c r="G101"/>
      <c r="H101"/>
      <c r="I101"/>
      <c r="J101"/>
      <c r="K101"/>
      <c r="L101"/>
      <c r="M101"/>
      <c r="N101"/>
      <c r="O101"/>
    </row>
    <row r="102" spans="3:15" x14ac:dyDescent="0.3">
      <c r="C102" s="47" t="str">
        <f>IF(ISBLANK(BurstClassHr4[[#This Row],[Spk/sec-Average]]),"",IF(BurstClassHr4[[#This Row],[Spk/sec-Average]]&lt;$B$3,"LF","HF"))</f>
        <v/>
      </c>
      <c r="D102" s="47" t="str">
        <f>IF(ISBLANK(BurstClassHr4[[#This Row],[%Spikes in Bursts-All]]),"",IF(BurstClassHr4[[#This Row],[%Spikes in Bursts-All]]&lt;$C$3,"LB","HB"))</f>
        <v/>
      </c>
      <c r="E102" s="48" t="str">
        <f t="shared" si="1"/>
        <v/>
      </c>
      <c r="F102"/>
      <c r="G102"/>
      <c r="H102"/>
      <c r="I102"/>
      <c r="J102"/>
      <c r="K102"/>
      <c r="L102"/>
      <c r="M102"/>
      <c r="N102"/>
      <c r="O102"/>
    </row>
    <row r="103" spans="3:15" x14ac:dyDescent="0.3">
      <c r="C103" s="47" t="str">
        <f>IF(ISBLANK(BurstClassHr4[[#This Row],[Spk/sec-Average]]),"",IF(BurstClassHr4[[#This Row],[Spk/sec-Average]]&lt;$B$3,"LF","HF"))</f>
        <v/>
      </c>
      <c r="D103" s="47" t="str">
        <f>IF(ISBLANK(BurstClassHr4[[#This Row],[%Spikes in Bursts-All]]),"",IF(BurstClassHr4[[#This Row],[%Spikes in Bursts-All]]&lt;$C$3,"LB","HB"))</f>
        <v/>
      </c>
      <c r="E103" s="48" t="str">
        <f t="shared" si="1"/>
        <v/>
      </c>
      <c r="F103"/>
      <c r="G103"/>
      <c r="H103"/>
      <c r="I103"/>
      <c r="J103"/>
      <c r="K103"/>
      <c r="L103"/>
      <c r="M103"/>
      <c r="N103"/>
      <c r="O103"/>
    </row>
    <row r="104" spans="3:15" x14ac:dyDescent="0.3">
      <c r="C104" s="47" t="str">
        <f>IF(ISBLANK(BurstClassHr4[[#This Row],[Spk/sec-Average]]),"",IF(BurstClassHr4[[#This Row],[Spk/sec-Average]]&lt;$B$3,"LF","HF"))</f>
        <v/>
      </c>
      <c r="D104" s="47" t="str">
        <f>IF(ISBLANK(BurstClassHr4[[#This Row],[%Spikes in Bursts-All]]),"",IF(BurstClassHr4[[#This Row],[%Spikes in Bursts-All]]&lt;$C$3,"LB","HB"))</f>
        <v/>
      </c>
      <c r="E104" s="48" t="str">
        <f t="shared" si="1"/>
        <v/>
      </c>
      <c r="F104"/>
      <c r="G104"/>
      <c r="H104" s="68"/>
      <c r="I104"/>
      <c r="J104"/>
      <c r="K104"/>
      <c r="L104"/>
      <c r="M104"/>
      <c r="N104"/>
      <c r="O104"/>
    </row>
    <row r="105" spans="3:15" x14ac:dyDescent="0.3">
      <c r="C105" s="47" t="str">
        <f>IF(ISBLANK(BurstClassHr4[[#This Row],[Spk/sec-Average]]),"",IF(BurstClassHr4[[#This Row],[Spk/sec-Average]]&lt;$B$3,"LF","HF"))</f>
        <v/>
      </c>
      <c r="D105" s="47" t="str">
        <f>IF(ISBLANK(BurstClassHr4[[#This Row],[%Spikes in Bursts-All]]),"",IF(BurstClassHr4[[#This Row],[%Spikes in Bursts-All]]&lt;$C$3,"LB","HB"))</f>
        <v/>
      </c>
      <c r="E105" s="48" t="str">
        <f t="shared" si="1"/>
        <v/>
      </c>
      <c r="F105"/>
      <c r="G105"/>
      <c r="H105" s="68"/>
      <c r="I105"/>
      <c r="J105"/>
      <c r="K105"/>
      <c r="L105"/>
      <c r="M105"/>
      <c r="N105"/>
      <c r="O105"/>
    </row>
    <row r="106" spans="3:15" x14ac:dyDescent="0.3">
      <c r="C106" s="47" t="str">
        <f>IF(ISBLANK(BurstClassHr4[[#This Row],[Spk/sec-Average]]),"",IF(BurstClassHr4[[#This Row],[Spk/sec-Average]]&lt;$B$3,"LF","HF"))</f>
        <v/>
      </c>
      <c r="D106" s="47" t="str">
        <f>IF(ISBLANK(BurstClassHr4[[#This Row],[%Spikes in Bursts-All]]),"",IF(BurstClassHr4[[#This Row],[%Spikes in Bursts-All]]&lt;$C$3,"LB","HB"))</f>
        <v/>
      </c>
      <c r="E106" s="48" t="str">
        <f t="shared" si="1"/>
        <v/>
      </c>
      <c r="F106"/>
      <c r="G106"/>
      <c r="H106"/>
      <c r="I106"/>
      <c r="J106"/>
      <c r="K106"/>
      <c r="L106"/>
      <c r="M106"/>
      <c r="N106"/>
      <c r="O106"/>
    </row>
    <row r="107" spans="3:15" x14ac:dyDescent="0.3">
      <c r="C107" s="47" t="str">
        <f>IF(ISBLANK(BurstClassHr4[[#This Row],[Spk/sec-Average]]),"",IF(BurstClassHr4[[#This Row],[Spk/sec-Average]]&lt;$B$3,"LF","HF"))</f>
        <v/>
      </c>
      <c r="D107" s="47" t="str">
        <f>IF(ISBLANK(BurstClassHr4[[#This Row],[%Spikes in Bursts-All]]),"",IF(BurstClassHr4[[#This Row],[%Spikes in Bursts-All]]&lt;$C$3,"LB","HB"))</f>
        <v/>
      </c>
      <c r="E107" s="48" t="str">
        <f t="shared" si="1"/>
        <v/>
      </c>
      <c r="F107"/>
      <c r="G107"/>
      <c r="H107"/>
      <c r="I107"/>
      <c r="J107"/>
      <c r="K107"/>
      <c r="L107"/>
      <c r="M107"/>
      <c r="N107"/>
      <c r="O107"/>
    </row>
    <row r="108" spans="3:15" x14ac:dyDescent="0.3">
      <c r="C108" s="47" t="str">
        <f>IF(ISBLANK(BurstClassHr4[[#This Row],[Spk/sec-Average]]),"",IF(BurstClassHr4[[#This Row],[Spk/sec-Average]]&lt;$B$3,"LF","HF"))</f>
        <v/>
      </c>
      <c r="D108" s="47" t="str">
        <f>IF(ISBLANK(BurstClassHr4[[#This Row],[%Spikes in Bursts-All]]),"",IF(BurstClassHr4[[#This Row],[%Spikes in Bursts-All]]&lt;$C$3,"LB","HB"))</f>
        <v/>
      </c>
      <c r="E108" s="48" t="str">
        <f t="shared" si="1"/>
        <v/>
      </c>
      <c r="F108"/>
      <c r="G108"/>
      <c r="H108"/>
      <c r="I108"/>
      <c r="J108"/>
      <c r="K108"/>
      <c r="L108"/>
      <c r="M108"/>
      <c r="N108"/>
      <c r="O108"/>
    </row>
    <row r="109" spans="3:15" x14ac:dyDescent="0.3">
      <c r="C109" s="47" t="str">
        <f>IF(ISBLANK(BurstClassHr4[[#This Row],[Spk/sec-Average]]),"",IF(BurstClassHr4[[#This Row],[Spk/sec-Average]]&lt;$B$3,"LF","HF"))</f>
        <v/>
      </c>
      <c r="D109" s="47" t="str">
        <f>IF(ISBLANK(BurstClassHr4[[#This Row],[%Spikes in Bursts-All]]),"",IF(BurstClassHr4[[#This Row],[%Spikes in Bursts-All]]&lt;$C$3,"LB","HB"))</f>
        <v/>
      </c>
      <c r="E109" s="48" t="str">
        <f t="shared" si="1"/>
        <v/>
      </c>
      <c r="F109"/>
      <c r="G109"/>
      <c r="H109"/>
      <c r="I109"/>
      <c r="J109"/>
      <c r="K109"/>
      <c r="L109"/>
      <c r="M109"/>
      <c r="N109"/>
      <c r="O109"/>
    </row>
    <row r="110" spans="3:15" x14ac:dyDescent="0.3">
      <c r="C110" s="47" t="str">
        <f>IF(ISBLANK(BurstClassHr4[[#This Row],[Spk/sec-Average]]),"",IF(BurstClassHr4[[#This Row],[Spk/sec-Average]]&lt;$B$3,"LF","HF"))</f>
        <v/>
      </c>
      <c r="D110" s="47" t="str">
        <f>IF(ISBLANK(BurstClassHr4[[#This Row],[%Spikes in Bursts-All]]),"",IF(BurstClassHr4[[#This Row],[%Spikes in Bursts-All]]&lt;$C$3,"LB","HB"))</f>
        <v/>
      </c>
      <c r="E110" s="48" t="str">
        <f t="shared" si="1"/>
        <v/>
      </c>
      <c r="F110"/>
      <c r="G110"/>
      <c r="H110"/>
      <c r="I110"/>
      <c r="J110"/>
      <c r="K110"/>
      <c r="L110"/>
      <c r="M110"/>
      <c r="N110"/>
      <c r="O110"/>
    </row>
    <row r="111" spans="3:15" x14ac:dyDescent="0.3">
      <c r="C111" s="47" t="str">
        <f>IF(ISBLANK(BurstClassHr4[[#This Row],[Spk/sec-Average]]),"",IF(BurstClassHr4[[#This Row],[Spk/sec-Average]]&lt;$B$3,"LF","HF"))</f>
        <v/>
      </c>
      <c r="D111" s="47" t="str">
        <f>IF(ISBLANK(BurstClassHr4[[#This Row],[%Spikes in Bursts-All]]),"",IF(BurstClassHr4[[#This Row],[%Spikes in Bursts-All]]&lt;$C$3,"LB","HB"))</f>
        <v/>
      </c>
      <c r="E111" s="48" t="str">
        <f t="shared" si="1"/>
        <v/>
      </c>
      <c r="F111"/>
      <c r="G111"/>
      <c r="H111" s="68"/>
      <c r="I111"/>
      <c r="J111"/>
      <c r="K111"/>
      <c r="L111"/>
      <c r="M111"/>
      <c r="N111"/>
      <c r="O111"/>
    </row>
    <row r="112" spans="3:15" x14ac:dyDescent="0.3">
      <c r="C112" s="47" t="str">
        <f>IF(ISBLANK(BurstClassHr4[[#This Row],[Spk/sec-Average]]),"",IF(BurstClassHr4[[#This Row],[Spk/sec-Average]]&lt;$B$3,"LF","HF"))</f>
        <v/>
      </c>
      <c r="D112" s="47" t="str">
        <f>IF(ISBLANK(BurstClassHr4[[#This Row],[%Spikes in Bursts-All]]),"",IF(BurstClassHr4[[#This Row],[%Spikes in Bursts-All]]&lt;$C$3,"LB","HB"))</f>
        <v/>
      </c>
      <c r="E112" s="48" t="str">
        <f t="shared" si="1"/>
        <v/>
      </c>
      <c r="F112"/>
      <c r="G112"/>
      <c r="H112" s="68"/>
      <c r="I112"/>
      <c r="J112"/>
      <c r="K112"/>
      <c r="L112"/>
      <c r="M112"/>
      <c r="N112"/>
      <c r="O112"/>
    </row>
    <row r="113" spans="3:15" x14ac:dyDescent="0.3">
      <c r="C113" s="47" t="str">
        <f>IF(ISBLANK(BurstClassHr4[[#This Row],[Spk/sec-Average]]),"",IF(BurstClassHr4[[#This Row],[Spk/sec-Average]]&lt;$B$3,"LF","HF"))</f>
        <v/>
      </c>
      <c r="D113" s="47" t="str">
        <f>IF(ISBLANK(BurstClassHr4[[#This Row],[%Spikes in Bursts-All]]),"",IF(BurstClassHr4[[#This Row],[%Spikes in Bursts-All]]&lt;$C$3,"LB","HB"))</f>
        <v/>
      </c>
      <c r="E113" s="48" t="str">
        <f t="shared" si="1"/>
        <v/>
      </c>
      <c r="F113"/>
      <c r="G113"/>
      <c r="H113"/>
      <c r="I113"/>
      <c r="J113"/>
      <c r="K113"/>
      <c r="L113"/>
      <c r="M113"/>
      <c r="N113"/>
      <c r="O113"/>
    </row>
    <row r="114" spans="3:15" x14ac:dyDescent="0.3">
      <c r="C114" s="47" t="str">
        <f>IF(ISBLANK(BurstClassHr4[[#This Row],[Spk/sec-Average]]),"",IF(BurstClassHr4[[#This Row],[Spk/sec-Average]]&lt;$B$3,"LF","HF"))</f>
        <v/>
      </c>
      <c r="D114" s="47" t="str">
        <f>IF(ISBLANK(BurstClassHr4[[#This Row],[%Spikes in Bursts-All]]),"",IF(BurstClassHr4[[#This Row],[%Spikes in Bursts-All]]&lt;$C$3,"LB","HB"))</f>
        <v/>
      </c>
      <c r="E114" s="48" t="str">
        <f t="shared" si="1"/>
        <v/>
      </c>
      <c r="F114"/>
      <c r="G114"/>
      <c r="H114"/>
      <c r="I114"/>
      <c r="J114"/>
      <c r="K114"/>
      <c r="L114"/>
      <c r="M114"/>
      <c r="N114"/>
      <c r="O114"/>
    </row>
    <row r="115" spans="3:15" x14ac:dyDescent="0.3">
      <c r="C115" s="47" t="str">
        <f>IF(ISBLANK(BurstClassHr4[[#This Row],[Spk/sec-Average]]),"",IF(BurstClassHr4[[#This Row],[Spk/sec-Average]]&lt;$B$3,"LF","HF"))</f>
        <v/>
      </c>
      <c r="D115" s="47" t="str">
        <f>IF(ISBLANK(BurstClassHr4[[#This Row],[%Spikes in Bursts-All]]),"",IF(BurstClassHr4[[#This Row],[%Spikes in Bursts-All]]&lt;$C$3,"LB","HB"))</f>
        <v/>
      </c>
      <c r="E115" s="48" t="str">
        <f t="shared" si="1"/>
        <v/>
      </c>
      <c r="F115"/>
      <c r="G115"/>
      <c r="H115"/>
      <c r="I115"/>
      <c r="J115"/>
      <c r="K115"/>
      <c r="L115"/>
      <c r="M115"/>
      <c r="N115"/>
      <c r="O115"/>
    </row>
    <row r="116" spans="3:15" x14ac:dyDescent="0.3">
      <c r="C116" s="47" t="str">
        <f>IF(ISBLANK(BurstClassHr4[[#This Row],[Spk/sec-Average]]),"",IF(BurstClassHr4[[#This Row],[Spk/sec-Average]]&lt;$B$3,"LF","HF"))</f>
        <v/>
      </c>
      <c r="D116" s="47" t="str">
        <f>IF(ISBLANK(BurstClassHr4[[#This Row],[%Spikes in Bursts-All]]),"",IF(BurstClassHr4[[#This Row],[%Spikes in Bursts-All]]&lt;$C$3,"LB","HB"))</f>
        <v/>
      </c>
      <c r="E116" s="48" t="str">
        <f t="shared" si="1"/>
        <v/>
      </c>
      <c r="F116"/>
      <c r="G116"/>
      <c r="H116"/>
      <c r="I116"/>
      <c r="J116"/>
      <c r="K116"/>
      <c r="L116"/>
      <c r="M116"/>
      <c r="N116"/>
      <c r="O116"/>
    </row>
    <row r="117" spans="3:15" x14ac:dyDescent="0.3">
      <c r="C117" s="47" t="str">
        <f>IF(ISBLANK(BurstClassHr4[[#This Row],[Spk/sec-Average]]),"",IF(BurstClassHr4[[#This Row],[Spk/sec-Average]]&lt;$B$3,"LF","HF"))</f>
        <v/>
      </c>
      <c r="D117" s="47" t="str">
        <f>IF(ISBLANK(BurstClassHr4[[#This Row],[%Spikes in Bursts-All]]),"",IF(BurstClassHr4[[#This Row],[%Spikes in Bursts-All]]&lt;$C$3,"LB","HB"))</f>
        <v/>
      </c>
      <c r="E117" s="48" t="str">
        <f t="shared" si="1"/>
        <v/>
      </c>
      <c r="F117"/>
      <c r="G117"/>
      <c r="H117"/>
      <c r="I117"/>
      <c r="J117"/>
      <c r="K117"/>
      <c r="L117"/>
      <c r="M117"/>
      <c r="N117"/>
      <c r="O117"/>
    </row>
    <row r="118" spans="3:15" x14ac:dyDescent="0.3">
      <c r="C118" s="47" t="str">
        <f>IF(ISBLANK(BurstClassHr4[[#This Row],[Spk/sec-Average]]),"",IF(BurstClassHr4[[#This Row],[Spk/sec-Average]]&lt;$B$3,"LF","HF"))</f>
        <v/>
      </c>
      <c r="D118" s="47" t="str">
        <f>IF(ISBLANK(BurstClassHr4[[#This Row],[%Spikes in Bursts-All]]),"",IF(BurstClassHr4[[#This Row],[%Spikes in Bursts-All]]&lt;$C$3,"LB","HB"))</f>
        <v/>
      </c>
      <c r="E118" s="48" t="str">
        <f t="shared" si="1"/>
        <v/>
      </c>
      <c r="F118"/>
      <c r="G118"/>
      <c r="H118"/>
      <c r="I118"/>
      <c r="J118"/>
      <c r="K118"/>
      <c r="L118"/>
      <c r="M118"/>
      <c r="N118"/>
      <c r="O118"/>
    </row>
    <row r="119" spans="3:15" x14ac:dyDescent="0.3">
      <c r="C119" s="47" t="str">
        <f>IF(ISBLANK(BurstClassHr4[[#This Row],[Spk/sec-Average]]),"",IF(BurstClassHr4[[#This Row],[Spk/sec-Average]]&lt;$B$3,"LF","HF"))</f>
        <v/>
      </c>
      <c r="D119" s="47" t="str">
        <f>IF(ISBLANK(BurstClassHr4[[#This Row],[%Spikes in Bursts-All]]),"",IF(BurstClassHr4[[#This Row],[%Spikes in Bursts-All]]&lt;$C$3,"LB","HB"))</f>
        <v/>
      </c>
      <c r="E119" s="48" t="str">
        <f t="shared" si="1"/>
        <v/>
      </c>
      <c r="F119"/>
      <c r="G119"/>
      <c r="H119"/>
      <c r="I119"/>
      <c r="J119"/>
      <c r="K119"/>
      <c r="L119"/>
      <c r="M119"/>
      <c r="N119"/>
      <c r="O119"/>
    </row>
    <row r="120" spans="3:15" x14ac:dyDescent="0.3">
      <c r="C120" s="47" t="str">
        <f>IF(ISBLANK(BurstClassHr4[[#This Row],[Spk/sec-Average]]),"",IF(BurstClassHr4[[#This Row],[Spk/sec-Average]]&lt;$B$3,"LF","HF"))</f>
        <v/>
      </c>
      <c r="D120" s="47" t="str">
        <f>IF(ISBLANK(BurstClassHr4[[#This Row],[%Spikes in Bursts-All]]),"",IF(BurstClassHr4[[#This Row],[%Spikes in Bursts-All]]&lt;$C$3,"LB","HB"))</f>
        <v/>
      </c>
      <c r="E120" s="48" t="str">
        <f t="shared" si="1"/>
        <v/>
      </c>
      <c r="F120"/>
      <c r="G120"/>
      <c r="H120"/>
      <c r="I120"/>
      <c r="J120"/>
      <c r="K120"/>
      <c r="L120"/>
      <c r="M120"/>
      <c r="N120"/>
      <c r="O120"/>
    </row>
    <row r="121" spans="3:15" x14ac:dyDescent="0.3">
      <c r="C121" s="47" t="str">
        <f>IF(ISBLANK(BurstClassHr4[[#This Row],[Spk/sec-Average]]),"",IF(BurstClassHr4[[#This Row],[Spk/sec-Average]]&lt;$B$3,"LF","HF"))</f>
        <v/>
      </c>
      <c r="D121" s="47" t="str">
        <f>IF(ISBLANK(BurstClassHr4[[#This Row],[%Spikes in Bursts-All]]),"",IF(BurstClassHr4[[#This Row],[%Spikes in Bursts-All]]&lt;$C$3,"LB","HB"))</f>
        <v/>
      </c>
      <c r="E121" s="48" t="str">
        <f t="shared" si="1"/>
        <v/>
      </c>
      <c r="F121"/>
      <c r="G121"/>
      <c r="H121" s="68"/>
      <c r="I121"/>
      <c r="J121"/>
      <c r="K121"/>
      <c r="L121"/>
      <c r="M121"/>
      <c r="N121"/>
      <c r="O121"/>
    </row>
    <row r="122" spans="3:15" x14ac:dyDescent="0.3">
      <c r="C122" s="47" t="str">
        <f>IF(ISBLANK(BurstClassHr4[[#This Row],[Spk/sec-Average]]),"",IF(BurstClassHr4[[#This Row],[Spk/sec-Average]]&lt;$B$3,"LF","HF"))</f>
        <v/>
      </c>
      <c r="D122" s="47" t="str">
        <f>IF(ISBLANK(BurstClassHr4[[#This Row],[%Spikes in Bursts-All]]),"",IF(BurstClassHr4[[#This Row],[%Spikes in Bursts-All]]&lt;$C$3,"LB","HB"))</f>
        <v/>
      </c>
      <c r="E122" s="48" t="str">
        <f t="shared" si="1"/>
        <v/>
      </c>
      <c r="F122"/>
      <c r="G122"/>
      <c r="H122" s="68"/>
      <c r="I122"/>
      <c r="J122"/>
      <c r="K122"/>
      <c r="L122"/>
      <c r="M122"/>
      <c r="N122"/>
      <c r="O122"/>
    </row>
    <row r="123" spans="3:15" x14ac:dyDescent="0.3">
      <c r="C123" s="47" t="str">
        <f>IF(ISBLANK(BurstClassHr4[[#This Row],[Spk/sec-Average]]),"",IF(BurstClassHr4[[#This Row],[Spk/sec-Average]]&lt;$B$3,"LF","HF"))</f>
        <v/>
      </c>
      <c r="D123" s="47" t="str">
        <f>IF(ISBLANK(BurstClassHr4[[#This Row],[%Spikes in Bursts-All]]),"",IF(BurstClassHr4[[#This Row],[%Spikes in Bursts-All]]&lt;$C$3,"LB","HB"))</f>
        <v/>
      </c>
      <c r="E123" s="48" t="str">
        <f t="shared" si="1"/>
        <v/>
      </c>
      <c r="F123"/>
      <c r="G123"/>
      <c r="H123"/>
      <c r="I123"/>
      <c r="J123"/>
      <c r="K123"/>
      <c r="L123"/>
      <c r="M123"/>
      <c r="N123"/>
      <c r="O123"/>
    </row>
    <row r="124" spans="3:15" x14ac:dyDescent="0.3">
      <c r="C124" s="47" t="str">
        <f>IF(ISBLANK(BurstClassHr4[[#This Row],[Spk/sec-Average]]),"",IF(BurstClassHr4[[#This Row],[Spk/sec-Average]]&lt;$B$3,"LF","HF"))</f>
        <v/>
      </c>
      <c r="D124" s="47" t="str">
        <f>IF(ISBLANK(BurstClassHr4[[#This Row],[%Spikes in Bursts-All]]),"",IF(BurstClassHr4[[#This Row],[%Spikes in Bursts-All]]&lt;$C$3,"LB","HB"))</f>
        <v/>
      </c>
      <c r="E124" s="48" t="str">
        <f t="shared" si="1"/>
        <v/>
      </c>
      <c r="F124"/>
      <c r="G124"/>
      <c r="H124"/>
      <c r="I124"/>
      <c r="J124"/>
      <c r="K124"/>
      <c r="L124"/>
      <c r="M124"/>
      <c r="N124"/>
      <c r="O124"/>
    </row>
    <row r="125" spans="3:15" x14ac:dyDescent="0.3">
      <c r="C125" s="47" t="str">
        <f>IF(ISBLANK(BurstClassHr4[[#This Row],[Spk/sec-Average]]),"",IF(BurstClassHr4[[#This Row],[Spk/sec-Average]]&lt;$B$3,"LF","HF"))</f>
        <v/>
      </c>
      <c r="D125" s="47" t="str">
        <f>IF(ISBLANK(BurstClassHr4[[#This Row],[%Spikes in Bursts-All]]),"",IF(BurstClassHr4[[#This Row],[%Spikes in Bursts-All]]&lt;$C$3,"LB","HB"))</f>
        <v/>
      </c>
      <c r="E125" s="48" t="str">
        <f t="shared" si="1"/>
        <v/>
      </c>
      <c r="F125"/>
      <c r="G125"/>
      <c r="H125"/>
      <c r="I125"/>
      <c r="J125"/>
      <c r="K125"/>
      <c r="L125"/>
      <c r="M125"/>
      <c r="N125"/>
      <c r="O125"/>
    </row>
    <row r="126" spans="3:15" x14ac:dyDescent="0.3">
      <c r="C126" s="47" t="str">
        <f>IF(ISBLANK(BurstClassHr4[[#This Row],[Spk/sec-Average]]),"",IF(BurstClassHr4[[#This Row],[Spk/sec-Average]]&lt;$B$3,"LF","HF"))</f>
        <v/>
      </c>
      <c r="D126" s="47" t="str">
        <f>IF(ISBLANK(BurstClassHr4[[#This Row],[%Spikes in Bursts-All]]),"",IF(BurstClassHr4[[#This Row],[%Spikes in Bursts-All]]&lt;$C$3,"LB","HB"))</f>
        <v/>
      </c>
      <c r="E126" s="48" t="str">
        <f t="shared" si="1"/>
        <v/>
      </c>
      <c r="F126"/>
      <c r="G126"/>
      <c r="H126"/>
      <c r="I126"/>
      <c r="J126"/>
      <c r="K126"/>
      <c r="L126"/>
      <c r="M126"/>
      <c r="N126"/>
      <c r="O126"/>
    </row>
    <row r="127" spans="3:15" x14ac:dyDescent="0.3">
      <c r="C127" s="47" t="str">
        <f>IF(ISBLANK(BurstClassHr4[[#This Row],[Spk/sec-Average]]),"",IF(BurstClassHr4[[#This Row],[Spk/sec-Average]]&lt;$B$3,"LF","HF"))</f>
        <v/>
      </c>
      <c r="D127" s="47" t="str">
        <f>IF(ISBLANK(BurstClassHr4[[#This Row],[%Spikes in Bursts-All]]),"",IF(BurstClassHr4[[#This Row],[%Spikes in Bursts-All]]&lt;$C$3,"LB","HB"))</f>
        <v/>
      </c>
      <c r="E127" s="48" t="str">
        <f t="shared" si="1"/>
        <v/>
      </c>
      <c r="F127"/>
      <c r="G127"/>
      <c r="H127"/>
      <c r="I127"/>
      <c r="J127"/>
      <c r="K127"/>
      <c r="L127"/>
      <c r="M127"/>
      <c r="N127"/>
      <c r="O127"/>
    </row>
    <row r="128" spans="3:15" x14ac:dyDescent="0.3">
      <c r="C128" s="49" t="str">
        <f>IF(ISBLANK(BurstClassHr4[[#This Row],[Spk/sec-Average]]),"",IF(BurstClassHr4[[#This Row],[Spk/sec-Average]]&lt;$B$3,"LF","HF"))</f>
        <v/>
      </c>
      <c r="D128" s="49" t="str">
        <f>IF(ISBLANK(BurstClassHr4[[#This Row],[%Spikes in Bursts-All]]),"",IF(BurstClassHr4[[#This Row],[%Spikes in Bursts-All]]&lt;$C$3,"LB","HB"))</f>
        <v/>
      </c>
      <c r="E128" s="50" t="str">
        <f t="shared" si="1"/>
        <v/>
      </c>
      <c r="F128"/>
      <c r="G128"/>
      <c r="H128" s="68"/>
      <c r="I128"/>
      <c r="J128"/>
      <c r="K128"/>
      <c r="L128"/>
      <c r="M128"/>
      <c r="N128"/>
      <c r="O128"/>
    </row>
    <row r="129" spans="3:15" x14ac:dyDescent="0.3">
      <c r="C129" s="49" t="str">
        <f>IF(ISBLANK(BurstClassHr4[[#This Row],[Spk/sec-Average]]),"",IF(BurstClassHr4[[#This Row],[Spk/sec-Average]]&lt;$B$3,"LF","HF"))</f>
        <v/>
      </c>
      <c r="D129" s="49" t="str">
        <f>IF(ISBLANK(BurstClassHr4[[#This Row],[%Spikes in Bursts-All]]),"",IF(BurstClassHr4[[#This Row],[%Spikes in Bursts-All]]&lt;$C$3,"LB","HB"))</f>
        <v/>
      </c>
      <c r="E129" s="50" t="str">
        <f t="shared" si="1"/>
        <v/>
      </c>
      <c r="F129"/>
      <c r="G129"/>
      <c r="H129"/>
      <c r="I129"/>
      <c r="J129"/>
      <c r="K129"/>
      <c r="L129"/>
      <c r="M129"/>
      <c r="N129"/>
      <c r="O129"/>
    </row>
    <row r="130" spans="3:15" x14ac:dyDescent="0.3">
      <c r="C130" s="49" t="str">
        <f>IF(ISBLANK(BurstClassHr4[[#This Row],[Spk/sec-Average]]),"",IF(BurstClassHr4[[#This Row],[Spk/sec-Average]]&lt;$B$3,"LF","HF"))</f>
        <v/>
      </c>
      <c r="D130" s="49" t="str">
        <f>IF(ISBLANK(BurstClassHr4[[#This Row],[%Spikes in Bursts-All]]),"",IF(BurstClassHr4[[#This Row],[%Spikes in Bursts-All]]&lt;$C$3,"LB","HB"))</f>
        <v/>
      </c>
      <c r="E130" s="50" t="str">
        <f t="shared" si="1"/>
        <v/>
      </c>
      <c r="F130"/>
      <c r="G130"/>
      <c r="H130"/>
      <c r="I130"/>
      <c r="J130"/>
      <c r="K130"/>
      <c r="L130"/>
      <c r="M130"/>
      <c r="N130"/>
      <c r="O130"/>
    </row>
    <row r="131" spans="3:15" x14ac:dyDescent="0.3">
      <c r="C131" s="49" t="str">
        <f>IF(ISBLANK(BurstClassHr4[[#This Row],[Spk/sec-Average]]),"",IF(BurstClassHr4[[#This Row],[Spk/sec-Average]]&lt;$B$3,"LF","HF"))</f>
        <v/>
      </c>
      <c r="D131" s="49" t="str">
        <f>IF(ISBLANK(BurstClassHr4[[#This Row],[%Spikes in Bursts-All]]),"",IF(BurstClassHr4[[#This Row],[%Spikes in Bursts-All]]&lt;$C$3,"LB","HB"))</f>
        <v/>
      </c>
      <c r="E131" s="50" t="str">
        <f t="shared" si="1"/>
        <v/>
      </c>
      <c r="F131"/>
      <c r="G131"/>
      <c r="H131" s="68"/>
      <c r="I131"/>
      <c r="J131"/>
      <c r="K131"/>
      <c r="L131"/>
      <c r="M131"/>
      <c r="N131"/>
      <c r="O131"/>
    </row>
    <row r="132" spans="3:15" x14ac:dyDescent="0.3">
      <c r="C132" s="49" t="str">
        <f>IF(ISBLANK(BurstClassHr4[[#This Row],[Spk/sec-Average]]),"",IF(BurstClassHr4[[#This Row],[Spk/sec-Average]]&lt;$B$3,"LF","HF"))</f>
        <v/>
      </c>
      <c r="D132" s="49" t="str">
        <f>IF(ISBLANK(BurstClassHr4[[#This Row],[%Spikes in Bursts-All]]),"",IF(BurstClassHr4[[#This Row],[%Spikes in Bursts-All]]&lt;$C$3,"LB","HB"))</f>
        <v/>
      </c>
      <c r="E132" s="50" t="str">
        <f t="shared" si="1"/>
        <v/>
      </c>
      <c r="F132"/>
      <c r="G132"/>
      <c r="H132"/>
      <c r="I132"/>
      <c r="J132"/>
      <c r="K132"/>
      <c r="L132"/>
      <c r="M132"/>
      <c r="N132"/>
      <c r="O132"/>
    </row>
    <row r="133" spans="3:15" x14ac:dyDescent="0.3">
      <c r="C133" s="49" t="str">
        <f>IF(ISBLANK(BurstClassHr4[[#This Row],[Spk/sec-Average]]),"",IF(BurstClassHr4[[#This Row],[Spk/sec-Average]]&lt;$B$3,"LF","HF"))</f>
        <v/>
      </c>
      <c r="D133" s="49" t="str">
        <f>IF(ISBLANK(BurstClassHr4[[#This Row],[%Spikes in Bursts-All]]),"",IF(BurstClassHr4[[#This Row],[%Spikes in Bursts-All]]&lt;$C$3,"LB","HB"))</f>
        <v/>
      </c>
      <c r="E133" s="50" t="str">
        <f t="shared" si="1"/>
        <v/>
      </c>
      <c r="F133"/>
      <c r="G133"/>
      <c r="H133"/>
      <c r="I133"/>
      <c r="J133"/>
      <c r="K133"/>
      <c r="L133"/>
      <c r="M133"/>
      <c r="N133"/>
      <c r="O133"/>
    </row>
    <row r="134" spans="3:15" x14ac:dyDescent="0.3">
      <c r="C134" s="49" t="str">
        <f>IF(ISBLANK(BurstClassHr4[[#This Row],[Spk/sec-Average]]),"",IF(BurstClassHr4[[#This Row],[Spk/sec-Average]]&lt;$B$3,"LF","HF"))</f>
        <v/>
      </c>
      <c r="D134" s="49" t="str">
        <f>IF(ISBLANK(BurstClassHr4[[#This Row],[%Spikes in Bursts-All]]),"",IF(BurstClassHr4[[#This Row],[%Spikes in Bursts-All]]&lt;$C$3,"LB","HB"))</f>
        <v/>
      </c>
      <c r="E134" s="50" t="str">
        <f t="shared" si="1"/>
        <v/>
      </c>
      <c r="F134"/>
      <c r="G134"/>
      <c r="H134"/>
      <c r="I134"/>
      <c r="J134"/>
      <c r="K134"/>
      <c r="L134"/>
      <c r="M134"/>
      <c r="N134"/>
      <c r="O134"/>
    </row>
    <row r="135" spans="3:15" x14ac:dyDescent="0.3">
      <c r="C135" s="49" t="str">
        <f>IF(ISBLANK(BurstClassHr4[[#This Row],[Spk/sec-Average]]),"",IF(BurstClassHr4[[#This Row],[Spk/sec-Average]]&lt;$B$3,"LF","HF"))</f>
        <v/>
      </c>
      <c r="D135" s="49" t="str">
        <f>IF(ISBLANK(BurstClassHr4[[#This Row],[%Spikes in Bursts-All]]),"",IF(BurstClassHr4[[#This Row],[%Spikes in Bursts-All]]&lt;$C$3,"LB","HB"))</f>
        <v/>
      </c>
      <c r="E135" s="50" t="str">
        <f t="shared" si="1"/>
        <v/>
      </c>
      <c r="F135"/>
      <c r="G135"/>
      <c r="H135" s="68"/>
      <c r="I135"/>
      <c r="J135"/>
      <c r="K135"/>
      <c r="L135"/>
      <c r="M135"/>
      <c r="N135"/>
      <c r="O135"/>
    </row>
    <row r="136" spans="3:15" x14ac:dyDescent="0.3">
      <c r="C136" s="49" t="str">
        <f>IF(ISBLANK(BurstClassHr4[[#This Row],[Spk/sec-Average]]),"",IF(BurstClassHr4[[#This Row],[Spk/sec-Average]]&lt;$B$3,"LF","HF"))</f>
        <v/>
      </c>
      <c r="D136" s="49" t="str">
        <f>IF(ISBLANK(BurstClassHr4[[#This Row],[%Spikes in Bursts-All]]),"",IF(BurstClassHr4[[#This Row],[%Spikes in Bursts-All]]&lt;$C$3,"LB","HB"))</f>
        <v/>
      </c>
      <c r="E136" s="50" t="str">
        <f t="shared" si="1"/>
        <v/>
      </c>
      <c r="F136"/>
      <c r="G136"/>
      <c r="H136" s="68"/>
      <c r="I136"/>
      <c r="J136"/>
      <c r="K136"/>
      <c r="L136"/>
      <c r="M136"/>
      <c r="N136"/>
      <c r="O136"/>
    </row>
    <row r="137" spans="3:15" x14ac:dyDescent="0.3">
      <c r="C137" s="49" t="str">
        <f>IF(ISBLANK(BurstClassHr4[[#This Row],[Spk/sec-Average]]),"",IF(BurstClassHr4[[#This Row],[Spk/sec-Average]]&lt;$B$3,"LF","HF"))</f>
        <v/>
      </c>
      <c r="D137" s="49" t="str">
        <f>IF(ISBLANK(BurstClassHr4[[#This Row],[%Spikes in Bursts-All]]),"",IF(BurstClassHr4[[#This Row],[%Spikes in Bursts-All]]&lt;$C$3,"LB","HB"))</f>
        <v/>
      </c>
      <c r="E137" s="50" t="str">
        <f t="shared" si="1"/>
        <v/>
      </c>
      <c r="F137"/>
      <c r="G137"/>
      <c r="H137"/>
      <c r="I137"/>
      <c r="J137"/>
      <c r="K137"/>
      <c r="L137"/>
      <c r="M137"/>
      <c r="N137"/>
      <c r="O137"/>
    </row>
    <row r="138" spans="3:15" x14ac:dyDescent="0.3">
      <c r="C138" s="49" t="str">
        <f>IF(ISBLANK(BurstClassHr4[[#This Row],[Spk/sec-Average]]),"",IF(BurstClassHr4[[#This Row],[Spk/sec-Average]]&lt;$B$3,"LF","HF"))</f>
        <v/>
      </c>
      <c r="D138" s="49" t="str">
        <f>IF(ISBLANK(BurstClassHr4[[#This Row],[%Spikes in Bursts-All]]),"",IF(BurstClassHr4[[#This Row],[%Spikes in Bursts-All]]&lt;$C$3,"LB","HB"))</f>
        <v/>
      </c>
      <c r="E138" s="50" t="str">
        <f t="shared" si="1"/>
        <v/>
      </c>
      <c r="F138"/>
      <c r="G138"/>
      <c r="H138"/>
      <c r="I138"/>
      <c r="J138"/>
      <c r="K138"/>
      <c r="L138"/>
      <c r="M138"/>
      <c r="N138"/>
      <c r="O138"/>
    </row>
    <row r="139" spans="3:15" x14ac:dyDescent="0.3">
      <c r="C139" s="49" t="str">
        <f>IF(ISBLANK(BurstClassHr4[[#This Row],[Spk/sec-Average]]),"",IF(BurstClassHr4[[#This Row],[Spk/sec-Average]]&lt;$B$3,"LF","HF"))</f>
        <v/>
      </c>
      <c r="D139" s="49" t="str">
        <f>IF(ISBLANK(BurstClassHr4[[#This Row],[%Spikes in Bursts-All]]),"",IF(BurstClassHr4[[#This Row],[%Spikes in Bursts-All]]&lt;$C$3,"LB","HB"))</f>
        <v/>
      </c>
      <c r="E139" s="50" t="str">
        <f t="shared" si="1"/>
        <v/>
      </c>
      <c r="F139"/>
      <c r="G139"/>
      <c r="H139" s="68"/>
      <c r="I139"/>
      <c r="J139"/>
      <c r="K139"/>
      <c r="L139"/>
      <c r="M139"/>
      <c r="N139"/>
      <c r="O139"/>
    </row>
    <row r="140" spans="3:15" x14ac:dyDescent="0.3">
      <c r="C140" s="49" t="str">
        <f>IF(ISBLANK(BurstClassHr4[[#This Row],[Spk/sec-Average]]),"",IF(BurstClassHr4[[#This Row],[Spk/sec-Average]]&lt;$B$3,"LF","HF"))</f>
        <v/>
      </c>
      <c r="D140" s="49" t="str">
        <f>IF(ISBLANK(BurstClassHr4[[#This Row],[%Spikes in Bursts-All]]),"",IF(BurstClassHr4[[#This Row],[%Spikes in Bursts-All]]&lt;$C$3,"LB","HB"))</f>
        <v/>
      </c>
      <c r="E140" s="50" t="str">
        <f t="shared" si="1"/>
        <v/>
      </c>
      <c r="F140"/>
      <c r="G140"/>
      <c r="H140"/>
      <c r="I140"/>
      <c r="J140"/>
      <c r="K140"/>
      <c r="L140"/>
      <c r="M140"/>
      <c r="N140"/>
      <c r="O140"/>
    </row>
    <row r="141" spans="3:15" x14ac:dyDescent="0.3">
      <c r="C141" s="49" t="str">
        <f>IF(ISBLANK(BurstClassHr4[[#This Row],[Spk/sec-Average]]),"",IF(BurstClassHr4[[#This Row],[Spk/sec-Average]]&lt;$B$3,"LF","HF"))</f>
        <v/>
      </c>
      <c r="D141" s="49" t="str">
        <f>IF(ISBLANK(BurstClassHr4[[#This Row],[%Spikes in Bursts-All]]),"",IF(BurstClassHr4[[#This Row],[%Spikes in Bursts-All]]&lt;$C$3,"LB","HB"))</f>
        <v/>
      </c>
      <c r="E141" s="50" t="str">
        <f t="shared" si="1"/>
        <v/>
      </c>
      <c r="F141"/>
      <c r="G141"/>
      <c r="H141" s="68"/>
      <c r="I141"/>
      <c r="J141"/>
      <c r="K141"/>
      <c r="L141"/>
      <c r="M141"/>
      <c r="N141"/>
      <c r="O141"/>
    </row>
    <row r="142" spans="3:15" x14ac:dyDescent="0.3">
      <c r="C142" s="49" t="str">
        <f>IF(ISBLANK(BurstClassHr4[[#This Row],[Spk/sec-Average]]),"",IF(BurstClassHr4[[#This Row],[Spk/sec-Average]]&lt;$B$3,"LF","HF"))</f>
        <v/>
      </c>
      <c r="D142" s="49" t="str">
        <f>IF(ISBLANK(BurstClassHr4[[#This Row],[%Spikes in Bursts-All]]),"",IF(BurstClassHr4[[#This Row],[%Spikes in Bursts-All]]&lt;$C$3,"LB","HB"))</f>
        <v/>
      </c>
      <c r="E142" s="50" t="str">
        <f t="shared" si="1"/>
        <v/>
      </c>
      <c r="F142"/>
      <c r="G142"/>
      <c r="H142" s="68"/>
      <c r="I142"/>
      <c r="J142"/>
      <c r="K142"/>
      <c r="L142"/>
      <c r="M142"/>
      <c r="N142"/>
      <c r="O142"/>
    </row>
    <row r="143" spans="3:15" x14ac:dyDescent="0.3">
      <c r="C143" s="49" t="str">
        <f>IF(ISBLANK(BurstClassHr4[[#This Row],[Spk/sec-Average]]),"",IF(BurstClassHr4[[#This Row],[Spk/sec-Average]]&lt;$B$3,"LF","HF"))</f>
        <v/>
      </c>
      <c r="D143" s="49" t="str">
        <f>IF(ISBLANK(BurstClassHr4[[#This Row],[%Spikes in Bursts-All]]),"",IF(BurstClassHr4[[#This Row],[%Spikes in Bursts-All]]&lt;$C$3,"LB","HB"))</f>
        <v/>
      </c>
      <c r="E143" s="50" t="str">
        <f t="shared" si="1"/>
        <v/>
      </c>
      <c r="F143"/>
      <c r="G143"/>
      <c r="H143" s="68"/>
      <c r="I143"/>
      <c r="J143"/>
      <c r="K143"/>
      <c r="L143"/>
      <c r="M143"/>
      <c r="N143"/>
      <c r="O143"/>
    </row>
    <row r="144" spans="3:15" x14ac:dyDescent="0.3">
      <c r="C144" s="49" t="str">
        <f>IF(ISBLANK(BurstClassHr4[[#This Row],[Spk/sec-Average]]),"",IF(BurstClassHr4[[#This Row],[Spk/sec-Average]]&lt;$B$3,"LF","HF"))</f>
        <v/>
      </c>
      <c r="D144" s="49" t="str">
        <f>IF(ISBLANK(BurstClassHr4[[#This Row],[%Spikes in Bursts-All]]),"",IF(BurstClassHr4[[#This Row],[%Spikes in Bursts-All]]&lt;$C$3,"LB","HB"))</f>
        <v/>
      </c>
      <c r="E144" s="50" t="str">
        <f t="shared" si="1"/>
        <v/>
      </c>
      <c r="F144"/>
      <c r="G144"/>
      <c r="H144" s="68"/>
      <c r="I144"/>
      <c r="J144"/>
      <c r="K144"/>
      <c r="L144"/>
      <c r="M144"/>
      <c r="N144"/>
      <c r="O144"/>
    </row>
    <row r="145" spans="3:15" x14ac:dyDescent="0.3">
      <c r="C145" s="49" t="str">
        <f>IF(ISBLANK(BurstClassHr4[[#This Row],[Spk/sec-Average]]),"",IF(BurstClassHr4[[#This Row],[Spk/sec-Average]]&lt;$B$3,"LF","HF"))</f>
        <v/>
      </c>
      <c r="D145" s="49" t="str">
        <f>IF(ISBLANK(BurstClassHr4[[#This Row],[%Spikes in Bursts-All]]),"",IF(BurstClassHr4[[#This Row],[%Spikes in Bursts-All]]&lt;$C$3,"LB","HB"))</f>
        <v/>
      </c>
      <c r="E145" s="50" t="str">
        <f t="shared" si="1"/>
        <v/>
      </c>
      <c r="F145"/>
      <c r="G145"/>
      <c r="H145" s="68"/>
      <c r="I145"/>
      <c r="J145"/>
      <c r="K145"/>
      <c r="L145"/>
      <c r="M145"/>
      <c r="N145"/>
      <c r="O145"/>
    </row>
    <row r="146" spans="3:15" x14ac:dyDescent="0.3">
      <c r="C146" s="49" t="str">
        <f>IF(ISBLANK(BurstClassHr4[[#This Row],[Spk/sec-Average]]),"",IF(BurstClassHr4[[#This Row],[Spk/sec-Average]]&lt;$B$3,"LF","HF"))</f>
        <v/>
      </c>
      <c r="D146" s="49" t="str">
        <f>IF(ISBLANK(BurstClassHr4[[#This Row],[%Spikes in Bursts-All]]),"",IF(BurstClassHr4[[#This Row],[%Spikes in Bursts-All]]&lt;$C$3,"LB","HB"))</f>
        <v/>
      </c>
      <c r="E146" s="50" t="str">
        <f t="shared" si="1"/>
        <v/>
      </c>
      <c r="F146"/>
      <c r="G146"/>
      <c r="H146"/>
      <c r="I146"/>
      <c r="J146"/>
      <c r="K146"/>
      <c r="L146"/>
      <c r="M146"/>
      <c r="N146"/>
      <c r="O146"/>
    </row>
    <row r="147" spans="3:15" x14ac:dyDescent="0.3">
      <c r="C147" s="49" t="str">
        <f>IF(ISBLANK(BurstClassHr4[[#This Row],[Spk/sec-Average]]),"",IF(BurstClassHr4[[#This Row],[Spk/sec-Average]]&lt;$B$3,"LF","HF"))</f>
        <v/>
      </c>
      <c r="D147" s="49" t="str">
        <f>IF(ISBLANK(BurstClassHr4[[#This Row],[%Spikes in Bursts-All]]),"",IF(BurstClassHr4[[#This Row],[%Spikes in Bursts-All]]&lt;$C$3,"LB","HB"))</f>
        <v/>
      </c>
      <c r="E147" s="50" t="str">
        <f t="shared" si="1"/>
        <v/>
      </c>
      <c r="F147"/>
      <c r="G147"/>
      <c r="H147" s="68"/>
      <c r="I147"/>
      <c r="J147"/>
      <c r="K147"/>
      <c r="L147"/>
      <c r="M147"/>
      <c r="N147"/>
      <c r="O147"/>
    </row>
    <row r="148" spans="3:15" x14ac:dyDescent="0.3">
      <c r="C148" s="49" t="str">
        <f>IF(ISBLANK(BurstClassHr4[[#This Row],[Spk/sec-Average]]),"",IF(BurstClassHr4[[#This Row],[Spk/sec-Average]]&lt;$B$3,"LF","HF"))</f>
        <v/>
      </c>
      <c r="D148" s="49" t="str">
        <f>IF(ISBLANK(BurstClassHr4[[#This Row],[%Spikes in Bursts-All]]),"",IF(BurstClassHr4[[#This Row],[%Spikes in Bursts-All]]&lt;$C$3,"LB","HB"))</f>
        <v/>
      </c>
      <c r="E148" s="50" t="str">
        <f t="shared" si="1"/>
        <v/>
      </c>
      <c r="F148"/>
      <c r="G148"/>
      <c r="H148" s="68"/>
      <c r="I148"/>
      <c r="J148"/>
      <c r="K148"/>
      <c r="L148"/>
      <c r="M148"/>
      <c r="N148"/>
      <c r="O148"/>
    </row>
    <row r="149" spans="3:15" x14ac:dyDescent="0.3">
      <c r="C149" s="49" t="str">
        <f>IF(ISBLANK(BurstClassHr4[[#This Row],[Spk/sec-Average]]),"",IF(BurstClassHr4[[#This Row],[Spk/sec-Average]]&lt;$B$3,"LF","HF"))</f>
        <v/>
      </c>
      <c r="D149" s="49" t="str">
        <f>IF(ISBLANK(BurstClassHr4[[#This Row],[%Spikes in Bursts-All]]),"",IF(BurstClassHr4[[#This Row],[%Spikes in Bursts-All]]&lt;$C$3,"LB","HB"))</f>
        <v/>
      </c>
      <c r="E149" s="50" t="str">
        <f t="shared" si="1"/>
        <v/>
      </c>
      <c r="F149"/>
      <c r="G149"/>
      <c r="H149" s="68"/>
      <c r="I149"/>
      <c r="J149"/>
      <c r="K149"/>
      <c r="L149"/>
      <c r="M149"/>
      <c r="N149"/>
      <c r="O149"/>
    </row>
    <row r="150" spans="3:15" x14ac:dyDescent="0.3">
      <c r="C150" s="49" t="str">
        <f>IF(ISBLANK(BurstClassHr4[[#This Row],[Spk/sec-Average]]),"",IF(BurstClassHr4[[#This Row],[Spk/sec-Average]]&lt;$B$3,"LF","HF"))</f>
        <v/>
      </c>
      <c r="D150" s="49" t="str">
        <f>IF(ISBLANK(BurstClassHr4[[#This Row],[%Spikes in Bursts-All]]),"",IF(BurstClassHr4[[#This Row],[%Spikes in Bursts-All]]&lt;$C$3,"LB","HB"))</f>
        <v/>
      </c>
      <c r="E150" s="50" t="str">
        <f t="shared" si="1"/>
        <v/>
      </c>
      <c r="F150"/>
      <c r="G150"/>
      <c r="H150"/>
      <c r="I150"/>
      <c r="J150"/>
      <c r="K150"/>
      <c r="L150"/>
      <c r="M150"/>
      <c r="N150"/>
      <c r="O150"/>
    </row>
    <row r="151" spans="3:15" x14ac:dyDescent="0.3">
      <c r="C151" s="49" t="str">
        <f>IF(ISBLANK(BurstClassHr4[[#This Row],[Spk/sec-Average]]),"",IF(BurstClassHr4[[#This Row],[Spk/sec-Average]]&lt;$B$3,"LF","HF"))</f>
        <v/>
      </c>
      <c r="D151" s="49" t="str">
        <f>IF(ISBLANK(BurstClassHr4[[#This Row],[%Spikes in Bursts-All]]),"",IF(BurstClassHr4[[#This Row],[%Spikes in Bursts-All]]&lt;$C$3,"LB","HB"))</f>
        <v/>
      </c>
      <c r="E151" s="50" t="str">
        <f t="shared" si="1"/>
        <v/>
      </c>
      <c r="F151"/>
      <c r="G151"/>
      <c r="H151" s="68"/>
      <c r="I151"/>
      <c r="J151"/>
      <c r="K151"/>
      <c r="L151"/>
      <c r="M151"/>
      <c r="N151"/>
      <c r="O151"/>
    </row>
    <row r="152" spans="3:15" x14ac:dyDescent="0.3">
      <c r="C152" s="49" t="str">
        <f>IF(ISBLANK(BurstClassHr4[[#This Row],[Spk/sec-Average]]),"",IF(BurstClassHr4[[#This Row],[Spk/sec-Average]]&lt;$B$3,"LF","HF"))</f>
        <v/>
      </c>
      <c r="D152" s="49" t="str">
        <f>IF(ISBLANK(BurstClassHr4[[#This Row],[%Spikes in Bursts-All]]),"",IF(BurstClassHr4[[#This Row],[%Spikes in Bursts-All]]&lt;$C$3,"LB","HB"))</f>
        <v/>
      </c>
      <c r="E152" s="50" t="str">
        <f t="shared" si="1"/>
        <v/>
      </c>
      <c r="F152"/>
      <c r="G152"/>
      <c r="H152" s="68"/>
      <c r="I152"/>
      <c r="J152"/>
      <c r="K152"/>
      <c r="L152"/>
      <c r="M152"/>
      <c r="N152"/>
      <c r="O152"/>
    </row>
    <row r="153" spans="3:15" x14ac:dyDescent="0.3">
      <c r="C153" s="49" t="str">
        <f>IF(ISBLANK(BurstClassHr4[[#This Row],[Spk/sec-Average]]),"",IF(BurstClassHr4[[#This Row],[Spk/sec-Average]]&lt;$B$3,"LF","HF"))</f>
        <v/>
      </c>
      <c r="D153" s="49" t="str">
        <f>IF(ISBLANK(BurstClassHr4[[#This Row],[%Spikes in Bursts-All]]),"",IF(BurstClassHr4[[#This Row],[%Spikes in Bursts-All]]&lt;$C$3,"LB","HB"))</f>
        <v/>
      </c>
      <c r="E153" s="50" t="str">
        <f t="shared" si="1"/>
        <v/>
      </c>
      <c r="F153"/>
      <c r="G153"/>
      <c r="H153"/>
      <c r="I153"/>
      <c r="J153"/>
      <c r="K153"/>
      <c r="L153"/>
      <c r="M153"/>
      <c r="N153"/>
      <c r="O153"/>
    </row>
    <row r="154" spans="3:15" x14ac:dyDescent="0.3">
      <c r="C154" s="49" t="str">
        <f>IF(ISBLANK(BurstClassHr4[[#This Row],[Spk/sec-Average]]),"",IF(BurstClassHr4[[#This Row],[Spk/sec-Average]]&lt;$B$3,"LF","HF"))</f>
        <v/>
      </c>
      <c r="D154" s="49" t="str">
        <f>IF(ISBLANK(BurstClassHr4[[#This Row],[%Spikes in Bursts-All]]),"",IF(BurstClassHr4[[#This Row],[%Spikes in Bursts-All]]&lt;$C$3,"LB","HB"))</f>
        <v/>
      </c>
      <c r="E154" s="50" t="str">
        <f t="shared" ref="E154:E217" si="2">CONCATENATE(C154,D154)</f>
        <v/>
      </c>
      <c r="F154"/>
      <c r="G154"/>
      <c r="H154" s="68"/>
      <c r="I154"/>
      <c r="J154"/>
      <c r="K154"/>
      <c r="L154"/>
      <c r="M154"/>
      <c r="N154"/>
      <c r="O154"/>
    </row>
    <row r="155" spans="3:15" x14ac:dyDescent="0.3">
      <c r="C155" s="49" t="str">
        <f>IF(ISBLANK(BurstClassHr4[[#This Row],[Spk/sec-Average]]),"",IF(BurstClassHr4[[#This Row],[Spk/sec-Average]]&lt;$B$3,"LF","HF"))</f>
        <v/>
      </c>
      <c r="D155" s="49" t="str">
        <f>IF(ISBLANK(BurstClassHr4[[#This Row],[%Spikes in Bursts-All]]),"",IF(BurstClassHr4[[#This Row],[%Spikes in Bursts-All]]&lt;$C$3,"LB","HB"))</f>
        <v/>
      </c>
      <c r="E155" s="50" t="str">
        <f t="shared" si="2"/>
        <v/>
      </c>
      <c r="F155"/>
      <c r="G155"/>
      <c r="H155" s="68"/>
      <c r="I155"/>
      <c r="J155"/>
      <c r="K155"/>
      <c r="L155"/>
      <c r="M155"/>
      <c r="N155"/>
      <c r="O155"/>
    </row>
    <row r="156" spans="3:15" x14ac:dyDescent="0.3">
      <c r="C156" s="49" t="str">
        <f>IF(ISBLANK(BurstClassHr4[[#This Row],[Spk/sec-Average]]),"",IF(BurstClassHr4[[#This Row],[Spk/sec-Average]]&lt;$B$3,"LF","HF"))</f>
        <v/>
      </c>
      <c r="D156" s="49" t="str">
        <f>IF(ISBLANK(BurstClassHr4[[#This Row],[%Spikes in Bursts-All]]),"",IF(BurstClassHr4[[#This Row],[%Spikes in Bursts-All]]&lt;$C$3,"LB","HB"))</f>
        <v/>
      </c>
      <c r="E156" s="50" t="str">
        <f t="shared" si="2"/>
        <v/>
      </c>
      <c r="F156"/>
      <c r="G156"/>
      <c r="H156" s="68"/>
      <c r="I156"/>
      <c r="J156"/>
      <c r="K156"/>
      <c r="L156"/>
      <c r="M156"/>
      <c r="N156"/>
      <c r="O156"/>
    </row>
    <row r="157" spans="3:15" x14ac:dyDescent="0.3">
      <c r="C157" s="49" t="str">
        <f>IF(ISBLANK(BurstClassHr4[[#This Row],[Spk/sec-Average]]),"",IF(BurstClassHr4[[#This Row],[Spk/sec-Average]]&lt;$B$3,"LF","HF"))</f>
        <v/>
      </c>
      <c r="D157" s="49" t="str">
        <f>IF(ISBLANK(BurstClassHr4[[#This Row],[%Spikes in Bursts-All]]),"",IF(BurstClassHr4[[#This Row],[%Spikes in Bursts-All]]&lt;$C$3,"LB","HB"))</f>
        <v/>
      </c>
      <c r="E157" s="50" t="str">
        <f t="shared" si="2"/>
        <v/>
      </c>
      <c r="F157"/>
      <c r="G157"/>
      <c r="H157" s="68"/>
      <c r="I157"/>
      <c r="J157"/>
      <c r="K157"/>
      <c r="L157"/>
      <c r="M157"/>
      <c r="N157"/>
      <c r="O157"/>
    </row>
    <row r="158" spans="3:15" x14ac:dyDescent="0.3">
      <c r="C158" s="49" t="str">
        <f>IF(ISBLANK(BurstClassHr4[[#This Row],[Spk/sec-Average]]),"",IF(BurstClassHr4[[#This Row],[Spk/sec-Average]]&lt;$B$3,"LF","HF"))</f>
        <v/>
      </c>
      <c r="D158" s="49" t="str">
        <f>IF(ISBLANK(BurstClassHr4[[#This Row],[%Spikes in Bursts-All]]),"",IF(BurstClassHr4[[#This Row],[%Spikes in Bursts-All]]&lt;$C$3,"LB","HB"))</f>
        <v/>
      </c>
      <c r="E158" s="50" t="str">
        <f t="shared" si="2"/>
        <v/>
      </c>
      <c r="F158"/>
      <c r="G158"/>
      <c r="H158" s="68"/>
      <c r="I158"/>
      <c r="J158"/>
      <c r="K158"/>
      <c r="L158"/>
      <c r="M158"/>
      <c r="N158"/>
      <c r="O158"/>
    </row>
    <row r="159" spans="3:15" x14ac:dyDescent="0.3">
      <c r="C159" s="49" t="str">
        <f>IF(ISBLANK(BurstClassHr4[[#This Row],[Spk/sec-Average]]),"",IF(BurstClassHr4[[#This Row],[Spk/sec-Average]]&lt;$B$3,"LF","HF"))</f>
        <v/>
      </c>
      <c r="D159" s="49" t="str">
        <f>IF(ISBLANK(BurstClassHr4[[#This Row],[%Spikes in Bursts-All]]),"",IF(BurstClassHr4[[#This Row],[%Spikes in Bursts-All]]&lt;$C$3,"LB","HB"))</f>
        <v/>
      </c>
      <c r="E159" s="50" t="str">
        <f t="shared" si="2"/>
        <v/>
      </c>
      <c r="F159"/>
      <c r="G159"/>
      <c r="H159" s="68"/>
      <c r="I159"/>
      <c r="J159"/>
      <c r="K159"/>
      <c r="L159"/>
      <c r="M159"/>
      <c r="N159"/>
      <c r="O159"/>
    </row>
    <row r="160" spans="3:15" x14ac:dyDescent="0.3">
      <c r="C160" s="49" t="str">
        <f>IF(ISBLANK(BurstClassHr4[[#This Row],[Spk/sec-Average]]),"",IF(BurstClassHr4[[#This Row],[Spk/sec-Average]]&lt;$B$3,"LF","HF"))</f>
        <v/>
      </c>
      <c r="D160" s="49" t="str">
        <f>IF(ISBLANK(BurstClassHr4[[#This Row],[%Spikes in Bursts-All]]),"",IF(BurstClassHr4[[#This Row],[%Spikes in Bursts-All]]&lt;$C$3,"LB","HB"))</f>
        <v/>
      </c>
      <c r="E160" s="50" t="str">
        <f t="shared" si="2"/>
        <v/>
      </c>
      <c r="F160"/>
      <c r="G160"/>
      <c r="H160"/>
      <c r="I160"/>
      <c r="J160"/>
      <c r="K160"/>
      <c r="L160"/>
      <c r="M160"/>
      <c r="N160"/>
      <c r="O160"/>
    </row>
    <row r="161" spans="3:15" x14ac:dyDescent="0.3">
      <c r="C161" s="49" t="str">
        <f>IF(ISBLANK(BurstClassHr4[[#This Row],[Spk/sec-Average]]),"",IF(BurstClassHr4[[#This Row],[Spk/sec-Average]]&lt;$B$3,"LF","HF"))</f>
        <v/>
      </c>
      <c r="D161" s="49" t="str">
        <f>IF(ISBLANK(BurstClassHr4[[#This Row],[%Spikes in Bursts-All]]),"",IF(BurstClassHr4[[#This Row],[%Spikes in Bursts-All]]&lt;$C$3,"LB","HB"))</f>
        <v/>
      </c>
      <c r="E161" s="50" t="str">
        <f t="shared" si="2"/>
        <v/>
      </c>
      <c r="F161"/>
      <c r="G161"/>
      <c r="H161" s="68"/>
      <c r="I161"/>
      <c r="J161"/>
      <c r="K161"/>
      <c r="L161"/>
      <c r="M161"/>
      <c r="N161"/>
      <c r="O161"/>
    </row>
    <row r="162" spans="3:15" x14ac:dyDescent="0.3">
      <c r="C162" s="49" t="str">
        <f>IF(ISBLANK(BurstClassHr4[[#This Row],[Spk/sec-Average]]),"",IF(BurstClassHr4[[#This Row],[Spk/sec-Average]]&lt;$B$3,"LF","HF"))</f>
        <v/>
      </c>
      <c r="D162" s="49" t="str">
        <f>IF(ISBLANK(BurstClassHr4[[#This Row],[%Spikes in Bursts-All]]),"",IF(BurstClassHr4[[#This Row],[%Spikes in Bursts-All]]&lt;$C$3,"LB","HB"))</f>
        <v/>
      </c>
      <c r="E162" s="50" t="str">
        <f t="shared" si="2"/>
        <v/>
      </c>
      <c r="F162"/>
      <c r="G162"/>
      <c r="H162" s="68"/>
      <c r="I162"/>
      <c r="J162"/>
      <c r="K162"/>
      <c r="L162"/>
      <c r="M162"/>
      <c r="N162"/>
      <c r="O162"/>
    </row>
    <row r="163" spans="3:15" x14ac:dyDescent="0.3">
      <c r="C163" s="49" t="str">
        <f>IF(ISBLANK(BurstClassHr4[[#This Row],[Spk/sec-Average]]),"",IF(BurstClassHr4[[#This Row],[Spk/sec-Average]]&lt;$B$3,"LF","HF"))</f>
        <v/>
      </c>
      <c r="D163" s="49" t="str">
        <f>IF(ISBLANK(BurstClassHr4[[#This Row],[%Spikes in Bursts-All]]),"",IF(BurstClassHr4[[#This Row],[%Spikes in Bursts-All]]&lt;$C$3,"LB","HB"))</f>
        <v/>
      </c>
      <c r="E163" s="50" t="str">
        <f t="shared" si="2"/>
        <v/>
      </c>
      <c r="F163"/>
      <c r="G163"/>
      <c r="H163" s="68"/>
      <c r="I163"/>
      <c r="J163"/>
      <c r="K163"/>
      <c r="L163"/>
      <c r="M163"/>
      <c r="N163"/>
      <c r="O163"/>
    </row>
    <row r="164" spans="3:15" x14ac:dyDescent="0.3">
      <c r="C164" s="49" t="str">
        <f>IF(ISBLANK(BurstClassHr4[[#This Row],[Spk/sec-Average]]),"",IF(BurstClassHr4[[#This Row],[Spk/sec-Average]]&lt;$B$3,"LF","HF"))</f>
        <v/>
      </c>
      <c r="D164" s="49" t="str">
        <f>IF(ISBLANK(BurstClassHr4[[#This Row],[%Spikes in Bursts-All]]),"",IF(BurstClassHr4[[#This Row],[%Spikes in Bursts-All]]&lt;$C$3,"LB","HB"))</f>
        <v/>
      </c>
      <c r="E164" s="50" t="str">
        <f t="shared" si="2"/>
        <v/>
      </c>
      <c r="F164"/>
      <c r="G164"/>
      <c r="H164" s="68"/>
      <c r="I164"/>
      <c r="J164"/>
      <c r="K164"/>
      <c r="L164"/>
      <c r="M164"/>
      <c r="N164"/>
      <c r="O164"/>
    </row>
    <row r="165" spans="3:15" x14ac:dyDescent="0.3">
      <c r="C165" s="49" t="str">
        <f>IF(ISBLANK(BurstClassHr4[[#This Row],[Spk/sec-Average]]),"",IF(BurstClassHr4[[#This Row],[Spk/sec-Average]]&lt;$B$3,"LF","HF"))</f>
        <v/>
      </c>
      <c r="D165" s="49" t="str">
        <f>IF(ISBLANK(BurstClassHr4[[#This Row],[%Spikes in Bursts-All]]),"",IF(BurstClassHr4[[#This Row],[%Spikes in Bursts-All]]&lt;$C$3,"LB","HB"))</f>
        <v/>
      </c>
      <c r="E165" s="50" t="str">
        <f t="shared" si="2"/>
        <v/>
      </c>
      <c r="F165"/>
      <c r="G165"/>
      <c r="H165" s="68"/>
      <c r="I165"/>
      <c r="J165"/>
      <c r="K165"/>
      <c r="L165"/>
      <c r="M165"/>
      <c r="N165"/>
      <c r="O165"/>
    </row>
    <row r="166" spans="3:15" x14ac:dyDescent="0.3">
      <c r="C166" s="49" t="str">
        <f>IF(ISBLANK(BurstClassHr4[[#This Row],[Spk/sec-Average]]),"",IF(BurstClassHr4[[#This Row],[Spk/sec-Average]]&lt;$B$3,"LF","HF"))</f>
        <v/>
      </c>
      <c r="D166" s="49" t="str">
        <f>IF(ISBLANK(BurstClassHr4[[#This Row],[%Spikes in Bursts-All]]),"",IF(BurstClassHr4[[#This Row],[%Spikes in Bursts-All]]&lt;$C$3,"LB","HB"))</f>
        <v/>
      </c>
      <c r="E166" s="50" t="str">
        <f t="shared" si="2"/>
        <v/>
      </c>
      <c r="F166"/>
      <c r="G166"/>
      <c r="H166" s="68"/>
      <c r="I166"/>
      <c r="J166"/>
      <c r="K166"/>
      <c r="L166"/>
      <c r="M166"/>
      <c r="N166"/>
      <c r="O166"/>
    </row>
    <row r="167" spans="3:15" x14ac:dyDescent="0.3">
      <c r="C167" s="49" t="str">
        <f>IF(ISBLANK(BurstClassHr4[[#This Row],[Spk/sec-Average]]),"",IF(BurstClassHr4[[#This Row],[Spk/sec-Average]]&lt;$B$3,"LF","HF"))</f>
        <v/>
      </c>
      <c r="D167" s="49" t="str">
        <f>IF(ISBLANK(BurstClassHr4[[#This Row],[%Spikes in Bursts-All]]),"",IF(BurstClassHr4[[#This Row],[%Spikes in Bursts-All]]&lt;$C$3,"LB","HB"))</f>
        <v/>
      </c>
      <c r="E167" s="50" t="str">
        <f t="shared" si="2"/>
        <v/>
      </c>
      <c r="F167"/>
      <c r="G167"/>
      <c r="H167"/>
      <c r="I167"/>
      <c r="J167"/>
      <c r="K167"/>
      <c r="L167"/>
      <c r="M167"/>
      <c r="N167"/>
      <c r="O167"/>
    </row>
    <row r="168" spans="3:15" x14ac:dyDescent="0.3">
      <c r="C168" s="49" t="str">
        <f>IF(ISBLANK(BurstClassHr4[[#This Row],[Spk/sec-Average]]),"",IF(BurstClassHr4[[#This Row],[Spk/sec-Average]]&lt;$B$3,"LF","HF"))</f>
        <v/>
      </c>
      <c r="D168" s="49" t="str">
        <f>IF(ISBLANK(BurstClassHr4[[#This Row],[%Spikes in Bursts-All]]),"",IF(BurstClassHr4[[#This Row],[%Spikes in Bursts-All]]&lt;$C$3,"LB","HB"))</f>
        <v/>
      </c>
      <c r="E168" s="50" t="str">
        <f t="shared" si="2"/>
        <v/>
      </c>
      <c r="F168"/>
      <c r="G168"/>
      <c r="H168"/>
      <c r="I168"/>
      <c r="J168"/>
      <c r="K168"/>
      <c r="L168"/>
      <c r="M168"/>
      <c r="N168"/>
      <c r="O168"/>
    </row>
    <row r="169" spans="3:15" x14ac:dyDescent="0.3">
      <c r="C169" s="49" t="str">
        <f>IF(ISBLANK(BurstClassHr4[[#This Row],[Spk/sec-Average]]),"",IF(BurstClassHr4[[#This Row],[Spk/sec-Average]]&lt;$B$3,"LF","HF"))</f>
        <v/>
      </c>
      <c r="D169" s="49" t="str">
        <f>IF(ISBLANK(BurstClassHr4[[#This Row],[%Spikes in Bursts-All]]),"",IF(BurstClassHr4[[#This Row],[%Spikes in Bursts-All]]&lt;$C$3,"LB","HB"))</f>
        <v/>
      </c>
      <c r="E169" s="50" t="str">
        <f t="shared" si="2"/>
        <v/>
      </c>
      <c r="F169"/>
      <c r="G169"/>
      <c r="H169"/>
      <c r="I169"/>
      <c r="J169"/>
      <c r="K169"/>
      <c r="L169"/>
      <c r="M169"/>
      <c r="N169"/>
      <c r="O169"/>
    </row>
    <row r="170" spans="3:15" x14ac:dyDescent="0.3">
      <c r="C170" s="49" t="str">
        <f>IF(ISBLANK(BurstClassHr4[[#This Row],[Spk/sec-Average]]),"",IF(BurstClassHr4[[#This Row],[Spk/sec-Average]]&lt;$B$3,"LF","HF"))</f>
        <v/>
      </c>
      <c r="D170" s="49" t="str">
        <f>IF(ISBLANK(BurstClassHr4[[#This Row],[%Spikes in Bursts-All]]),"",IF(BurstClassHr4[[#This Row],[%Spikes in Bursts-All]]&lt;$C$3,"LB","HB"))</f>
        <v/>
      </c>
      <c r="E170" s="50" t="str">
        <f t="shared" si="2"/>
        <v/>
      </c>
      <c r="F170"/>
      <c r="G170"/>
      <c r="H170" s="68"/>
      <c r="I170"/>
      <c r="J170"/>
      <c r="K170"/>
      <c r="L170"/>
      <c r="M170"/>
      <c r="N170"/>
      <c r="O170"/>
    </row>
    <row r="171" spans="3:15" x14ac:dyDescent="0.3">
      <c r="C171" s="49" t="str">
        <f>IF(ISBLANK(BurstClassHr4[[#This Row],[Spk/sec-Average]]),"",IF(BurstClassHr4[[#This Row],[Spk/sec-Average]]&lt;$B$3,"LF","HF"))</f>
        <v/>
      </c>
      <c r="D171" s="49" t="str">
        <f>IF(ISBLANK(BurstClassHr4[[#This Row],[%Spikes in Bursts-All]]),"",IF(BurstClassHr4[[#This Row],[%Spikes in Bursts-All]]&lt;$C$3,"LB","HB"))</f>
        <v/>
      </c>
      <c r="E171" s="50" t="str">
        <f t="shared" si="2"/>
        <v/>
      </c>
      <c r="F171"/>
      <c r="G171"/>
      <c r="H171"/>
      <c r="I171"/>
      <c r="J171"/>
      <c r="K171"/>
      <c r="L171"/>
      <c r="M171"/>
      <c r="N171"/>
      <c r="O171"/>
    </row>
    <row r="172" spans="3:15" x14ac:dyDescent="0.3">
      <c r="C172" s="49" t="str">
        <f>IF(ISBLANK(BurstClassHr4[[#This Row],[Spk/sec-Average]]),"",IF(BurstClassHr4[[#This Row],[Spk/sec-Average]]&lt;$B$3,"LF","HF"))</f>
        <v/>
      </c>
      <c r="D172" s="49" t="str">
        <f>IF(ISBLANK(BurstClassHr4[[#This Row],[%Spikes in Bursts-All]]),"",IF(BurstClassHr4[[#This Row],[%Spikes in Bursts-All]]&lt;$C$3,"LB","HB"))</f>
        <v/>
      </c>
      <c r="E172" s="50" t="str">
        <f t="shared" si="2"/>
        <v/>
      </c>
      <c r="F172"/>
      <c r="G172"/>
      <c r="H172"/>
      <c r="I172"/>
      <c r="J172"/>
      <c r="K172"/>
      <c r="L172"/>
      <c r="M172"/>
      <c r="N172"/>
      <c r="O172"/>
    </row>
    <row r="173" spans="3:15" x14ac:dyDescent="0.3">
      <c r="C173" s="49" t="str">
        <f>IF(ISBLANK(BurstClassHr4[[#This Row],[Spk/sec-Average]]),"",IF(BurstClassHr4[[#This Row],[Spk/sec-Average]]&lt;$B$3,"LF","HF"))</f>
        <v/>
      </c>
      <c r="D173" s="49" t="str">
        <f>IF(ISBLANK(BurstClassHr4[[#This Row],[%Spikes in Bursts-All]]),"",IF(BurstClassHr4[[#This Row],[%Spikes in Bursts-All]]&lt;$C$3,"LB","HB"))</f>
        <v/>
      </c>
      <c r="E173" s="50" t="str">
        <f t="shared" si="2"/>
        <v/>
      </c>
      <c r="F173"/>
      <c r="G173"/>
      <c r="H173" s="68"/>
      <c r="I173"/>
      <c r="J173"/>
      <c r="K173"/>
      <c r="L173"/>
      <c r="M173"/>
      <c r="N173"/>
      <c r="O173"/>
    </row>
    <row r="174" spans="3:15" x14ac:dyDescent="0.3">
      <c r="C174" s="49" t="str">
        <f>IF(ISBLANK(BurstClassHr4[[#This Row],[Spk/sec-Average]]),"",IF(BurstClassHr4[[#This Row],[Spk/sec-Average]]&lt;$B$3,"LF","HF"))</f>
        <v/>
      </c>
      <c r="D174" s="49" t="str">
        <f>IF(ISBLANK(BurstClassHr4[[#This Row],[%Spikes in Bursts-All]]),"",IF(BurstClassHr4[[#This Row],[%Spikes in Bursts-All]]&lt;$C$3,"LB","HB"))</f>
        <v/>
      </c>
      <c r="E174" s="50" t="str">
        <f t="shared" si="2"/>
        <v/>
      </c>
      <c r="F174"/>
      <c r="G174"/>
      <c r="H174"/>
      <c r="I174"/>
      <c r="J174"/>
      <c r="K174"/>
      <c r="L174"/>
      <c r="M174"/>
      <c r="N174"/>
      <c r="O174"/>
    </row>
    <row r="175" spans="3:15" x14ac:dyDescent="0.3">
      <c r="C175" s="49" t="str">
        <f>IF(ISBLANK(BurstClassHr4[[#This Row],[Spk/sec-Average]]),"",IF(BurstClassHr4[[#This Row],[Spk/sec-Average]]&lt;$B$3,"LF","HF"))</f>
        <v/>
      </c>
      <c r="D175" s="49" t="str">
        <f>IF(ISBLANK(BurstClassHr4[[#This Row],[%Spikes in Bursts-All]]),"",IF(BurstClassHr4[[#This Row],[%Spikes in Bursts-All]]&lt;$C$3,"LB","HB"))</f>
        <v/>
      </c>
      <c r="E175" s="50" t="str">
        <f t="shared" si="2"/>
        <v/>
      </c>
      <c r="F175"/>
      <c r="G175"/>
      <c r="H175" s="68"/>
      <c r="I175"/>
      <c r="J175"/>
      <c r="K175"/>
      <c r="L175"/>
      <c r="M175"/>
      <c r="N175"/>
      <c r="O175"/>
    </row>
    <row r="176" spans="3:15" x14ac:dyDescent="0.3">
      <c r="C176" s="49" t="str">
        <f>IF(ISBLANK(BurstClassHr4[[#This Row],[Spk/sec-Average]]),"",IF(BurstClassHr4[[#This Row],[Spk/sec-Average]]&lt;$B$3,"LF","HF"))</f>
        <v/>
      </c>
      <c r="D176" s="49" t="str">
        <f>IF(ISBLANK(BurstClassHr4[[#This Row],[%Spikes in Bursts-All]]),"",IF(BurstClassHr4[[#This Row],[%Spikes in Bursts-All]]&lt;$C$3,"LB","HB"))</f>
        <v/>
      </c>
      <c r="E176" s="50" t="str">
        <f t="shared" si="2"/>
        <v/>
      </c>
      <c r="F176"/>
      <c r="G176"/>
      <c r="H176" s="68"/>
      <c r="I176"/>
      <c r="J176"/>
      <c r="K176"/>
      <c r="L176"/>
      <c r="M176"/>
      <c r="N176"/>
      <c r="O176"/>
    </row>
    <row r="177" spans="3:15" x14ac:dyDescent="0.3">
      <c r="C177" s="49" t="str">
        <f>IF(ISBLANK(BurstClassHr4[[#This Row],[Spk/sec-Average]]),"",IF(BurstClassHr4[[#This Row],[Spk/sec-Average]]&lt;$B$3,"LF","HF"))</f>
        <v/>
      </c>
      <c r="D177" s="49" t="str">
        <f>IF(ISBLANK(BurstClassHr4[[#This Row],[%Spikes in Bursts-All]]),"",IF(BurstClassHr4[[#This Row],[%Spikes in Bursts-All]]&lt;$C$3,"LB","HB"))</f>
        <v/>
      </c>
      <c r="E177" s="50" t="str">
        <f t="shared" si="2"/>
        <v/>
      </c>
      <c r="F177"/>
      <c r="G177"/>
      <c r="H177"/>
      <c r="I177"/>
      <c r="J177"/>
      <c r="K177"/>
      <c r="L177"/>
      <c r="M177"/>
      <c r="N177"/>
      <c r="O177"/>
    </row>
    <row r="178" spans="3:15" x14ac:dyDescent="0.3">
      <c r="C178" s="49" t="str">
        <f>IF(ISBLANK(BurstClassHr4[[#This Row],[Spk/sec-Average]]),"",IF(BurstClassHr4[[#This Row],[Spk/sec-Average]]&lt;$B$3,"LF","HF"))</f>
        <v/>
      </c>
      <c r="D178" s="49" t="str">
        <f>IF(ISBLANK(BurstClassHr4[[#This Row],[%Spikes in Bursts-All]]),"",IF(BurstClassHr4[[#This Row],[%Spikes in Bursts-All]]&lt;$C$3,"LB","HB"))</f>
        <v/>
      </c>
      <c r="E178" s="50" t="str">
        <f t="shared" si="2"/>
        <v/>
      </c>
      <c r="F178"/>
      <c r="G178"/>
      <c r="H178" s="68"/>
      <c r="I178"/>
      <c r="J178"/>
      <c r="K178"/>
      <c r="L178"/>
      <c r="M178"/>
      <c r="N178"/>
      <c r="O178"/>
    </row>
    <row r="179" spans="3:15" x14ac:dyDescent="0.3">
      <c r="C179" s="49" t="str">
        <f>IF(ISBLANK(BurstClassHr4[[#This Row],[Spk/sec-Average]]),"",IF(BurstClassHr4[[#This Row],[Spk/sec-Average]]&lt;$B$3,"LF","HF"))</f>
        <v/>
      </c>
      <c r="D179" s="49" t="str">
        <f>IF(ISBLANK(BurstClassHr4[[#This Row],[%Spikes in Bursts-All]]),"",IF(BurstClassHr4[[#This Row],[%Spikes in Bursts-All]]&lt;$C$3,"LB","HB"))</f>
        <v/>
      </c>
      <c r="E179" s="50" t="str">
        <f t="shared" si="2"/>
        <v/>
      </c>
      <c r="F179"/>
      <c r="G179"/>
      <c r="H179"/>
      <c r="I179"/>
      <c r="J179"/>
      <c r="K179"/>
      <c r="L179"/>
      <c r="M179"/>
      <c r="N179"/>
      <c r="O179"/>
    </row>
    <row r="180" spans="3:15" x14ac:dyDescent="0.3">
      <c r="C180" s="49" t="str">
        <f>IF(ISBLANK(BurstClassHr4[[#This Row],[Spk/sec-Average]]),"",IF(BurstClassHr4[[#This Row],[Spk/sec-Average]]&lt;$B$3,"LF","HF"))</f>
        <v/>
      </c>
      <c r="D180" s="49" t="str">
        <f>IF(ISBLANK(BurstClassHr4[[#This Row],[%Spikes in Bursts-All]]),"",IF(BurstClassHr4[[#This Row],[%Spikes in Bursts-All]]&lt;$C$3,"LB","HB"))</f>
        <v/>
      </c>
      <c r="E180" s="50" t="str">
        <f t="shared" si="2"/>
        <v/>
      </c>
      <c r="F180"/>
      <c r="G180"/>
      <c r="H180"/>
      <c r="I180"/>
      <c r="J180"/>
      <c r="K180"/>
      <c r="L180"/>
      <c r="M180"/>
      <c r="N180"/>
      <c r="O180"/>
    </row>
    <row r="181" spans="3:15" x14ac:dyDescent="0.3">
      <c r="C181" s="49" t="str">
        <f>IF(ISBLANK(BurstClassHr4[[#This Row],[Spk/sec-Average]]),"",IF(BurstClassHr4[[#This Row],[Spk/sec-Average]]&lt;$B$3,"LF","HF"))</f>
        <v/>
      </c>
      <c r="D181" s="49" t="str">
        <f>IF(ISBLANK(BurstClassHr4[[#This Row],[%Spikes in Bursts-All]]),"",IF(BurstClassHr4[[#This Row],[%Spikes in Bursts-All]]&lt;$C$3,"LB","HB"))</f>
        <v/>
      </c>
      <c r="E181" s="50" t="str">
        <f t="shared" si="2"/>
        <v/>
      </c>
      <c r="F181"/>
      <c r="G181"/>
      <c r="H181"/>
      <c r="I181"/>
      <c r="J181"/>
      <c r="K181"/>
      <c r="L181"/>
      <c r="M181"/>
      <c r="N181"/>
      <c r="O181"/>
    </row>
    <row r="182" spans="3:15" x14ac:dyDescent="0.3">
      <c r="C182" s="49" t="str">
        <f>IF(ISBLANK(BurstClassHr4[[#This Row],[Spk/sec-Average]]),"",IF(BurstClassHr4[[#This Row],[Spk/sec-Average]]&lt;$B$3,"LF","HF"))</f>
        <v/>
      </c>
      <c r="D182" s="49" t="str">
        <f>IF(ISBLANK(BurstClassHr4[[#This Row],[%Spikes in Bursts-All]]),"",IF(BurstClassHr4[[#This Row],[%Spikes in Bursts-All]]&lt;$C$3,"LB","HB"))</f>
        <v/>
      </c>
      <c r="E182" s="50" t="str">
        <f t="shared" si="2"/>
        <v/>
      </c>
      <c r="F182"/>
      <c r="G182"/>
      <c r="H182"/>
      <c r="I182"/>
      <c r="J182"/>
      <c r="K182"/>
      <c r="L182"/>
      <c r="M182"/>
      <c r="N182"/>
      <c r="O182"/>
    </row>
    <row r="183" spans="3:15" x14ac:dyDescent="0.3">
      <c r="C183" s="49" t="str">
        <f>IF(ISBLANK(BurstClassHr4[[#This Row],[Spk/sec-Average]]),"",IF(BurstClassHr4[[#This Row],[Spk/sec-Average]]&lt;$B$3,"LF","HF"))</f>
        <v/>
      </c>
      <c r="D183" s="49" t="str">
        <f>IF(ISBLANK(BurstClassHr4[[#This Row],[%Spikes in Bursts-All]]),"",IF(BurstClassHr4[[#This Row],[%Spikes in Bursts-All]]&lt;$C$3,"LB","HB"))</f>
        <v/>
      </c>
      <c r="E183" s="50" t="str">
        <f t="shared" si="2"/>
        <v/>
      </c>
      <c r="F183"/>
      <c r="G183"/>
      <c r="H183"/>
      <c r="I183"/>
      <c r="J183"/>
      <c r="K183"/>
      <c r="L183"/>
      <c r="M183"/>
      <c r="N183"/>
      <c r="O183"/>
    </row>
    <row r="184" spans="3:15" x14ac:dyDescent="0.3">
      <c r="C184" s="49" t="str">
        <f>IF(ISBLANK(BurstClassHr4[[#This Row],[Spk/sec-Average]]),"",IF(BurstClassHr4[[#This Row],[Spk/sec-Average]]&lt;$B$3,"LF","HF"))</f>
        <v/>
      </c>
      <c r="D184" s="49" t="str">
        <f>IF(ISBLANK(BurstClassHr4[[#This Row],[%Spikes in Bursts-All]]),"",IF(BurstClassHr4[[#This Row],[%Spikes in Bursts-All]]&lt;$C$3,"LB","HB"))</f>
        <v/>
      </c>
      <c r="E184" s="50" t="str">
        <f t="shared" si="2"/>
        <v/>
      </c>
      <c r="F184"/>
      <c r="G184"/>
      <c r="H184"/>
      <c r="I184"/>
      <c r="J184"/>
      <c r="K184"/>
      <c r="L184"/>
      <c r="M184"/>
      <c r="N184"/>
      <c r="O184"/>
    </row>
    <row r="185" spans="3:15" x14ac:dyDescent="0.3">
      <c r="C185" s="49" t="str">
        <f>IF(ISBLANK(BurstClassHr4[[#This Row],[Spk/sec-Average]]),"",IF(BurstClassHr4[[#This Row],[Spk/sec-Average]]&lt;$B$3,"LF","HF"))</f>
        <v/>
      </c>
      <c r="D185" s="49" t="str">
        <f>IF(ISBLANK(BurstClassHr4[[#This Row],[%Spikes in Bursts-All]]),"",IF(BurstClassHr4[[#This Row],[%Spikes in Bursts-All]]&lt;$C$3,"LB","HB"))</f>
        <v/>
      </c>
      <c r="E185" s="50" t="str">
        <f t="shared" si="2"/>
        <v/>
      </c>
      <c r="F185"/>
      <c r="G185"/>
      <c r="H185"/>
      <c r="I185"/>
      <c r="J185"/>
      <c r="K185"/>
      <c r="L185"/>
      <c r="M185"/>
      <c r="N185"/>
      <c r="O185"/>
    </row>
    <row r="186" spans="3:15" x14ac:dyDescent="0.3">
      <c r="C186" s="49" t="str">
        <f>IF(ISBLANK(BurstClassHr4[[#This Row],[Spk/sec-Average]]),"",IF(BurstClassHr4[[#This Row],[Spk/sec-Average]]&lt;$B$3,"LF","HF"))</f>
        <v/>
      </c>
      <c r="D186" s="49" t="str">
        <f>IF(ISBLANK(BurstClassHr4[[#This Row],[%Spikes in Bursts-All]]),"",IF(BurstClassHr4[[#This Row],[%Spikes in Bursts-All]]&lt;$C$3,"LB","HB"))</f>
        <v/>
      </c>
      <c r="E186" s="50" t="str">
        <f t="shared" si="2"/>
        <v/>
      </c>
      <c r="F186"/>
      <c r="G186"/>
      <c r="H186"/>
      <c r="I186"/>
      <c r="J186"/>
      <c r="K186"/>
      <c r="L186"/>
      <c r="M186"/>
      <c r="N186"/>
      <c r="O186"/>
    </row>
    <row r="187" spans="3:15" x14ac:dyDescent="0.3">
      <c r="C187" s="49" t="str">
        <f>IF(ISBLANK(BurstClassHr4[[#This Row],[Spk/sec-Average]]),"",IF(BurstClassHr4[[#This Row],[Spk/sec-Average]]&lt;$B$3,"LF","HF"))</f>
        <v/>
      </c>
      <c r="D187" s="49" t="str">
        <f>IF(ISBLANK(BurstClassHr4[[#This Row],[%Spikes in Bursts-All]]),"",IF(BurstClassHr4[[#This Row],[%Spikes in Bursts-All]]&lt;$C$3,"LB","HB"))</f>
        <v/>
      </c>
      <c r="E187" s="50" t="str">
        <f t="shared" si="2"/>
        <v/>
      </c>
      <c r="F187"/>
      <c r="G187"/>
      <c r="H187"/>
      <c r="I187"/>
      <c r="J187"/>
      <c r="K187"/>
      <c r="L187"/>
      <c r="M187"/>
      <c r="N187"/>
      <c r="O187"/>
    </row>
    <row r="188" spans="3:15" x14ac:dyDescent="0.3">
      <c r="C188" s="49" t="str">
        <f>IF(ISBLANK(BurstClassHr4[[#This Row],[Spk/sec-Average]]),"",IF(BurstClassHr4[[#This Row],[Spk/sec-Average]]&lt;$B$3,"LF","HF"))</f>
        <v/>
      </c>
      <c r="D188" s="49" t="str">
        <f>IF(ISBLANK(BurstClassHr4[[#This Row],[%Spikes in Bursts-All]]),"",IF(BurstClassHr4[[#This Row],[%Spikes in Bursts-All]]&lt;$C$3,"LB","HB"))</f>
        <v/>
      </c>
      <c r="E188" s="50" t="str">
        <f t="shared" si="2"/>
        <v/>
      </c>
      <c r="F188"/>
      <c r="G188"/>
      <c r="H188"/>
      <c r="I188"/>
      <c r="J188"/>
      <c r="K188"/>
      <c r="L188"/>
      <c r="M188"/>
      <c r="N188"/>
      <c r="O188"/>
    </row>
    <row r="189" spans="3:15" x14ac:dyDescent="0.3">
      <c r="C189" s="49" t="str">
        <f>IF(ISBLANK(BurstClassHr4[[#This Row],[Spk/sec-Average]]),"",IF(BurstClassHr4[[#This Row],[Spk/sec-Average]]&lt;$B$3,"LF","HF"))</f>
        <v/>
      </c>
      <c r="D189" s="49" t="str">
        <f>IF(ISBLANK(BurstClassHr4[[#This Row],[%Spikes in Bursts-All]]),"",IF(BurstClassHr4[[#This Row],[%Spikes in Bursts-All]]&lt;$C$3,"LB","HB"))</f>
        <v/>
      </c>
      <c r="E189" s="50" t="str">
        <f t="shared" si="2"/>
        <v/>
      </c>
      <c r="F189"/>
      <c r="G189"/>
      <c r="H189"/>
      <c r="I189"/>
      <c r="J189"/>
      <c r="K189"/>
      <c r="L189"/>
      <c r="M189"/>
      <c r="N189"/>
      <c r="O189"/>
    </row>
    <row r="190" spans="3:15" x14ac:dyDescent="0.3">
      <c r="C190" s="49" t="str">
        <f>IF(ISBLANK(BurstClassHr4[[#This Row],[Spk/sec-Average]]),"",IF(BurstClassHr4[[#This Row],[Spk/sec-Average]]&lt;$B$3,"LF","HF"))</f>
        <v/>
      </c>
      <c r="D190" s="49" t="str">
        <f>IF(ISBLANK(BurstClassHr4[[#This Row],[%Spikes in Bursts-All]]),"",IF(BurstClassHr4[[#This Row],[%Spikes in Bursts-All]]&lt;$C$3,"LB","HB"))</f>
        <v/>
      </c>
      <c r="E190" s="50" t="str">
        <f t="shared" si="2"/>
        <v/>
      </c>
      <c r="F190"/>
      <c r="G190"/>
      <c r="H190"/>
      <c r="I190"/>
      <c r="J190"/>
      <c r="K190"/>
      <c r="L190"/>
      <c r="M190"/>
      <c r="N190"/>
      <c r="O190"/>
    </row>
    <row r="191" spans="3:15" x14ac:dyDescent="0.3">
      <c r="C191" s="49" t="str">
        <f>IF(ISBLANK(BurstClassHr4[[#This Row],[Spk/sec-Average]]),"",IF(BurstClassHr4[[#This Row],[Spk/sec-Average]]&lt;$B$3,"LF","HF"))</f>
        <v/>
      </c>
      <c r="D191" s="49" t="str">
        <f>IF(ISBLANK(BurstClassHr4[[#This Row],[%Spikes in Bursts-All]]),"",IF(BurstClassHr4[[#This Row],[%Spikes in Bursts-All]]&lt;$C$3,"LB","HB"))</f>
        <v/>
      </c>
      <c r="E191" s="50" t="str">
        <f t="shared" si="2"/>
        <v/>
      </c>
      <c r="F191"/>
      <c r="G191"/>
      <c r="H191"/>
      <c r="I191"/>
      <c r="J191"/>
      <c r="K191"/>
      <c r="L191"/>
      <c r="M191"/>
      <c r="N191"/>
      <c r="O191"/>
    </row>
    <row r="192" spans="3:15" x14ac:dyDescent="0.3">
      <c r="C192" s="49" t="str">
        <f>IF(ISBLANK(BurstClassHr4[[#This Row],[Spk/sec-Average]]),"",IF(BurstClassHr4[[#This Row],[Spk/sec-Average]]&lt;$B$3,"LF","HF"))</f>
        <v/>
      </c>
      <c r="D192" s="49" t="str">
        <f>IF(ISBLANK(BurstClassHr4[[#This Row],[%Spikes in Bursts-All]]),"",IF(BurstClassHr4[[#This Row],[%Spikes in Bursts-All]]&lt;$C$3,"LB","HB"))</f>
        <v/>
      </c>
      <c r="E192" s="50" t="str">
        <f t="shared" si="2"/>
        <v/>
      </c>
      <c r="F192"/>
      <c r="G192"/>
      <c r="H192"/>
      <c r="I192"/>
      <c r="J192"/>
      <c r="K192"/>
      <c r="L192"/>
      <c r="M192"/>
      <c r="N192"/>
      <c r="O192"/>
    </row>
    <row r="193" spans="3:15" x14ac:dyDescent="0.3">
      <c r="C193" s="49" t="str">
        <f>IF(ISBLANK(BurstClassHr4[[#This Row],[Spk/sec-Average]]),"",IF(BurstClassHr4[[#This Row],[Spk/sec-Average]]&lt;$B$3,"LF","HF"))</f>
        <v/>
      </c>
      <c r="D193" s="49" t="str">
        <f>IF(ISBLANK(BurstClassHr4[[#This Row],[%Spikes in Bursts-All]]),"",IF(BurstClassHr4[[#This Row],[%Spikes in Bursts-All]]&lt;$C$3,"LB","HB"))</f>
        <v/>
      </c>
      <c r="E193" s="50" t="str">
        <f t="shared" si="2"/>
        <v/>
      </c>
      <c r="F193"/>
      <c r="G193"/>
      <c r="H193"/>
      <c r="I193"/>
      <c r="J193"/>
      <c r="K193"/>
      <c r="L193"/>
      <c r="M193"/>
      <c r="N193"/>
      <c r="O193"/>
    </row>
    <row r="194" spans="3:15" x14ac:dyDescent="0.3">
      <c r="C194" s="49" t="str">
        <f>IF(ISBLANK(BurstClassHr4[[#This Row],[Spk/sec-Average]]),"",IF(BurstClassHr4[[#This Row],[Spk/sec-Average]]&lt;$B$3,"LF","HF"))</f>
        <v/>
      </c>
      <c r="D194" s="49" t="str">
        <f>IF(ISBLANK(BurstClassHr4[[#This Row],[%Spikes in Bursts-All]]),"",IF(BurstClassHr4[[#This Row],[%Spikes in Bursts-All]]&lt;$C$3,"LB","HB"))</f>
        <v/>
      </c>
      <c r="E194" s="50" t="str">
        <f t="shared" si="2"/>
        <v/>
      </c>
      <c r="F194"/>
      <c r="G194"/>
      <c r="H194"/>
      <c r="I194"/>
      <c r="J194"/>
      <c r="K194"/>
      <c r="L194"/>
      <c r="M194"/>
      <c r="N194"/>
      <c r="O194"/>
    </row>
    <row r="195" spans="3:15" x14ac:dyDescent="0.3">
      <c r="C195" s="49" t="str">
        <f>IF(ISBLANK(BurstClassHr4[[#This Row],[Spk/sec-Average]]),"",IF(BurstClassHr4[[#This Row],[Spk/sec-Average]]&lt;$B$3,"LF","HF"))</f>
        <v/>
      </c>
      <c r="D195" s="49" t="str">
        <f>IF(ISBLANK(BurstClassHr4[[#This Row],[%Spikes in Bursts-All]]),"",IF(BurstClassHr4[[#This Row],[%Spikes in Bursts-All]]&lt;$C$3,"LB","HB"))</f>
        <v/>
      </c>
      <c r="E195" s="50" t="str">
        <f t="shared" si="2"/>
        <v/>
      </c>
      <c r="F195"/>
      <c r="G195"/>
      <c r="H195"/>
      <c r="I195"/>
      <c r="J195"/>
      <c r="K195"/>
      <c r="L195"/>
      <c r="M195"/>
      <c r="N195"/>
      <c r="O195"/>
    </row>
    <row r="196" spans="3:15" x14ac:dyDescent="0.3">
      <c r="C196" s="49" t="str">
        <f>IF(ISBLANK(BurstClassHr4[[#This Row],[Spk/sec-Average]]),"",IF(BurstClassHr4[[#This Row],[Spk/sec-Average]]&lt;$B$3,"LF","HF"))</f>
        <v/>
      </c>
      <c r="D196" s="49" t="str">
        <f>IF(ISBLANK(BurstClassHr4[[#This Row],[%Spikes in Bursts-All]]),"",IF(BurstClassHr4[[#This Row],[%Spikes in Bursts-All]]&lt;$C$3,"LB","HB"))</f>
        <v/>
      </c>
      <c r="E196" s="50" t="str">
        <f t="shared" si="2"/>
        <v/>
      </c>
      <c r="F196"/>
      <c r="G196"/>
      <c r="H196"/>
      <c r="I196"/>
      <c r="J196"/>
      <c r="K196"/>
      <c r="L196"/>
      <c r="M196"/>
      <c r="N196"/>
      <c r="O196"/>
    </row>
    <row r="197" spans="3:15" x14ac:dyDescent="0.3">
      <c r="C197" s="49" t="str">
        <f>IF(ISBLANK(BurstClassHr4[[#This Row],[Spk/sec-Average]]),"",IF(BurstClassHr4[[#This Row],[Spk/sec-Average]]&lt;$B$3,"LF","HF"))</f>
        <v/>
      </c>
      <c r="D197" s="49" t="str">
        <f>IF(ISBLANK(BurstClassHr4[[#This Row],[%Spikes in Bursts-All]]),"",IF(BurstClassHr4[[#This Row],[%Spikes in Bursts-All]]&lt;$C$3,"LB","HB"))</f>
        <v/>
      </c>
      <c r="E197" s="50" t="str">
        <f t="shared" si="2"/>
        <v/>
      </c>
      <c r="F197"/>
      <c r="G197"/>
      <c r="H197"/>
      <c r="I197"/>
      <c r="J197"/>
      <c r="K197"/>
      <c r="L197"/>
      <c r="M197"/>
      <c r="N197"/>
      <c r="O197"/>
    </row>
    <row r="198" spans="3:15" x14ac:dyDescent="0.3">
      <c r="C198" s="49" t="str">
        <f>IF(ISBLANK(BurstClassHr4[[#This Row],[Spk/sec-Average]]),"",IF(BurstClassHr4[[#This Row],[Spk/sec-Average]]&lt;$B$3,"LF","HF"))</f>
        <v/>
      </c>
      <c r="D198" s="49" t="str">
        <f>IF(ISBLANK(BurstClassHr4[[#This Row],[%Spikes in Bursts-All]]),"",IF(BurstClassHr4[[#This Row],[%Spikes in Bursts-All]]&lt;$C$3,"LB","HB"))</f>
        <v/>
      </c>
      <c r="E198" s="50" t="str">
        <f t="shared" si="2"/>
        <v/>
      </c>
      <c r="F198"/>
      <c r="G198"/>
      <c r="H198"/>
      <c r="I198"/>
      <c r="J198"/>
      <c r="K198"/>
      <c r="L198"/>
      <c r="M198"/>
      <c r="N198"/>
      <c r="O198"/>
    </row>
    <row r="199" spans="3:15" x14ac:dyDescent="0.3">
      <c r="C199" s="49" t="str">
        <f>IF(ISBLANK(BurstClassHr4[[#This Row],[Spk/sec-Average]]),"",IF(BurstClassHr4[[#This Row],[Spk/sec-Average]]&lt;$B$3,"LF","HF"))</f>
        <v/>
      </c>
      <c r="D199" s="49" t="str">
        <f>IF(ISBLANK(BurstClassHr4[[#This Row],[%Spikes in Bursts-All]]),"",IF(BurstClassHr4[[#This Row],[%Spikes in Bursts-All]]&lt;$C$3,"LB","HB"))</f>
        <v/>
      </c>
      <c r="E199" s="50" t="str">
        <f t="shared" si="2"/>
        <v/>
      </c>
      <c r="F199"/>
      <c r="G199"/>
      <c r="H199"/>
      <c r="I199"/>
      <c r="J199"/>
      <c r="K199"/>
      <c r="L199"/>
      <c r="M199"/>
      <c r="N199"/>
      <c r="O199"/>
    </row>
    <row r="200" spans="3:15" x14ac:dyDescent="0.3">
      <c r="C200" s="49" t="str">
        <f>IF(ISBLANK(BurstClassHr4[[#This Row],[Spk/sec-Average]]),"",IF(BurstClassHr4[[#This Row],[Spk/sec-Average]]&lt;$B$3,"LF","HF"))</f>
        <v/>
      </c>
      <c r="D200" s="49" t="str">
        <f>IF(ISBLANK(BurstClassHr4[[#This Row],[%Spikes in Bursts-All]]),"",IF(BurstClassHr4[[#This Row],[%Spikes in Bursts-All]]&lt;$C$3,"LB","HB"))</f>
        <v/>
      </c>
      <c r="E200" s="50" t="str">
        <f t="shared" si="2"/>
        <v/>
      </c>
      <c r="F200"/>
      <c r="G200"/>
      <c r="H200"/>
      <c r="I200"/>
      <c r="J200"/>
      <c r="K200"/>
      <c r="L200"/>
      <c r="M200"/>
      <c r="N200"/>
      <c r="O200"/>
    </row>
    <row r="201" spans="3:15" x14ac:dyDescent="0.3">
      <c r="C201" s="49" t="str">
        <f>IF(ISBLANK(BurstClassHr4[[#This Row],[Spk/sec-Average]]),"",IF(BurstClassHr4[[#This Row],[Spk/sec-Average]]&lt;$B$3,"LF","HF"))</f>
        <v/>
      </c>
      <c r="D201" s="49" t="str">
        <f>IF(ISBLANK(BurstClassHr4[[#This Row],[%Spikes in Bursts-All]]),"",IF(BurstClassHr4[[#This Row],[%Spikes in Bursts-All]]&lt;$C$3,"LB","HB"))</f>
        <v/>
      </c>
      <c r="E201" s="50" t="str">
        <f t="shared" si="2"/>
        <v/>
      </c>
      <c r="F201"/>
      <c r="G201"/>
      <c r="H201"/>
      <c r="I201"/>
      <c r="J201"/>
      <c r="K201"/>
      <c r="L201"/>
      <c r="M201"/>
      <c r="N201"/>
      <c r="O201"/>
    </row>
    <row r="202" spans="3:15" x14ac:dyDescent="0.3">
      <c r="C202" s="49" t="str">
        <f>IF(ISBLANK(BurstClassHr4[[#This Row],[Spk/sec-Average]]),"",IF(BurstClassHr4[[#This Row],[Spk/sec-Average]]&lt;$B$3,"LF","HF"))</f>
        <v/>
      </c>
      <c r="D202" s="49" t="str">
        <f>IF(ISBLANK(BurstClassHr4[[#This Row],[%Spikes in Bursts-All]]),"",IF(BurstClassHr4[[#This Row],[%Spikes in Bursts-All]]&lt;$C$3,"LB","HB"))</f>
        <v/>
      </c>
      <c r="E202" s="50" t="str">
        <f t="shared" si="2"/>
        <v/>
      </c>
      <c r="F202"/>
      <c r="G202"/>
      <c r="H202"/>
      <c r="I202"/>
      <c r="J202"/>
      <c r="K202"/>
      <c r="L202"/>
      <c r="M202"/>
      <c r="N202"/>
      <c r="O202"/>
    </row>
    <row r="203" spans="3:15" x14ac:dyDescent="0.3">
      <c r="C203" s="49" t="str">
        <f>IF(ISBLANK(BurstClassHr4[[#This Row],[Spk/sec-Average]]),"",IF(BurstClassHr4[[#This Row],[Spk/sec-Average]]&lt;$B$3,"LF","HF"))</f>
        <v/>
      </c>
      <c r="D203" s="49" t="str">
        <f>IF(ISBLANK(BurstClassHr4[[#This Row],[%Spikes in Bursts-All]]),"",IF(BurstClassHr4[[#This Row],[%Spikes in Bursts-All]]&lt;$C$3,"LB","HB"))</f>
        <v/>
      </c>
      <c r="E203" s="50" t="str">
        <f t="shared" si="2"/>
        <v/>
      </c>
      <c r="F203"/>
      <c r="G203"/>
      <c r="H203"/>
      <c r="I203"/>
      <c r="J203"/>
      <c r="K203"/>
      <c r="L203"/>
      <c r="M203"/>
      <c r="N203"/>
      <c r="O203"/>
    </row>
    <row r="204" spans="3:15" x14ac:dyDescent="0.3">
      <c r="C204" s="49" t="str">
        <f>IF(ISBLANK(BurstClassHr4[[#This Row],[Spk/sec-Average]]),"",IF(BurstClassHr4[[#This Row],[Spk/sec-Average]]&lt;$B$3,"LF","HF"))</f>
        <v/>
      </c>
      <c r="D204" s="49" t="str">
        <f>IF(ISBLANK(BurstClassHr4[[#This Row],[%Spikes in Bursts-All]]),"",IF(BurstClassHr4[[#This Row],[%Spikes in Bursts-All]]&lt;$C$3,"LB","HB"))</f>
        <v/>
      </c>
      <c r="E204" s="50" t="str">
        <f t="shared" si="2"/>
        <v/>
      </c>
      <c r="F204"/>
      <c r="G204"/>
      <c r="H204" s="68"/>
      <c r="I204"/>
      <c r="J204"/>
      <c r="K204"/>
      <c r="L204"/>
      <c r="M204"/>
      <c r="N204"/>
      <c r="O204"/>
    </row>
    <row r="205" spans="3:15" x14ac:dyDescent="0.3">
      <c r="C205" s="49" t="str">
        <f>IF(ISBLANK(BurstClassHr4[[#This Row],[Spk/sec-Average]]),"",IF(BurstClassHr4[[#This Row],[Spk/sec-Average]]&lt;$B$3,"LF","HF"))</f>
        <v/>
      </c>
      <c r="D205" s="49" t="str">
        <f>IF(ISBLANK(BurstClassHr4[[#This Row],[%Spikes in Bursts-All]]),"",IF(BurstClassHr4[[#This Row],[%Spikes in Bursts-All]]&lt;$C$3,"LB","HB"))</f>
        <v/>
      </c>
      <c r="E205" s="50" t="str">
        <f t="shared" si="2"/>
        <v/>
      </c>
      <c r="F205"/>
      <c r="G205"/>
      <c r="H205"/>
      <c r="I205"/>
      <c r="J205"/>
      <c r="K205"/>
      <c r="L205"/>
      <c r="M205"/>
      <c r="N205"/>
      <c r="O205"/>
    </row>
    <row r="206" spans="3:15" x14ac:dyDescent="0.3">
      <c r="C206" s="49" t="str">
        <f>IF(ISBLANK(BurstClassHr4[[#This Row],[Spk/sec-Average]]),"",IF(BurstClassHr4[[#This Row],[Spk/sec-Average]]&lt;$B$3,"LF","HF"))</f>
        <v/>
      </c>
      <c r="D206" s="49" t="str">
        <f>IF(ISBLANK(BurstClassHr4[[#This Row],[%Spikes in Bursts-All]]),"",IF(BurstClassHr4[[#This Row],[%Spikes in Bursts-All]]&lt;$C$3,"LB","HB"))</f>
        <v/>
      </c>
      <c r="E206" s="50" t="str">
        <f t="shared" si="2"/>
        <v/>
      </c>
      <c r="F206"/>
      <c r="G206"/>
      <c r="H206"/>
      <c r="I206"/>
      <c r="J206"/>
      <c r="K206"/>
      <c r="L206"/>
      <c r="M206"/>
      <c r="N206"/>
      <c r="O206"/>
    </row>
    <row r="207" spans="3:15" x14ac:dyDescent="0.3">
      <c r="C207" s="49" t="str">
        <f>IF(ISBLANK(BurstClassHr4[[#This Row],[Spk/sec-Average]]),"",IF(BurstClassHr4[[#This Row],[Spk/sec-Average]]&lt;$B$3,"LF","HF"))</f>
        <v/>
      </c>
      <c r="D207" s="49" t="str">
        <f>IF(ISBLANK(BurstClassHr4[[#This Row],[%Spikes in Bursts-All]]),"",IF(BurstClassHr4[[#This Row],[%Spikes in Bursts-All]]&lt;$C$3,"LB","HB"))</f>
        <v/>
      </c>
      <c r="E207" s="50" t="str">
        <f t="shared" si="2"/>
        <v/>
      </c>
      <c r="F207"/>
      <c r="G207"/>
      <c r="H207" s="68"/>
      <c r="I207"/>
      <c r="J207"/>
      <c r="K207"/>
      <c r="L207"/>
      <c r="M207"/>
      <c r="N207"/>
      <c r="O207"/>
    </row>
    <row r="208" spans="3:15" x14ac:dyDescent="0.3">
      <c r="C208" s="49" t="str">
        <f>IF(ISBLANK(BurstClassHr4[[#This Row],[Spk/sec-Average]]),"",IF(BurstClassHr4[[#This Row],[Spk/sec-Average]]&lt;$B$3,"LF","HF"))</f>
        <v/>
      </c>
      <c r="D208" s="49" t="str">
        <f>IF(ISBLANK(BurstClassHr4[[#This Row],[%Spikes in Bursts-All]]),"",IF(BurstClassHr4[[#This Row],[%Spikes in Bursts-All]]&lt;$C$3,"LB","HB"))</f>
        <v/>
      </c>
      <c r="E208" s="50" t="str">
        <f t="shared" si="2"/>
        <v/>
      </c>
      <c r="F208"/>
      <c r="G208"/>
      <c r="H208" s="68"/>
      <c r="I208"/>
      <c r="J208"/>
      <c r="K208"/>
      <c r="L208"/>
      <c r="M208"/>
      <c r="N208"/>
      <c r="O208"/>
    </row>
    <row r="209" spans="3:15" x14ac:dyDescent="0.3">
      <c r="C209" s="49" t="str">
        <f>IF(ISBLANK(BurstClassHr4[[#This Row],[Spk/sec-Average]]),"",IF(BurstClassHr4[[#This Row],[Spk/sec-Average]]&lt;$B$3,"LF","HF"))</f>
        <v/>
      </c>
      <c r="D209" s="49" t="str">
        <f>IF(ISBLANK(BurstClassHr4[[#This Row],[%Spikes in Bursts-All]]),"",IF(BurstClassHr4[[#This Row],[%Spikes in Bursts-All]]&lt;$C$3,"LB","HB"))</f>
        <v/>
      </c>
      <c r="E209" s="50" t="str">
        <f t="shared" si="2"/>
        <v/>
      </c>
      <c r="F209"/>
      <c r="G209"/>
      <c r="H209"/>
      <c r="I209"/>
      <c r="J209"/>
      <c r="K209"/>
      <c r="L209"/>
      <c r="M209"/>
      <c r="N209"/>
      <c r="O209"/>
    </row>
    <row r="210" spans="3:15" x14ac:dyDescent="0.3">
      <c r="C210" s="49" t="str">
        <f>IF(ISBLANK(BurstClassHr4[[#This Row],[Spk/sec-Average]]),"",IF(BurstClassHr4[[#This Row],[Spk/sec-Average]]&lt;$B$3,"LF","HF"))</f>
        <v/>
      </c>
      <c r="D210" s="49" t="str">
        <f>IF(ISBLANK(BurstClassHr4[[#This Row],[%Spikes in Bursts-All]]),"",IF(BurstClassHr4[[#This Row],[%Spikes in Bursts-All]]&lt;$C$3,"LB","HB"))</f>
        <v/>
      </c>
      <c r="E210" s="50" t="str">
        <f t="shared" si="2"/>
        <v/>
      </c>
      <c r="F210"/>
      <c r="G210"/>
      <c r="H210"/>
      <c r="I210"/>
      <c r="J210"/>
      <c r="K210"/>
      <c r="L210"/>
      <c r="M210"/>
      <c r="N210"/>
      <c r="O210"/>
    </row>
    <row r="211" spans="3:15" x14ac:dyDescent="0.3">
      <c r="C211" s="49" t="str">
        <f>IF(ISBLANK(BurstClassHr4[[#This Row],[Spk/sec-Average]]),"",IF(BurstClassHr4[[#This Row],[Spk/sec-Average]]&lt;$B$3,"LF","HF"))</f>
        <v/>
      </c>
      <c r="D211" s="49" t="str">
        <f>IF(ISBLANK(BurstClassHr4[[#This Row],[%Spikes in Bursts-All]]),"",IF(BurstClassHr4[[#This Row],[%Spikes in Bursts-All]]&lt;$C$3,"LB","HB"))</f>
        <v/>
      </c>
      <c r="E211" s="50" t="str">
        <f t="shared" si="2"/>
        <v/>
      </c>
      <c r="F211"/>
      <c r="G211"/>
      <c r="H211"/>
      <c r="I211"/>
      <c r="J211"/>
      <c r="K211"/>
      <c r="L211"/>
      <c r="M211"/>
      <c r="N211"/>
      <c r="O211"/>
    </row>
    <row r="212" spans="3:15" x14ac:dyDescent="0.3">
      <c r="C212" s="49" t="str">
        <f>IF(ISBLANK(BurstClassHr4[[#This Row],[Spk/sec-Average]]),"",IF(BurstClassHr4[[#This Row],[Spk/sec-Average]]&lt;$B$3,"LF","HF"))</f>
        <v/>
      </c>
      <c r="D212" s="49" t="str">
        <f>IF(ISBLANK(BurstClassHr4[[#This Row],[%Spikes in Bursts-All]]),"",IF(BurstClassHr4[[#This Row],[%Spikes in Bursts-All]]&lt;$C$3,"LB","HB"))</f>
        <v/>
      </c>
      <c r="E212" s="50" t="str">
        <f t="shared" si="2"/>
        <v/>
      </c>
      <c r="F212"/>
      <c r="G212"/>
      <c r="H212"/>
      <c r="I212"/>
      <c r="J212"/>
      <c r="K212"/>
      <c r="L212"/>
      <c r="M212"/>
      <c r="N212"/>
      <c r="O212"/>
    </row>
    <row r="213" spans="3:15" x14ac:dyDescent="0.3">
      <c r="C213" s="49" t="str">
        <f>IF(ISBLANK(BurstClassHr4[[#This Row],[Spk/sec-Average]]),"",IF(BurstClassHr4[[#This Row],[Spk/sec-Average]]&lt;$B$3,"LF","HF"))</f>
        <v/>
      </c>
      <c r="D213" s="49" t="str">
        <f>IF(ISBLANK(BurstClassHr4[[#This Row],[%Spikes in Bursts-All]]),"",IF(BurstClassHr4[[#This Row],[%Spikes in Bursts-All]]&lt;$C$3,"LB","HB"))</f>
        <v/>
      </c>
      <c r="E213" s="50" t="str">
        <f t="shared" si="2"/>
        <v/>
      </c>
      <c r="F213"/>
      <c r="G213"/>
      <c r="H213"/>
      <c r="I213"/>
      <c r="J213"/>
      <c r="K213"/>
      <c r="L213"/>
      <c r="M213"/>
      <c r="N213"/>
      <c r="O213"/>
    </row>
    <row r="214" spans="3:15" x14ac:dyDescent="0.3">
      <c r="C214" s="49" t="str">
        <f>IF(ISBLANK(BurstClassHr4[[#This Row],[Spk/sec-Average]]),"",IF(BurstClassHr4[[#This Row],[Spk/sec-Average]]&lt;$B$3,"LF","HF"))</f>
        <v/>
      </c>
      <c r="D214" s="49" t="str">
        <f>IF(ISBLANK(BurstClassHr4[[#This Row],[%Spikes in Bursts-All]]),"",IF(BurstClassHr4[[#This Row],[%Spikes in Bursts-All]]&lt;$C$3,"LB","HB"))</f>
        <v/>
      </c>
      <c r="E214" s="50" t="str">
        <f t="shared" si="2"/>
        <v/>
      </c>
      <c r="F214"/>
      <c r="G214"/>
      <c r="H214"/>
      <c r="I214"/>
      <c r="J214"/>
      <c r="K214"/>
      <c r="L214"/>
      <c r="M214"/>
      <c r="N214"/>
      <c r="O214"/>
    </row>
    <row r="215" spans="3:15" x14ac:dyDescent="0.3">
      <c r="C215" s="49" t="str">
        <f>IF(ISBLANK(BurstClassHr4[[#This Row],[Spk/sec-Average]]),"",IF(BurstClassHr4[[#This Row],[Spk/sec-Average]]&lt;$B$3,"LF","HF"))</f>
        <v/>
      </c>
      <c r="D215" s="49" t="str">
        <f>IF(ISBLANK(BurstClassHr4[[#This Row],[%Spikes in Bursts-All]]),"",IF(BurstClassHr4[[#This Row],[%Spikes in Bursts-All]]&lt;$C$3,"LB","HB"))</f>
        <v/>
      </c>
      <c r="E215" s="50" t="str">
        <f t="shared" si="2"/>
        <v/>
      </c>
      <c r="F215"/>
      <c r="G215"/>
      <c r="H215"/>
      <c r="I215"/>
      <c r="J215"/>
      <c r="K215"/>
      <c r="L215"/>
      <c r="M215"/>
      <c r="N215"/>
      <c r="O215"/>
    </row>
    <row r="216" spans="3:15" x14ac:dyDescent="0.3">
      <c r="C216" s="49" t="str">
        <f>IF(ISBLANK(BurstClassHr4[[#This Row],[Spk/sec-Average]]),"",IF(BurstClassHr4[[#This Row],[Spk/sec-Average]]&lt;$B$3,"LF","HF"))</f>
        <v/>
      </c>
      <c r="D216" s="49" t="str">
        <f>IF(ISBLANK(BurstClassHr4[[#This Row],[%Spikes in Bursts-All]]),"",IF(BurstClassHr4[[#This Row],[%Spikes in Bursts-All]]&lt;$C$3,"LB","HB"))</f>
        <v/>
      </c>
      <c r="E216" s="50" t="str">
        <f t="shared" si="2"/>
        <v/>
      </c>
      <c r="F216"/>
      <c r="G216"/>
      <c r="H216"/>
      <c r="I216"/>
      <c r="J216"/>
      <c r="K216"/>
      <c r="L216"/>
      <c r="M216"/>
      <c r="N216"/>
      <c r="O216"/>
    </row>
    <row r="217" spans="3:15" x14ac:dyDescent="0.3">
      <c r="C217" s="49" t="str">
        <f>IF(ISBLANK(BurstClassHr4[[#This Row],[Spk/sec-Average]]),"",IF(BurstClassHr4[[#This Row],[Spk/sec-Average]]&lt;$B$3,"LF","HF"))</f>
        <v/>
      </c>
      <c r="D217" s="49" t="str">
        <f>IF(ISBLANK(BurstClassHr4[[#This Row],[%Spikes in Bursts-All]]),"",IF(BurstClassHr4[[#This Row],[%Spikes in Bursts-All]]&lt;$C$3,"LB","HB"))</f>
        <v/>
      </c>
      <c r="E217" s="50" t="str">
        <f t="shared" si="2"/>
        <v/>
      </c>
      <c r="F217"/>
      <c r="G217"/>
      <c r="H217"/>
      <c r="I217"/>
      <c r="J217"/>
      <c r="K217"/>
      <c r="L217"/>
      <c r="M217"/>
      <c r="N217"/>
      <c r="O217"/>
    </row>
    <row r="218" spans="3:15" x14ac:dyDescent="0.3">
      <c r="C218" s="49" t="str">
        <f>IF(ISBLANK(BurstClassHr4[[#This Row],[Spk/sec-Average]]),"",IF(BurstClassHr4[[#This Row],[Spk/sec-Average]]&lt;$B$3,"LF","HF"))</f>
        <v/>
      </c>
      <c r="D218" s="49" t="str">
        <f>IF(ISBLANK(BurstClassHr4[[#This Row],[%Spikes in Bursts-All]]),"",IF(BurstClassHr4[[#This Row],[%Spikes in Bursts-All]]&lt;$C$3,"LB","HB"))</f>
        <v/>
      </c>
      <c r="E218" s="50" t="str">
        <f t="shared" ref="E218:E281" si="3">CONCATENATE(C218,D218)</f>
        <v/>
      </c>
      <c r="F218"/>
      <c r="G218"/>
      <c r="H218"/>
      <c r="I218"/>
      <c r="J218"/>
      <c r="K218"/>
      <c r="L218"/>
      <c r="M218"/>
      <c r="N218"/>
      <c r="O218"/>
    </row>
    <row r="219" spans="3:15" x14ac:dyDescent="0.3">
      <c r="C219" s="49" t="str">
        <f>IF(ISBLANK(BurstClassHr4[[#This Row],[Spk/sec-Average]]),"",IF(BurstClassHr4[[#This Row],[Spk/sec-Average]]&lt;$B$3,"LF","HF"))</f>
        <v/>
      </c>
      <c r="D219" s="49" t="str">
        <f>IF(ISBLANK(BurstClassHr4[[#This Row],[%Spikes in Bursts-All]]),"",IF(BurstClassHr4[[#This Row],[%Spikes in Bursts-All]]&lt;$C$3,"LB","HB"))</f>
        <v/>
      </c>
      <c r="E219" s="50" t="str">
        <f t="shared" si="3"/>
        <v/>
      </c>
      <c r="F219"/>
      <c r="G219"/>
      <c r="H219"/>
      <c r="I219"/>
      <c r="J219"/>
      <c r="K219"/>
      <c r="L219"/>
      <c r="M219"/>
      <c r="N219"/>
      <c r="O219"/>
    </row>
    <row r="220" spans="3:15" x14ac:dyDescent="0.3">
      <c r="C220" s="49" t="str">
        <f>IF(ISBLANK(BurstClassHr4[[#This Row],[Spk/sec-Average]]),"",IF(BurstClassHr4[[#This Row],[Spk/sec-Average]]&lt;$B$3,"LF","HF"))</f>
        <v/>
      </c>
      <c r="D220" s="49" t="str">
        <f>IF(ISBLANK(BurstClassHr4[[#This Row],[%Spikes in Bursts-All]]),"",IF(BurstClassHr4[[#This Row],[%Spikes in Bursts-All]]&lt;$C$3,"LB","HB"))</f>
        <v/>
      </c>
      <c r="E220" s="50" t="str">
        <f t="shared" si="3"/>
        <v/>
      </c>
      <c r="F220"/>
      <c r="G220"/>
      <c r="H220"/>
      <c r="I220"/>
      <c r="J220"/>
      <c r="K220"/>
      <c r="L220"/>
      <c r="M220"/>
      <c r="N220"/>
      <c r="O220"/>
    </row>
    <row r="221" spans="3:15" x14ac:dyDescent="0.3">
      <c r="C221" s="49" t="str">
        <f>IF(ISBLANK(BurstClassHr4[[#This Row],[Spk/sec-Average]]),"",IF(BurstClassHr4[[#This Row],[Spk/sec-Average]]&lt;$B$3,"LF","HF"))</f>
        <v/>
      </c>
      <c r="D221" s="49" t="str">
        <f>IF(ISBLANK(BurstClassHr4[[#This Row],[%Spikes in Bursts-All]]),"",IF(BurstClassHr4[[#This Row],[%Spikes in Bursts-All]]&lt;$C$3,"LB","HB"))</f>
        <v/>
      </c>
      <c r="E221" s="50" t="str">
        <f t="shared" si="3"/>
        <v/>
      </c>
      <c r="F221"/>
      <c r="G221"/>
      <c r="H221"/>
      <c r="I221"/>
      <c r="J221"/>
      <c r="K221"/>
      <c r="L221"/>
      <c r="M221"/>
      <c r="N221"/>
      <c r="O221"/>
    </row>
    <row r="222" spans="3:15" x14ac:dyDescent="0.3">
      <c r="C222" s="49" t="str">
        <f>IF(ISBLANK(BurstClassHr4[[#This Row],[Spk/sec-Average]]),"",IF(BurstClassHr4[[#This Row],[Spk/sec-Average]]&lt;$B$3,"LF","HF"))</f>
        <v/>
      </c>
      <c r="D222" s="49" t="str">
        <f>IF(ISBLANK(BurstClassHr4[[#This Row],[%Spikes in Bursts-All]]),"",IF(BurstClassHr4[[#This Row],[%Spikes in Bursts-All]]&lt;$C$3,"LB","HB"))</f>
        <v/>
      </c>
      <c r="E222" s="50" t="str">
        <f t="shared" si="3"/>
        <v/>
      </c>
      <c r="F222"/>
      <c r="G222"/>
      <c r="H222"/>
      <c r="I222"/>
      <c r="J222"/>
      <c r="K222"/>
      <c r="L222"/>
      <c r="M222"/>
      <c r="N222"/>
      <c r="O222"/>
    </row>
    <row r="223" spans="3:15" x14ac:dyDescent="0.3">
      <c r="C223" s="49" t="str">
        <f>IF(ISBLANK(BurstClassHr4[[#This Row],[Spk/sec-Average]]),"",IF(BurstClassHr4[[#This Row],[Spk/sec-Average]]&lt;$B$3,"LF","HF"))</f>
        <v/>
      </c>
      <c r="D223" s="49" t="str">
        <f>IF(ISBLANK(BurstClassHr4[[#This Row],[%Spikes in Bursts-All]]),"",IF(BurstClassHr4[[#This Row],[%Spikes in Bursts-All]]&lt;$C$3,"LB","HB"))</f>
        <v/>
      </c>
      <c r="E223" s="50" t="str">
        <f t="shared" si="3"/>
        <v/>
      </c>
      <c r="F223"/>
      <c r="G223"/>
      <c r="H223" s="68"/>
      <c r="I223"/>
      <c r="J223"/>
      <c r="K223"/>
      <c r="L223"/>
      <c r="M223"/>
      <c r="N223"/>
      <c r="O223"/>
    </row>
    <row r="224" spans="3:15" x14ac:dyDescent="0.3">
      <c r="C224" s="49" t="str">
        <f>IF(ISBLANK(BurstClassHr4[[#This Row],[Spk/sec-Average]]),"",IF(BurstClassHr4[[#This Row],[Spk/sec-Average]]&lt;$B$3,"LF","HF"))</f>
        <v/>
      </c>
      <c r="D224" s="49" t="str">
        <f>IF(ISBLANK(BurstClassHr4[[#This Row],[%Spikes in Bursts-All]]),"",IF(BurstClassHr4[[#This Row],[%Spikes in Bursts-All]]&lt;$C$3,"LB","HB"))</f>
        <v/>
      </c>
      <c r="E224" s="50" t="str">
        <f t="shared" si="3"/>
        <v/>
      </c>
      <c r="F224"/>
      <c r="G224"/>
      <c r="H224"/>
      <c r="I224"/>
      <c r="J224"/>
      <c r="K224"/>
      <c r="L224"/>
      <c r="M224"/>
      <c r="N224"/>
      <c r="O224"/>
    </row>
    <row r="225" spans="3:15" x14ac:dyDescent="0.3">
      <c r="C225" s="49" t="str">
        <f>IF(ISBLANK(BurstClassHr4[[#This Row],[Spk/sec-Average]]),"",IF(BurstClassHr4[[#This Row],[Spk/sec-Average]]&lt;$B$3,"LF","HF"))</f>
        <v/>
      </c>
      <c r="D225" s="49" t="str">
        <f>IF(ISBLANK(BurstClassHr4[[#This Row],[%Spikes in Bursts-All]]),"",IF(BurstClassHr4[[#This Row],[%Spikes in Bursts-All]]&lt;$C$3,"LB","HB"))</f>
        <v/>
      </c>
      <c r="E225" s="50" t="str">
        <f t="shared" si="3"/>
        <v/>
      </c>
      <c r="F225"/>
      <c r="G225"/>
      <c r="H225"/>
      <c r="I225"/>
      <c r="J225"/>
      <c r="K225"/>
      <c r="L225"/>
      <c r="M225"/>
      <c r="N225"/>
      <c r="O225"/>
    </row>
    <row r="226" spans="3:15" x14ac:dyDescent="0.3">
      <c r="C226" s="49" t="str">
        <f>IF(ISBLANK(BurstClassHr4[[#This Row],[Spk/sec-Average]]),"",IF(BurstClassHr4[[#This Row],[Spk/sec-Average]]&lt;$B$3,"LF","HF"))</f>
        <v/>
      </c>
      <c r="D226" s="49" t="str">
        <f>IF(ISBLANK(BurstClassHr4[[#This Row],[%Spikes in Bursts-All]]),"",IF(BurstClassHr4[[#This Row],[%Spikes in Bursts-All]]&lt;$C$3,"LB","HB"))</f>
        <v/>
      </c>
      <c r="E226" s="50" t="str">
        <f t="shared" si="3"/>
        <v/>
      </c>
      <c r="F226"/>
      <c r="G226"/>
      <c r="H226"/>
      <c r="I226"/>
      <c r="J226"/>
      <c r="K226"/>
      <c r="L226"/>
      <c r="M226"/>
      <c r="N226"/>
      <c r="O226"/>
    </row>
    <row r="227" spans="3:15" x14ac:dyDescent="0.3">
      <c r="C227" s="49" t="str">
        <f>IF(ISBLANK(BurstClassHr4[[#This Row],[Spk/sec-Average]]),"",IF(BurstClassHr4[[#This Row],[Spk/sec-Average]]&lt;$B$3,"LF","HF"))</f>
        <v/>
      </c>
      <c r="D227" s="49" t="str">
        <f>IF(ISBLANK(BurstClassHr4[[#This Row],[%Spikes in Bursts-All]]),"",IF(BurstClassHr4[[#This Row],[%Spikes in Bursts-All]]&lt;$C$3,"LB","HB"))</f>
        <v/>
      </c>
      <c r="E227" s="50" t="str">
        <f t="shared" si="3"/>
        <v/>
      </c>
      <c r="F227"/>
      <c r="G227"/>
      <c r="H227"/>
      <c r="I227"/>
      <c r="J227"/>
      <c r="K227"/>
      <c r="L227"/>
      <c r="M227"/>
      <c r="N227"/>
      <c r="O227"/>
    </row>
    <row r="228" spans="3:15" x14ac:dyDescent="0.3">
      <c r="C228" s="49" t="str">
        <f>IF(ISBLANK(BurstClassHr4[[#This Row],[Spk/sec-Average]]),"",IF(BurstClassHr4[[#This Row],[Spk/sec-Average]]&lt;$B$3,"LF","HF"))</f>
        <v/>
      </c>
      <c r="D228" s="49" t="str">
        <f>IF(ISBLANK(BurstClassHr4[[#This Row],[%Spikes in Bursts-All]]),"",IF(BurstClassHr4[[#This Row],[%Spikes in Bursts-All]]&lt;$C$3,"LB","HB"))</f>
        <v/>
      </c>
      <c r="E228" s="50" t="str">
        <f t="shared" si="3"/>
        <v/>
      </c>
      <c r="F228"/>
      <c r="G228"/>
      <c r="H228"/>
      <c r="I228"/>
      <c r="J228"/>
      <c r="K228"/>
      <c r="L228"/>
      <c r="M228"/>
      <c r="N228"/>
      <c r="O228"/>
    </row>
    <row r="229" spans="3:15" x14ac:dyDescent="0.3">
      <c r="C229" s="49" t="str">
        <f>IF(ISBLANK(BurstClassHr4[[#This Row],[Spk/sec-Average]]),"",IF(BurstClassHr4[[#This Row],[Spk/sec-Average]]&lt;$B$3,"LF","HF"))</f>
        <v/>
      </c>
      <c r="D229" s="49" t="str">
        <f>IF(ISBLANK(BurstClassHr4[[#This Row],[%Spikes in Bursts-All]]),"",IF(BurstClassHr4[[#This Row],[%Spikes in Bursts-All]]&lt;$C$3,"LB","HB"))</f>
        <v/>
      </c>
      <c r="E229" s="50" t="str">
        <f t="shared" si="3"/>
        <v/>
      </c>
      <c r="F229"/>
      <c r="G229"/>
      <c r="H229"/>
      <c r="I229"/>
      <c r="J229"/>
      <c r="K229"/>
      <c r="L229"/>
      <c r="M229"/>
      <c r="N229"/>
      <c r="O229"/>
    </row>
    <row r="230" spans="3:15" x14ac:dyDescent="0.3">
      <c r="C230" s="49" t="str">
        <f>IF(ISBLANK(BurstClassHr4[[#This Row],[Spk/sec-Average]]),"",IF(BurstClassHr4[[#This Row],[Spk/sec-Average]]&lt;$B$3,"LF","HF"))</f>
        <v/>
      </c>
      <c r="D230" s="49" t="str">
        <f>IF(ISBLANK(BurstClassHr4[[#This Row],[%Spikes in Bursts-All]]),"",IF(BurstClassHr4[[#This Row],[%Spikes in Bursts-All]]&lt;$C$3,"LB","HB"))</f>
        <v/>
      </c>
      <c r="E230" s="50" t="str">
        <f t="shared" si="3"/>
        <v/>
      </c>
      <c r="F230"/>
      <c r="G230"/>
      <c r="H230"/>
      <c r="I230"/>
      <c r="J230"/>
      <c r="K230"/>
      <c r="L230"/>
      <c r="M230"/>
      <c r="N230"/>
      <c r="O230"/>
    </row>
    <row r="231" spans="3:15" x14ac:dyDescent="0.3">
      <c r="C231" s="49" t="str">
        <f>IF(ISBLANK(BurstClassHr4[[#This Row],[Spk/sec-Average]]),"",IF(BurstClassHr4[[#This Row],[Spk/sec-Average]]&lt;$B$3,"LF","HF"))</f>
        <v/>
      </c>
      <c r="D231" s="49" t="str">
        <f>IF(ISBLANK(BurstClassHr4[[#This Row],[%Spikes in Bursts-All]]),"",IF(BurstClassHr4[[#This Row],[%Spikes in Bursts-All]]&lt;$C$3,"LB","HB"))</f>
        <v/>
      </c>
      <c r="E231" s="50" t="str">
        <f t="shared" si="3"/>
        <v/>
      </c>
      <c r="F231"/>
      <c r="G231"/>
      <c r="H231"/>
      <c r="I231"/>
      <c r="J231"/>
      <c r="K231"/>
      <c r="L231"/>
      <c r="M231"/>
      <c r="N231"/>
      <c r="O231"/>
    </row>
    <row r="232" spans="3:15" x14ac:dyDescent="0.3">
      <c r="C232" s="49" t="str">
        <f>IF(ISBLANK(BurstClassHr4[[#This Row],[Spk/sec-Average]]),"",IF(BurstClassHr4[[#This Row],[Spk/sec-Average]]&lt;$B$3,"LF","HF"))</f>
        <v/>
      </c>
      <c r="D232" s="49" t="str">
        <f>IF(ISBLANK(BurstClassHr4[[#This Row],[%Spikes in Bursts-All]]),"",IF(BurstClassHr4[[#This Row],[%Spikes in Bursts-All]]&lt;$C$3,"LB","HB"))</f>
        <v/>
      </c>
      <c r="E232" s="50" t="str">
        <f t="shared" si="3"/>
        <v/>
      </c>
      <c r="F232"/>
      <c r="G232"/>
      <c r="H232"/>
      <c r="I232"/>
      <c r="J232"/>
      <c r="K232"/>
      <c r="L232"/>
      <c r="M232"/>
      <c r="N232"/>
      <c r="O232"/>
    </row>
    <row r="233" spans="3:15" x14ac:dyDescent="0.3">
      <c r="C233" s="49" t="str">
        <f>IF(ISBLANK(BurstClassHr4[[#This Row],[Spk/sec-Average]]),"",IF(BurstClassHr4[[#This Row],[Spk/sec-Average]]&lt;$B$3,"LF","HF"))</f>
        <v/>
      </c>
      <c r="D233" s="49" t="str">
        <f>IF(ISBLANK(BurstClassHr4[[#This Row],[%Spikes in Bursts-All]]),"",IF(BurstClassHr4[[#This Row],[%Spikes in Bursts-All]]&lt;$C$3,"LB","HB"))</f>
        <v/>
      </c>
      <c r="E233" s="50" t="str">
        <f t="shared" si="3"/>
        <v/>
      </c>
      <c r="F233"/>
      <c r="G233"/>
      <c r="H233"/>
      <c r="I233"/>
      <c r="J233"/>
      <c r="K233"/>
      <c r="L233"/>
      <c r="M233"/>
      <c r="N233"/>
      <c r="O233"/>
    </row>
    <row r="234" spans="3:15" x14ac:dyDescent="0.3">
      <c r="C234" s="49" t="str">
        <f>IF(ISBLANK(BurstClassHr4[[#This Row],[Spk/sec-Average]]),"",IF(BurstClassHr4[[#This Row],[Spk/sec-Average]]&lt;$B$3,"LF","HF"))</f>
        <v/>
      </c>
      <c r="D234" s="49" t="str">
        <f>IF(ISBLANK(BurstClassHr4[[#This Row],[%Spikes in Bursts-All]]),"",IF(BurstClassHr4[[#This Row],[%Spikes in Bursts-All]]&lt;$C$3,"LB","HB"))</f>
        <v/>
      </c>
      <c r="E234" s="50" t="str">
        <f t="shared" si="3"/>
        <v/>
      </c>
      <c r="F234"/>
      <c r="G234"/>
      <c r="H234"/>
      <c r="I234"/>
      <c r="J234"/>
      <c r="K234"/>
      <c r="L234"/>
      <c r="M234"/>
      <c r="N234"/>
      <c r="O234"/>
    </row>
    <row r="235" spans="3:15" x14ac:dyDescent="0.3">
      <c r="C235" s="49" t="str">
        <f>IF(ISBLANK(BurstClassHr4[[#This Row],[Spk/sec-Average]]),"",IF(BurstClassHr4[[#This Row],[Spk/sec-Average]]&lt;$B$3,"LF","HF"))</f>
        <v/>
      </c>
      <c r="D235" s="49" t="str">
        <f>IF(ISBLANK(BurstClassHr4[[#This Row],[%Spikes in Bursts-All]]),"",IF(BurstClassHr4[[#This Row],[%Spikes in Bursts-All]]&lt;$C$3,"LB","HB"))</f>
        <v/>
      </c>
      <c r="E235" s="50" t="str">
        <f t="shared" si="3"/>
        <v/>
      </c>
      <c r="F235"/>
      <c r="G235"/>
      <c r="H235"/>
      <c r="I235"/>
      <c r="J235"/>
      <c r="K235"/>
      <c r="L235"/>
      <c r="M235"/>
      <c r="N235"/>
      <c r="O235"/>
    </row>
    <row r="236" spans="3:15" x14ac:dyDescent="0.3">
      <c r="C236" s="49" t="str">
        <f>IF(ISBLANK(BurstClassHr4[[#This Row],[Spk/sec-Average]]),"",IF(BurstClassHr4[[#This Row],[Spk/sec-Average]]&lt;$B$3,"LF","HF"))</f>
        <v/>
      </c>
      <c r="D236" s="49" t="str">
        <f>IF(ISBLANK(BurstClassHr4[[#This Row],[%Spikes in Bursts-All]]),"",IF(BurstClassHr4[[#This Row],[%Spikes in Bursts-All]]&lt;$C$3,"LB","HB"))</f>
        <v/>
      </c>
      <c r="E236" s="50" t="str">
        <f t="shared" si="3"/>
        <v/>
      </c>
      <c r="F236"/>
      <c r="G236"/>
      <c r="H236"/>
      <c r="I236"/>
      <c r="J236"/>
      <c r="K236"/>
      <c r="L236"/>
      <c r="M236"/>
      <c r="N236"/>
      <c r="O236"/>
    </row>
    <row r="237" spans="3:15" x14ac:dyDescent="0.3">
      <c r="C237" s="49" t="str">
        <f>IF(ISBLANK(BurstClassHr4[[#This Row],[Spk/sec-Average]]),"",IF(BurstClassHr4[[#This Row],[Spk/sec-Average]]&lt;$B$3,"LF","HF"))</f>
        <v/>
      </c>
      <c r="D237" s="49" t="str">
        <f>IF(ISBLANK(BurstClassHr4[[#This Row],[%Spikes in Bursts-All]]),"",IF(BurstClassHr4[[#This Row],[%Spikes in Bursts-All]]&lt;$C$3,"LB","HB"))</f>
        <v/>
      </c>
      <c r="E237" s="50" t="str">
        <f t="shared" si="3"/>
        <v/>
      </c>
      <c r="F237"/>
      <c r="G237"/>
      <c r="H237"/>
      <c r="I237"/>
      <c r="J237"/>
      <c r="K237"/>
      <c r="L237"/>
      <c r="M237"/>
      <c r="N237"/>
      <c r="O237"/>
    </row>
    <row r="238" spans="3:15" x14ac:dyDescent="0.3">
      <c r="C238" s="49" t="str">
        <f>IF(ISBLANK(BurstClassHr4[[#This Row],[Spk/sec-Average]]),"",IF(BurstClassHr4[[#This Row],[Spk/sec-Average]]&lt;$B$3,"LF","HF"))</f>
        <v/>
      </c>
      <c r="D238" s="49" t="str">
        <f>IF(ISBLANK(BurstClassHr4[[#This Row],[%Spikes in Bursts-All]]),"",IF(BurstClassHr4[[#This Row],[%Spikes in Bursts-All]]&lt;$C$3,"LB","HB"))</f>
        <v/>
      </c>
      <c r="E238" s="50" t="str">
        <f t="shared" si="3"/>
        <v/>
      </c>
      <c r="F238"/>
      <c r="G238"/>
      <c r="H238"/>
      <c r="I238"/>
      <c r="J238"/>
      <c r="K238"/>
      <c r="L238"/>
      <c r="M238"/>
      <c r="N238"/>
      <c r="O238"/>
    </row>
    <row r="239" spans="3:15" x14ac:dyDescent="0.3">
      <c r="C239" s="49" t="str">
        <f>IF(ISBLANK(BurstClassHr4[[#This Row],[Spk/sec-Average]]),"",IF(BurstClassHr4[[#This Row],[Spk/sec-Average]]&lt;$B$3,"LF","HF"))</f>
        <v/>
      </c>
      <c r="D239" s="49" t="str">
        <f>IF(ISBLANK(BurstClassHr4[[#This Row],[%Spikes in Bursts-All]]),"",IF(BurstClassHr4[[#This Row],[%Spikes in Bursts-All]]&lt;$C$3,"LB","HB"))</f>
        <v/>
      </c>
      <c r="E239" s="50" t="str">
        <f t="shared" si="3"/>
        <v/>
      </c>
      <c r="F239"/>
      <c r="G239"/>
      <c r="H239"/>
      <c r="I239"/>
      <c r="J239"/>
      <c r="K239"/>
      <c r="L239"/>
      <c r="M239"/>
      <c r="N239"/>
      <c r="O239"/>
    </row>
    <row r="240" spans="3:15" x14ac:dyDescent="0.3">
      <c r="C240" s="49" t="str">
        <f>IF(ISBLANK(BurstClassHr4[[#This Row],[Spk/sec-Average]]),"",IF(BurstClassHr4[[#This Row],[Spk/sec-Average]]&lt;$B$3,"LF","HF"))</f>
        <v/>
      </c>
      <c r="D240" s="49" t="str">
        <f>IF(ISBLANK(BurstClassHr4[[#This Row],[%Spikes in Bursts-All]]),"",IF(BurstClassHr4[[#This Row],[%Spikes in Bursts-All]]&lt;$C$3,"LB","HB"))</f>
        <v/>
      </c>
      <c r="E240" s="50" t="str">
        <f t="shared" si="3"/>
        <v/>
      </c>
      <c r="F240"/>
      <c r="G240"/>
      <c r="H240"/>
      <c r="I240"/>
      <c r="J240"/>
      <c r="K240"/>
      <c r="L240"/>
      <c r="M240"/>
      <c r="N240"/>
      <c r="O240"/>
    </row>
    <row r="241" spans="3:15" x14ac:dyDescent="0.3">
      <c r="C241" s="49" t="str">
        <f>IF(ISBLANK(BurstClassHr4[[#This Row],[Spk/sec-Average]]),"",IF(BurstClassHr4[[#This Row],[Spk/sec-Average]]&lt;$B$3,"LF","HF"))</f>
        <v/>
      </c>
      <c r="D241" s="49" t="str">
        <f>IF(ISBLANK(BurstClassHr4[[#This Row],[%Spikes in Bursts-All]]),"",IF(BurstClassHr4[[#This Row],[%Spikes in Bursts-All]]&lt;$C$3,"LB","HB"))</f>
        <v/>
      </c>
      <c r="E241" s="50" t="str">
        <f t="shared" si="3"/>
        <v/>
      </c>
      <c r="F241"/>
      <c r="G241"/>
      <c r="H241"/>
      <c r="I241"/>
      <c r="J241"/>
      <c r="K241"/>
      <c r="L241"/>
      <c r="M241"/>
      <c r="N241"/>
      <c r="O241"/>
    </row>
    <row r="242" spans="3:15" x14ac:dyDescent="0.3">
      <c r="C242" s="49" t="str">
        <f>IF(ISBLANK(BurstClassHr4[[#This Row],[Spk/sec-Average]]),"",IF(BurstClassHr4[[#This Row],[Spk/sec-Average]]&lt;$B$3,"LF","HF"))</f>
        <v/>
      </c>
      <c r="D242" s="49" t="str">
        <f>IF(ISBLANK(BurstClassHr4[[#This Row],[%Spikes in Bursts-All]]),"",IF(BurstClassHr4[[#This Row],[%Spikes in Bursts-All]]&lt;$C$3,"LB","HB"))</f>
        <v/>
      </c>
      <c r="E242" s="50" t="str">
        <f t="shared" si="3"/>
        <v/>
      </c>
      <c r="F242"/>
      <c r="G242"/>
      <c r="H242"/>
      <c r="I242"/>
      <c r="J242"/>
      <c r="K242"/>
      <c r="L242"/>
      <c r="M242"/>
      <c r="N242"/>
      <c r="O242"/>
    </row>
    <row r="243" spans="3:15" x14ac:dyDescent="0.3">
      <c r="C243" s="49" t="str">
        <f>IF(ISBLANK(BurstClassHr4[[#This Row],[Spk/sec-Average]]),"",IF(BurstClassHr4[[#This Row],[Spk/sec-Average]]&lt;$B$3,"LF","HF"))</f>
        <v/>
      </c>
      <c r="D243" s="49" t="str">
        <f>IF(ISBLANK(BurstClassHr4[[#This Row],[%Spikes in Bursts-All]]),"",IF(BurstClassHr4[[#This Row],[%Spikes in Bursts-All]]&lt;$C$3,"LB","HB"))</f>
        <v/>
      </c>
      <c r="E243" s="50" t="str">
        <f t="shared" si="3"/>
        <v/>
      </c>
      <c r="F243"/>
      <c r="G243"/>
      <c r="H243"/>
      <c r="I243"/>
      <c r="J243"/>
      <c r="K243"/>
      <c r="L243"/>
      <c r="M243"/>
      <c r="N243"/>
      <c r="O243"/>
    </row>
    <row r="244" spans="3:15" x14ac:dyDescent="0.3">
      <c r="C244" s="49" t="str">
        <f>IF(ISBLANK(BurstClassHr4[[#This Row],[Spk/sec-Average]]),"",IF(BurstClassHr4[[#This Row],[Spk/sec-Average]]&lt;$B$3,"LF","HF"))</f>
        <v/>
      </c>
      <c r="D244" s="49" t="str">
        <f>IF(ISBLANK(BurstClassHr4[[#This Row],[%Spikes in Bursts-All]]),"",IF(BurstClassHr4[[#This Row],[%Spikes in Bursts-All]]&lt;$C$3,"LB","HB"))</f>
        <v/>
      </c>
      <c r="E244" s="50" t="str">
        <f t="shared" si="3"/>
        <v/>
      </c>
      <c r="F244"/>
      <c r="G244"/>
      <c r="H244"/>
      <c r="I244"/>
      <c r="J244"/>
      <c r="K244"/>
      <c r="L244"/>
      <c r="M244"/>
      <c r="N244"/>
      <c r="O244"/>
    </row>
    <row r="245" spans="3:15" x14ac:dyDescent="0.3">
      <c r="C245" s="49" t="str">
        <f>IF(ISBLANK(BurstClassHr4[[#This Row],[Spk/sec-Average]]),"",IF(BurstClassHr4[[#This Row],[Spk/sec-Average]]&lt;$B$3,"LF","HF"))</f>
        <v/>
      </c>
      <c r="D245" s="49" t="str">
        <f>IF(ISBLANK(BurstClassHr4[[#This Row],[%Spikes in Bursts-All]]),"",IF(BurstClassHr4[[#This Row],[%Spikes in Bursts-All]]&lt;$C$3,"LB","HB"))</f>
        <v/>
      </c>
      <c r="E245" s="50" t="str">
        <f t="shared" si="3"/>
        <v/>
      </c>
      <c r="F245"/>
      <c r="G245"/>
      <c r="H245"/>
      <c r="I245"/>
      <c r="J245"/>
      <c r="K245"/>
      <c r="L245"/>
      <c r="M245"/>
      <c r="N245"/>
      <c r="O245"/>
    </row>
    <row r="246" spans="3:15" x14ac:dyDescent="0.3">
      <c r="C246" s="49" t="str">
        <f>IF(ISBLANK(BurstClassHr4[[#This Row],[Spk/sec-Average]]),"",IF(BurstClassHr4[[#This Row],[Spk/sec-Average]]&lt;$B$3,"LF","HF"))</f>
        <v/>
      </c>
      <c r="D246" s="49" t="str">
        <f>IF(ISBLANK(BurstClassHr4[[#This Row],[%Spikes in Bursts-All]]),"",IF(BurstClassHr4[[#This Row],[%Spikes in Bursts-All]]&lt;$C$3,"LB","HB"))</f>
        <v/>
      </c>
      <c r="E246" s="50" t="str">
        <f t="shared" si="3"/>
        <v/>
      </c>
      <c r="F246"/>
      <c r="G246"/>
      <c r="H246"/>
      <c r="I246"/>
      <c r="J246"/>
      <c r="K246"/>
      <c r="L246"/>
      <c r="M246"/>
      <c r="N246"/>
      <c r="O246"/>
    </row>
    <row r="247" spans="3:15" x14ac:dyDescent="0.3">
      <c r="C247" s="49" t="str">
        <f>IF(ISBLANK(BurstClassHr4[[#This Row],[Spk/sec-Average]]),"",IF(BurstClassHr4[[#This Row],[Spk/sec-Average]]&lt;$B$3,"LF","HF"))</f>
        <v/>
      </c>
      <c r="D247" s="49" t="str">
        <f>IF(ISBLANK(BurstClassHr4[[#This Row],[%Spikes in Bursts-All]]),"",IF(BurstClassHr4[[#This Row],[%Spikes in Bursts-All]]&lt;$C$3,"LB","HB"))</f>
        <v/>
      </c>
      <c r="E247" s="50" t="str">
        <f t="shared" si="3"/>
        <v/>
      </c>
      <c r="F247"/>
      <c r="G247"/>
      <c r="H247"/>
      <c r="I247"/>
      <c r="J247"/>
      <c r="K247"/>
      <c r="L247"/>
      <c r="M247"/>
      <c r="N247"/>
      <c r="O247"/>
    </row>
    <row r="248" spans="3:15" x14ac:dyDescent="0.3">
      <c r="C248" s="49" t="str">
        <f>IF(ISBLANK(BurstClassHr4[[#This Row],[Spk/sec-Average]]),"",IF(BurstClassHr4[[#This Row],[Spk/sec-Average]]&lt;$B$3,"LF","HF"))</f>
        <v/>
      </c>
      <c r="D248" s="49" t="str">
        <f>IF(ISBLANK(BurstClassHr4[[#This Row],[%Spikes in Bursts-All]]),"",IF(BurstClassHr4[[#This Row],[%Spikes in Bursts-All]]&lt;$C$3,"LB","HB"))</f>
        <v/>
      </c>
      <c r="E248" s="50" t="str">
        <f t="shared" si="3"/>
        <v/>
      </c>
      <c r="F248"/>
      <c r="G248"/>
      <c r="H248"/>
      <c r="I248"/>
      <c r="J248"/>
      <c r="K248"/>
      <c r="L248"/>
      <c r="M248"/>
      <c r="N248"/>
      <c r="O248"/>
    </row>
    <row r="249" spans="3:15" x14ac:dyDescent="0.3">
      <c r="C249" s="49" t="str">
        <f>IF(ISBLANK(BurstClassHr4[[#This Row],[Spk/sec-Average]]),"",IF(BurstClassHr4[[#This Row],[Spk/sec-Average]]&lt;$B$3,"LF","HF"))</f>
        <v/>
      </c>
      <c r="D249" s="49" t="str">
        <f>IF(ISBLANK(BurstClassHr4[[#This Row],[%Spikes in Bursts-All]]),"",IF(BurstClassHr4[[#This Row],[%Spikes in Bursts-All]]&lt;$C$3,"LB","HB"))</f>
        <v/>
      </c>
      <c r="E249" s="50" t="str">
        <f t="shared" si="3"/>
        <v/>
      </c>
      <c r="F249"/>
      <c r="G249"/>
      <c r="H249"/>
      <c r="I249"/>
      <c r="J249"/>
      <c r="K249"/>
      <c r="L249"/>
      <c r="M249"/>
      <c r="N249"/>
      <c r="O249"/>
    </row>
    <row r="250" spans="3:15" x14ac:dyDescent="0.3">
      <c r="C250" s="49" t="str">
        <f>IF(ISBLANK(BurstClassHr4[[#This Row],[Spk/sec-Average]]),"",IF(BurstClassHr4[[#This Row],[Spk/sec-Average]]&lt;$B$3,"LF","HF"))</f>
        <v/>
      </c>
      <c r="D250" s="49" t="str">
        <f>IF(ISBLANK(BurstClassHr4[[#This Row],[%Spikes in Bursts-All]]),"",IF(BurstClassHr4[[#This Row],[%Spikes in Bursts-All]]&lt;$C$3,"LB","HB"))</f>
        <v/>
      </c>
      <c r="E250" s="50" t="str">
        <f t="shared" si="3"/>
        <v/>
      </c>
      <c r="F250"/>
      <c r="G250"/>
      <c r="H250"/>
      <c r="I250"/>
      <c r="J250"/>
      <c r="K250"/>
      <c r="L250"/>
      <c r="M250"/>
      <c r="N250"/>
      <c r="O250"/>
    </row>
    <row r="251" spans="3:15" x14ac:dyDescent="0.3">
      <c r="C251" s="49" t="str">
        <f>IF(ISBLANK(BurstClassHr4[[#This Row],[Spk/sec-Average]]),"",IF(BurstClassHr4[[#This Row],[Spk/sec-Average]]&lt;$B$3,"LF","HF"))</f>
        <v/>
      </c>
      <c r="D251" s="49" t="str">
        <f>IF(ISBLANK(BurstClassHr4[[#This Row],[%Spikes in Bursts-All]]),"",IF(BurstClassHr4[[#This Row],[%Spikes in Bursts-All]]&lt;$C$3,"LB","HB"))</f>
        <v/>
      </c>
      <c r="E251" s="50" t="str">
        <f t="shared" si="3"/>
        <v/>
      </c>
      <c r="F251"/>
      <c r="G251"/>
      <c r="H251"/>
      <c r="I251"/>
      <c r="J251"/>
      <c r="K251"/>
      <c r="L251"/>
      <c r="M251"/>
      <c r="N251"/>
      <c r="O251"/>
    </row>
    <row r="252" spans="3:15" x14ac:dyDescent="0.3">
      <c r="C252" s="49" t="str">
        <f>IF(ISBLANK(BurstClassHr4[[#This Row],[Spk/sec-Average]]),"",IF(BurstClassHr4[[#This Row],[Spk/sec-Average]]&lt;$B$3,"LF","HF"))</f>
        <v/>
      </c>
      <c r="D252" s="49" t="str">
        <f>IF(ISBLANK(BurstClassHr4[[#This Row],[%Spikes in Bursts-All]]),"",IF(BurstClassHr4[[#This Row],[%Spikes in Bursts-All]]&lt;$C$3,"LB","HB"))</f>
        <v/>
      </c>
      <c r="E252" s="50" t="str">
        <f t="shared" si="3"/>
        <v/>
      </c>
      <c r="F252"/>
      <c r="G252"/>
      <c r="H252"/>
      <c r="I252"/>
      <c r="J252"/>
      <c r="K252"/>
      <c r="L252"/>
      <c r="M252"/>
      <c r="N252"/>
      <c r="O252"/>
    </row>
    <row r="253" spans="3:15" x14ac:dyDescent="0.3">
      <c r="C253" s="49" t="str">
        <f>IF(ISBLANK(BurstClassHr4[[#This Row],[Spk/sec-Average]]),"",IF(BurstClassHr4[[#This Row],[Spk/sec-Average]]&lt;$B$3,"LF","HF"))</f>
        <v/>
      </c>
      <c r="D253" s="49" t="str">
        <f>IF(ISBLANK(BurstClassHr4[[#This Row],[%Spikes in Bursts-All]]),"",IF(BurstClassHr4[[#This Row],[%Spikes in Bursts-All]]&lt;$C$3,"LB","HB"))</f>
        <v/>
      </c>
      <c r="E253" s="50" t="str">
        <f t="shared" si="3"/>
        <v/>
      </c>
      <c r="F253"/>
      <c r="G253"/>
      <c r="H253" s="68"/>
      <c r="I253"/>
      <c r="J253"/>
      <c r="K253"/>
      <c r="L253"/>
      <c r="M253"/>
      <c r="N253"/>
      <c r="O253"/>
    </row>
    <row r="254" spans="3:15" x14ac:dyDescent="0.3">
      <c r="C254" s="49" t="str">
        <f>IF(ISBLANK(BurstClassHr4[[#This Row],[Spk/sec-Average]]),"",IF(BurstClassHr4[[#This Row],[Spk/sec-Average]]&lt;$B$3,"LF","HF"))</f>
        <v/>
      </c>
      <c r="D254" s="49" t="str">
        <f>IF(ISBLANK(BurstClassHr4[[#This Row],[%Spikes in Bursts-All]]),"",IF(BurstClassHr4[[#This Row],[%Spikes in Bursts-All]]&lt;$C$3,"LB","HB"))</f>
        <v/>
      </c>
      <c r="E254" s="50" t="str">
        <f t="shared" si="3"/>
        <v/>
      </c>
      <c r="F254"/>
      <c r="G254"/>
      <c r="H254"/>
      <c r="I254"/>
      <c r="J254"/>
      <c r="K254"/>
      <c r="L254"/>
      <c r="M254"/>
      <c r="N254"/>
      <c r="O254"/>
    </row>
    <row r="255" spans="3:15" x14ac:dyDescent="0.3">
      <c r="C255" s="49" t="str">
        <f>IF(ISBLANK(BurstClassHr4[[#This Row],[Spk/sec-Average]]),"",IF(BurstClassHr4[[#This Row],[Spk/sec-Average]]&lt;$B$3,"LF","HF"))</f>
        <v/>
      </c>
      <c r="D255" s="49" t="str">
        <f>IF(ISBLANK(BurstClassHr4[[#This Row],[%Spikes in Bursts-All]]),"",IF(BurstClassHr4[[#This Row],[%Spikes in Bursts-All]]&lt;$C$3,"LB","HB"))</f>
        <v/>
      </c>
      <c r="E255" s="50" t="str">
        <f t="shared" si="3"/>
        <v/>
      </c>
      <c r="F255"/>
      <c r="G255"/>
      <c r="H255"/>
      <c r="I255"/>
      <c r="J255"/>
      <c r="K255"/>
      <c r="L255"/>
      <c r="M255"/>
      <c r="N255"/>
      <c r="O255"/>
    </row>
    <row r="256" spans="3:15" x14ac:dyDescent="0.3">
      <c r="C256" s="49" t="str">
        <f>IF(ISBLANK(BurstClassHr4[[#This Row],[Spk/sec-Average]]),"",IF(BurstClassHr4[[#This Row],[Spk/sec-Average]]&lt;$B$3,"LF","HF"))</f>
        <v/>
      </c>
      <c r="D256" s="49" t="str">
        <f>IF(ISBLANK(BurstClassHr4[[#This Row],[%Spikes in Bursts-All]]),"",IF(BurstClassHr4[[#This Row],[%Spikes in Bursts-All]]&lt;$C$3,"LB","HB"))</f>
        <v/>
      </c>
      <c r="E256" s="50" t="str">
        <f t="shared" si="3"/>
        <v/>
      </c>
      <c r="F256"/>
      <c r="G256"/>
      <c r="H256" s="68"/>
      <c r="I256"/>
      <c r="J256"/>
      <c r="K256"/>
      <c r="L256"/>
      <c r="M256"/>
      <c r="N256"/>
      <c r="O256"/>
    </row>
    <row r="257" spans="3:15" x14ac:dyDescent="0.3">
      <c r="C257" s="49" t="str">
        <f>IF(ISBLANK(BurstClassHr4[[#This Row],[Spk/sec-Average]]),"",IF(BurstClassHr4[[#This Row],[Spk/sec-Average]]&lt;$B$3,"LF","HF"))</f>
        <v/>
      </c>
      <c r="D257" s="49" t="str">
        <f>IF(ISBLANK(BurstClassHr4[[#This Row],[%Spikes in Bursts-All]]),"",IF(BurstClassHr4[[#This Row],[%Spikes in Bursts-All]]&lt;$C$3,"LB","HB"))</f>
        <v/>
      </c>
      <c r="E257" s="50" t="str">
        <f t="shared" si="3"/>
        <v/>
      </c>
      <c r="F257"/>
      <c r="G257"/>
      <c r="H257" s="68"/>
      <c r="I257"/>
      <c r="J257"/>
      <c r="K257"/>
      <c r="L257"/>
      <c r="M257"/>
      <c r="N257"/>
      <c r="O257"/>
    </row>
    <row r="258" spans="3:15" x14ac:dyDescent="0.3">
      <c r="C258" s="49" t="str">
        <f>IF(ISBLANK(BurstClassHr4[[#This Row],[Spk/sec-Average]]),"",IF(BurstClassHr4[[#This Row],[Spk/sec-Average]]&lt;$B$3,"LF","HF"))</f>
        <v/>
      </c>
      <c r="D258" s="49" t="str">
        <f>IF(ISBLANK(BurstClassHr4[[#This Row],[%Spikes in Bursts-All]]),"",IF(BurstClassHr4[[#This Row],[%Spikes in Bursts-All]]&lt;$C$3,"LB","HB"))</f>
        <v/>
      </c>
      <c r="E258" s="50" t="str">
        <f t="shared" si="3"/>
        <v/>
      </c>
      <c r="F258"/>
      <c r="G258"/>
      <c r="H258" s="68"/>
      <c r="I258"/>
      <c r="J258"/>
      <c r="K258"/>
      <c r="L258"/>
      <c r="M258"/>
      <c r="N258"/>
      <c r="O258"/>
    </row>
    <row r="259" spans="3:15" x14ac:dyDescent="0.3">
      <c r="C259" s="49" t="str">
        <f>IF(ISBLANK(BurstClassHr4[[#This Row],[Spk/sec-Average]]),"",IF(BurstClassHr4[[#This Row],[Spk/sec-Average]]&lt;$B$3,"LF","HF"))</f>
        <v/>
      </c>
      <c r="D259" s="49" t="str">
        <f>IF(ISBLANK(BurstClassHr4[[#This Row],[%Spikes in Bursts-All]]),"",IF(BurstClassHr4[[#This Row],[%Spikes in Bursts-All]]&lt;$C$3,"LB","HB"))</f>
        <v/>
      </c>
      <c r="E259" s="50" t="str">
        <f t="shared" si="3"/>
        <v/>
      </c>
      <c r="F259"/>
      <c r="G259"/>
      <c r="H259"/>
      <c r="I259"/>
      <c r="J259"/>
      <c r="K259"/>
      <c r="L259"/>
      <c r="M259"/>
      <c r="N259"/>
      <c r="O259"/>
    </row>
    <row r="260" spans="3:15" x14ac:dyDescent="0.3">
      <c r="C260" s="49" t="str">
        <f>IF(ISBLANK(BurstClassHr4[[#This Row],[Spk/sec-Average]]),"",IF(BurstClassHr4[[#This Row],[Spk/sec-Average]]&lt;$B$3,"LF","HF"))</f>
        <v/>
      </c>
      <c r="D260" s="49" t="str">
        <f>IF(ISBLANK(BurstClassHr4[[#This Row],[%Spikes in Bursts-All]]),"",IF(BurstClassHr4[[#This Row],[%Spikes in Bursts-All]]&lt;$C$3,"LB","HB"))</f>
        <v/>
      </c>
      <c r="E260" s="50" t="str">
        <f t="shared" si="3"/>
        <v/>
      </c>
      <c r="F260"/>
      <c r="G260"/>
      <c r="H260"/>
      <c r="I260"/>
      <c r="J260"/>
      <c r="K260"/>
      <c r="L260"/>
      <c r="M260"/>
      <c r="N260"/>
      <c r="O260"/>
    </row>
    <row r="261" spans="3:15" x14ac:dyDescent="0.3">
      <c r="C261" s="49" t="str">
        <f>IF(ISBLANK(BurstClassHr4[[#This Row],[Spk/sec-Average]]),"",IF(BurstClassHr4[[#This Row],[Spk/sec-Average]]&lt;$B$3,"LF","HF"))</f>
        <v/>
      </c>
      <c r="D261" s="49" t="str">
        <f>IF(ISBLANK(BurstClassHr4[[#This Row],[%Spikes in Bursts-All]]),"",IF(BurstClassHr4[[#This Row],[%Spikes in Bursts-All]]&lt;$C$3,"LB","HB"))</f>
        <v/>
      </c>
      <c r="E261" s="50" t="str">
        <f t="shared" si="3"/>
        <v/>
      </c>
      <c r="F261"/>
      <c r="G261"/>
      <c r="H261"/>
      <c r="I261"/>
      <c r="J261"/>
      <c r="K261"/>
      <c r="L261"/>
      <c r="M261"/>
      <c r="N261"/>
      <c r="O261"/>
    </row>
    <row r="262" spans="3:15" x14ac:dyDescent="0.3">
      <c r="C262" s="49" t="str">
        <f>IF(ISBLANK(BurstClassHr4[[#This Row],[Spk/sec-Average]]),"",IF(BurstClassHr4[[#This Row],[Spk/sec-Average]]&lt;$B$3,"LF","HF"))</f>
        <v/>
      </c>
      <c r="D262" s="49" t="str">
        <f>IF(ISBLANK(BurstClassHr4[[#This Row],[%Spikes in Bursts-All]]),"",IF(BurstClassHr4[[#This Row],[%Spikes in Bursts-All]]&lt;$C$3,"LB","HB"))</f>
        <v/>
      </c>
      <c r="E262" s="50" t="str">
        <f t="shared" si="3"/>
        <v/>
      </c>
      <c r="F262"/>
      <c r="G262"/>
      <c r="H262" s="68"/>
      <c r="I262"/>
      <c r="J262"/>
      <c r="K262"/>
      <c r="L262"/>
      <c r="M262"/>
      <c r="N262"/>
      <c r="O262"/>
    </row>
    <row r="263" spans="3:15" x14ac:dyDescent="0.3">
      <c r="C263" s="49" t="str">
        <f>IF(ISBLANK(BurstClassHr4[[#This Row],[Spk/sec-Average]]),"",IF(BurstClassHr4[[#This Row],[Spk/sec-Average]]&lt;$B$3,"LF","HF"))</f>
        <v/>
      </c>
      <c r="D263" s="49" t="str">
        <f>IF(ISBLANK(BurstClassHr4[[#This Row],[%Spikes in Bursts-All]]),"",IF(BurstClassHr4[[#This Row],[%Spikes in Bursts-All]]&lt;$C$3,"LB","HB"))</f>
        <v/>
      </c>
      <c r="E263" s="50" t="str">
        <f t="shared" si="3"/>
        <v/>
      </c>
      <c r="F263"/>
      <c r="G263"/>
      <c r="H263"/>
      <c r="I263"/>
      <c r="J263"/>
      <c r="K263"/>
      <c r="L263"/>
      <c r="M263"/>
      <c r="N263"/>
      <c r="O263"/>
    </row>
    <row r="264" spans="3:15" x14ac:dyDescent="0.3">
      <c r="C264" s="49" t="str">
        <f>IF(ISBLANK(BurstClassHr4[[#This Row],[Spk/sec-Average]]),"",IF(BurstClassHr4[[#This Row],[Spk/sec-Average]]&lt;$B$3,"LF","HF"))</f>
        <v/>
      </c>
      <c r="D264" s="49" t="str">
        <f>IF(ISBLANK(BurstClassHr4[[#This Row],[%Spikes in Bursts-All]]),"",IF(BurstClassHr4[[#This Row],[%Spikes in Bursts-All]]&lt;$C$3,"LB","HB"))</f>
        <v/>
      </c>
      <c r="E264" s="50" t="str">
        <f t="shared" si="3"/>
        <v/>
      </c>
      <c r="F264"/>
      <c r="G264"/>
      <c r="H264"/>
      <c r="I264"/>
      <c r="J264"/>
      <c r="K264"/>
      <c r="L264"/>
      <c r="M264"/>
      <c r="N264"/>
      <c r="O264"/>
    </row>
    <row r="265" spans="3:15" x14ac:dyDescent="0.3">
      <c r="C265" s="49" t="str">
        <f>IF(ISBLANK(BurstClassHr4[[#This Row],[Spk/sec-Average]]),"",IF(BurstClassHr4[[#This Row],[Spk/sec-Average]]&lt;$B$3,"LF","HF"))</f>
        <v/>
      </c>
      <c r="D265" s="49" t="str">
        <f>IF(ISBLANK(BurstClassHr4[[#This Row],[%Spikes in Bursts-All]]),"",IF(BurstClassHr4[[#This Row],[%Spikes in Bursts-All]]&lt;$C$3,"LB","HB"))</f>
        <v/>
      </c>
      <c r="E265" s="50" t="str">
        <f t="shared" si="3"/>
        <v/>
      </c>
      <c r="F265"/>
      <c r="G265"/>
      <c r="H265" s="68"/>
      <c r="I265"/>
      <c r="J265"/>
      <c r="K265"/>
      <c r="L265"/>
      <c r="M265"/>
      <c r="N265"/>
      <c r="O265"/>
    </row>
    <row r="266" spans="3:15" x14ac:dyDescent="0.3">
      <c r="C266" s="49" t="str">
        <f>IF(ISBLANK(BurstClassHr4[[#This Row],[Spk/sec-Average]]),"",IF(BurstClassHr4[[#This Row],[Spk/sec-Average]]&lt;$B$3,"LF","HF"))</f>
        <v/>
      </c>
      <c r="D266" s="49" t="str">
        <f>IF(ISBLANK(BurstClassHr4[[#This Row],[%Spikes in Bursts-All]]),"",IF(BurstClassHr4[[#This Row],[%Spikes in Bursts-All]]&lt;$C$3,"LB","HB"))</f>
        <v/>
      </c>
      <c r="E266" s="50" t="str">
        <f t="shared" si="3"/>
        <v/>
      </c>
      <c r="F266"/>
      <c r="G266"/>
      <c r="H266"/>
      <c r="I266"/>
      <c r="J266"/>
      <c r="K266"/>
      <c r="L266"/>
      <c r="M266"/>
      <c r="N266"/>
      <c r="O266"/>
    </row>
    <row r="267" spans="3:15" x14ac:dyDescent="0.3">
      <c r="C267" s="49" t="str">
        <f>IF(ISBLANK(BurstClassHr4[[#This Row],[Spk/sec-Average]]),"",IF(BurstClassHr4[[#This Row],[Spk/sec-Average]]&lt;$B$3,"LF","HF"))</f>
        <v/>
      </c>
      <c r="D267" s="49" t="str">
        <f>IF(ISBLANK(BurstClassHr4[[#This Row],[%Spikes in Bursts-All]]),"",IF(BurstClassHr4[[#This Row],[%Spikes in Bursts-All]]&lt;$C$3,"LB","HB"))</f>
        <v/>
      </c>
      <c r="E267" s="50" t="str">
        <f t="shared" si="3"/>
        <v/>
      </c>
      <c r="F267"/>
      <c r="G267"/>
      <c r="H267" s="68"/>
      <c r="I267"/>
      <c r="J267"/>
      <c r="K267"/>
      <c r="L267"/>
      <c r="M267"/>
      <c r="N267"/>
      <c r="O267"/>
    </row>
    <row r="268" spans="3:15" x14ac:dyDescent="0.3">
      <c r="C268" s="49" t="str">
        <f>IF(ISBLANK(BurstClassHr4[[#This Row],[Spk/sec-Average]]),"",IF(BurstClassHr4[[#This Row],[Spk/sec-Average]]&lt;$B$3,"LF","HF"))</f>
        <v/>
      </c>
      <c r="D268" s="49" t="str">
        <f>IF(ISBLANK(BurstClassHr4[[#This Row],[%Spikes in Bursts-All]]),"",IF(BurstClassHr4[[#This Row],[%Spikes in Bursts-All]]&lt;$C$3,"LB","HB"))</f>
        <v/>
      </c>
      <c r="E268" s="50" t="str">
        <f t="shared" si="3"/>
        <v/>
      </c>
      <c r="F268"/>
      <c r="G268"/>
      <c r="H268" s="68"/>
      <c r="I268"/>
      <c r="J268"/>
      <c r="K268"/>
      <c r="L268"/>
      <c r="M268"/>
      <c r="N268"/>
      <c r="O268"/>
    </row>
    <row r="269" spans="3:15" x14ac:dyDescent="0.3">
      <c r="C269" s="49" t="str">
        <f>IF(ISBLANK(BurstClassHr4[[#This Row],[Spk/sec-Average]]),"",IF(BurstClassHr4[[#This Row],[Spk/sec-Average]]&lt;$B$3,"LF","HF"))</f>
        <v/>
      </c>
      <c r="D269" s="49" t="str">
        <f>IF(ISBLANK(BurstClassHr4[[#This Row],[%Spikes in Bursts-All]]),"",IF(BurstClassHr4[[#This Row],[%Spikes in Bursts-All]]&lt;$C$3,"LB","HB"))</f>
        <v/>
      </c>
      <c r="E269" s="50" t="str">
        <f t="shared" si="3"/>
        <v/>
      </c>
      <c r="F269"/>
      <c r="G269"/>
      <c r="H269"/>
      <c r="I269"/>
      <c r="J269"/>
      <c r="K269"/>
      <c r="L269"/>
      <c r="M269"/>
      <c r="N269"/>
      <c r="O269"/>
    </row>
    <row r="270" spans="3:15" x14ac:dyDescent="0.3">
      <c r="C270" s="49" t="str">
        <f>IF(ISBLANK(BurstClassHr4[[#This Row],[Spk/sec-Average]]),"",IF(BurstClassHr4[[#This Row],[Spk/sec-Average]]&lt;$B$3,"LF","HF"))</f>
        <v/>
      </c>
      <c r="D270" s="49" t="str">
        <f>IF(ISBLANK(BurstClassHr4[[#This Row],[%Spikes in Bursts-All]]),"",IF(BurstClassHr4[[#This Row],[%Spikes in Bursts-All]]&lt;$C$3,"LB","HB"))</f>
        <v/>
      </c>
      <c r="E270" s="50" t="str">
        <f t="shared" si="3"/>
        <v/>
      </c>
      <c r="F270"/>
      <c r="G270"/>
      <c r="H270" s="68"/>
      <c r="I270"/>
      <c r="J270"/>
      <c r="K270"/>
      <c r="L270"/>
      <c r="M270"/>
      <c r="N270"/>
      <c r="O270"/>
    </row>
    <row r="271" spans="3:15" x14ac:dyDescent="0.3">
      <c r="C271" s="49" t="str">
        <f>IF(ISBLANK(BurstClassHr4[[#This Row],[Spk/sec-Average]]),"",IF(BurstClassHr4[[#This Row],[Spk/sec-Average]]&lt;$B$3,"LF","HF"))</f>
        <v/>
      </c>
      <c r="D271" s="49" t="str">
        <f>IF(ISBLANK(BurstClassHr4[[#This Row],[%Spikes in Bursts-All]]),"",IF(BurstClassHr4[[#This Row],[%Spikes in Bursts-All]]&lt;$C$3,"LB","HB"))</f>
        <v/>
      </c>
      <c r="E271" s="50" t="str">
        <f t="shared" si="3"/>
        <v/>
      </c>
      <c r="F271"/>
      <c r="G271"/>
      <c r="H271"/>
      <c r="I271"/>
      <c r="J271"/>
      <c r="K271"/>
      <c r="L271"/>
      <c r="M271"/>
      <c r="N271"/>
      <c r="O271"/>
    </row>
    <row r="272" spans="3:15" x14ac:dyDescent="0.3">
      <c r="C272" s="49" t="str">
        <f>IF(ISBLANK(BurstClassHr4[[#This Row],[Spk/sec-Average]]),"",IF(BurstClassHr4[[#This Row],[Spk/sec-Average]]&lt;$B$3,"LF","HF"))</f>
        <v/>
      </c>
      <c r="D272" s="49" t="str">
        <f>IF(ISBLANK(BurstClassHr4[[#This Row],[%Spikes in Bursts-All]]),"",IF(BurstClassHr4[[#This Row],[%Spikes in Bursts-All]]&lt;$C$3,"LB","HB"))</f>
        <v/>
      </c>
      <c r="E272" s="50" t="str">
        <f t="shared" si="3"/>
        <v/>
      </c>
      <c r="F272"/>
      <c r="G272"/>
      <c r="H272"/>
      <c r="I272"/>
      <c r="J272"/>
      <c r="K272"/>
      <c r="L272"/>
      <c r="M272"/>
      <c r="N272"/>
      <c r="O272"/>
    </row>
    <row r="273" spans="3:15" x14ac:dyDescent="0.3">
      <c r="C273" s="49" t="str">
        <f>IF(ISBLANK(BurstClassHr4[[#This Row],[Spk/sec-Average]]),"",IF(BurstClassHr4[[#This Row],[Spk/sec-Average]]&lt;$B$3,"LF","HF"))</f>
        <v/>
      </c>
      <c r="D273" s="49" t="str">
        <f>IF(ISBLANK(BurstClassHr4[[#This Row],[%Spikes in Bursts-All]]),"",IF(BurstClassHr4[[#This Row],[%Spikes in Bursts-All]]&lt;$C$3,"LB","HB"))</f>
        <v/>
      </c>
      <c r="E273" s="50" t="str">
        <f t="shared" si="3"/>
        <v/>
      </c>
      <c r="F273"/>
      <c r="G273"/>
      <c r="H273"/>
      <c r="I273"/>
      <c r="J273"/>
      <c r="K273"/>
      <c r="L273"/>
      <c r="M273"/>
      <c r="N273"/>
      <c r="O273"/>
    </row>
    <row r="274" spans="3:15" x14ac:dyDescent="0.3">
      <c r="C274" s="49" t="str">
        <f>IF(ISBLANK(BurstClassHr4[[#This Row],[Spk/sec-Average]]),"",IF(BurstClassHr4[[#This Row],[Spk/sec-Average]]&lt;$B$3,"LF","HF"))</f>
        <v/>
      </c>
      <c r="D274" s="49" t="str">
        <f>IF(ISBLANK(BurstClassHr4[[#This Row],[%Spikes in Bursts-All]]),"",IF(BurstClassHr4[[#This Row],[%Spikes in Bursts-All]]&lt;$C$3,"LB","HB"))</f>
        <v/>
      </c>
      <c r="E274" s="50" t="str">
        <f t="shared" si="3"/>
        <v/>
      </c>
      <c r="F274"/>
      <c r="G274"/>
      <c r="H274"/>
      <c r="I274"/>
      <c r="J274"/>
      <c r="K274"/>
      <c r="L274"/>
      <c r="M274"/>
      <c r="N274"/>
      <c r="O274"/>
    </row>
    <row r="275" spans="3:15" x14ac:dyDescent="0.3">
      <c r="C275" s="49" t="str">
        <f>IF(ISBLANK(BurstClassHr4[[#This Row],[Spk/sec-Average]]),"",IF(BurstClassHr4[[#This Row],[Spk/sec-Average]]&lt;$B$3,"LF","HF"))</f>
        <v/>
      </c>
      <c r="D275" s="49" t="str">
        <f>IF(ISBLANK(BurstClassHr4[[#This Row],[%Spikes in Bursts-All]]),"",IF(BurstClassHr4[[#This Row],[%Spikes in Bursts-All]]&lt;$C$3,"LB","HB"))</f>
        <v/>
      </c>
      <c r="E275" s="50" t="str">
        <f t="shared" si="3"/>
        <v/>
      </c>
      <c r="F275"/>
      <c r="G275"/>
      <c r="H275"/>
      <c r="I275"/>
      <c r="J275"/>
      <c r="K275"/>
      <c r="L275"/>
      <c r="M275"/>
      <c r="N275"/>
      <c r="O275"/>
    </row>
    <row r="276" spans="3:15" x14ac:dyDescent="0.3">
      <c r="C276" s="49" t="str">
        <f>IF(ISBLANK(BurstClassHr4[[#This Row],[Spk/sec-Average]]),"",IF(BurstClassHr4[[#This Row],[Spk/sec-Average]]&lt;$B$3,"LF","HF"))</f>
        <v/>
      </c>
      <c r="D276" s="49" t="str">
        <f>IF(ISBLANK(BurstClassHr4[[#This Row],[%Spikes in Bursts-All]]),"",IF(BurstClassHr4[[#This Row],[%Spikes in Bursts-All]]&lt;$C$3,"LB","HB"))</f>
        <v/>
      </c>
      <c r="E276" s="50" t="str">
        <f t="shared" si="3"/>
        <v/>
      </c>
      <c r="F276"/>
      <c r="G276"/>
      <c r="H276"/>
      <c r="I276"/>
      <c r="J276"/>
      <c r="K276"/>
      <c r="L276"/>
      <c r="M276"/>
      <c r="N276"/>
      <c r="O276"/>
    </row>
    <row r="277" spans="3:15" x14ac:dyDescent="0.3">
      <c r="C277" s="49" t="str">
        <f>IF(ISBLANK(BurstClassHr4[[#This Row],[Spk/sec-Average]]),"",IF(BurstClassHr4[[#This Row],[Spk/sec-Average]]&lt;$B$3,"LF","HF"))</f>
        <v/>
      </c>
      <c r="D277" s="49" t="str">
        <f>IF(ISBLANK(BurstClassHr4[[#This Row],[%Spikes in Bursts-All]]),"",IF(BurstClassHr4[[#This Row],[%Spikes in Bursts-All]]&lt;$C$3,"LB","HB"))</f>
        <v/>
      </c>
      <c r="E277" s="50" t="str">
        <f t="shared" si="3"/>
        <v/>
      </c>
      <c r="F277"/>
      <c r="G277"/>
      <c r="H277"/>
      <c r="I277"/>
      <c r="J277"/>
      <c r="K277"/>
      <c r="L277"/>
      <c r="M277"/>
      <c r="N277"/>
      <c r="O277"/>
    </row>
    <row r="278" spans="3:15" x14ac:dyDescent="0.3">
      <c r="C278" s="49" t="str">
        <f>IF(ISBLANK(BurstClassHr4[[#This Row],[Spk/sec-Average]]),"",IF(BurstClassHr4[[#This Row],[Spk/sec-Average]]&lt;$B$3,"LF","HF"))</f>
        <v/>
      </c>
      <c r="D278" s="49" t="str">
        <f>IF(ISBLANK(BurstClassHr4[[#This Row],[%Spikes in Bursts-All]]),"",IF(BurstClassHr4[[#This Row],[%Spikes in Bursts-All]]&lt;$C$3,"LB","HB"))</f>
        <v/>
      </c>
      <c r="E278" s="50" t="str">
        <f t="shared" si="3"/>
        <v/>
      </c>
      <c r="F278"/>
      <c r="G278"/>
      <c r="H278"/>
      <c r="I278"/>
      <c r="J278"/>
      <c r="K278"/>
      <c r="L278"/>
      <c r="M278"/>
      <c r="N278"/>
      <c r="O278"/>
    </row>
    <row r="279" spans="3:15" x14ac:dyDescent="0.3">
      <c r="C279" s="49" t="str">
        <f>IF(ISBLANK(BurstClassHr4[[#This Row],[Spk/sec-Average]]),"",IF(BurstClassHr4[[#This Row],[Spk/sec-Average]]&lt;$B$3,"LF","HF"))</f>
        <v/>
      </c>
      <c r="D279" s="49" t="str">
        <f>IF(ISBLANK(BurstClassHr4[[#This Row],[%Spikes in Bursts-All]]),"",IF(BurstClassHr4[[#This Row],[%Spikes in Bursts-All]]&lt;$C$3,"LB","HB"))</f>
        <v/>
      </c>
      <c r="E279" s="50" t="str">
        <f t="shared" si="3"/>
        <v/>
      </c>
      <c r="F279"/>
      <c r="G279"/>
      <c r="H279"/>
      <c r="I279"/>
      <c r="J279"/>
      <c r="K279"/>
      <c r="L279"/>
      <c r="M279"/>
      <c r="N279"/>
      <c r="O279"/>
    </row>
    <row r="280" spans="3:15" x14ac:dyDescent="0.3">
      <c r="C280" s="49" t="str">
        <f>IF(ISBLANK(BurstClassHr4[[#This Row],[Spk/sec-Average]]),"",IF(BurstClassHr4[[#This Row],[Spk/sec-Average]]&lt;$B$3,"LF","HF"))</f>
        <v/>
      </c>
      <c r="D280" s="49" t="str">
        <f>IF(ISBLANK(BurstClassHr4[[#This Row],[%Spikes in Bursts-All]]),"",IF(BurstClassHr4[[#This Row],[%Spikes in Bursts-All]]&lt;$C$3,"LB","HB"))</f>
        <v/>
      </c>
      <c r="E280" s="50" t="str">
        <f t="shared" si="3"/>
        <v/>
      </c>
      <c r="F280"/>
      <c r="G280"/>
      <c r="H280"/>
      <c r="I280"/>
      <c r="J280"/>
      <c r="K280"/>
      <c r="L280"/>
      <c r="M280"/>
      <c r="N280"/>
      <c r="O280"/>
    </row>
    <row r="281" spans="3:15" x14ac:dyDescent="0.3">
      <c r="C281" s="49" t="str">
        <f>IF(ISBLANK(BurstClassHr4[[#This Row],[Spk/sec-Average]]),"",IF(BurstClassHr4[[#This Row],[Spk/sec-Average]]&lt;$B$3,"LF","HF"))</f>
        <v/>
      </c>
      <c r="D281" s="49" t="str">
        <f>IF(ISBLANK(BurstClassHr4[[#This Row],[%Spikes in Bursts-All]]),"",IF(BurstClassHr4[[#This Row],[%Spikes in Bursts-All]]&lt;$C$3,"LB","HB"))</f>
        <v/>
      </c>
      <c r="E281" s="50" t="str">
        <f t="shared" si="3"/>
        <v/>
      </c>
      <c r="F281"/>
      <c r="G281"/>
      <c r="H281"/>
      <c r="I281"/>
      <c r="J281"/>
      <c r="K281"/>
      <c r="L281"/>
      <c r="M281"/>
      <c r="N281"/>
      <c r="O281"/>
    </row>
    <row r="282" spans="3:15" x14ac:dyDescent="0.3">
      <c r="C282" s="49" t="str">
        <f>IF(ISBLANK(BurstClassHr4[[#This Row],[Spk/sec-Average]]),"",IF(BurstClassHr4[[#This Row],[Spk/sec-Average]]&lt;$B$3,"LF","HF"))</f>
        <v/>
      </c>
      <c r="D282" s="49" t="str">
        <f>IF(ISBLANK(BurstClassHr4[[#This Row],[%Spikes in Bursts-All]]),"",IF(BurstClassHr4[[#This Row],[%Spikes in Bursts-All]]&lt;$C$3,"LB","HB"))</f>
        <v/>
      </c>
      <c r="E282" s="50" t="str">
        <f t="shared" ref="E282:E345" si="4">CONCATENATE(C282,D282)</f>
        <v/>
      </c>
      <c r="F282"/>
      <c r="G282"/>
      <c r="H282" s="68"/>
      <c r="I282"/>
      <c r="J282"/>
      <c r="K282"/>
      <c r="L282"/>
      <c r="M282"/>
      <c r="N282"/>
      <c r="O282"/>
    </row>
    <row r="283" spans="3:15" x14ac:dyDescent="0.3">
      <c r="C283" s="49" t="str">
        <f>IF(ISBLANK(BurstClassHr4[[#This Row],[Spk/sec-Average]]),"",IF(BurstClassHr4[[#This Row],[Spk/sec-Average]]&lt;$B$3,"LF","HF"))</f>
        <v/>
      </c>
      <c r="D283" s="49" t="str">
        <f>IF(ISBLANK(BurstClassHr4[[#This Row],[%Spikes in Bursts-All]]),"",IF(BurstClassHr4[[#This Row],[%Spikes in Bursts-All]]&lt;$C$3,"LB","HB"))</f>
        <v/>
      </c>
      <c r="E283" s="50" t="str">
        <f t="shared" si="4"/>
        <v/>
      </c>
      <c r="F283"/>
      <c r="G283"/>
      <c r="H283"/>
      <c r="I283"/>
      <c r="J283"/>
      <c r="K283"/>
      <c r="L283"/>
      <c r="M283"/>
      <c r="N283"/>
      <c r="O283"/>
    </row>
    <row r="284" spans="3:15" x14ac:dyDescent="0.3">
      <c r="C284" s="49" t="str">
        <f>IF(ISBLANK(BurstClassHr4[[#This Row],[Spk/sec-Average]]),"",IF(BurstClassHr4[[#This Row],[Spk/sec-Average]]&lt;$B$3,"LF","HF"))</f>
        <v/>
      </c>
      <c r="D284" s="49" t="str">
        <f>IF(ISBLANK(BurstClassHr4[[#This Row],[%Spikes in Bursts-All]]),"",IF(BurstClassHr4[[#This Row],[%Spikes in Bursts-All]]&lt;$C$3,"LB","HB"))</f>
        <v/>
      </c>
      <c r="E284" s="50" t="str">
        <f t="shared" si="4"/>
        <v/>
      </c>
      <c r="F284"/>
      <c r="G284"/>
      <c r="H284"/>
      <c r="I284"/>
      <c r="J284"/>
      <c r="K284"/>
      <c r="L284"/>
      <c r="M284"/>
      <c r="N284"/>
      <c r="O284"/>
    </row>
    <row r="285" spans="3:15" x14ac:dyDescent="0.3">
      <c r="C285" s="49" t="str">
        <f>IF(ISBLANK(BurstClassHr4[[#This Row],[Spk/sec-Average]]),"",IF(BurstClassHr4[[#This Row],[Spk/sec-Average]]&lt;$B$3,"LF","HF"))</f>
        <v/>
      </c>
      <c r="D285" s="49" t="str">
        <f>IF(ISBLANK(BurstClassHr4[[#This Row],[%Spikes in Bursts-All]]),"",IF(BurstClassHr4[[#This Row],[%Spikes in Bursts-All]]&lt;$C$3,"LB","HB"))</f>
        <v/>
      </c>
      <c r="E285" s="50" t="str">
        <f t="shared" si="4"/>
        <v/>
      </c>
      <c r="F285"/>
      <c r="G285"/>
      <c r="H285" s="68"/>
      <c r="I285"/>
      <c r="J285"/>
      <c r="K285"/>
      <c r="L285"/>
      <c r="M285"/>
      <c r="N285"/>
      <c r="O285"/>
    </row>
    <row r="286" spans="3:15" x14ac:dyDescent="0.3">
      <c r="C286" s="49" t="str">
        <f>IF(ISBLANK(BurstClassHr4[[#This Row],[Spk/sec-Average]]),"",IF(BurstClassHr4[[#This Row],[Spk/sec-Average]]&lt;$B$3,"LF","HF"))</f>
        <v/>
      </c>
      <c r="D286" s="49" t="str">
        <f>IF(ISBLANK(BurstClassHr4[[#This Row],[%Spikes in Bursts-All]]),"",IF(BurstClassHr4[[#This Row],[%Spikes in Bursts-All]]&lt;$C$3,"LB","HB"))</f>
        <v/>
      </c>
      <c r="E286" s="50" t="str">
        <f t="shared" si="4"/>
        <v/>
      </c>
      <c r="F286"/>
      <c r="G286"/>
      <c r="H286" s="68"/>
      <c r="I286"/>
      <c r="J286"/>
      <c r="K286"/>
      <c r="L286"/>
      <c r="M286"/>
      <c r="N286"/>
      <c r="O286"/>
    </row>
    <row r="287" spans="3:15" x14ac:dyDescent="0.3">
      <c r="C287" s="49" t="str">
        <f>IF(ISBLANK(BurstClassHr4[[#This Row],[Spk/sec-Average]]),"",IF(BurstClassHr4[[#This Row],[Spk/sec-Average]]&lt;$B$3,"LF","HF"))</f>
        <v/>
      </c>
      <c r="D287" s="49" t="str">
        <f>IF(ISBLANK(BurstClassHr4[[#This Row],[%Spikes in Bursts-All]]),"",IF(BurstClassHr4[[#This Row],[%Spikes in Bursts-All]]&lt;$C$3,"LB","HB"))</f>
        <v/>
      </c>
      <c r="E287" s="50" t="str">
        <f t="shared" si="4"/>
        <v/>
      </c>
      <c r="F287"/>
      <c r="G287"/>
      <c r="H287"/>
      <c r="I287"/>
      <c r="J287"/>
      <c r="K287"/>
      <c r="L287"/>
      <c r="M287"/>
      <c r="N287"/>
      <c r="O287"/>
    </row>
    <row r="288" spans="3:15" x14ac:dyDescent="0.3">
      <c r="C288" s="49" t="str">
        <f>IF(ISBLANK(BurstClassHr4[[#This Row],[Spk/sec-Average]]),"",IF(BurstClassHr4[[#This Row],[Spk/sec-Average]]&lt;$B$3,"LF","HF"))</f>
        <v/>
      </c>
      <c r="D288" s="49" t="str">
        <f>IF(ISBLANK(BurstClassHr4[[#This Row],[%Spikes in Bursts-All]]),"",IF(BurstClassHr4[[#This Row],[%Spikes in Bursts-All]]&lt;$C$3,"LB","HB"))</f>
        <v/>
      </c>
      <c r="E288" s="50" t="str">
        <f t="shared" si="4"/>
        <v/>
      </c>
      <c r="F288"/>
      <c r="G288"/>
      <c r="H288"/>
      <c r="I288"/>
      <c r="J288"/>
      <c r="K288"/>
      <c r="L288"/>
      <c r="M288"/>
      <c r="N288"/>
      <c r="O288"/>
    </row>
    <row r="289" spans="3:15" x14ac:dyDescent="0.3">
      <c r="C289" s="49" t="str">
        <f>IF(ISBLANK(BurstClassHr4[[#This Row],[Spk/sec-Average]]),"",IF(BurstClassHr4[[#This Row],[Spk/sec-Average]]&lt;$B$3,"LF","HF"))</f>
        <v/>
      </c>
      <c r="D289" s="49" t="str">
        <f>IF(ISBLANK(BurstClassHr4[[#This Row],[%Spikes in Bursts-All]]),"",IF(BurstClassHr4[[#This Row],[%Spikes in Bursts-All]]&lt;$C$3,"LB","HB"))</f>
        <v/>
      </c>
      <c r="E289" s="50" t="str">
        <f t="shared" si="4"/>
        <v/>
      </c>
      <c r="F289"/>
      <c r="G289"/>
      <c r="H289"/>
      <c r="I289"/>
      <c r="J289"/>
      <c r="K289"/>
      <c r="L289"/>
      <c r="M289"/>
      <c r="N289"/>
      <c r="O289"/>
    </row>
    <row r="290" spans="3:15" x14ac:dyDescent="0.3">
      <c r="C290" s="49" t="str">
        <f>IF(ISBLANK(BurstClassHr4[[#This Row],[Spk/sec-Average]]),"",IF(BurstClassHr4[[#This Row],[Spk/sec-Average]]&lt;$B$3,"LF","HF"))</f>
        <v/>
      </c>
      <c r="D290" s="49" t="str">
        <f>IF(ISBLANK(BurstClassHr4[[#This Row],[%Spikes in Bursts-All]]),"",IF(BurstClassHr4[[#This Row],[%Spikes in Bursts-All]]&lt;$C$3,"LB","HB"))</f>
        <v/>
      </c>
      <c r="E290" s="50" t="str">
        <f t="shared" si="4"/>
        <v/>
      </c>
      <c r="F290"/>
      <c r="G290"/>
      <c r="H290" s="68"/>
      <c r="I290"/>
      <c r="J290"/>
      <c r="K290"/>
      <c r="L290"/>
      <c r="M290"/>
      <c r="N290"/>
      <c r="O290"/>
    </row>
    <row r="291" spans="3:15" x14ac:dyDescent="0.3">
      <c r="C291" s="49" t="str">
        <f>IF(ISBLANK(BurstClassHr4[[#This Row],[Spk/sec-Average]]),"",IF(BurstClassHr4[[#This Row],[Spk/sec-Average]]&lt;$B$3,"LF","HF"))</f>
        <v/>
      </c>
      <c r="D291" s="49" t="str">
        <f>IF(ISBLANK(BurstClassHr4[[#This Row],[%Spikes in Bursts-All]]),"",IF(BurstClassHr4[[#This Row],[%Spikes in Bursts-All]]&lt;$C$3,"LB","HB"))</f>
        <v/>
      </c>
      <c r="E291" s="50" t="str">
        <f t="shared" si="4"/>
        <v/>
      </c>
      <c r="F291"/>
      <c r="G291"/>
      <c r="H291" s="68"/>
      <c r="I291"/>
      <c r="J291"/>
      <c r="K291"/>
      <c r="L291"/>
      <c r="M291"/>
      <c r="N291"/>
      <c r="O291"/>
    </row>
    <row r="292" spans="3:15" x14ac:dyDescent="0.3">
      <c r="C292" s="49" t="str">
        <f>IF(ISBLANK(BurstClassHr4[[#This Row],[Spk/sec-Average]]),"",IF(BurstClassHr4[[#This Row],[Spk/sec-Average]]&lt;$B$3,"LF","HF"))</f>
        <v/>
      </c>
      <c r="D292" s="49" t="str">
        <f>IF(ISBLANK(BurstClassHr4[[#This Row],[%Spikes in Bursts-All]]),"",IF(BurstClassHr4[[#This Row],[%Spikes in Bursts-All]]&lt;$C$3,"LB","HB"))</f>
        <v/>
      </c>
      <c r="E292" s="50" t="str">
        <f t="shared" si="4"/>
        <v/>
      </c>
      <c r="F292"/>
      <c r="G292"/>
      <c r="H292"/>
      <c r="I292"/>
      <c r="J292"/>
      <c r="K292"/>
      <c r="L292"/>
      <c r="M292"/>
      <c r="N292"/>
      <c r="O292"/>
    </row>
    <row r="293" spans="3:15" x14ac:dyDescent="0.3">
      <c r="C293" s="49" t="str">
        <f>IF(ISBLANK(BurstClassHr4[[#This Row],[Spk/sec-Average]]),"",IF(BurstClassHr4[[#This Row],[Spk/sec-Average]]&lt;$B$3,"LF","HF"))</f>
        <v/>
      </c>
      <c r="D293" s="49" t="str">
        <f>IF(ISBLANK(BurstClassHr4[[#This Row],[%Spikes in Bursts-All]]),"",IF(BurstClassHr4[[#This Row],[%Spikes in Bursts-All]]&lt;$C$3,"LB","HB"))</f>
        <v/>
      </c>
      <c r="E293" s="50" t="str">
        <f t="shared" si="4"/>
        <v/>
      </c>
      <c r="F293"/>
      <c r="G293"/>
      <c r="H293" s="68"/>
      <c r="I293"/>
      <c r="J293"/>
      <c r="K293"/>
      <c r="L293"/>
      <c r="M293"/>
      <c r="N293"/>
      <c r="O293"/>
    </row>
    <row r="294" spans="3:15" x14ac:dyDescent="0.3">
      <c r="C294" s="49" t="str">
        <f>IF(ISBLANK(BurstClassHr4[[#This Row],[Spk/sec-Average]]),"",IF(BurstClassHr4[[#This Row],[Spk/sec-Average]]&lt;$B$3,"LF","HF"))</f>
        <v/>
      </c>
      <c r="D294" s="49" t="str">
        <f>IF(ISBLANK(BurstClassHr4[[#This Row],[%Spikes in Bursts-All]]),"",IF(BurstClassHr4[[#This Row],[%Spikes in Bursts-All]]&lt;$C$3,"LB","HB"))</f>
        <v/>
      </c>
      <c r="E294" s="50" t="str">
        <f t="shared" si="4"/>
        <v/>
      </c>
      <c r="F294"/>
      <c r="G294"/>
      <c r="H294" s="68"/>
      <c r="I294"/>
      <c r="J294"/>
      <c r="K294"/>
      <c r="L294"/>
      <c r="M294"/>
      <c r="N294"/>
      <c r="O294"/>
    </row>
    <row r="295" spans="3:15" x14ac:dyDescent="0.3">
      <c r="C295" s="49" t="str">
        <f>IF(ISBLANK(BurstClassHr4[[#This Row],[Spk/sec-Average]]),"",IF(BurstClassHr4[[#This Row],[Spk/sec-Average]]&lt;$B$3,"LF","HF"))</f>
        <v/>
      </c>
      <c r="D295" s="49" t="str">
        <f>IF(ISBLANK(BurstClassHr4[[#This Row],[%Spikes in Bursts-All]]),"",IF(BurstClassHr4[[#This Row],[%Spikes in Bursts-All]]&lt;$C$3,"LB","HB"))</f>
        <v/>
      </c>
      <c r="E295" s="50" t="str">
        <f t="shared" si="4"/>
        <v/>
      </c>
      <c r="F295"/>
      <c r="G295"/>
      <c r="H295" s="68"/>
      <c r="I295"/>
      <c r="J295"/>
      <c r="K295"/>
      <c r="L295"/>
      <c r="M295"/>
      <c r="N295"/>
      <c r="O295"/>
    </row>
    <row r="296" spans="3:15" x14ac:dyDescent="0.3">
      <c r="C296" s="49" t="str">
        <f>IF(ISBLANK(BurstClassHr4[[#This Row],[Spk/sec-Average]]),"",IF(BurstClassHr4[[#This Row],[Spk/sec-Average]]&lt;$B$3,"LF","HF"))</f>
        <v/>
      </c>
      <c r="D296" s="49" t="str">
        <f>IF(ISBLANK(BurstClassHr4[[#This Row],[%Spikes in Bursts-All]]),"",IF(BurstClassHr4[[#This Row],[%Spikes in Bursts-All]]&lt;$C$3,"LB","HB"))</f>
        <v/>
      </c>
      <c r="E296" s="50" t="str">
        <f t="shared" si="4"/>
        <v/>
      </c>
      <c r="F296"/>
      <c r="G296"/>
      <c r="H296" s="68"/>
      <c r="I296"/>
      <c r="J296"/>
      <c r="K296"/>
      <c r="L296"/>
      <c r="M296"/>
      <c r="N296"/>
      <c r="O296"/>
    </row>
    <row r="297" spans="3:15" x14ac:dyDescent="0.3">
      <c r="C297" s="49" t="str">
        <f>IF(ISBLANK(BurstClassHr4[[#This Row],[Spk/sec-Average]]),"",IF(BurstClassHr4[[#This Row],[Spk/sec-Average]]&lt;$B$3,"LF","HF"))</f>
        <v/>
      </c>
      <c r="D297" s="49" t="str">
        <f>IF(ISBLANK(BurstClassHr4[[#This Row],[%Spikes in Bursts-All]]),"",IF(BurstClassHr4[[#This Row],[%Spikes in Bursts-All]]&lt;$C$3,"LB","HB"))</f>
        <v/>
      </c>
      <c r="E297" s="50" t="str">
        <f t="shared" si="4"/>
        <v/>
      </c>
      <c r="F297"/>
      <c r="G297"/>
      <c r="H297" s="68"/>
      <c r="I297"/>
      <c r="J297"/>
      <c r="K297"/>
      <c r="L297"/>
      <c r="M297"/>
      <c r="N297"/>
      <c r="O297"/>
    </row>
    <row r="298" spans="3:15" x14ac:dyDescent="0.3">
      <c r="C298" s="49" t="str">
        <f>IF(ISBLANK(BurstClassHr4[[#This Row],[Spk/sec-Average]]),"",IF(BurstClassHr4[[#This Row],[Spk/sec-Average]]&lt;$B$3,"LF","HF"))</f>
        <v/>
      </c>
      <c r="D298" s="49" t="str">
        <f>IF(ISBLANK(BurstClassHr4[[#This Row],[%Spikes in Bursts-All]]),"",IF(BurstClassHr4[[#This Row],[%Spikes in Bursts-All]]&lt;$C$3,"LB","HB"))</f>
        <v/>
      </c>
      <c r="E298" s="50" t="str">
        <f t="shared" si="4"/>
        <v/>
      </c>
      <c r="F298"/>
      <c r="G298"/>
      <c r="H298"/>
      <c r="I298"/>
      <c r="J298"/>
      <c r="K298"/>
      <c r="L298"/>
      <c r="M298"/>
      <c r="N298"/>
      <c r="O298"/>
    </row>
    <row r="299" spans="3:15" x14ac:dyDescent="0.3">
      <c r="C299" s="49" t="str">
        <f>IF(ISBLANK(BurstClassHr4[[#This Row],[Spk/sec-Average]]),"",IF(BurstClassHr4[[#This Row],[Spk/sec-Average]]&lt;$B$3,"LF","HF"))</f>
        <v/>
      </c>
      <c r="D299" s="49" t="str">
        <f>IF(ISBLANK(BurstClassHr4[[#This Row],[%Spikes in Bursts-All]]),"",IF(BurstClassHr4[[#This Row],[%Spikes in Bursts-All]]&lt;$C$3,"LB","HB"))</f>
        <v/>
      </c>
      <c r="E299" s="50" t="str">
        <f t="shared" si="4"/>
        <v/>
      </c>
      <c r="F299"/>
      <c r="G299"/>
      <c r="H299" s="68"/>
      <c r="I299"/>
      <c r="J299"/>
      <c r="K299"/>
      <c r="L299"/>
      <c r="M299"/>
      <c r="N299"/>
      <c r="O299"/>
    </row>
    <row r="300" spans="3:15" x14ac:dyDescent="0.3">
      <c r="C300" s="49" t="str">
        <f>IF(ISBLANK(BurstClassHr4[[#This Row],[Spk/sec-Average]]),"",IF(BurstClassHr4[[#This Row],[Spk/sec-Average]]&lt;$B$3,"LF","HF"))</f>
        <v/>
      </c>
      <c r="D300" s="49" t="str">
        <f>IF(ISBLANK(BurstClassHr4[[#This Row],[%Spikes in Bursts-All]]),"",IF(BurstClassHr4[[#This Row],[%Spikes in Bursts-All]]&lt;$C$3,"LB","HB"))</f>
        <v/>
      </c>
      <c r="E300" s="50" t="str">
        <f t="shared" si="4"/>
        <v/>
      </c>
      <c r="F300"/>
      <c r="G300"/>
      <c r="H300"/>
      <c r="I300"/>
      <c r="J300"/>
      <c r="K300"/>
      <c r="L300"/>
      <c r="M300"/>
      <c r="N300"/>
      <c r="O300"/>
    </row>
    <row r="301" spans="3:15" x14ac:dyDescent="0.3">
      <c r="C301" s="49" t="str">
        <f>IF(ISBLANK(BurstClassHr4[[#This Row],[Spk/sec-Average]]),"",IF(BurstClassHr4[[#This Row],[Spk/sec-Average]]&lt;$B$3,"LF","HF"))</f>
        <v/>
      </c>
      <c r="D301" s="49" t="str">
        <f>IF(ISBLANK(BurstClassHr4[[#This Row],[%Spikes in Bursts-All]]),"",IF(BurstClassHr4[[#This Row],[%Spikes in Bursts-All]]&lt;$C$3,"LB","HB"))</f>
        <v/>
      </c>
      <c r="E301" s="50" t="str">
        <f t="shared" si="4"/>
        <v/>
      </c>
      <c r="F301"/>
      <c r="G301"/>
      <c r="H301"/>
      <c r="I301"/>
      <c r="J301"/>
      <c r="K301"/>
      <c r="L301"/>
      <c r="M301"/>
      <c r="N301"/>
      <c r="O301"/>
    </row>
    <row r="302" spans="3:15" x14ac:dyDescent="0.3">
      <c r="C302" s="49" t="str">
        <f>IF(ISBLANK(BurstClassHr4[[#This Row],[Spk/sec-Average]]),"",IF(BurstClassHr4[[#This Row],[Spk/sec-Average]]&lt;$B$3,"LF","HF"))</f>
        <v/>
      </c>
      <c r="D302" s="49" t="str">
        <f>IF(ISBLANK(BurstClassHr4[[#This Row],[%Spikes in Bursts-All]]),"",IF(BurstClassHr4[[#This Row],[%Spikes in Bursts-All]]&lt;$C$3,"LB","HB"))</f>
        <v/>
      </c>
      <c r="E302" s="50" t="str">
        <f t="shared" si="4"/>
        <v/>
      </c>
      <c r="F302"/>
      <c r="G302"/>
      <c r="H302"/>
      <c r="I302"/>
      <c r="J302"/>
      <c r="K302"/>
      <c r="L302"/>
      <c r="M302"/>
      <c r="N302"/>
      <c r="O302"/>
    </row>
    <row r="303" spans="3:15" x14ac:dyDescent="0.3">
      <c r="C303" s="49" t="str">
        <f>IF(ISBLANK(BurstClassHr4[[#This Row],[Spk/sec-Average]]),"",IF(BurstClassHr4[[#This Row],[Spk/sec-Average]]&lt;$B$3,"LF","HF"))</f>
        <v/>
      </c>
      <c r="D303" s="49" t="str">
        <f>IF(ISBLANK(BurstClassHr4[[#This Row],[%Spikes in Bursts-All]]),"",IF(BurstClassHr4[[#This Row],[%Spikes in Bursts-All]]&lt;$C$3,"LB","HB"))</f>
        <v/>
      </c>
      <c r="E303" s="50" t="str">
        <f t="shared" si="4"/>
        <v/>
      </c>
      <c r="F303"/>
      <c r="G303"/>
      <c r="H303"/>
      <c r="I303"/>
      <c r="J303"/>
      <c r="K303"/>
      <c r="L303"/>
      <c r="M303"/>
      <c r="N303"/>
      <c r="O303"/>
    </row>
    <row r="304" spans="3:15" x14ac:dyDescent="0.3">
      <c r="C304" s="49" t="str">
        <f>IF(ISBLANK(BurstClassHr4[[#This Row],[Spk/sec-Average]]),"",IF(BurstClassHr4[[#This Row],[Spk/sec-Average]]&lt;$B$3,"LF","HF"))</f>
        <v/>
      </c>
      <c r="D304" s="49" t="str">
        <f>IF(ISBLANK(BurstClassHr4[[#This Row],[%Spikes in Bursts-All]]),"",IF(BurstClassHr4[[#This Row],[%Spikes in Bursts-All]]&lt;$C$3,"LB","HB"))</f>
        <v/>
      </c>
      <c r="E304" s="50" t="str">
        <f t="shared" si="4"/>
        <v/>
      </c>
      <c r="F304"/>
      <c r="G304"/>
      <c r="H304"/>
      <c r="I304"/>
      <c r="J304"/>
      <c r="K304"/>
      <c r="L304"/>
      <c r="M304"/>
      <c r="N304"/>
      <c r="O304"/>
    </row>
    <row r="305" spans="3:15" x14ac:dyDescent="0.3">
      <c r="C305" s="49" t="str">
        <f>IF(ISBLANK(BurstClassHr4[[#This Row],[Spk/sec-Average]]),"",IF(BurstClassHr4[[#This Row],[Spk/sec-Average]]&lt;$B$3,"LF","HF"))</f>
        <v/>
      </c>
      <c r="D305" s="49" t="str">
        <f>IF(ISBLANK(BurstClassHr4[[#This Row],[%Spikes in Bursts-All]]),"",IF(BurstClassHr4[[#This Row],[%Spikes in Bursts-All]]&lt;$C$3,"LB","HB"))</f>
        <v/>
      </c>
      <c r="E305" s="50" t="str">
        <f t="shared" si="4"/>
        <v/>
      </c>
      <c r="F305"/>
      <c r="G305"/>
      <c r="H305" s="68"/>
      <c r="I305"/>
      <c r="J305"/>
      <c r="K305"/>
      <c r="L305"/>
      <c r="M305"/>
      <c r="N305"/>
      <c r="O305"/>
    </row>
    <row r="306" spans="3:15" x14ac:dyDescent="0.3">
      <c r="C306" s="49" t="str">
        <f>IF(ISBLANK(BurstClassHr4[[#This Row],[Spk/sec-Average]]),"",IF(BurstClassHr4[[#This Row],[Spk/sec-Average]]&lt;$B$3,"LF","HF"))</f>
        <v/>
      </c>
      <c r="D306" s="49" t="str">
        <f>IF(ISBLANK(BurstClassHr4[[#This Row],[%Spikes in Bursts-All]]),"",IF(BurstClassHr4[[#This Row],[%Spikes in Bursts-All]]&lt;$C$3,"LB","HB"))</f>
        <v/>
      </c>
      <c r="E306" s="50" t="str">
        <f t="shared" si="4"/>
        <v/>
      </c>
      <c r="F306"/>
      <c r="G306"/>
      <c r="H306"/>
      <c r="I306"/>
      <c r="J306"/>
      <c r="K306"/>
      <c r="L306"/>
      <c r="M306"/>
      <c r="N306"/>
      <c r="O306"/>
    </row>
    <row r="307" spans="3:15" x14ac:dyDescent="0.3">
      <c r="C307" s="49" t="str">
        <f>IF(ISBLANK(BurstClassHr4[[#This Row],[Spk/sec-Average]]),"",IF(BurstClassHr4[[#This Row],[Spk/sec-Average]]&lt;$B$3,"LF","HF"))</f>
        <v/>
      </c>
      <c r="D307" s="49" t="str">
        <f>IF(ISBLANK(BurstClassHr4[[#This Row],[%Spikes in Bursts-All]]),"",IF(BurstClassHr4[[#This Row],[%Spikes in Bursts-All]]&lt;$C$3,"LB","HB"))</f>
        <v/>
      </c>
      <c r="E307" s="50" t="str">
        <f t="shared" si="4"/>
        <v/>
      </c>
      <c r="F307"/>
      <c r="G307"/>
      <c r="H307"/>
      <c r="I307"/>
      <c r="J307"/>
      <c r="K307"/>
      <c r="L307"/>
      <c r="M307"/>
      <c r="N307"/>
      <c r="O307"/>
    </row>
    <row r="308" spans="3:15" x14ac:dyDescent="0.3">
      <c r="C308" s="49" t="str">
        <f>IF(ISBLANK(BurstClassHr4[[#This Row],[Spk/sec-Average]]),"",IF(BurstClassHr4[[#This Row],[Spk/sec-Average]]&lt;$B$3,"LF","HF"))</f>
        <v/>
      </c>
      <c r="D308" s="49" t="str">
        <f>IF(ISBLANK(BurstClassHr4[[#This Row],[%Spikes in Bursts-All]]),"",IF(BurstClassHr4[[#This Row],[%Spikes in Bursts-All]]&lt;$C$3,"LB","HB"))</f>
        <v/>
      </c>
      <c r="E308" s="50" t="str">
        <f t="shared" si="4"/>
        <v/>
      </c>
      <c r="F308"/>
      <c r="G308"/>
      <c r="H308"/>
      <c r="I308"/>
      <c r="J308"/>
      <c r="K308"/>
      <c r="L308"/>
      <c r="M308"/>
      <c r="N308"/>
      <c r="O308"/>
    </row>
    <row r="309" spans="3:15" x14ac:dyDescent="0.3">
      <c r="C309" s="49" t="str">
        <f>IF(ISBLANK(BurstClassHr4[[#This Row],[Spk/sec-Average]]),"",IF(BurstClassHr4[[#This Row],[Spk/sec-Average]]&lt;$B$3,"LF","HF"))</f>
        <v/>
      </c>
      <c r="D309" s="49" t="str">
        <f>IF(ISBLANK(BurstClassHr4[[#This Row],[%Spikes in Bursts-All]]),"",IF(BurstClassHr4[[#This Row],[%Spikes in Bursts-All]]&lt;$C$3,"LB","HB"))</f>
        <v/>
      </c>
      <c r="E309" s="50" t="str">
        <f t="shared" si="4"/>
        <v/>
      </c>
      <c r="F309"/>
      <c r="G309"/>
      <c r="H309"/>
      <c r="I309"/>
      <c r="J309"/>
      <c r="K309"/>
      <c r="L309"/>
      <c r="M309"/>
      <c r="N309"/>
      <c r="O309"/>
    </row>
    <row r="310" spans="3:15" x14ac:dyDescent="0.3">
      <c r="C310" s="49" t="str">
        <f>IF(ISBLANK(BurstClassHr4[[#This Row],[Spk/sec-Average]]),"",IF(BurstClassHr4[[#This Row],[Spk/sec-Average]]&lt;$B$3,"LF","HF"))</f>
        <v/>
      </c>
      <c r="D310" s="49" t="str">
        <f>IF(ISBLANK(BurstClassHr4[[#This Row],[%Spikes in Bursts-All]]),"",IF(BurstClassHr4[[#This Row],[%Spikes in Bursts-All]]&lt;$C$3,"LB","HB"))</f>
        <v/>
      </c>
      <c r="E310" s="50" t="str">
        <f t="shared" si="4"/>
        <v/>
      </c>
      <c r="F310"/>
      <c r="G310"/>
      <c r="H310"/>
      <c r="I310"/>
      <c r="J310"/>
      <c r="K310"/>
      <c r="L310"/>
      <c r="M310"/>
      <c r="N310"/>
      <c r="O310"/>
    </row>
    <row r="311" spans="3:15" x14ac:dyDescent="0.3">
      <c r="C311" s="49" t="str">
        <f>IF(ISBLANK(BurstClassHr4[[#This Row],[Spk/sec-Average]]),"",IF(BurstClassHr4[[#This Row],[Spk/sec-Average]]&lt;$B$3,"LF","HF"))</f>
        <v/>
      </c>
      <c r="D311" s="49" t="str">
        <f>IF(ISBLANK(BurstClassHr4[[#This Row],[%Spikes in Bursts-All]]),"",IF(BurstClassHr4[[#This Row],[%Spikes in Bursts-All]]&lt;$C$3,"LB","HB"))</f>
        <v/>
      </c>
      <c r="E311" s="50" t="str">
        <f t="shared" si="4"/>
        <v/>
      </c>
      <c r="F311"/>
      <c r="G311"/>
      <c r="H311"/>
      <c r="I311"/>
      <c r="J311"/>
      <c r="K311"/>
      <c r="L311"/>
      <c r="M311"/>
      <c r="N311"/>
      <c r="O311"/>
    </row>
    <row r="312" spans="3:15" x14ac:dyDescent="0.3">
      <c r="C312" s="49" t="str">
        <f>IF(ISBLANK(BurstClassHr4[[#This Row],[Spk/sec-Average]]),"",IF(BurstClassHr4[[#This Row],[Spk/sec-Average]]&lt;$B$3,"LF","HF"))</f>
        <v/>
      </c>
      <c r="D312" s="49" t="str">
        <f>IF(ISBLANK(BurstClassHr4[[#This Row],[%Spikes in Bursts-All]]),"",IF(BurstClassHr4[[#This Row],[%Spikes in Bursts-All]]&lt;$C$3,"LB","HB"))</f>
        <v/>
      </c>
      <c r="E312" s="50" t="str">
        <f t="shared" si="4"/>
        <v/>
      </c>
      <c r="F312"/>
      <c r="G312"/>
      <c r="H312"/>
      <c r="I312"/>
      <c r="J312"/>
      <c r="K312"/>
      <c r="L312"/>
      <c r="M312"/>
      <c r="N312"/>
      <c r="O312"/>
    </row>
    <row r="313" spans="3:15" x14ac:dyDescent="0.3">
      <c r="C313" s="49" t="str">
        <f>IF(ISBLANK(BurstClassHr4[[#This Row],[Spk/sec-Average]]),"",IF(BurstClassHr4[[#This Row],[Spk/sec-Average]]&lt;$B$3,"LF","HF"))</f>
        <v/>
      </c>
      <c r="D313" s="49" t="str">
        <f>IF(ISBLANK(BurstClassHr4[[#This Row],[%Spikes in Bursts-All]]),"",IF(BurstClassHr4[[#This Row],[%Spikes in Bursts-All]]&lt;$C$3,"LB","HB"))</f>
        <v/>
      </c>
      <c r="E313" s="50" t="str">
        <f t="shared" si="4"/>
        <v/>
      </c>
      <c r="F313"/>
      <c r="G313"/>
      <c r="H313"/>
      <c r="I313"/>
      <c r="J313"/>
      <c r="K313"/>
      <c r="L313"/>
      <c r="M313"/>
      <c r="N313"/>
      <c r="O313"/>
    </row>
    <row r="314" spans="3:15" x14ac:dyDescent="0.3">
      <c r="C314" s="49" t="str">
        <f>IF(ISBLANK(BurstClassHr4[[#This Row],[Spk/sec-Average]]),"",IF(BurstClassHr4[[#This Row],[Spk/sec-Average]]&lt;$B$3,"LF","HF"))</f>
        <v/>
      </c>
      <c r="D314" s="49" t="str">
        <f>IF(ISBLANK(BurstClassHr4[[#This Row],[%Spikes in Bursts-All]]),"",IF(BurstClassHr4[[#This Row],[%Spikes in Bursts-All]]&lt;$C$3,"LB","HB"))</f>
        <v/>
      </c>
      <c r="E314" s="50" t="str">
        <f t="shared" si="4"/>
        <v/>
      </c>
      <c r="F314"/>
      <c r="G314"/>
      <c r="H314"/>
      <c r="I314"/>
      <c r="J314"/>
      <c r="K314"/>
      <c r="L314"/>
      <c r="M314"/>
      <c r="N314"/>
      <c r="O314"/>
    </row>
    <row r="315" spans="3:15" x14ac:dyDescent="0.3">
      <c r="C315" s="49" t="str">
        <f>IF(ISBLANK(BurstClassHr4[[#This Row],[Spk/sec-Average]]),"",IF(BurstClassHr4[[#This Row],[Spk/sec-Average]]&lt;$B$3,"LF","HF"))</f>
        <v/>
      </c>
      <c r="D315" s="49" t="str">
        <f>IF(ISBLANK(BurstClassHr4[[#This Row],[%Spikes in Bursts-All]]),"",IF(BurstClassHr4[[#This Row],[%Spikes in Bursts-All]]&lt;$C$3,"LB","HB"))</f>
        <v/>
      </c>
      <c r="E315" s="50" t="str">
        <f t="shared" si="4"/>
        <v/>
      </c>
      <c r="F315"/>
      <c r="G315"/>
      <c r="H315"/>
      <c r="I315"/>
      <c r="J315"/>
      <c r="K315"/>
      <c r="L315"/>
      <c r="M315"/>
      <c r="N315"/>
      <c r="O315"/>
    </row>
    <row r="316" spans="3:15" x14ac:dyDescent="0.3">
      <c r="C316" s="49" t="str">
        <f>IF(ISBLANK(BurstClassHr4[[#This Row],[Spk/sec-Average]]),"",IF(BurstClassHr4[[#This Row],[Spk/sec-Average]]&lt;$B$3,"LF","HF"))</f>
        <v/>
      </c>
      <c r="D316" s="49" t="str">
        <f>IF(ISBLANK(BurstClassHr4[[#This Row],[%Spikes in Bursts-All]]),"",IF(BurstClassHr4[[#This Row],[%Spikes in Bursts-All]]&lt;$C$3,"LB","HB"))</f>
        <v/>
      </c>
      <c r="E316" s="50" t="str">
        <f t="shared" si="4"/>
        <v/>
      </c>
      <c r="F316"/>
      <c r="G316"/>
      <c r="H316"/>
      <c r="I316"/>
      <c r="J316"/>
      <c r="K316"/>
      <c r="L316"/>
      <c r="M316"/>
      <c r="N316"/>
      <c r="O316"/>
    </row>
    <row r="317" spans="3:15" x14ac:dyDescent="0.3">
      <c r="C317" s="49" t="str">
        <f>IF(ISBLANK(BurstClassHr4[[#This Row],[Spk/sec-Average]]),"",IF(BurstClassHr4[[#This Row],[Spk/sec-Average]]&lt;$B$3,"LF","HF"))</f>
        <v/>
      </c>
      <c r="D317" s="49" t="str">
        <f>IF(ISBLANK(BurstClassHr4[[#This Row],[%Spikes in Bursts-All]]),"",IF(BurstClassHr4[[#This Row],[%Spikes in Bursts-All]]&lt;$C$3,"LB","HB"))</f>
        <v/>
      </c>
      <c r="E317" s="50" t="str">
        <f t="shared" si="4"/>
        <v/>
      </c>
      <c r="F317"/>
      <c r="G317"/>
      <c r="H317"/>
      <c r="I317"/>
      <c r="J317"/>
      <c r="K317"/>
      <c r="L317"/>
      <c r="M317"/>
      <c r="N317"/>
      <c r="O317"/>
    </row>
    <row r="318" spans="3:15" x14ac:dyDescent="0.3">
      <c r="C318" s="49" t="str">
        <f>IF(ISBLANK(BurstClassHr4[[#This Row],[Spk/sec-Average]]),"",IF(BurstClassHr4[[#This Row],[Spk/sec-Average]]&lt;$B$3,"LF","HF"))</f>
        <v/>
      </c>
      <c r="D318" s="49" t="str">
        <f>IF(ISBLANK(BurstClassHr4[[#This Row],[%Spikes in Bursts-All]]),"",IF(BurstClassHr4[[#This Row],[%Spikes in Bursts-All]]&lt;$C$3,"LB","HB"))</f>
        <v/>
      </c>
      <c r="E318" s="50" t="str">
        <f t="shared" si="4"/>
        <v/>
      </c>
      <c r="F318"/>
      <c r="G318"/>
      <c r="H318"/>
      <c r="I318"/>
      <c r="J318"/>
      <c r="K318"/>
      <c r="L318"/>
      <c r="M318"/>
      <c r="N318"/>
      <c r="O318"/>
    </row>
    <row r="319" spans="3:15" x14ac:dyDescent="0.3">
      <c r="C319" s="49" t="str">
        <f>IF(ISBLANK(BurstClassHr4[[#This Row],[Spk/sec-Average]]),"",IF(BurstClassHr4[[#This Row],[Spk/sec-Average]]&lt;$B$3,"LF","HF"))</f>
        <v/>
      </c>
      <c r="D319" s="49" t="str">
        <f>IF(ISBLANK(BurstClassHr4[[#This Row],[%Spikes in Bursts-All]]),"",IF(BurstClassHr4[[#This Row],[%Spikes in Bursts-All]]&lt;$C$3,"LB","HB"))</f>
        <v/>
      </c>
      <c r="E319" s="50" t="str">
        <f t="shared" si="4"/>
        <v/>
      </c>
      <c r="F319"/>
      <c r="G319"/>
      <c r="H319"/>
      <c r="I319"/>
      <c r="J319"/>
      <c r="K319"/>
      <c r="L319"/>
      <c r="M319"/>
      <c r="N319"/>
      <c r="O319"/>
    </row>
    <row r="320" spans="3:15" x14ac:dyDescent="0.3">
      <c r="C320" s="49" t="str">
        <f>IF(ISBLANK(BurstClassHr4[[#This Row],[Spk/sec-Average]]),"",IF(BurstClassHr4[[#This Row],[Spk/sec-Average]]&lt;$B$3,"LF","HF"))</f>
        <v/>
      </c>
      <c r="D320" s="49" t="str">
        <f>IF(ISBLANK(BurstClassHr4[[#This Row],[%Spikes in Bursts-All]]),"",IF(BurstClassHr4[[#This Row],[%Spikes in Bursts-All]]&lt;$C$3,"LB","HB"))</f>
        <v/>
      </c>
      <c r="E320" s="50" t="str">
        <f t="shared" si="4"/>
        <v/>
      </c>
      <c r="F320"/>
      <c r="G320"/>
      <c r="H320"/>
      <c r="I320"/>
      <c r="J320"/>
      <c r="K320"/>
      <c r="L320"/>
      <c r="M320"/>
      <c r="N320"/>
      <c r="O320"/>
    </row>
    <row r="321" spans="3:15" x14ac:dyDescent="0.3">
      <c r="C321" s="49" t="str">
        <f>IF(ISBLANK(BurstClassHr4[[#This Row],[Spk/sec-Average]]),"",IF(BurstClassHr4[[#This Row],[Spk/sec-Average]]&lt;$B$3,"LF","HF"))</f>
        <v/>
      </c>
      <c r="D321" s="49" t="str">
        <f>IF(ISBLANK(BurstClassHr4[[#This Row],[%Spikes in Bursts-All]]),"",IF(BurstClassHr4[[#This Row],[%Spikes in Bursts-All]]&lt;$C$3,"LB","HB"))</f>
        <v/>
      </c>
      <c r="E321" s="50" t="str">
        <f t="shared" si="4"/>
        <v/>
      </c>
      <c r="F321"/>
      <c r="G321"/>
      <c r="H321"/>
      <c r="I321"/>
      <c r="J321"/>
      <c r="K321"/>
      <c r="L321"/>
      <c r="M321"/>
      <c r="N321"/>
      <c r="O321"/>
    </row>
    <row r="322" spans="3:15" x14ac:dyDescent="0.3">
      <c r="C322" s="49" t="str">
        <f>IF(ISBLANK(BurstClassHr4[[#This Row],[Spk/sec-Average]]),"",IF(BurstClassHr4[[#This Row],[Spk/sec-Average]]&lt;$B$3,"LF","HF"))</f>
        <v/>
      </c>
      <c r="D322" s="49" t="str">
        <f>IF(ISBLANK(BurstClassHr4[[#This Row],[%Spikes in Bursts-All]]),"",IF(BurstClassHr4[[#This Row],[%Spikes in Bursts-All]]&lt;$C$3,"LB","HB"))</f>
        <v/>
      </c>
      <c r="E322" s="50" t="str">
        <f t="shared" si="4"/>
        <v/>
      </c>
      <c r="F322"/>
      <c r="G322"/>
      <c r="H322"/>
      <c r="I322"/>
      <c r="J322"/>
      <c r="K322"/>
      <c r="L322"/>
      <c r="M322"/>
      <c r="N322"/>
      <c r="O322"/>
    </row>
    <row r="323" spans="3:15" x14ac:dyDescent="0.3">
      <c r="C323" s="49" t="str">
        <f>IF(ISBLANK(BurstClassHr4[[#This Row],[Spk/sec-Average]]),"",IF(BurstClassHr4[[#This Row],[Spk/sec-Average]]&lt;$B$3,"LF","HF"))</f>
        <v/>
      </c>
      <c r="D323" s="49" t="str">
        <f>IF(ISBLANK(BurstClassHr4[[#This Row],[%Spikes in Bursts-All]]),"",IF(BurstClassHr4[[#This Row],[%Spikes in Bursts-All]]&lt;$C$3,"LB","HB"))</f>
        <v/>
      </c>
      <c r="E323" s="50" t="str">
        <f t="shared" si="4"/>
        <v/>
      </c>
      <c r="F323"/>
      <c r="G323"/>
      <c r="H323" s="68"/>
      <c r="I323"/>
      <c r="J323"/>
      <c r="K323"/>
      <c r="L323"/>
      <c r="M323"/>
      <c r="N323"/>
      <c r="O323"/>
    </row>
    <row r="324" spans="3:15" x14ac:dyDescent="0.3">
      <c r="C324" s="49" t="str">
        <f>IF(ISBLANK(BurstClassHr4[[#This Row],[Spk/sec-Average]]),"",IF(BurstClassHr4[[#This Row],[Spk/sec-Average]]&lt;$B$3,"LF","HF"))</f>
        <v/>
      </c>
      <c r="D324" s="49" t="str">
        <f>IF(ISBLANK(BurstClassHr4[[#This Row],[%Spikes in Bursts-All]]),"",IF(BurstClassHr4[[#This Row],[%Spikes in Bursts-All]]&lt;$C$3,"LB","HB"))</f>
        <v/>
      </c>
      <c r="E324" s="50" t="str">
        <f t="shared" si="4"/>
        <v/>
      </c>
      <c r="F324"/>
      <c r="G324"/>
      <c r="H324"/>
      <c r="I324"/>
      <c r="J324"/>
      <c r="K324"/>
      <c r="L324"/>
      <c r="M324"/>
      <c r="N324"/>
      <c r="O324"/>
    </row>
    <row r="325" spans="3:15" x14ac:dyDescent="0.3">
      <c r="C325" s="49" t="str">
        <f>IF(ISBLANK(BurstClassHr4[[#This Row],[Spk/sec-Average]]),"",IF(BurstClassHr4[[#This Row],[Spk/sec-Average]]&lt;$B$3,"LF","HF"))</f>
        <v/>
      </c>
      <c r="D325" s="49" t="str">
        <f>IF(ISBLANK(BurstClassHr4[[#This Row],[%Spikes in Bursts-All]]),"",IF(BurstClassHr4[[#This Row],[%Spikes in Bursts-All]]&lt;$C$3,"LB","HB"))</f>
        <v/>
      </c>
      <c r="E325" s="50" t="str">
        <f t="shared" si="4"/>
        <v/>
      </c>
      <c r="F325"/>
      <c r="G325"/>
      <c r="H325" s="68"/>
      <c r="I325"/>
      <c r="J325"/>
      <c r="K325"/>
      <c r="L325"/>
      <c r="M325"/>
      <c r="N325"/>
      <c r="O325"/>
    </row>
    <row r="326" spans="3:15" x14ac:dyDescent="0.3">
      <c r="C326" s="49" t="str">
        <f>IF(ISBLANK(BurstClassHr4[[#This Row],[Spk/sec-Average]]),"",IF(BurstClassHr4[[#This Row],[Spk/sec-Average]]&lt;$B$3,"LF","HF"))</f>
        <v/>
      </c>
      <c r="D326" s="49" t="str">
        <f>IF(ISBLANK(BurstClassHr4[[#This Row],[%Spikes in Bursts-All]]),"",IF(BurstClassHr4[[#This Row],[%Spikes in Bursts-All]]&lt;$C$3,"LB","HB"))</f>
        <v/>
      </c>
      <c r="E326" s="50" t="str">
        <f t="shared" si="4"/>
        <v/>
      </c>
      <c r="F326"/>
      <c r="G326"/>
      <c r="H326" s="68"/>
      <c r="I326"/>
      <c r="J326"/>
      <c r="K326"/>
      <c r="L326"/>
      <c r="M326"/>
      <c r="N326"/>
      <c r="O326"/>
    </row>
    <row r="327" spans="3:15" x14ac:dyDescent="0.3">
      <c r="C327" s="49" t="str">
        <f>IF(ISBLANK(BurstClassHr4[[#This Row],[Spk/sec-Average]]),"",IF(BurstClassHr4[[#This Row],[Spk/sec-Average]]&lt;$B$3,"LF","HF"))</f>
        <v/>
      </c>
      <c r="D327" s="49" t="str">
        <f>IF(ISBLANK(BurstClassHr4[[#This Row],[%Spikes in Bursts-All]]),"",IF(BurstClassHr4[[#This Row],[%Spikes in Bursts-All]]&lt;$C$3,"LB","HB"))</f>
        <v/>
      </c>
      <c r="E327" s="50" t="str">
        <f t="shared" si="4"/>
        <v/>
      </c>
      <c r="F327"/>
      <c r="G327"/>
      <c r="H327"/>
      <c r="I327"/>
      <c r="J327"/>
      <c r="K327"/>
      <c r="L327"/>
      <c r="M327"/>
      <c r="N327"/>
      <c r="O327"/>
    </row>
    <row r="328" spans="3:15" x14ac:dyDescent="0.3">
      <c r="C328" s="49" t="str">
        <f>IF(ISBLANK(BurstClassHr4[[#This Row],[Spk/sec-Average]]),"",IF(BurstClassHr4[[#This Row],[Spk/sec-Average]]&lt;$B$3,"LF","HF"))</f>
        <v/>
      </c>
      <c r="D328" s="49" t="str">
        <f>IF(ISBLANK(BurstClassHr4[[#This Row],[%Spikes in Bursts-All]]),"",IF(BurstClassHr4[[#This Row],[%Spikes in Bursts-All]]&lt;$C$3,"LB","HB"))</f>
        <v/>
      </c>
      <c r="E328" s="50" t="str">
        <f t="shared" si="4"/>
        <v/>
      </c>
      <c r="F328"/>
      <c r="G328"/>
      <c r="H328"/>
      <c r="I328"/>
      <c r="J328"/>
      <c r="K328"/>
      <c r="L328"/>
      <c r="M328"/>
      <c r="N328"/>
      <c r="O328"/>
    </row>
    <row r="329" spans="3:15" x14ac:dyDescent="0.3">
      <c r="C329" s="49" t="str">
        <f>IF(ISBLANK(BurstClassHr4[[#This Row],[Spk/sec-Average]]),"",IF(BurstClassHr4[[#This Row],[Spk/sec-Average]]&lt;$B$3,"LF","HF"))</f>
        <v/>
      </c>
      <c r="D329" s="49" t="str">
        <f>IF(ISBLANK(BurstClassHr4[[#This Row],[%Spikes in Bursts-All]]),"",IF(BurstClassHr4[[#This Row],[%Spikes in Bursts-All]]&lt;$C$3,"LB","HB"))</f>
        <v/>
      </c>
      <c r="E329" s="50" t="str">
        <f t="shared" si="4"/>
        <v/>
      </c>
      <c r="F329"/>
      <c r="G329"/>
      <c r="H329"/>
      <c r="I329"/>
      <c r="J329"/>
      <c r="K329"/>
      <c r="L329"/>
      <c r="M329"/>
      <c r="N329"/>
      <c r="O329"/>
    </row>
    <row r="330" spans="3:15" x14ac:dyDescent="0.3">
      <c r="C330" s="49" t="str">
        <f>IF(ISBLANK(BurstClassHr4[[#This Row],[Spk/sec-Average]]),"",IF(BurstClassHr4[[#This Row],[Spk/sec-Average]]&lt;$B$3,"LF","HF"))</f>
        <v/>
      </c>
      <c r="D330" s="49" t="str">
        <f>IF(ISBLANK(BurstClassHr4[[#This Row],[%Spikes in Bursts-All]]),"",IF(BurstClassHr4[[#This Row],[%Spikes in Bursts-All]]&lt;$C$3,"LB","HB"))</f>
        <v/>
      </c>
      <c r="E330" s="50" t="str">
        <f t="shared" si="4"/>
        <v/>
      </c>
      <c r="F330"/>
      <c r="G330"/>
      <c r="H330" s="68"/>
      <c r="I330"/>
      <c r="J330"/>
      <c r="K330"/>
      <c r="L330"/>
      <c r="M330"/>
      <c r="N330"/>
      <c r="O330"/>
    </row>
    <row r="331" spans="3:15" x14ac:dyDescent="0.3">
      <c r="C331" s="49" t="str">
        <f>IF(ISBLANK(BurstClassHr4[[#This Row],[Spk/sec-Average]]),"",IF(BurstClassHr4[[#This Row],[Spk/sec-Average]]&lt;$B$3,"LF","HF"))</f>
        <v/>
      </c>
      <c r="D331" s="49" t="str">
        <f>IF(ISBLANK(BurstClassHr4[[#This Row],[%Spikes in Bursts-All]]),"",IF(BurstClassHr4[[#This Row],[%Spikes in Bursts-All]]&lt;$C$3,"LB","HB"))</f>
        <v/>
      </c>
      <c r="E331" s="50" t="str">
        <f t="shared" si="4"/>
        <v/>
      </c>
      <c r="F331"/>
      <c r="G331"/>
      <c r="H331"/>
      <c r="I331"/>
      <c r="J331"/>
      <c r="K331"/>
      <c r="L331"/>
      <c r="M331"/>
      <c r="N331"/>
      <c r="O331"/>
    </row>
    <row r="332" spans="3:15" x14ac:dyDescent="0.3">
      <c r="C332" s="49" t="str">
        <f>IF(ISBLANK(BurstClassHr4[[#This Row],[Spk/sec-Average]]),"",IF(BurstClassHr4[[#This Row],[Spk/sec-Average]]&lt;$B$3,"LF","HF"))</f>
        <v/>
      </c>
      <c r="D332" s="49" t="str">
        <f>IF(ISBLANK(BurstClassHr4[[#This Row],[%Spikes in Bursts-All]]),"",IF(BurstClassHr4[[#This Row],[%Spikes in Bursts-All]]&lt;$C$3,"LB","HB"))</f>
        <v/>
      </c>
      <c r="E332" s="50" t="str">
        <f t="shared" si="4"/>
        <v/>
      </c>
      <c r="F332" s="57"/>
      <c r="G332" s="57"/>
      <c r="H332"/>
      <c r="I332"/>
      <c r="J332"/>
      <c r="K332"/>
      <c r="L332"/>
      <c r="M332"/>
      <c r="N332"/>
      <c r="O332"/>
    </row>
    <row r="333" spans="3:15" x14ac:dyDescent="0.3">
      <c r="C333" s="49" t="str">
        <f>IF(ISBLANK(BurstClassHr4[[#This Row],[Spk/sec-Average]]),"",IF(BurstClassHr4[[#This Row],[Spk/sec-Average]]&lt;$B$3,"LF","HF"))</f>
        <v/>
      </c>
      <c r="D333" s="49" t="str">
        <f>IF(ISBLANK(BurstClassHr4[[#This Row],[%Spikes in Bursts-All]]),"",IF(BurstClassHr4[[#This Row],[%Spikes in Bursts-All]]&lt;$C$3,"LB","HB"))</f>
        <v/>
      </c>
      <c r="E333" s="50" t="str">
        <f t="shared" si="4"/>
        <v/>
      </c>
      <c r="F333" s="57"/>
      <c r="G333" s="57"/>
      <c r="H333"/>
      <c r="I333"/>
      <c r="J333"/>
      <c r="K333"/>
      <c r="L333"/>
      <c r="M333"/>
      <c r="N333"/>
      <c r="O333"/>
    </row>
    <row r="334" spans="3:15" x14ac:dyDescent="0.3">
      <c r="C334" s="49" t="str">
        <f>IF(ISBLANK(BurstClassHr4[[#This Row],[Spk/sec-Average]]),"",IF(BurstClassHr4[[#This Row],[Spk/sec-Average]]&lt;$B$3,"LF","HF"))</f>
        <v/>
      </c>
      <c r="D334" s="49" t="str">
        <f>IF(ISBLANK(BurstClassHr4[[#This Row],[%Spikes in Bursts-All]]),"",IF(BurstClassHr4[[#This Row],[%Spikes in Bursts-All]]&lt;$C$3,"LB","HB"))</f>
        <v/>
      </c>
      <c r="E334" s="50" t="str">
        <f t="shared" si="4"/>
        <v/>
      </c>
      <c r="F334" s="57"/>
      <c r="G334" s="57"/>
      <c r="H334"/>
      <c r="I334"/>
      <c r="J334"/>
      <c r="K334"/>
      <c r="L334"/>
      <c r="M334"/>
      <c r="N334"/>
      <c r="O334"/>
    </row>
    <row r="335" spans="3:15" x14ac:dyDescent="0.3">
      <c r="C335" s="49" t="str">
        <f>IF(ISBLANK(BurstClassHr4[[#This Row],[Spk/sec-Average]]),"",IF(BurstClassHr4[[#This Row],[Spk/sec-Average]]&lt;$B$3,"LF","HF"))</f>
        <v/>
      </c>
      <c r="D335" s="49" t="str">
        <f>IF(ISBLANK(BurstClassHr4[[#This Row],[%Spikes in Bursts-All]]),"",IF(BurstClassHr4[[#This Row],[%Spikes in Bursts-All]]&lt;$C$3,"LB","HB"))</f>
        <v/>
      </c>
      <c r="E335" s="50" t="str">
        <f t="shared" si="4"/>
        <v/>
      </c>
      <c r="F335" s="57"/>
      <c r="G335" s="57"/>
      <c r="H335"/>
      <c r="I335"/>
      <c r="J335"/>
      <c r="K335"/>
      <c r="L335"/>
      <c r="M335"/>
      <c r="N335"/>
      <c r="O335"/>
    </row>
    <row r="336" spans="3:15" x14ac:dyDescent="0.3">
      <c r="C336" s="49" t="str">
        <f>IF(ISBLANK(BurstClassHr4[[#This Row],[Spk/sec-Average]]),"",IF(BurstClassHr4[[#This Row],[Spk/sec-Average]]&lt;$B$3,"LF","HF"))</f>
        <v/>
      </c>
      <c r="D336" s="49" t="str">
        <f>IF(ISBLANK(BurstClassHr4[[#This Row],[%Spikes in Bursts-All]]),"",IF(BurstClassHr4[[#This Row],[%Spikes in Bursts-All]]&lt;$C$3,"LB","HB"))</f>
        <v/>
      </c>
      <c r="E336" s="50" t="str">
        <f t="shared" si="4"/>
        <v/>
      </c>
      <c r="F336" s="57"/>
      <c r="G336" s="57"/>
      <c r="H336"/>
      <c r="I336"/>
      <c r="J336"/>
      <c r="K336"/>
      <c r="L336"/>
      <c r="M336"/>
      <c r="N336"/>
      <c r="O336"/>
    </row>
    <row r="337" spans="3:15" x14ac:dyDescent="0.3">
      <c r="C337" s="49" t="str">
        <f>IF(ISBLANK(BurstClassHr4[[#This Row],[Spk/sec-Average]]),"",IF(BurstClassHr4[[#This Row],[Spk/sec-Average]]&lt;$B$3,"LF","HF"))</f>
        <v/>
      </c>
      <c r="D337" s="49" t="str">
        <f>IF(ISBLANK(BurstClassHr4[[#This Row],[%Spikes in Bursts-All]]),"",IF(BurstClassHr4[[#This Row],[%Spikes in Bursts-All]]&lt;$C$3,"LB","HB"))</f>
        <v/>
      </c>
      <c r="E337" s="50" t="str">
        <f t="shared" si="4"/>
        <v/>
      </c>
      <c r="F337" s="57"/>
      <c r="G337" s="57"/>
      <c r="H337"/>
      <c r="I337"/>
      <c r="J337"/>
      <c r="K337"/>
      <c r="L337"/>
      <c r="M337"/>
      <c r="N337"/>
      <c r="O337"/>
    </row>
    <row r="338" spans="3:15" x14ac:dyDescent="0.3">
      <c r="C338" s="49" t="str">
        <f>IF(ISBLANK(BurstClassHr4[[#This Row],[Spk/sec-Average]]),"",IF(BurstClassHr4[[#This Row],[Spk/sec-Average]]&lt;$B$3,"LF","HF"))</f>
        <v/>
      </c>
      <c r="D338" s="49" t="str">
        <f>IF(ISBLANK(BurstClassHr4[[#This Row],[%Spikes in Bursts-All]]),"",IF(BurstClassHr4[[#This Row],[%Spikes in Bursts-All]]&lt;$C$3,"LB","HB"))</f>
        <v/>
      </c>
      <c r="E338" s="50" t="str">
        <f t="shared" si="4"/>
        <v/>
      </c>
      <c r="F338" s="57"/>
      <c r="G338" s="57"/>
      <c r="H338"/>
      <c r="I338"/>
      <c r="J338"/>
      <c r="K338"/>
      <c r="L338"/>
      <c r="M338"/>
      <c r="N338"/>
      <c r="O338"/>
    </row>
    <row r="339" spans="3:15" x14ac:dyDescent="0.3">
      <c r="C339" s="49" t="str">
        <f>IF(ISBLANK(BurstClassHr4[[#This Row],[Spk/sec-Average]]),"",IF(BurstClassHr4[[#This Row],[Spk/sec-Average]]&lt;$B$3,"LF","HF"))</f>
        <v/>
      </c>
      <c r="D339" s="49" t="str">
        <f>IF(ISBLANK(BurstClassHr4[[#This Row],[%Spikes in Bursts-All]]),"",IF(BurstClassHr4[[#This Row],[%Spikes in Bursts-All]]&lt;$C$3,"LB","HB"))</f>
        <v/>
      </c>
      <c r="E339" s="50" t="str">
        <f t="shared" si="4"/>
        <v/>
      </c>
      <c r="F339" s="57"/>
      <c r="G339" s="57"/>
      <c r="H339"/>
      <c r="I339"/>
      <c r="J339"/>
      <c r="K339"/>
      <c r="L339"/>
      <c r="M339"/>
      <c r="N339"/>
      <c r="O339"/>
    </row>
    <row r="340" spans="3:15" x14ac:dyDescent="0.3">
      <c r="C340" s="49" t="str">
        <f>IF(ISBLANK(BurstClassHr4[[#This Row],[Spk/sec-Average]]),"",IF(BurstClassHr4[[#This Row],[Spk/sec-Average]]&lt;$B$3,"LF","HF"))</f>
        <v/>
      </c>
      <c r="D340" s="49" t="str">
        <f>IF(ISBLANK(BurstClassHr4[[#This Row],[%Spikes in Bursts-All]]),"",IF(BurstClassHr4[[#This Row],[%Spikes in Bursts-All]]&lt;$C$3,"LB","HB"))</f>
        <v/>
      </c>
      <c r="E340" s="50" t="str">
        <f t="shared" si="4"/>
        <v/>
      </c>
      <c r="F340" s="57"/>
      <c r="G340" s="57"/>
      <c r="H340"/>
      <c r="I340"/>
      <c r="J340"/>
      <c r="K340"/>
      <c r="L340"/>
      <c r="M340"/>
      <c r="N340"/>
      <c r="O340"/>
    </row>
    <row r="341" spans="3:15" x14ac:dyDescent="0.3">
      <c r="C341" s="49" t="str">
        <f>IF(ISBLANK(BurstClassHr4[[#This Row],[Spk/sec-Average]]),"",IF(BurstClassHr4[[#This Row],[Spk/sec-Average]]&lt;$B$3,"LF","HF"))</f>
        <v/>
      </c>
      <c r="D341" s="49" t="str">
        <f>IF(ISBLANK(BurstClassHr4[[#This Row],[%Spikes in Bursts-All]]),"",IF(BurstClassHr4[[#This Row],[%Spikes in Bursts-All]]&lt;$C$3,"LB","HB"))</f>
        <v/>
      </c>
      <c r="E341" s="50" t="str">
        <f t="shared" si="4"/>
        <v/>
      </c>
      <c r="F341" s="57"/>
      <c r="G341" s="57"/>
      <c r="H341"/>
      <c r="I341"/>
      <c r="J341"/>
      <c r="K341"/>
      <c r="L341"/>
      <c r="M341"/>
      <c r="N341"/>
      <c r="O341"/>
    </row>
    <row r="342" spans="3:15" x14ac:dyDescent="0.3">
      <c r="C342" s="49" t="str">
        <f>IF(ISBLANK(BurstClassHr4[[#This Row],[Spk/sec-Average]]),"",IF(BurstClassHr4[[#This Row],[Spk/sec-Average]]&lt;$B$3,"LF","HF"))</f>
        <v/>
      </c>
      <c r="D342" s="49" t="str">
        <f>IF(ISBLANK(BurstClassHr4[[#This Row],[%Spikes in Bursts-All]]),"",IF(BurstClassHr4[[#This Row],[%Spikes in Bursts-All]]&lt;$C$3,"LB","HB"))</f>
        <v/>
      </c>
      <c r="E342" s="50" t="str">
        <f t="shared" si="4"/>
        <v/>
      </c>
      <c r="F342" s="57"/>
      <c r="G342" s="57"/>
      <c r="H342"/>
      <c r="I342"/>
      <c r="J342"/>
      <c r="K342"/>
      <c r="L342"/>
      <c r="M342"/>
      <c r="N342"/>
      <c r="O342"/>
    </row>
    <row r="343" spans="3:15" x14ac:dyDescent="0.3">
      <c r="C343" s="49" t="str">
        <f>IF(ISBLANK(BurstClassHr4[[#This Row],[Spk/sec-Average]]),"",IF(BurstClassHr4[[#This Row],[Spk/sec-Average]]&lt;$B$3,"LF","HF"))</f>
        <v/>
      </c>
      <c r="D343" s="49" t="str">
        <f>IF(ISBLANK(BurstClassHr4[[#This Row],[%Spikes in Bursts-All]]),"",IF(BurstClassHr4[[#This Row],[%Spikes in Bursts-All]]&lt;$C$3,"LB","HB"))</f>
        <v/>
      </c>
      <c r="E343" s="50" t="str">
        <f t="shared" si="4"/>
        <v/>
      </c>
      <c r="F343" s="57"/>
      <c r="G343" s="57"/>
      <c r="H343"/>
      <c r="I343"/>
      <c r="J343"/>
      <c r="K343"/>
      <c r="L343"/>
      <c r="M343"/>
      <c r="N343"/>
      <c r="O343"/>
    </row>
    <row r="344" spans="3:15" x14ac:dyDescent="0.3">
      <c r="C344" s="49" t="str">
        <f>IF(ISBLANK(BurstClassHr4[[#This Row],[Spk/sec-Average]]),"",IF(BurstClassHr4[[#This Row],[Spk/sec-Average]]&lt;$B$3,"LF","HF"))</f>
        <v/>
      </c>
      <c r="D344" s="49" t="str">
        <f>IF(ISBLANK(BurstClassHr4[[#This Row],[%Spikes in Bursts-All]]),"",IF(BurstClassHr4[[#This Row],[%Spikes in Bursts-All]]&lt;$C$3,"LB","HB"))</f>
        <v/>
      </c>
      <c r="E344" s="50" t="str">
        <f t="shared" si="4"/>
        <v/>
      </c>
      <c r="F344" s="57"/>
      <c r="G344" s="57"/>
      <c r="H344"/>
      <c r="I344"/>
      <c r="J344"/>
      <c r="K344"/>
      <c r="L344"/>
      <c r="M344"/>
      <c r="N344"/>
      <c r="O344"/>
    </row>
    <row r="345" spans="3:15" x14ac:dyDescent="0.3">
      <c r="C345" s="49" t="str">
        <f>IF(ISBLANK(BurstClassHr4[[#This Row],[Spk/sec-Average]]),"",IF(BurstClassHr4[[#This Row],[Spk/sec-Average]]&lt;$B$3,"LF","HF"))</f>
        <v/>
      </c>
      <c r="D345" s="49" t="str">
        <f>IF(ISBLANK(BurstClassHr4[[#This Row],[%Spikes in Bursts-All]]),"",IF(BurstClassHr4[[#This Row],[%Spikes in Bursts-All]]&lt;$C$3,"LB","HB"))</f>
        <v/>
      </c>
      <c r="E345" s="50" t="str">
        <f t="shared" si="4"/>
        <v/>
      </c>
      <c r="F345" s="57"/>
      <c r="G345" s="57"/>
      <c r="H345"/>
      <c r="I345"/>
      <c r="J345"/>
      <c r="K345"/>
      <c r="L345"/>
      <c r="M345"/>
      <c r="N345"/>
      <c r="O345"/>
    </row>
    <row r="346" spans="3:15" x14ac:dyDescent="0.3">
      <c r="C346" s="49" t="str">
        <f>IF(ISBLANK(BurstClassHr4[[#This Row],[Spk/sec-Average]]),"",IF(BurstClassHr4[[#This Row],[Spk/sec-Average]]&lt;$B$3,"LF","HF"))</f>
        <v/>
      </c>
      <c r="D346" s="49" t="str">
        <f>IF(ISBLANK(BurstClassHr4[[#This Row],[%Spikes in Bursts-All]]),"",IF(BurstClassHr4[[#This Row],[%Spikes in Bursts-All]]&lt;$C$3,"LB","HB"))</f>
        <v/>
      </c>
      <c r="E346" s="50" t="str">
        <f t="shared" ref="E346:E406" si="5">CONCATENATE(C346,D346)</f>
        <v/>
      </c>
      <c r="F346" s="57"/>
      <c r="G346" s="57"/>
      <c r="H346"/>
      <c r="I346"/>
      <c r="J346"/>
      <c r="K346"/>
      <c r="L346"/>
      <c r="M346"/>
      <c r="N346"/>
      <c r="O346"/>
    </row>
    <row r="347" spans="3:15" x14ac:dyDescent="0.3">
      <c r="C347" s="49" t="str">
        <f>IF(ISBLANK(BurstClassHr4[[#This Row],[Spk/sec-Average]]),"",IF(BurstClassHr4[[#This Row],[Spk/sec-Average]]&lt;$B$3,"LF","HF"))</f>
        <v/>
      </c>
      <c r="D347" s="49" t="str">
        <f>IF(ISBLANK(BurstClassHr4[[#This Row],[%Spikes in Bursts-All]]),"",IF(BurstClassHr4[[#This Row],[%Spikes in Bursts-All]]&lt;$C$3,"LB","HB"))</f>
        <v/>
      </c>
      <c r="E347" s="50" t="str">
        <f t="shared" si="5"/>
        <v/>
      </c>
      <c r="F347" s="57"/>
      <c r="G347" s="57"/>
      <c r="H347"/>
      <c r="I347"/>
      <c r="J347"/>
      <c r="K347"/>
      <c r="L347"/>
      <c r="M347"/>
      <c r="N347"/>
      <c r="O347"/>
    </row>
    <row r="348" spans="3:15" x14ac:dyDescent="0.3">
      <c r="C348" s="49" t="str">
        <f>IF(ISBLANK(BurstClassHr4[[#This Row],[Spk/sec-Average]]),"",IF(BurstClassHr4[[#This Row],[Spk/sec-Average]]&lt;$B$3,"LF","HF"))</f>
        <v/>
      </c>
      <c r="D348" s="49" t="str">
        <f>IF(ISBLANK(BurstClassHr4[[#This Row],[%Spikes in Bursts-All]]),"",IF(BurstClassHr4[[#This Row],[%Spikes in Bursts-All]]&lt;$C$3,"LB","HB"))</f>
        <v/>
      </c>
      <c r="E348" s="50" t="str">
        <f t="shared" si="5"/>
        <v/>
      </c>
      <c r="F348" s="57"/>
      <c r="G348" s="57"/>
      <c r="H348"/>
      <c r="I348"/>
      <c r="J348"/>
      <c r="K348"/>
      <c r="L348"/>
      <c r="M348"/>
      <c r="N348"/>
      <c r="O348"/>
    </row>
    <row r="349" spans="3:15" x14ac:dyDescent="0.3">
      <c r="C349" s="49" t="str">
        <f>IF(ISBLANK(BurstClassHr4[[#This Row],[Spk/sec-Average]]),"",IF(BurstClassHr4[[#This Row],[Spk/sec-Average]]&lt;$B$3,"LF","HF"))</f>
        <v/>
      </c>
      <c r="D349" s="49" t="str">
        <f>IF(ISBLANK(BurstClassHr4[[#This Row],[%Spikes in Bursts-All]]),"",IF(BurstClassHr4[[#This Row],[%Spikes in Bursts-All]]&lt;$C$3,"LB","HB"))</f>
        <v/>
      </c>
      <c r="E349" s="50" t="str">
        <f t="shared" si="5"/>
        <v/>
      </c>
      <c r="F349" s="57"/>
      <c r="G349" s="57"/>
      <c r="H349"/>
      <c r="I349"/>
      <c r="J349"/>
      <c r="K349"/>
      <c r="L349"/>
      <c r="M349"/>
      <c r="N349"/>
      <c r="O349"/>
    </row>
    <row r="350" spans="3:15" x14ac:dyDescent="0.3">
      <c r="C350" s="49" t="str">
        <f>IF(ISBLANK(BurstClassHr4[[#This Row],[Spk/sec-Average]]),"",IF(BurstClassHr4[[#This Row],[Spk/sec-Average]]&lt;$B$3,"LF","HF"))</f>
        <v/>
      </c>
      <c r="D350" s="49" t="str">
        <f>IF(ISBLANK(BurstClassHr4[[#This Row],[%Spikes in Bursts-All]]),"",IF(BurstClassHr4[[#This Row],[%Spikes in Bursts-All]]&lt;$C$3,"LB","HB"))</f>
        <v/>
      </c>
      <c r="E350" s="50" t="str">
        <f t="shared" si="5"/>
        <v/>
      </c>
      <c r="F350" s="57"/>
      <c r="G350" s="57"/>
      <c r="H350"/>
      <c r="I350"/>
      <c r="J350"/>
      <c r="K350"/>
      <c r="L350"/>
      <c r="M350"/>
      <c r="N350"/>
      <c r="O350"/>
    </row>
    <row r="351" spans="3:15" x14ac:dyDescent="0.3">
      <c r="C351" s="49" t="str">
        <f>IF(ISBLANK(BurstClassHr4[[#This Row],[Spk/sec-Average]]),"",IF(BurstClassHr4[[#This Row],[Spk/sec-Average]]&lt;$B$3,"LF","HF"))</f>
        <v/>
      </c>
      <c r="D351" s="49" t="str">
        <f>IF(ISBLANK(BurstClassHr4[[#This Row],[%Spikes in Bursts-All]]),"",IF(BurstClassHr4[[#This Row],[%Spikes in Bursts-All]]&lt;$C$3,"LB","HB"))</f>
        <v/>
      </c>
      <c r="E351" s="50" t="str">
        <f t="shared" si="5"/>
        <v/>
      </c>
      <c r="F351" s="57"/>
      <c r="G351" s="57"/>
      <c r="H351"/>
      <c r="I351"/>
      <c r="J351"/>
      <c r="K351"/>
      <c r="L351"/>
      <c r="M351"/>
      <c r="N351"/>
      <c r="O351"/>
    </row>
    <row r="352" spans="3:15" x14ac:dyDescent="0.3">
      <c r="C352" s="49" t="str">
        <f>IF(ISBLANK(BurstClassHr4[[#This Row],[Spk/sec-Average]]),"",IF(BurstClassHr4[[#This Row],[Spk/sec-Average]]&lt;$B$3,"LF","HF"))</f>
        <v/>
      </c>
      <c r="D352" s="49" t="str">
        <f>IF(ISBLANK(BurstClassHr4[[#This Row],[%Spikes in Bursts-All]]),"",IF(BurstClassHr4[[#This Row],[%Spikes in Bursts-All]]&lt;$C$3,"LB","HB"))</f>
        <v/>
      </c>
      <c r="E352" s="50" t="str">
        <f t="shared" si="5"/>
        <v/>
      </c>
      <c r="F352" s="57"/>
      <c r="G352" s="57"/>
      <c r="H352"/>
      <c r="I352"/>
      <c r="J352"/>
      <c r="K352"/>
      <c r="L352"/>
      <c r="M352"/>
      <c r="N352"/>
      <c r="O352"/>
    </row>
    <row r="353" spans="3:15" x14ac:dyDescent="0.3">
      <c r="C353" s="49" t="str">
        <f>IF(ISBLANK(BurstClassHr4[[#This Row],[Spk/sec-Average]]),"",IF(BurstClassHr4[[#This Row],[Spk/sec-Average]]&lt;$B$3,"LF","HF"))</f>
        <v/>
      </c>
      <c r="D353" s="49" t="str">
        <f>IF(ISBLANK(BurstClassHr4[[#This Row],[%Spikes in Bursts-All]]),"",IF(BurstClassHr4[[#This Row],[%Spikes in Bursts-All]]&lt;$C$3,"LB","HB"))</f>
        <v/>
      </c>
      <c r="E353" s="50" t="str">
        <f t="shared" si="5"/>
        <v/>
      </c>
      <c r="F353" s="57"/>
      <c r="G353" s="57"/>
      <c r="H353"/>
      <c r="I353"/>
      <c r="J353"/>
      <c r="K353"/>
      <c r="L353"/>
      <c r="M353"/>
      <c r="N353"/>
      <c r="O353"/>
    </row>
    <row r="354" spans="3:15" x14ac:dyDescent="0.3">
      <c r="C354" s="49" t="str">
        <f>IF(ISBLANK(BurstClassHr4[[#This Row],[Spk/sec-Average]]),"",IF(BurstClassHr4[[#This Row],[Spk/sec-Average]]&lt;$B$3,"LF","HF"))</f>
        <v/>
      </c>
      <c r="D354" s="49" t="str">
        <f>IF(ISBLANK(BurstClassHr4[[#This Row],[%Spikes in Bursts-All]]),"",IF(BurstClassHr4[[#This Row],[%Spikes in Bursts-All]]&lt;$C$3,"LB","HB"))</f>
        <v/>
      </c>
      <c r="E354" s="50" t="str">
        <f t="shared" si="5"/>
        <v/>
      </c>
      <c r="F354" s="57"/>
      <c r="G354" s="57"/>
      <c r="H354"/>
      <c r="I354"/>
      <c r="J354"/>
      <c r="K354"/>
      <c r="L354"/>
      <c r="M354"/>
      <c r="N354"/>
      <c r="O354"/>
    </row>
    <row r="355" spans="3:15" x14ac:dyDescent="0.3">
      <c r="C355" s="49" t="str">
        <f>IF(ISBLANK(BurstClassHr4[[#This Row],[Spk/sec-Average]]),"",IF(BurstClassHr4[[#This Row],[Spk/sec-Average]]&lt;$B$3,"LF","HF"))</f>
        <v/>
      </c>
      <c r="D355" s="49" t="str">
        <f>IF(ISBLANK(BurstClassHr4[[#This Row],[%Spikes in Bursts-All]]),"",IF(BurstClassHr4[[#This Row],[%Spikes in Bursts-All]]&lt;$C$3,"LB","HB"))</f>
        <v/>
      </c>
      <c r="E355" s="50" t="str">
        <f t="shared" si="5"/>
        <v/>
      </c>
      <c r="F355" s="57"/>
      <c r="G355" s="57"/>
      <c r="H355"/>
      <c r="I355"/>
      <c r="J355"/>
      <c r="K355"/>
      <c r="L355"/>
      <c r="M355"/>
      <c r="N355"/>
      <c r="O355"/>
    </row>
    <row r="356" spans="3:15" x14ac:dyDescent="0.3">
      <c r="C356" s="49" t="str">
        <f>IF(ISBLANK(BurstClassHr4[[#This Row],[Spk/sec-Average]]),"",IF(BurstClassHr4[[#This Row],[Spk/sec-Average]]&lt;$B$3,"LF","HF"))</f>
        <v/>
      </c>
      <c r="D356" s="49" t="str">
        <f>IF(ISBLANK(BurstClassHr4[[#This Row],[%Spikes in Bursts-All]]),"",IF(BurstClassHr4[[#This Row],[%Spikes in Bursts-All]]&lt;$C$3,"LB","HB"))</f>
        <v/>
      </c>
      <c r="E356" s="50" t="str">
        <f t="shared" si="5"/>
        <v/>
      </c>
      <c r="F356" s="57"/>
      <c r="G356" s="57"/>
      <c r="H356"/>
      <c r="I356"/>
      <c r="J356"/>
      <c r="K356"/>
      <c r="L356"/>
      <c r="M356"/>
      <c r="N356"/>
      <c r="O356"/>
    </row>
    <row r="357" spans="3:15" x14ac:dyDescent="0.3">
      <c r="C357" s="49" t="str">
        <f>IF(ISBLANK(BurstClassHr4[[#This Row],[Spk/sec-Average]]),"",IF(BurstClassHr4[[#This Row],[Spk/sec-Average]]&lt;$B$3,"LF","HF"))</f>
        <v/>
      </c>
      <c r="D357" s="49" t="str">
        <f>IF(ISBLANK(BurstClassHr4[[#This Row],[%Spikes in Bursts-All]]),"",IF(BurstClassHr4[[#This Row],[%Spikes in Bursts-All]]&lt;$C$3,"LB","HB"))</f>
        <v/>
      </c>
      <c r="E357" s="50" t="str">
        <f t="shared" si="5"/>
        <v/>
      </c>
      <c r="F357" s="57"/>
      <c r="G357" s="57"/>
      <c r="H357"/>
      <c r="I357"/>
      <c r="J357"/>
      <c r="K357"/>
      <c r="L357"/>
      <c r="M357"/>
      <c r="N357"/>
      <c r="O357"/>
    </row>
    <row r="358" spans="3:15" x14ac:dyDescent="0.3">
      <c r="C358" s="49" t="str">
        <f>IF(ISBLANK(BurstClassHr4[[#This Row],[Spk/sec-Average]]),"",IF(BurstClassHr4[[#This Row],[Spk/sec-Average]]&lt;$B$3,"LF","HF"))</f>
        <v/>
      </c>
      <c r="D358" s="49" t="str">
        <f>IF(ISBLANK(BurstClassHr4[[#This Row],[%Spikes in Bursts-All]]),"",IF(BurstClassHr4[[#This Row],[%Spikes in Bursts-All]]&lt;$C$3,"LB","HB"))</f>
        <v/>
      </c>
      <c r="E358" s="50" t="str">
        <f t="shared" si="5"/>
        <v/>
      </c>
      <c r="F358" s="57"/>
      <c r="G358" s="57"/>
      <c r="H358"/>
      <c r="I358"/>
      <c r="J358"/>
      <c r="K358"/>
      <c r="L358"/>
      <c r="M358"/>
      <c r="N358"/>
      <c r="O358"/>
    </row>
    <row r="359" spans="3:15" x14ac:dyDescent="0.3">
      <c r="C359" s="49" t="str">
        <f>IF(ISBLANK(BurstClassHr4[[#This Row],[Spk/sec-Average]]),"",IF(BurstClassHr4[[#This Row],[Spk/sec-Average]]&lt;$B$3,"LF","HF"))</f>
        <v/>
      </c>
      <c r="D359" s="49" t="str">
        <f>IF(ISBLANK(BurstClassHr4[[#This Row],[%Spikes in Bursts-All]]),"",IF(BurstClassHr4[[#This Row],[%Spikes in Bursts-All]]&lt;$C$3,"LB","HB"))</f>
        <v/>
      </c>
      <c r="E359" s="50" t="str">
        <f t="shared" si="5"/>
        <v/>
      </c>
      <c r="F359" s="57"/>
      <c r="G359" s="57"/>
      <c r="H359"/>
      <c r="I359"/>
      <c r="J359"/>
      <c r="K359"/>
      <c r="L359"/>
      <c r="M359"/>
      <c r="N359"/>
      <c r="O359"/>
    </row>
    <row r="360" spans="3:15" x14ac:dyDescent="0.3">
      <c r="C360" s="49" t="str">
        <f>IF(ISBLANK(BurstClassHr4[[#This Row],[Spk/sec-Average]]),"",IF(BurstClassHr4[[#This Row],[Spk/sec-Average]]&lt;$B$3,"LF","HF"))</f>
        <v/>
      </c>
      <c r="D360" s="49" t="str">
        <f>IF(ISBLANK(BurstClassHr4[[#This Row],[%Spikes in Bursts-All]]),"",IF(BurstClassHr4[[#This Row],[%Spikes in Bursts-All]]&lt;$C$3,"LB","HB"))</f>
        <v/>
      </c>
      <c r="E360" s="50" t="str">
        <f t="shared" si="5"/>
        <v/>
      </c>
      <c r="F360" s="57"/>
      <c r="G360" s="57"/>
      <c r="H360"/>
      <c r="I360"/>
      <c r="J360"/>
      <c r="K360"/>
      <c r="L360"/>
      <c r="M360"/>
      <c r="N360"/>
      <c r="O360"/>
    </row>
    <row r="361" spans="3:15" x14ac:dyDescent="0.3">
      <c r="C361" s="49" t="str">
        <f>IF(ISBLANK(BurstClassHr4[[#This Row],[Spk/sec-Average]]),"",IF(BurstClassHr4[[#This Row],[Spk/sec-Average]]&lt;$B$3,"LF","HF"))</f>
        <v/>
      </c>
      <c r="D361" s="49" t="str">
        <f>IF(ISBLANK(BurstClassHr4[[#This Row],[%Spikes in Bursts-All]]),"",IF(BurstClassHr4[[#This Row],[%Spikes in Bursts-All]]&lt;$C$3,"LB","HB"))</f>
        <v/>
      </c>
      <c r="E361" s="50" t="str">
        <f t="shared" si="5"/>
        <v/>
      </c>
      <c r="F361" s="57"/>
      <c r="G361" s="57"/>
      <c r="H361"/>
      <c r="I361"/>
      <c r="J361"/>
      <c r="K361"/>
      <c r="L361"/>
      <c r="M361"/>
      <c r="N361"/>
      <c r="O361"/>
    </row>
    <row r="362" spans="3:15" x14ac:dyDescent="0.3">
      <c r="C362" s="49" t="str">
        <f>IF(ISBLANK(BurstClassHr4[[#This Row],[Spk/sec-Average]]),"",IF(BurstClassHr4[[#This Row],[Spk/sec-Average]]&lt;$B$3,"LF","HF"))</f>
        <v/>
      </c>
      <c r="D362" s="49" t="str">
        <f>IF(ISBLANK(BurstClassHr4[[#This Row],[%Spikes in Bursts-All]]),"",IF(BurstClassHr4[[#This Row],[%Spikes in Bursts-All]]&lt;$C$3,"LB","HB"))</f>
        <v/>
      </c>
      <c r="E362" s="50" t="str">
        <f t="shared" si="5"/>
        <v/>
      </c>
      <c r="F362" s="57"/>
      <c r="G362" s="57"/>
      <c r="H362"/>
      <c r="I362"/>
      <c r="J362"/>
      <c r="K362"/>
      <c r="L362"/>
      <c r="M362"/>
      <c r="N362"/>
      <c r="O362"/>
    </row>
    <row r="363" spans="3:15" x14ac:dyDescent="0.3">
      <c r="C363" s="49" t="str">
        <f>IF(ISBLANK(BurstClassHr4[[#This Row],[Spk/sec-Average]]),"",IF(BurstClassHr4[[#This Row],[Spk/sec-Average]]&lt;$B$3,"LF","HF"))</f>
        <v/>
      </c>
      <c r="D363" s="49" t="str">
        <f>IF(ISBLANK(BurstClassHr4[[#This Row],[%Spikes in Bursts-All]]),"",IF(BurstClassHr4[[#This Row],[%Spikes in Bursts-All]]&lt;$C$3,"LB","HB"))</f>
        <v/>
      </c>
      <c r="E363" s="50" t="str">
        <f t="shared" si="5"/>
        <v/>
      </c>
      <c r="F363" s="57"/>
      <c r="G363" s="57"/>
      <c r="H363"/>
      <c r="I363"/>
      <c r="J363"/>
      <c r="K363"/>
      <c r="L363"/>
      <c r="M363"/>
      <c r="N363"/>
      <c r="O363"/>
    </row>
    <row r="364" spans="3:15" x14ac:dyDescent="0.3">
      <c r="C364" s="49" t="str">
        <f>IF(ISBLANK(BurstClassHr4[[#This Row],[Spk/sec-Average]]),"",IF(BurstClassHr4[[#This Row],[Spk/sec-Average]]&lt;$B$3,"LF","HF"))</f>
        <v/>
      </c>
      <c r="D364" s="49" t="str">
        <f>IF(ISBLANK(BurstClassHr4[[#This Row],[%Spikes in Bursts-All]]),"",IF(BurstClassHr4[[#This Row],[%Spikes in Bursts-All]]&lt;$C$3,"LB","HB"))</f>
        <v/>
      </c>
      <c r="E364" s="50" t="str">
        <f t="shared" si="5"/>
        <v/>
      </c>
      <c r="F364" s="57"/>
      <c r="G364" s="57"/>
      <c r="H364"/>
      <c r="I364"/>
      <c r="J364"/>
      <c r="K364"/>
      <c r="L364"/>
      <c r="M364"/>
      <c r="N364"/>
      <c r="O364"/>
    </row>
    <row r="365" spans="3:15" x14ac:dyDescent="0.3">
      <c r="C365" s="49" t="str">
        <f>IF(ISBLANK(BurstClassHr4[[#This Row],[Spk/sec-Average]]),"",IF(BurstClassHr4[[#This Row],[Spk/sec-Average]]&lt;$B$3,"LF","HF"))</f>
        <v/>
      </c>
      <c r="D365" s="49" t="str">
        <f>IF(ISBLANK(BurstClassHr4[[#This Row],[%Spikes in Bursts-All]]),"",IF(BurstClassHr4[[#This Row],[%Spikes in Bursts-All]]&lt;$C$3,"LB","HB"))</f>
        <v/>
      </c>
      <c r="E365" s="50" t="str">
        <f t="shared" si="5"/>
        <v/>
      </c>
      <c r="F365" s="57"/>
      <c r="G365" s="57"/>
      <c r="H365"/>
      <c r="I365"/>
      <c r="J365"/>
      <c r="K365"/>
      <c r="L365"/>
      <c r="M365"/>
      <c r="N365"/>
      <c r="O365"/>
    </row>
    <row r="366" spans="3:15" x14ac:dyDescent="0.3">
      <c r="C366" s="49" t="str">
        <f>IF(ISBLANK(BurstClassHr4[[#This Row],[Spk/sec-Average]]),"",IF(BurstClassHr4[[#This Row],[Spk/sec-Average]]&lt;$B$3,"LF","HF"))</f>
        <v/>
      </c>
      <c r="D366" s="49" t="str">
        <f>IF(ISBLANK(BurstClassHr4[[#This Row],[%Spikes in Bursts-All]]),"",IF(BurstClassHr4[[#This Row],[%Spikes in Bursts-All]]&lt;$C$3,"LB","HB"))</f>
        <v/>
      </c>
      <c r="E366" s="50" t="str">
        <f t="shared" si="5"/>
        <v/>
      </c>
      <c r="F366" s="57"/>
      <c r="G366" s="57"/>
      <c r="H366"/>
      <c r="I366"/>
      <c r="J366"/>
      <c r="K366"/>
      <c r="L366"/>
      <c r="M366"/>
      <c r="N366"/>
      <c r="O366"/>
    </row>
    <row r="367" spans="3:15" x14ac:dyDescent="0.3">
      <c r="C367" s="49" t="str">
        <f>IF(ISBLANK(BurstClassHr4[[#This Row],[Spk/sec-Average]]),"",IF(BurstClassHr4[[#This Row],[Spk/sec-Average]]&lt;$B$3,"LF","HF"))</f>
        <v/>
      </c>
      <c r="D367" s="49" t="str">
        <f>IF(ISBLANK(BurstClassHr4[[#This Row],[%Spikes in Bursts-All]]),"",IF(BurstClassHr4[[#This Row],[%Spikes in Bursts-All]]&lt;$C$3,"LB","HB"))</f>
        <v/>
      </c>
      <c r="E367" s="50" t="str">
        <f t="shared" si="5"/>
        <v/>
      </c>
      <c r="F367" s="57"/>
      <c r="G367" s="57"/>
      <c r="H367"/>
      <c r="I367"/>
      <c r="J367"/>
      <c r="K367"/>
      <c r="L367"/>
      <c r="M367"/>
      <c r="N367"/>
      <c r="O367"/>
    </row>
    <row r="368" spans="3:15" x14ac:dyDescent="0.3">
      <c r="C368" s="49" t="str">
        <f>IF(ISBLANK(BurstClassHr4[[#This Row],[Spk/sec-Average]]),"",IF(BurstClassHr4[[#This Row],[Spk/sec-Average]]&lt;$B$3,"LF","HF"))</f>
        <v/>
      </c>
      <c r="D368" s="49" t="str">
        <f>IF(ISBLANK(BurstClassHr4[[#This Row],[%Spikes in Bursts-All]]),"",IF(BurstClassHr4[[#This Row],[%Spikes in Bursts-All]]&lt;$C$3,"LB","HB"))</f>
        <v/>
      </c>
      <c r="E368" s="50" t="str">
        <f t="shared" si="5"/>
        <v/>
      </c>
      <c r="F368" s="57"/>
      <c r="G368" s="57"/>
      <c r="H368"/>
      <c r="I368"/>
      <c r="J368"/>
      <c r="K368"/>
      <c r="L368"/>
      <c r="M368"/>
      <c r="N368"/>
      <c r="O368"/>
    </row>
    <row r="369" spans="3:15" x14ac:dyDescent="0.3">
      <c r="C369" s="49" t="str">
        <f>IF(ISBLANK(BurstClassHr4[[#This Row],[Spk/sec-Average]]),"",IF(BurstClassHr4[[#This Row],[Spk/sec-Average]]&lt;$B$3,"LF","HF"))</f>
        <v/>
      </c>
      <c r="D369" s="49" t="str">
        <f>IF(ISBLANK(BurstClassHr4[[#This Row],[%Spikes in Bursts-All]]),"",IF(BurstClassHr4[[#This Row],[%Spikes in Bursts-All]]&lt;$C$3,"LB","HB"))</f>
        <v/>
      </c>
      <c r="E369" s="50" t="str">
        <f t="shared" si="5"/>
        <v/>
      </c>
      <c r="F369" s="57"/>
      <c r="G369" s="57"/>
      <c r="H369"/>
      <c r="I369"/>
      <c r="J369"/>
      <c r="K369"/>
      <c r="L369"/>
      <c r="M369"/>
      <c r="N369"/>
      <c r="O369"/>
    </row>
    <row r="370" spans="3:15" x14ac:dyDescent="0.3">
      <c r="C370" s="49" t="str">
        <f>IF(ISBLANK(BurstClassHr4[[#This Row],[Spk/sec-Average]]),"",IF(BurstClassHr4[[#This Row],[Spk/sec-Average]]&lt;$B$3,"LF","HF"))</f>
        <v/>
      </c>
      <c r="D370" s="49" t="str">
        <f>IF(ISBLANK(BurstClassHr4[[#This Row],[%Spikes in Bursts-All]]),"",IF(BurstClassHr4[[#This Row],[%Spikes in Bursts-All]]&lt;$C$3,"LB","HB"))</f>
        <v/>
      </c>
      <c r="E370" s="50" t="str">
        <f t="shared" si="5"/>
        <v/>
      </c>
      <c r="F370" s="57"/>
      <c r="G370" s="57"/>
      <c r="H370"/>
      <c r="I370"/>
      <c r="J370"/>
      <c r="K370"/>
      <c r="L370"/>
      <c r="M370"/>
      <c r="N370"/>
      <c r="O370"/>
    </row>
    <row r="371" spans="3:15" x14ac:dyDescent="0.3">
      <c r="C371" s="49" t="str">
        <f>IF(ISBLANK(BurstClassHr4[[#This Row],[Spk/sec-Average]]),"",IF(BurstClassHr4[[#This Row],[Spk/sec-Average]]&lt;$B$3,"LF","HF"))</f>
        <v/>
      </c>
      <c r="D371" s="49" t="str">
        <f>IF(ISBLANK(BurstClassHr4[[#This Row],[%Spikes in Bursts-All]]),"",IF(BurstClassHr4[[#This Row],[%Spikes in Bursts-All]]&lt;$C$3,"LB","HB"))</f>
        <v/>
      </c>
      <c r="E371" s="50" t="str">
        <f t="shared" si="5"/>
        <v/>
      </c>
      <c r="F371" s="57"/>
      <c r="G371" s="57"/>
      <c r="H371"/>
      <c r="I371"/>
      <c r="J371"/>
      <c r="K371"/>
      <c r="L371"/>
      <c r="M371"/>
      <c r="N371"/>
      <c r="O371"/>
    </row>
    <row r="372" spans="3:15" x14ac:dyDescent="0.3">
      <c r="C372" s="49" t="str">
        <f>IF(ISBLANK(BurstClassHr4[[#This Row],[Spk/sec-Average]]),"",IF(BurstClassHr4[[#This Row],[Spk/sec-Average]]&lt;$B$3,"LF","HF"))</f>
        <v/>
      </c>
      <c r="D372" s="49" t="str">
        <f>IF(ISBLANK(BurstClassHr4[[#This Row],[%Spikes in Bursts-All]]),"",IF(BurstClassHr4[[#This Row],[%Spikes in Bursts-All]]&lt;$C$3,"LB","HB"))</f>
        <v/>
      </c>
      <c r="E372" s="50" t="str">
        <f t="shared" si="5"/>
        <v/>
      </c>
      <c r="F372" s="57"/>
      <c r="G372" s="57"/>
      <c r="H372"/>
      <c r="I372"/>
      <c r="J372"/>
      <c r="K372"/>
      <c r="L372"/>
      <c r="M372"/>
      <c r="N372"/>
      <c r="O372"/>
    </row>
    <row r="373" spans="3:15" x14ac:dyDescent="0.3">
      <c r="C373" s="49" t="str">
        <f>IF(ISBLANK(BurstClassHr4[[#This Row],[Spk/sec-Average]]),"",IF(BurstClassHr4[[#This Row],[Spk/sec-Average]]&lt;$B$3,"LF","HF"))</f>
        <v/>
      </c>
      <c r="D373" s="49" t="str">
        <f>IF(ISBLANK(BurstClassHr4[[#This Row],[%Spikes in Bursts-All]]),"",IF(BurstClassHr4[[#This Row],[%Spikes in Bursts-All]]&lt;$C$3,"LB","HB"))</f>
        <v/>
      </c>
      <c r="E373" s="50" t="str">
        <f t="shared" si="5"/>
        <v/>
      </c>
      <c r="F373" s="57"/>
      <c r="G373" s="57"/>
      <c r="H373"/>
      <c r="I373"/>
      <c r="J373"/>
      <c r="K373"/>
      <c r="L373"/>
      <c r="M373"/>
      <c r="N373"/>
      <c r="O373"/>
    </row>
    <row r="374" spans="3:15" x14ac:dyDescent="0.3">
      <c r="C374" s="49" t="str">
        <f>IF(ISBLANK(BurstClassHr4[[#This Row],[Spk/sec-Average]]),"",IF(BurstClassHr4[[#This Row],[Spk/sec-Average]]&lt;$B$3,"LF","HF"))</f>
        <v/>
      </c>
      <c r="D374" s="49" t="str">
        <f>IF(ISBLANK(BurstClassHr4[[#This Row],[%Spikes in Bursts-All]]),"",IF(BurstClassHr4[[#This Row],[%Spikes in Bursts-All]]&lt;$C$3,"LB","HB"))</f>
        <v/>
      </c>
      <c r="E374" s="50" t="str">
        <f t="shared" si="5"/>
        <v/>
      </c>
      <c r="F374" s="57"/>
      <c r="G374" s="57"/>
      <c r="H374"/>
      <c r="I374"/>
      <c r="J374"/>
      <c r="K374"/>
      <c r="L374"/>
      <c r="M374"/>
      <c r="N374"/>
      <c r="O374"/>
    </row>
    <row r="375" spans="3:15" x14ac:dyDescent="0.3">
      <c r="C375" s="49" t="str">
        <f>IF(ISBLANK(BurstClassHr4[[#This Row],[Spk/sec-Average]]),"",IF(BurstClassHr4[[#This Row],[Spk/sec-Average]]&lt;$B$3,"LF","HF"))</f>
        <v/>
      </c>
      <c r="D375" s="49" t="str">
        <f>IF(ISBLANK(BurstClassHr4[[#This Row],[%Spikes in Bursts-All]]),"",IF(BurstClassHr4[[#This Row],[%Spikes in Bursts-All]]&lt;$C$3,"LB","HB"))</f>
        <v/>
      </c>
      <c r="E375" s="50" t="str">
        <f t="shared" si="5"/>
        <v/>
      </c>
      <c r="F375" s="57"/>
      <c r="G375" s="57"/>
      <c r="H375"/>
      <c r="I375"/>
      <c r="J375"/>
      <c r="K375"/>
      <c r="L375"/>
      <c r="M375"/>
      <c r="N375"/>
      <c r="O375"/>
    </row>
    <row r="376" spans="3:15" x14ac:dyDescent="0.3">
      <c r="C376" s="49" t="str">
        <f>IF(ISBLANK(BurstClassHr4[[#This Row],[Spk/sec-Average]]),"",IF(BurstClassHr4[[#This Row],[Spk/sec-Average]]&lt;$B$3,"LF","HF"))</f>
        <v/>
      </c>
      <c r="D376" s="49" t="str">
        <f>IF(ISBLANK(BurstClassHr4[[#This Row],[%Spikes in Bursts-All]]),"",IF(BurstClassHr4[[#This Row],[%Spikes in Bursts-All]]&lt;$C$3,"LB","HB"))</f>
        <v/>
      </c>
      <c r="E376" s="50" t="str">
        <f t="shared" si="5"/>
        <v/>
      </c>
      <c r="F376" s="57"/>
      <c r="G376" s="57"/>
      <c r="H376"/>
      <c r="I376"/>
      <c r="J376"/>
      <c r="K376"/>
      <c r="L376"/>
      <c r="M376"/>
      <c r="N376"/>
      <c r="O376"/>
    </row>
    <row r="377" spans="3:15" x14ac:dyDescent="0.3">
      <c r="C377" s="49" t="str">
        <f>IF(ISBLANK(BurstClassHr4[[#This Row],[Spk/sec-Average]]),"",IF(BurstClassHr4[[#This Row],[Spk/sec-Average]]&lt;$B$3,"LF","HF"))</f>
        <v/>
      </c>
      <c r="D377" s="49" t="str">
        <f>IF(ISBLANK(BurstClassHr4[[#This Row],[%Spikes in Bursts-All]]),"",IF(BurstClassHr4[[#This Row],[%Spikes in Bursts-All]]&lt;$C$3,"LB","HB"))</f>
        <v/>
      </c>
      <c r="E377" s="50" t="str">
        <f t="shared" si="5"/>
        <v/>
      </c>
      <c r="F377" s="57"/>
      <c r="G377" s="57"/>
      <c r="H377"/>
      <c r="I377"/>
      <c r="J377"/>
      <c r="K377"/>
      <c r="L377"/>
      <c r="M377"/>
      <c r="N377"/>
      <c r="O377"/>
    </row>
    <row r="378" spans="3:15" x14ac:dyDescent="0.3">
      <c r="C378" s="49" t="str">
        <f>IF(ISBLANK(BurstClassHr4[[#This Row],[Spk/sec-Average]]),"",IF(BurstClassHr4[[#This Row],[Spk/sec-Average]]&lt;$B$3,"LF","HF"))</f>
        <v/>
      </c>
      <c r="D378" s="49" t="str">
        <f>IF(ISBLANK(BurstClassHr4[[#This Row],[%Spikes in Bursts-All]]),"",IF(BurstClassHr4[[#This Row],[%Spikes in Bursts-All]]&lt;$C$3,"LB","HB"))</f>
        <v/>
      </c>
      <c r="E378" s="50" t="str">
        <f t="shared" si="5"/>
        <v/>
      </c>
      <c r="F378" s="57"/>
      <c r="G378" s="57"/>
      <c r="H378"/>
      <c r="I378"/>
      <c r="J378"/>
      <c r="K378"/>
      <c r="L378"/>
      <c r="M378"/>
      <c r="N378"/>
      <c r="O378"/>
    </row>
    <row r="379" spans="3:15" x14ac:dyDescent="0.3">
      <c r="C379" s="49" t="str">
        <f>IF(ISBLANK(BurstClassHr4[[#This Row],[Spk/sec-Average]]),"",IF(BurstClassHr4[[#This Row],[Spk/sec-Average]]&lt;$B$3,"LF","HF"))</f>
        <v/>
      </c>
      <c r="D379" s="49" t="str">
        <f>IF(ISBLANK(BurstClassHr4[[#This Row],[%Spikes in Bursts-All]]),"",IF(BurstClassHr4[[#This Row],[%Spikes in Bursts-All]]&lt;$C$3,"LB","HB"))</f>
        <v/>
      </c>
      <c r="E379" s="50" t="str">
        <f t="shared" si="5"/>
        <v/>
      </c>
      <c r="F379" s="57"/>
      <c r="G379" s="57"/>
      <c r="H379"/>
      <c r="I379"/>
      <c r="J379"/>
      <c r="K379"/>
      <c r="L379"/>
      <c r="M379"/>
      <c r="N379"/>
      <c r="O379"/>
    </row>
    <row r="380" spans="3:15" x14ac:dyDescent="0.3">
      <c r="C380" s="49" t="str">
        <f>IF(ISBLANK(BurstClassHr4[[#This Row],[Spk/sec-Average]]),"",IF(BurstClassHr4[[#This Row],[Spk/sec-Average]]&lt;$B$3,"LF","HF"))</f>
        <v/>
      </c>
      <c r="D380" s="49" t="str">
        <f>IF(ISBLANK(BurstClassHr4[[#This Row],[%Spikes in Bursts-All]]),"",IF(BurstClassHr4[[#This Row],[%Spikes in Bursts-All]]&lt;$C$3,"LB","HB"))</f>
        <v/>
      </c>
      <c r="E380" s="50" t="str">
        <f t="shared" si="5"/>
        <v/>
      </c>
      <c r="F380" s="57"/>
      <c r="G380" s="57"/>
      <c r="H380"/>
      <c r="I380"/>
      <c r="J380"/>
      <c r="K380"/>
      <c r="L380"/>
      <c r="M380"/>
      <c r="N380"/>
      <c r="O380"/>
    </row>
    <row r="381" spans="3:15" x14ac:dyDescent="0.3">
      <c r="C381" s="49" t="str">
        <f>IF(ISBLANK(BurstClassHr4[[#This Row],[Spk/sec-Average]]),"",IF(BurstClassHr4[[#This Row],[Spk/sec-Average]]&lt;$B$3,"LF","HF"))</f>
        <v/>
      </c>
      <c r="D381" s="49" t="str">
        <f>IF(ISBLANK(BurstClassHr4[[#This Row],[%Spikes in Bursts-All]]),"",IF(BurstClassHr4[[#This Row],[%Spikes in Bursts-All]]&lt;$C$3,"LB","HB"))</f>
        <v/>
      </c>
      <c r="E381" s="50" t="str">
        <f t="shared" si="5"/>
        <v/>
      </c>
      <c r="F381" s="57"/>
      <c r="G381" s="57"/>
      <c r="H381"/>
      <c r="I381"/>
      <c r="J381"/>
      <c r="K381"/>
      <c r="L381"/>
      <c r="M381"/>
      <c r="N381"/>
      <c r="O381"/>
    </row>
    <row r="382" spans="3:15" x14ac:dyDescent="0.3">
      <c r="C382" s="49" t="str">
        <f>IF(ISBLANK(BurstClassHr4[[#This Row],[Spk/sec-Average]]),"",IF(BurstClassHr4[[#This Row],[Spk/sec-Average]]&lt;$B$3,"LF","HF"))</f>
        <v/>
      </c>
      <c r="D382" s="49" t="str">
        <f>IF(ISBLANK(BurstClassHr4[[#This Row],[%Spikes in Bursts-All]]),"",IF(BurstClassHr4[[#This Row],[%Spikes in Bursts-All]]&lt;$C$3,"LB","HB"))</f>
        <v/>
      </c>
      <c r="E382" s="50" t="str">
        <f t="shared" si="5"/>
        <v/>
      </c>
      <c r="F382" s="57"/>
      <c r="G382" s="57"/>
      <c r="H382"/>
      <c r="I382"/>
      <c r="J382"/>
      <c r="K382"/>
      <c r="L382"/>
      <c r="M382"/>
      <c r="N382"/>
      <c r="O382"/>
    </row>
    <row r="383" spans="3:15" x14ac:dyDescent="0.3">
      <c r="C383" s="49" t="str">
        <f>IF(ISBLANK(BurstClassHr4[[#This Row],[Spk/sec-Average]]),"",IF(BurstClassHr4[[#This Row],[Spk/sec-Average]]&lt;$B$3,"LF","HF"))</f>
        <v/>
      </c>
      <c r="D383" s="49" t="str">
        <f>IF(ISBLANK(BurstClassHr4[[#This Row],[%Spikes in Bursts-All]]),"",IF(BurstClassHr4[[#This Row],[%Spikes in Bursts-All]]&lt;$C$3,"LB","HB"))</f>
        <v/>
      </c>
      <c r="E383" s="50" t="str">
        <f t="shared" si="5"/>
        <v/>
      </c>
      <c r="F383" s="57"/>
      <c r="G383" s="57"/>
      <c r="H383"/>
      <c r="I383"/>
      <c r="J383"/>
      <c r="K383"/>
      <c r="L383"/>
      <c r="M383"/>
      <c r="N383"/>
      <c r="O383"/>
    </row>
    <row r="384" spans="3:15" x14ac:dyDescent="0.3">
      <c r="C384" s="49" t="str">
        <f>IF(ISBLANK(BurstClassHr4[[#This Row],[Spk/sec-Average]]),"",IF(BurstClassHr4[[#This Row],[Spk/sec-Average]]&lt;$B$3,"LF","HF"))</f>
        <v/>
      </c>
      <c r="D384" s="49" t="str">
        <f>IF(ISBLANK(BurstClassHr4[[#This Row],[%Spikes in Bursts-All]]),"",IF(BurstClassHr4[[#This Row],[%Spikes in Bursts-All]]&lt;$C$3,"LB","HB"))</f>
        <v/>
      </c>
      <c r="E384" s="50" t="str">
        <f t="shared" si="5"/>
        <v/>
      </c>
      <c r="F384" s="57"/>
      <c r="G384" s="57"/>
      <c r="H384"/>
      <c r="I384"/>
      <c r="J384"/>
      <c r="K384"/>
      <c r="L384"/>
      <c r="M384"/>
      <c r="N384"/>
      <c r="O384"/>
    </row>
    <row r="385" spans="3:15" x14ac:dyDescent="0.3">
      <c r="C385" s="49" t="str">
        <f>IF(ISBLANK(BurstClassHr4[[#This Row],[Spk/sec-Average]]),"",IF(BurstClassHr4[[#This Row],[Spk/sec-Average]]&lt;$B$3,"LF","HF"))</f>
        <v/>
      </c>
      <c r="D385" s="49" t="str">
        <f>IF(ISBLANK(BurstClassHr4[[#This Row],[%Spikes in Bursts-All]]),"",IF(BurstClassHr4[[#This Row],[%Spikes in Bursts-All]]&lt;$C$3,"LB","HB"))</f>
        <v/>
      </c>
      <c r="E385" s="50" t="str">
        <f t="shared" si="5"/>
        <v/>
      </c>
      <c r="F385" s="57"/>
      <c r="G385" s="57"/>
      <c r="H385"/>
      <c r="I385"/>
      <c r="J385"/>
      <c r="K385"/>
      <c r="L385"/>
      <c r="M385"/>
      <c r="N385"/>
      <c r="O385"/>
    </row>
    <row r="386" spans="3:15" x14ac:dyDescent="0.3">
      <c r="C386" s="49" t="str">
        <f>IF(ISBLANK(BurstClassHr4[[#This Row],[Spk/sec-Average]]),"",IF(BurstClassHr4[[#This Row],[Spk/sec-Average]]&lt;$B$3,"LF","HF"))</f>
        <v/>
      </c>
      <c r="D386" s="49" t="str">
        <f>IF(ISBLANK(BurstClassHr4[[#This Row],[%Spikes in Bursts-All]]),"",IF(BurstClassHr4[[#This Row],[%Spikes in Bursts-All]]&lt;$C$3,"LB","HB"))</f>
        <v/>
      </c>
      <c r="E386" s="50" t="str">
        <f t="shared" si="5"/>
        <v/>
      </c>
      <c r="F386" s="57"/>
      <c r="G386" s="57"/>
      <c r="H386"/>
      <c r="I386"/>
      <c r="J386"/>
      <c r="K386"/>
      <c r="L386"/>
      <c r="M386"/>
      <c r="N386"/>
      <c r="O386"/>
    </row>
    <row r="387" spans="3:15" x14ac:dyDescent="0.3">
      <c r="C387" s="49" t="str">
        <f>IF(ISBLANK(BurstClassHr4[[#This Row],[Spk/sec-Average]]),"",IF(BurstClassHr4[[#This Row],[Spk/sec-Average]]&lt;$B$3,"LF","HF"))</f>
        <v/>
      </c>
      <c r="D387" s="49" t="str">
        <f>IF(ISBLANK(BurstClassHr4[[#This Row],[%Spikes in Bursts-All]]),"",IF(BurstClassHr4[[#This Row],[%Spikes in Bursts-All]]&lt;$C$3,"LB","HB"))</f>
        <v/>
      </c>
      <c r="E387" s="50" t="str">
        <f t="shared" si="5"/>
        <v/>
      </c>
      <c r="F387" s="57"/>
      <c r="G387" s="57"/>
      <c r="H387"/>
      <c r="I387"/>
      <c r="J387"/>
      <c r="K387"/>
      <c r="L387"/>
      <c r="M387"/>
      <c r="N387"/>
      <c r="O387"/>
    </row>
    <row r="388" spans="3:15" x14ac:dyDescent="0.3">
      <c r="C388" s="49" t="str">
        <f>IF(ISBLANK(BurstClassHr4[[#This Row],[Spk/sec-Average]]),"",IF(BurstClassHr4[[#This Row],[Spk/sec-Average]]&lt;$B$3,"LF","HF"))</f>
        <v/>
      </c>
      <c r="D388" s="49" t="str">
        <f>IF(ISBLANK(BurstClassHr4[[#This Row],[%Spikes in Bursts-All]]),"",IF(BurstClassHr4[[#This Row],[%Spikes in Bursts-All]]&lt;$C$3,"LB","HB"))</f>
        <v/>
      </c>
      <c r="E388" s="50" t="str">
        <f t="shared" si="5"/>
        <v/>
      </c>
      <c r="F388" s="57"/>
      <c r="G388" s="57"/>
      <c r="H388"/>
      <c r="I388"/>
      <c r="J388"/>
      <c r="K388"/>
      <c r="L388"/>
      <c r="M388"/>
      <c r="N388"/>
      <c r="O388"/>
    </row>
    <row r="389" spans="3:15" x14ac:dyDescent="0.3">
      <c r="C389" s="49" t="str">
        <f>IF(ISBLANK(BurstClassHr4[[#This Row],[Spk/sec-Average]]),"",IF(BurstClassHr4[[#This Row],[Spk/sec-Average]]&lt;$B$3,"LF","HF"))</f>
        <v/>
      </c>
      <c r="D389" s="49" t="str">
        <f>IF(ISBLANK(BurstClassHr4[[#This Row],[%Spikes in Bursts-All]]),"",IF(BurstClassHr4[[#This Row],[%Spikes in Bursts-All]]&lt;$C$3,"LB","HB"))</f>
        <v/>
      </c>
      <c r="E389" s="50" t="str">
        <f t="shared" si="5"/>
        <v/>
      </c>
      <c r="F389" s="57"/>
      <c r="G389" s="57"/>
      <c r="H389"/>
      <c r="I389"/>
      <c r="J389"/>
      <c r="K389"/>
      <c r="L389"/>
      <c r="M389"/>
      <c r="N389"/>
      <c r="O389"/>
    </row>
    <row r="390" spans="3:15" x14ac:dyDescent="0.3">
      <c r="C390" s="49" t="str">
        <f>IF(ISBLANK(BurstClassHr4[[#This Row],[Spk/sec-Average]]),"",IF(BurstClassHr4[[#This Row],[Spk/sec-Average]]&lt;$B$3,"LF","HF"))</f>
        <v/>
      </c>
      <c r="D390" s="49" t="str">
        <f>IF(ISBLANK(BurstClassHr4[[#This Row],[%Spikes in Bursts-All]]),"",IF(BurstClassHr4[[#This Row],[%Spikes in Bursts-All]]&lt;$C$3,"LB","HB"))</f>
        <v/>
      </c>
      <c r="E390" s="50" t="str">
        <f t="shared" si="5"/>
        <v/>
      </c>
      <c r="F390" s="57"/>
      <c r="G390" s="57"/>
      <c r="H390"/>
      <c r="I390"/>
      <c r="J390"/>
      <c r="K390"/>
      <c r="L390"/>
      <c r="M390"/>
      <c r="N390"/>
      <c r="O390"/>
    </row>
    <row r="391" spans="3:15" x14ac:dyDescent="0.3">
      <c r="C391" s="49" t="str">
        <f>IF(ISBLANK(BurstClassHr4[[#This Row],[Spk/sec-Average]]),"",IF(BurstClassHr4[[#This Row],[Spk/sec-Average]]&lt;$B$3,"LF","HF"))</f>
        <v/>
      </c>
      <c r="D391" s="49" t="str">
        <f>IF(ISBLANK(BurstClassHr4[[#This Row],[%Spikes in Bursts-All]]),"",IF(BurstClassHr4[[#This Row],[%Spikes in Bursts-All]]&lt;$C$3,"LB","HB"))</f>
        <v/>
      </c>
      <c r="E391" s="50" t="str">
        <f t="shared" si="5"/>
        <v/>
      </c>
      <c r="F391" s="57"/>
      <c r="G391" s="57"/>
      <c r="H391"/>
      <c r="I391"/>
      <c r="J391"/>
      <c r="K391"/>
      <c r="L391"/>
      <c r="M391"/>
      <c r="N391"/>
      <c r="O391"/>
    </row>
    <row r="392" spans="3:15" x14ac:dyDescent="0.3">
      <c r="C392" s="49" t="str">
        <f>IF(ISBLANK(BurstClassHr4[[#This Row],[Spk/sec-Average]]),"",IF(BurstClassHr4[[#This Row],[Spk/sec-Average]]&lt;$B$3,"LF","HF"))</f>
        <v/>
      </c>
      <c r="D392" s="49" t="str">
        <f>IF(ISBLANK(BurstClassHr4[[#This Row],[%Spikes in Bursts-All]]),"",IF(BurstClassHr4[[#This Row],[%Spikes in Bursts-All]]&lt;$C$3,"LB","HB"))</f>
        <v/>
      </c>
      <c r="E392" s="50" t="str">
        <f t="shared" si="5"/>
        <v/>
      </c>
      <c r="F392" s="57"/>
      <c r="G392" s="57"/>
      <c r="H392"/>
      <c r="I392"/>
      <c r="J392"/>
      <c r="K392"/>
      <c r="L392"/>
      <c r="M392"/>
      <c r="N392"/>
      <c r="O392"/>
    </row>
    <row r="393" spans="3:15" x14ac:dyDescent="0.3">
      <c r="C393" s="49" t="str">
        <f>IF(ISBLANK(BurstClassHr4[[#This Row],[Spk/sec-Average]]),"",IF(BurstClassHr4[[#This Row],[Spk/sec-Average]]&lt;$B$3,"LF","HF"))</f>
        <v/>
      </c>
      <c r="D393" s="49" t="str">
        <f>IF(ISBLANK(BurstClassHr4[[#This Row],[%Spikes in Bursts-All]]),"",IF(BurstClassHr4[[#This Row],[%Spikes in Bursts-All]]&lt;$C$3,"LB","HB"))</f>
        <v/>
      </c>
      <c r="E393" s="50" t="str">
        <f t="shared" si="5"/>
        <v/>
      </c>
      <c r="F393" s="57"/>
      <c r="G393" s="57"/>
      <c r="H393"/>
      <c r="I393"/>
      <c r="J393"/>
      <c r="K393"/>
      <c r="L393"/>
      <c r="M393"/>
      <c r="N393"/>
      <c r="O393"/>
    </row>
    <row r="394" spans="3:15" x14ac:dyDescent="0.3">
      <c r="C394" s="49" t="str">
        <f>IF(ISBLANK(BurstClassHr4[[#This Row],[Spk/sec-Average]]),"",IF(BurstClassHr4[[#This Row],[Spk/sec-Average]]&lt;$B$3,"LF","HF"))</f>
        <v/>
      </c>
      <c r="D394" s="49" t="str">
        <f>IF(ISBLANK(BurstClassHr4[[#This Row],[%Spikes in Bursts-All]]),"",IF(BurstClassHr4[[#This Row],[%Spikes in Bursts-All]]&lt;$C$3,"LB","HB"))</f>
        <v/>
      </c>
      <c r="E394" s="50" t="str">
        <f t="shared" si="5"/>
        <v/>
      </c>
      <c r="F394" s="57"/>
      <c r="G394" s="57"/>
      <c r="H394"/>
      <c r="I394"/>
      <c r="J394"/>
      <c r="K394"/>
      <c r="L394"/>
      <c r="M394"/>
      <c r="N394"/>
      <c r="O394"/>
    </row>
    <row r="395" spans="3:15" x14ac:dyDescent="0.3">
      <c r="C395" s="49" t="str">
        <f>IF(ISBLANK(BurstClassHr4[[#This Row],[Spk/sec-Average]]),"",IF(BurstClassHr4[[#This Row],[Spk/sec-Average]]&lt;$B$3,"LF","HF"))</f>
        <v/>
      </c>
      <c r="D395" s="49" t="str">
        <f>IF(ISBLANK(BurstClassHr4[[#This Row],[%Spikes in Bursts-All]]),"",IF(BurstClassHr4[[#This Row],[%Spikes in Bursts-All]]&lt;$C$3,"LB","HB"))</f>
        <v/>
      </c>
      <c r="E395" s="50" t="str">
        <f t="shared" si="5"/>
        <v/>
      </c>
      <c r="F395" s="57"/>
      <c r="G395" s="57"/>
      <c r="H395"/>
      <c r="I395"/>
      <c r="J395"/>
      <c r="K395"/>
      <c r="L395"/>
      <c r="M395"/>
      <c r="N395"/>
      <c r="O395"/>
    </row>
    <row r="396" spans="3:15" x14ac:dyDescent="0.3">
      <c r="C396" s="49" t="str">
        <f>IF(ISBLANK(BurstClassHr4[[#This Row],[Spk/sec-Average]]),"",IF(BurstClassHr4[[#This Row],[Spk/sec-Average]]&lt;$B$3,"LF","HF"))</f>
        <v/>
      </c>
      <c r="D396" s="49" t="str">
        <f>IF(ISBLANK(BurstClassHr4[[#This Row],[%Spikes in Bursts-All]]),"",IF(BurstClassHr4[[#This Row],[%Spikes in Bursts-All]]&lt;$C$3,"LB","HB"))</f>
        <v/>
      </c>
      <c r="E396" s="50" t="str">
        <f t="shared" si="5"/>
        <v/>
      </c>
      <c r="F396" s="57"/>
      <c r="G396" s="57"/>
      <c r="H396"/>
      <c r="I396"/>
      <c r="J396"/>
      <c r="K396"/>
      <c r="L396"/>
      <c r="M396"/>
      <c r="N396"/>
      <c r="O396"/>
    </row>
    <row r="397" spans="3:15" x14ac:dyDescent="0.3">
      <c r="C397" s="49" t="str">
        <f>IF(ISBLANK(BurstClassHr4[[#This Row],[Spk/sec-Average]]),"",IF(BurstClassHr4[[#This Row],[Spk/sec-Average]]&lt;$B$3,"LF","HF"))</f>
        <v/>
      </c>
      <c r="D397" s="49" t="str">
        <f>IF(ISBLANK(BurstClassHr4[[#This Row],[%Spikes in Bursts-All]]),"",IF(BurstClassHr4[[#This Row],[%Spikes in Bursts-All]]&lt;$C$3,"LB","HB"))</f>
        <v/>
      </c>
      <c r="E397" s="50" t="str">
        <f t="shared" si="5"/>
        <v/>
      </c>
      <c r="F397" s="57"/>
      <c r="G397" s="57"/>
      <c r="H397"/>
      <c r="I397"/>
      <c r="J397"/>
      <c r="K397"/>
      <c r="L397"/>
      <c r="M397"/>
      <c r="N397"/>
      <c r="O397"/>
    </row>
    <row r="398" spans="3:15" x14ac:dyDescent="0.3">
      <c r="C398" s="49" t="str">
        <f>IF(ISBLANK(BurstClassHr4[[#This Row],[Spk/sec-Average]]),"",IF(BurstClassHr4[[#This Row],[Spk/sec-Average]]&lt;$B$3,"LF","HF"))</f>
        <v/>
      </c>
      <c r="D398" s="49" t="str">
        <f>IF(ISBLANK(BurstClassHr4[[#This Row],[%Spikes in Bursts-All]]),"",IF(BurstClassHr4[[#This Row],[%Spikes in Bursts-All]]&lt;$C$3,"LB","HB"))</f>
        <v/>
      </c>
      <c r="E398" s="50" t="str">
        <f t="shared" si="5"/>
        <v/>
      </c>
      <c r="F398" s="57"/>
      <c r="G398" s="57"/>
      <c r="H398"/>
      <c r="I398"/>
      <c r="J398"/>
      <c r="K398"/>
      <c r="L398"/>
      <c r="M398"/>
      <c r="N398"/>
      <c r="O398"/>
    </row>
    <row r="399" spans="3:15" x14ac:dyDescent="0.3">
      <c r="C399" s="49" t="str">
        <f>IF(ISBLANK(BurstClassHr4[[#This Row],[Spk/sec-Average]]),"",IF(BurstClassHr4[[#This Row],[Spk/sec-Average]]&lt;$B$3,"LF","HF"))</f>
        <v/>
      </c>
      <c r="D399" s="49" t="str">
        <f>IF(ISBLANK(BurstClassHr4[[#This Row],[%Spikes in Bursts-All]]),"",IF(BurstClassHr4[[#This Row],[%Spikes in Bursts-All]]&lt;$C$3,"LB","HB"))</f>
        <v/>
      </c>
      <c r="E399" s="50" t="str">
        <f t="shared" si="5"/>
        <v/>
      </c>
      <c r="F399" s="57"/>
      <c r="G399" s="57"/>
      <c r="H399"/>
      <c r="I399"/>
      <c r="J399"/>
      <c r="K399"/>
      <c r="L399"/>
      <c r="M399"/>
      <c r="N399"/>
      <c r="O399"/>
    </row>
    <row r="400" spans="3:15" x14ac:dyDescent="0.3">
      <c r="C400" s="49" t="str">
        <f>IF(ISBLANK(BurstClassHr4[[#This Row],[Spk/sec-Average]]),"",IF(BurstClassHr4[[#This Row],[Spk/sec-Average]]&lt;$B$3,"LF","HF"))</f>
        <v/>
      </c>
      <c r="D400" s="49" t="str">
        <f>IF(ISBLANK(BurstClassHr4[[#This Row],[%Spikes in Bursts-All]]),"",IF(BurstClassHr4[[#This Row],[%Spikes in Bursts-All]]&lt;$C$3,"LB","HB"))</f>
        <v/>
      </c>
      <c r="E400" s="50" t="str">
        <f t="shared" si="5"/>
        <v/>
      </c>
      <c r="F400" s="57"/>
      <c r="G400" s="57"/>
      <c r="H400"/>
      <c r="I400"/>
      <c r="J400"/>
      <c r="K400"/>
      <c r="L400"/>
      <c r="M400"/>
      <c r="N400"/>
      <c r="O400"/>
    </row>
    <row r="401" spans="3:15" x14ac:dyDescent="0.3">
      <c r="C401" s="49" t="str">
        <f>IF(ISBLANK(BurstClassHr4[[#This Row],[Spk/sec-Average]]),"",IF(BurstClassHr4[[#This Row],[Spk/sec-Average]]&lt;$B$3,"LF","HF"))</f>
        <v/>
      </c>
      <c r="D401" s="49" t="str">
        <f>IF(ISBLANK(BurstClassHr4[[#This Row],[%Spikes in Bursts-All]]),"",IF(BurstClassHr4[[#This Row],[%Spikes in Bursts-All]]&lt;$C$3,"LB","HB"))</f>
        <v/>
      </c>
      <c r="E401" s="50" t="str">
        <f t="shared" si="5"/>
        <v/>
      </c>
      <c r="F401" s="57"/>
      <c r="G401" s="57"/>
      <c r="H401"/>
      <c r="I401"/>
      <c r="J401"/>
      <c r="K401"/>
      <c r="L401"/>
      <c r="M401"/>
      <c r="N401"/>
      <c r="O401"/>
    </row>
    <row r="402" spans="3:15" x14ac:dyDescent="0.3">
      <c r="C402" s="49" t="str">
        <f>IF(ISBLANK(BurstClassHr4[[#This Row],[Spk/sec-Average]]),"",IF(BurstClassHr4[[#This Row],[Spk/sec-Average]]&lt;$B$3,"LF","HF"))</f>
        <v/>
      </c>
      <c r="D402" s="49" t="str">
        <f>IF(ISBLANK(BurstClassHr4[[#This Row],[%Spikes in Bursts-All]]),"",IF(BurstClassHr4[[#This Row],[%Spikes in Bursts-All]]&lt;$C$3,"LB","HB"))</f>
        <v/>
      </c>
      <c r="E402" s="50" t="str">
        <f t="shared" si="5"/>
        <v/>
      </c>
      <c r="F402" s="57"/>
      <c r="G402" s="57"/>
      <c r="H402"/>
      <c r="I402"/>
      <c r="J402"/>
      <c r="K402"/>
      <c r="L402"/>
      <c r="M402"/>
      <c r="N402"/>
      <c r="O402"/>
    </row>
    <row r="403" spans="3:15" x14ac:dyDescent="0.3">
      <c r="C403" s="49" t="str">
        <f>IF(ISBLANK(BurstClassHr4[[#This Row],[Spk/sec-Average]]),"",IF(BurstClassHr4[[#This Row],[Spk/sec-Average]]&lt;$B$3,"LF","HF"))</f>
        <v/>
      </c>
      <c r="D403" s="49" t="str">
        <f>IF(ISBLANK(BurstClassHr4[[#This Row],[%Spikes in Bursts-All]]),"",IF(BurstClassHr4[[#This Row],[%Spikes in Bursts-All]]&lt;$C$3,"LB","HB"))</f>
        <v/>
      </c>
      <c r="E403" s="50" t="str">
        <f t="shared" si="5"/>
        <v/>
      </c>
      <c r="F403" s="57"/>
      <c r="G403" s="57"/>
      <c r="H403"/>
      <c r="I403"/>
      <c r="J403"/>
      <c r="K403"/>
      <c r="L403"/>
      <c r="M403"/>
      <c r="N403"/>
      <c r="O403"/>
    </row>
    <row r="404" spans="3:15" x14ac:dyDescent="0.3">
      <c r="C404" s="49" t="str">
        <f>IF(ISBLANK(BurstClassHr4[[#This Row],[Spk/sec-Average]]),"",IF(BurstClassHr4[[#This Row],[Spk/sec-Average]]&lt;$B$3,"LF","HF"))</f>
        <v/>
      </c>
      <c r="D404" s="49" t="str">
        <f>IF(ISBLANK(BurstClassHr4[[#This Row],[%Spikes in Bursts-All]]),"",IF(BurstClassHr4[[#This Row],[%Spikes in Bursts-All]]&lt;$C$3,"LB","HB"))</f>
        <v/>
      </c>
      <c r="E404" s="50" t="str">
        <f t="shared" si="5"/>
        <v/>
      </c>
      <c r="F404" s="57"/>
      <c r="G404" s="57"/>
      <c r="H404"/>
      <c r="I404"/>
      <c r="J404"/>
      <c r="K404"/>
      <c r="L404"/>
      <c r="M404"/>
      <c r="N404"/>
      <c r="O404"/>
    </row>
    <row r="405" spans="3:15" x14ac:dyDescent="0.3">
      <c r="C405" s="49" t="str">
        <f>IF(ISBLANK(BurstClassHr4[[#This Row],[Spk/sec-Average]]),"",IF(BurstClassHr4[[#This Row],[Spk/sec-Average]]&lt;$B$3,"LF","HF"))</f>
        <v/>
      </c>
      <c r="D405" s="49" t="str">
        <f>IF(ISBLANK(BurstClassHr4[[#This Row],[%Spikes in Bursts-All]]),"",IF(BurstClassHr4[[#This Row],[%Spikes in Bursts-All]]&lt;$C$3,"LB","HB"))</f>
        <v/>
      </c>
      <c r="E405" s="50" t="str">
        <f t="shared" si="5"/>
        <v/>
      </c>
      <c r="F405" s="57"/>
      <c r="G405" s="57"/>
      <c r="H405"/>
      <c r="I405"/>
      <c r="J405"/>
      <c r="K405"/>
      <c r="L405"/>
      <c r="M405"/>
      <c r="N405"/>
      <c r="O405"/>
    </row>
    <row r="406" spans="3:15" x14ac:dyDescent="0.3">
      <c r="C406" s="49" t="str">
        <f>IF(ISBLANK(BurstClassHr4[[#This Row],[Spk/sec-Average]]),"",IF(BurstClassHr4[[#This Row],[Spk/sec-Average]]&lt;$B$3,"LF","HF"))</f>
        <v/>
      </c>
      <c r="D406" s="49" t="str">
        <f>IF(ISBLANK(BurstClassHr4[[#This Row],[%Spikes in Bursts-All]]),"",IF(BurstClassHr4[[#This Row],[%Spikes in Bursts-All]]&lt;$C$3,"LB","HB"))</f>
        <v/>
      </c>
      <c r="E406" s="50" t="str">
        <f t="shared" si="5"/>
        <v/>
      </c>
      <c r="F406" s="57"/>
      <c r="G406" s="57"/>
      <c r="H406"/>
      <c r="I406"/>
      <c r="J406"/>
      <c r="K406"/>
      <c r="L406"/>
      <c r="M406"/>
      <c r="N406"/>
      <c r="O406"/>
    </row>
  </sheetData>
  <sheetProtection formatCells="0" formatColumns="0" formatRows="0" insertColumns="0" insertRows="0" insertHyperlinks="0" deleteColumns="0" deleteRows="0" sort="0" autoFilter="0" pivotTables="0"/>
  <sortState xmlns:xlrd2="http://schemas.microsoft.com/office/spreadsheetml/2017/richdata2" ref="A8:J19">
    <sortCondition ref="A8:A19"/>
    <sortCondition ref="E8:E19"/>
  </sortState>
  <mergeCells count="2">
    <mergeCell ref="C24:E24"/>
    <mergeCell ref="F24:G24"/>
  </mergeCells>
  <pageMargins left="0.7" right="0.7" top="0.75" bottom="0.75" header="0.3" footer="0.3"/>
  <pageSetup orientation="portrait" horizontalDpi="0" verticalDpi="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406"/>
  <sheetViews>
    <sheetView workbookViewId="0"/>
  </sheetViews>
  <sheetFormatPr defaultColWidth="9.109375" defaultRowHeight="14.4" x14ac:dyDescent="0.3"/>
  <cols>
    <col min="1" max="1" width="9.109375" style="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53.3320312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51" t="s">
        <v>23</v>
      </c>
      <c r="B7" s="51" t="s">
        <v>24</v>
      </c>
      <c r="C7" s="52" t="s">
        <v>25</v>
      </c>
      <c r="D7" s="52" t="s">
        <v>26</v>
      </c>
      <c r="E7" s="52" t="s">
        <v>6</v>
      </c>
      <c r="F7" s="53" t="s">
        <v>16</v>
      </c>
      <c r="G7" s="53" t="s">
        <v>17</v>
      </c>
      <c r="H7" s="53" t="s">
        <v>18</v>
      </c>
      <c r="I7" s="53" t="s">
        <v>19</v>
      </c>
      <c r="J7" s="54" t="s">
        <v>27</v>
      </c>
      <c r="K7" s="61" t="s">
        <v>28</v>
      </c>
      <c r="L7" s="61" t="s">
        <v>29</v>
      </c>
      <c r="M7" s="61" t="s">
        <v>30</v>
      </c>
      <c r="N7" s="61" t="s">
        <v>31</v>
      </c>
    </row>
    <row r="8" spans="1:14" x14ac:dyDescent="0.3">
      <c r="A8" s="26" t="s">
        <v>32</v>
      </c>
      <c r="B8" s="26">
        <v>1</v>
      </c>
      <c r="C8" s="27" t="s">
        <v>33</v>
      </c>
      <c r="D8" s="27" t="s">
        <v>11</v>
      </c>
      <c r="E8" s="27" t="s">
        <v>34</v>
      </c>
      <c r="F8" s="27"/>
      <c r="G8" s="27"/>
      <c r="H8" s="27"/>
      <c r="I8" s="27"/>
      <c r="J8" s="27"/>
    </row>
    <row r="9" spans="1:14" x14ac:dyDescent="0.3">
      <c r="A9" s="26" t="s">
        <v>32</v>
      </c>
      <c r="B9" s="26">
        <v>1</v>
      </c>
      <c r="C9" s="29" t="s">
        <v>33</v>
      </c>
      <c r="D9" s="29" t="s">
        <v>35</v>
      </c>
      <c r="E9" s="29" t="s">
        <v>34</v>
      </c>
      <c r="F9" s="30"/>
      <c r="G9" s="30"/>
      <c r="H9" s="30"/>
      <c r="I9" s="30"/>
      <c r="J9" s="29"/>
    </row>
    <row r="10" spans="1:14" x14ac:dyDescent="0.3">
      <c r="A10" s="26" t="s">
        <v>32</v>
      </c>
      <c r="B10" s="26">
        <v>1</v>
      </c>
      <c r="C10" s="27" t="s">
        <v>9</v>
      </c>
      <c r="D10" s="27" t="s">
        <v>11</v>
      </c>
      <c r="E10" s="27" t="s">
        <v>10</v>
      </c>
      <c r="F10" s="27"/>
      <c r="G10" s="27"/>
      <c r="H10" s="27"/>
      <c r="I10" s="27"/>
      <c r="J10" s="27"/>
    </row>
    <row r="11" spans="1:14" ht="14.4" customHeight="1" x14ac:dyDescent="0.3">
      <c r="A11" s="26" t="s">
        <v>32</v>
      </c>
      <c r="B11" s="26">
        <v>1</v>
      </c>
      <c r="C11" s="27" t="s">
        <v>9</v>
      </c>
      <c r="D11" s="27" t="s">
        <v>35</v>
      </c>
      <c r="E11" s="27" t="s">
        <v>10</v>
      </c>
      <c r="F11" s="27"/>
      <c r="G11" s="27"/>
      <c r="H11" s="27"/>
      <c r="I11" s="27"/>
      <c r="J11" s="27"/>
    </row>
    <row r="12" spans="1:14" x14ac:dyDescent="0.3">
      <c r="A12" s="26" t="s">
        <v>36</v>
      </c>
      <c r="B12" s="26">
        <v>1</v>
      </c>
      <c r="C12" s="29" t="s">
        <v>9</v>
      </c>
      <c r="D12" s="29" t="s">
        <v>11</v>
      </c>
      <c r="E12" s="29" t="s">
        <v>34</v>
      </c>
      <c r="F12" s="27"/>
      <c r="G12" s="27"/>
      <c r="H12" s="27"/>
      <c r="I12" s="27"/>
      <c r="J12" s="27"/>
    </row>
    <row r="13" spans="1:14" x14ac:dyDescent="0.3">
      <c r="A13" s="26" t="s">
        <v>36</v>
      </c>
      <c r="B13" s="26">
        <v>1</v>
      </c>
      <c r="C13" s="29" t="s">
        <v>9</v>
      </c>
      <c r="D13" s="29" t="s">
        <v>11</v>
      </c>
      <c r="E13" s="29" t="s">
        <v>10</v>
      </c>
      <c r="F13" s="27"/>
      <c r="G13" s="27"/>
      <c r="H13" s="27"/>
      <c r="I13" s="27"/>
      <c r="J13" s="27"/>
    </row>
    <row r="14" spans="1:14" x14ac:dyDescent="0.3">
      <c r="A14" s="26" t="s">
        <v>37</v>
      </c>
      <c r="B14" s="26">
        <v>1</v>
      </c>
      <c r="C14" s="29" t="s">
        <v>9</v>
      </c>
      <c r="D14" s="29" t="s">
        <v>11</v>
      </c>
      <c r="E14" s="29" t="s">
        <v>34</v>
      </c>
      <c r="F14" s="27"/>
      <c r="G14" s="27"/>
      <c r="H14" s="27"/>
      <c r="I14" s="27"/>
      <c r="J14" s="27"/>
    </row>
    <row r="15" spans="1:14" x14ac:dyDescent="0.3">
      <c r="A15" s="26" t="s">
        <v>37</v>
      </c>
      <c r="B15" s="26">
        <v>1</v>
      </c>
      <c r="C15" s="29" t="s">
        <v>9</v>
      </c>
      <c r="D15" s="29" t="s">
        <v>11</v>
      </c>
      <c r="E15" s="29" t="s">
        <v>10</v>
      </c>
      <c r="F15" s="27"/>
      <c r="G15" s="27"/>
      <c r="H15" s="27"/>
      <c r="I15" s="27"/>
      <c r="J15" s="27"/>
    </row>
    <row r="16" spans="1:14" x14ac:dyDescent="0.3">
      <c r="A16" s="26" t="s">
        <v>36</v>
      </c>
      <c r="B16" s="26">
        <v>1</v>
      </c>
      <c r="C16" s="29" t="s">
        <v>9</v>
      </c>
      <c r="D16" s="29" t="s">
        <v>35</v>
      </c>
      <c r="E16" s="29" t="s">
        <v>34</v>
      </c>
      <c r="F16" s="27"/>
      <c r="G16" s="27"/>
      <c r="H16" s="27"/>
      <c r="I16" s="27"/>
      <c r="J16" s="27"/>
    </row>
    <row r="17" spans="1:15" x14ac:dyDescent="0.3">
      <c r="A17" s="26" t="s">
        <v>36</v>
      </c>
      <c r="B17" s="26">
        <v>1</v>
      </c>
      <c r="C17" s="29" t="s">
        <v>9</v>
      </c>
      <c r="D17" s="29" t="s">
        <v>35</v>
      </c>
      <c r="E17" s="29" t="s">
        <v>10</v>
      </c>
      <c r="F17" s="27"/>
      <c r="G17" s="27"/>
      <c r="H17" s="27"/>
      <c r="I17" s="27"/>
      <c r="J17" s="27"/>
    </row>
    <row r="18" spans="1:15" x14ac:dyDescent="0.3">
      <c r="A18" s="26" t="s">
        <v>37</v>
      </c>
      <c r="B18" s="26">
        <v>1</v>
      </c>
      <c r="C18" s="29" t="s">
        <v>9</v>
      </c>
      <c r="D18" s="29" t="s">
        <v>35</v>
      </c>
      <c r="E18" s="29" t="s">
        <v>34</v>
      </c>
      <c r="F18" s="27"/>
      <c r="G18" s="27"/>
      <c r="H18" s="27"/>
      <c r="I18" s="27"/>
      <c r="J18" s="27"/>
    </row>
    <row r="19" spans="1:15" x14ac:dyDescent="0.3">
      <c r="A19" s="26" t="s">
        <v>37</v>
      </c>
      <c r="B19" s="26">
        <v>1</v>
      </c>
      <c r="C19" s="29" t="s">
        <v>9</v>
      </c>
      <c r="D19" s="29" t="s">
        <v>35</v>
      </c>
      <c r="E19" s="29" t="s">
        <v>10</v>
      </c>
      <c r="F19" s="27"/>
      <c r="G19" s="27"/>
      <c r="H19" s="27"/>
      <c r="I19" s="27"/>
      <c r="J19" s="27"/>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93" t="s">
        <v>38</v>
      </c>
      <c r="D24" s="193"/>
      <c r="E24" s="196"/>
      <c r="F24" s="197" t="s">
        <v>39</v>
      </c>
      <c r="G24" s="197"/>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IF(ISBLANK(BurstClassHr18[[#This Row],[Spk/sec-Average]]),"",IF(BurstClassHr18[[#This Row],[Spk/sec-Average]]&lt;$B$3,"LF","HF"))</f>
        <v/>
      </c>
      <c r="D26" s="47" t="str">
        <f>IF(ISBLANK(BurstClassHr18[[#This Row],[%Spikes in Bursts-All]]),"",IF(BurstClassHr18[[#This Row],[%Spikes in Bursts-All]]&lt;$C$3,"LB","HB"))</f>
        <v/>
      </c>
      <c r="E26" s="48" t="str">
        <f t="shared" ref="E26:E89" si="0">CONCATENATE(C26,D26)</f>
        <v/>
      </c>
      <c r="F26"/>
      <c r="G26"/>
      <c r="H26"/>
      <c r="I26"/>
      <c r="J26"/>
      <c r="K26"/>
      <c r="L26"/>
      <c r="M26"/>
      <c r="N26"/>
      <c r="O26"/>
    </row>
    <row r="27" spans="1:15" x14ac:dyDescent="0.3">
      <c r="C27" s="47" t="str">
        <f>IF(ISBLANK(BurstClassHr18[[#This Row],[Spk/sec-Average]]),"",IF(BurstClassHr18[[#This Row],[Spk/sec-Average]]&lt;$B$3,"LF","HF"))</f>
        <v/>
      </c>
      <c r="D27" s="47" t="str">
        <f>IF(ISBLANK(BurstClassHr18[[#This Row],[%Spikes in Bursts-All]]),"",IF(BurstClassHr18[[#This Row],[%Spikes in Bursts-All]]&lt;$C$3,"LB","HB"))</f>
        <v/>
      </c>
      <c r="E27" s="48" t="str">
        <f t="shared" si="0"/>
        <v/>
      </c>
      <c r="F27"/>
      <c r="G27"/>
      <c r="H27"/>
      <c r="I27"/>
      <c r="J27"/>
      <c r="K27"/>
      <c r="L27"/>
      <c r="M27"/>
      <c r="N27"/>
      <c r="O27"/>
    </row>
    <row r="28" spans="1:15" x14ac:dyDescent="0.3">
      <c r="C28" s="47" t="str">
        <f>IF(ISBLANK(BurstClassHr18[[#This Row],[Spk/sec-Average]]),"",IF(BurstClassHr18[[#This Row],[Spk/sec-Average]]&lt;$B$3,"LF","HF"))</f>
        <v/>
      </c>
      <c r="D28" s="47" t="str">
        <f>IF(ISBLANK(BurstClassHr18[[#This Row],[%Spikes in Bursts-All]]),"",IF(BurstClassHr18[[#This Row],[%Spikes in Bursts-All]]&lt;$C$3,"LB","HB"))</f>
        <v/>
      </c>
      <c r="E28" s="48" t="str">
        <f t="shared" si="0"/>
        <v/>
      </c>
      <c r="F28"/>
      <c r="G28"/>
      <c r="H28"/>
      <c r="I28"/>
      <c r="J28"/>
      <c r="K28"/>
      <c r="L28"/>
      <c r="M28"/>
      <c r="N28"/>
      <c r="O28"/>
    </row>
    <row r="29" spans="1:15" x14ac:dyDescent="0.3">
      <c r="C29" s="47" t="str">
        <f>IF(ISBLANK(BurstClassHr18[[#This Row],[Spk/sec-Average]]),"",IF(BurstClassHr18[[#This Row],[Spk/sec-Average]]&lt;$B$3,"LF","HF"))</f>
        <v/>
      </c>
      <c r="D29" s="47" t="str">
        <f>IF(ISBLANK(BurstClassHr18[[#This Row],[%Spikes in Bursts-All]]),"",IF(BurstClassHr18[[#This Row],[%Spikes in Bursts-All]]&lt;$C$3,"LB","HB"))</f>
        <v/>
      </c>
      <c r="E29" s="48" t="str">
        <f t="shared" si="0"/>
        <v/>
      </c>
      <c r="F29"/>
      <c r="G29"/>
      <c r="H29"/>
      <c r="I29"/>
      <c r="J29"/>
      <c r="K29"/>
      <c r="L29"/>
      <c r="M29"/>
      <c r="N29"/>
      <c r="O29"/>
    </row>
    <row r="30" spans="1:15" x14ac:dyDescent="0.3">
      <c r="C30" s="47" t="str">
        <f>IF(ISBLANK(BurstClassHr18[[#This Row],[Spk/sec-Average]]),"",IF(BurstClassHr18[[#This Row],[Spk/sec-Average]]&lt;$B$3,"LF","HF"))</f>
        <v/>
      </c>
      <c r="D30" s="47" t="str">
        <f>IF(ISBLANK(BurstClassHr18[[#This Row],[%Spikes in Bursts-All]]),"",IF(BurstClassHr18[[#This Row],[%Spikes in Bursts-All]]&lt;$C$3,"LB","HB"))</f>
        <v/>
      </c>
      <c r="E30" s="48" t="str">
        <f t="shared" si="0"/>
        <v/>
      </c>
      <c r="F30"/>
      <c r="G30"/>
      <c r="H30"/>
      <c r="I30"/>
      <c r="J30"/>
      <c r="K30"/>
      <c r="L30"/>
      <c r="M30"/>
      <c r="N30"/>
      <c r="O30"/>
    </row>
    <row r="31" spans="1:15" x14ac:dyDescent="0.3">
      <c r="C31" s="47" t="str">
        <f>IF(ISBLANK(BurstClassHr18[[#This Row],[Spk/sec-Average]]),"",IF(BurstClassHr18[[#This Row],[Spk/sec-Average]]&lt;$B$3,"LF","HF"))</f>
        <v/>
      </c>
      <c r="D31" s="47" t="str">
        <f>IF(ISBLANK(BurstClassHr18[[#This Row],[%Spikes in Bursts-All]]),"",IF(BurstClassHr18[[#This Row],[%Spikes in Bursts-All]]&lt;$C$3,"LB","HB"))</f>
        <v/>
      </c>
      <c r="E31" s="48" t="str">
        <f t="shared" si="0"/>
        <v/>
      </c>
      <c r="F31"/>
      <c r="G31"/>
      <c r="H31"/>
      <c r="I31"/>
      <c r="J31"/>
      <c r="K31"/>
      <c r="L31"/>
      <c r="M31"/>
      <c r="N31"/>
      <c r="O31"/>
    </row>
    <row r="32" spans="1:15" x14ac:dyDescent="0.3">
      <c r="C32" s="47" t="str">
        <f>IF(ISBLANK(BurstClassHr18[[#This Row],[Spk/sec-Average]]),"",IF(BurstClassHr18[[#This Row],[Spk/sec-Average]]&lt;$B$3,"LF","HF"))</f>
        <v/>
      </c>
      <c r="D32" s="47" t="str">
        <f>IF(ISBLANK(BurstClassHr18[[#This Row],[%Spikes in Bursts-All]]),"",IF(BurstClassHr18[[#This Row],[%Spikes in Bursts-All]]&lt;$C$3,"LB","HB"))</f>
        <v/>
      </c>
      <c r="E32" s="48" t="str">
        <f t="shared" si="0"/>
        <v/>
      </c>
      <c r="F32"/>
      <c r="G32"/>
      <c r="H32"/>
      <c r="I32"/>
      <c r="J32"/>
      <c r="K32"/>
      <c r="L32"/>
      <c r="M32"/>
      <c r="N32"/>
      <c r="O32"/>
    </row>
    <row r="33" spans="3:15" x14ac:dyDescent="0.3">
      <c r="C33" s="47" t="str">
        <f>IF(ISBLANK(BurstClassHr18[[#This Row],[Spk/sec-Average]]),"",IF(BurstClassHr18[[#This Row],[Spk/sec-Average]]&lt;$B$3,"LF","HF"))</f>
        <v/>
      </c>
      <c r="D33" s="47" t="str">
        <f>IF(ISBLANK(BurstClassHr18[[#This Row],[%Spikes in Bursts-All]]),"",IF(BurstClassHr18[[#This Row],[%Spikes in Bursts-All]]&lt;$C$3,"LB","HB"))</f>
        <v/>
      </c>
      <c r="E33" s="48" t="str">
        <f t="shared" si="0"/>
        <v/>
      </c>
      <c r="F33"/>
      <c r="G33"/>
      <c r="H33"/>
      <c r="I33"/>
      <c r="J33"/>
      <c r="K33"/>
      <c r="L33"/>
      <c r="M33"/>
      <c r="N33"/>
      <c r="O33"/>
    </row>
    <row r="34" spans="3:15" x14ac:dyDescent="0.3">
      <c r="C34" s="47" t="str">
        <f>IF(ISBLANK(BurstClassHr18[[#This Row],[Spk/sec-Average]]),"",IF(BurstClassHr18[[#This Row],[Spk/sec-Average]]&lt;$B$3,"LF","HF"))</f>
        <v/>
      </c>
      <c r="D34" s="47" t="str">
        <f>IF(ISBLANK(BurstClassHr18[[#This Row],[%Spikes in Bursts-All]]),"",IF(BurstClassHr18[[#This Row],[%Spikes in Bursts-All]]&lt;$C$3,"LB","HB"))</f>
        <v/>
      </c>
      <c r="E34" s="48" t="str">
        <f t="shared" si="0"/>
        <v/>
      </c>
      <c r="F34"/>
      <c r="G34"/>
      <c r="H34"/>
      <c r="I34"/>
      <c r="J34"/>
      <c r="K34"/>
      <c r="L34"/>
      <c r="M34"/>
      <c r="N34"/>
      <c r="O34"/>
    </row>
    <row r="35" spans="3:15" x14ac:dyDescent="0.3">
      <c r="C35" s="47" t="str">
        <f>IF(ISBLANK(BurstClassHr18[[#This Row],[Spk/sec-Average]]),"",IF(BurstClassHr18[[#This Row],[Spk/sec-Average]]&lt;$B$3,"LF","HF"))</f>
        <v/>
      </c>
      <c r="D35" s="47" t="str">
        <f>IF(ISBLANK(BurstClassHr18[[#This Row],[%Spikes in Bursts-All]]),"",IF(BurstClassHr18[[#This Row],[%Spikes in Bursts-All]]&lt;$C$3,"LB","HB"))</f>
        <v/>
      </c>
      <c r="E35" s="48" t="str">
        <f t="shared" si="0"/>
        <v/>
      </c>
      <c r="F35"/>
      <c r="G35"/>
      <c r="H35"/>
      <c r="I35"/>
      <c r="J35"/>
      <c r="K35"/>
      <c r="L35"/>
      <c r="M35"/>
      <c r="N35"/>
      <c r="O35"/>
    </row>
    <row r="36" spans="3:15" x14ac:dyDescent="0.3">
      <c r="C36" s="47" t="str">
        <f>IF(ISBLANK(BurstClassHr18[[#This Row],[Spk/sec-Average]]),"",IF(BurstClassHr18[[#This Row],[Spk/sec-Average]]&lt;$B$3,"LF","HF"))</f>
        <v/>
      </c>
      <c r="D36" s="47" t="str">
        <f>IF(ISBLANK(BurstClassHr18[[#This Row],[%Spikes in Bursts-All]]),"",IF(BurstClassHr18[[#This Row],[%Spikes in Bursts-All]]&lt;$C$3,"LB","HB"))</f>
        <v/>
      </c>
      <c r="E36" s="48" t="str">
        <f t="shared" si="0"/>
        <v/>
      </c>
      <c r="F36"/>
      <c r="G36"/>
      <c r="H36"/>
      <c r="I36"/>
      <c r="J36"/>
      <c r="K36"/>
      <c r="L36"/>
      <c r="M36"/>
      <c r="N36"/>
      <c r="O36"/>
    </row>
    <row r="37" spans="3:15" x14ac:dyDescent="0.3">
      <c r="C37" s="47" t="str">
        <f>IF(ISBLANK(BurstClassHr18[[#This Row],[Spk/sec-Average]]),"",IF(BurstClassHr18[[#This Row],[Spk/sec-Average]]&lt;$B$3,"LF","HF"))</f>
        <v/>
      </c>
      <c r="D37" s="47" t="str">
        <f>IF(ISBLANK(BurstClassHr18[[#This Row],[%Spikes in Bursts-All]]),"",IF(BurstClassHr18[[#This Row],[%Spikes in Bursts-All]]&lt;$C$3,"LB","HB"))</f>
        <v/>
      </c>
      <c r="E37" s="48" t="str">
        <f t="shared" si="0"/>
        <v/>
      </c>
      <c r="F37"/>
      <c r="G37"/>
      <c r="H37"/>
      <c r="I37"/>
      <c r="J37"/>
      <c r="K37"/>
      <c r="L37"/>
      <c r="M37"/>
      <c r="N37"/>
      <c r="O37"/>
    </row>
    <row r="38" spans="3:15" x14ac:dyDescent="0.3">
      <c r="C38" s="47" t="str">
        <f>IF(ISBLANK(BurstClassHr18[[#This Row],[Spk/sec-Average]]),"",IF(BurstClassHr18[[#This Row],[Spk/sec-Average]]&lt;$B$3,"LF","HF"))</f>
        <v/>
      </c>
      <c r="D38" s="47" t="str">
        <f>IF(ISBLANK(BurstClassHr18[[#This Row],[%Spikes in Bursts-All]]),"",IF(BurstClassHr18[[#This Row],[%Spikes in Bursts-All]]&lt;$C$3,"LB","HB"))</f>
        <v/>
      </c>
      <c r="E38" s="48" t="str">
        <f t="shared" si="0"/>
        <v/>
      </c>
      <c r="F38"/>
      <c r="G38"/>
      <c r="H38"/>
      <c r="I38"/>
      <c r="J38"/>
      <c r="K38"/>
      <c r="L38"/>
      <c r="M38"/>
      <c r="N38"/>
      <c r="O38"/>
    </row>
    <row r="39" spans="3:15" x14ac:dyDescent="0.3">
      <c r="C39" s="47" t="str">
        <f>IF(ISBLANK(BurstClassHr18[[#This Row],[Spk/sec-Average]]),"",IF(BurstClassHr18[[#This Row],[Spk/sec-Average]]&lt;$B$3,"LF","HF"))</f>
        <v/>
      </c>
      <c r="D39" s="47" t="str">
        <f>IF(ISBLANK(BurstClassHr18[[#This Row],[%Spikes in Bursts-All]]),"",IF(BurstClassHr18[[#This Row],[%Spikes in Bursts-All]]&lt;$C$3,"LB","HB"))</f>
        <v/>
      </c>
      <c r="E39" s="48" t="str">
        <f t="shared" si="0"/>
        <v/>
      </c>
      <c r="F39"/>
      <c r="G39"/>
      <c r="H39"/>
      <c r="I39"/>
      <c r="J39"/>
      <c r="K39"/>
      <c r="L39"/>
      <c r="M39"/>
      <c r="N39"/>
      <c r="O39"/>
    </row>
    <row r="40" spans="3:15" x14ac:dyDescent="0.3">
      <c r="C40" s="47" t="str">
        <f>IF(ISBLANK(BurstClassHr18[[#This Row],[Spk/sec-Average]]),"",IF(BurstClassHr18[[#This Row],[Spk/sec-Average]]&lt;$B$3,"LF","HF"))</f>
        <v/>
      </c>
      <c r="D40" s="47" t="str">
        <f>IF(ISBLANK(BurstClassHr18[[#This Row],[%Spikes in Bursts-All]]),"",IF(BurstClassHr18[[#This Row],[%Spikes in Bursts-All]]&lt;$C$3,"LB","HB"))</f>
        <v/>
      </c>
      <c r="E40" s="48" t="str">
        <f t="shared" si="0"/>
        <v/>
      </c>
      <c r="F40"/>
      <c r="G40"/>
      <c r="H40"/>
      <c r="I40"/>
      <c r="J40"/>
      <c r="K40"/>
      <c r="L40"/>
      <c r="M40"/>
      <c r="N40"/>
      <c r="O40"/>
    </row>
    <row r="41" spans="3:15" x14ac:dyDescent="0.3">
      <c r="C41" s="47" t="str">
        <f>IF(ISBLANK(BurstClassHr18[[#This Row],[Spk/sec-Average]]),"",IF(BurstClassHr18[[#This Row],[Spk/sec-Average]]&lt;$B$3,"LF","HF"))</f>
        <v/>
      </c>
      <c r="D41" s="47" t="str">
        <f>IF(ISBLANK(BurstClassHr18[[#This Row],[%Spikes in Bursts-All]]),"",IF(BurstClassHr18[[#This Row],[%Spikes in Bursts-All]]&lt;$C$3,"LB","HB"))</f>
        <v/>
      </c>
      <c r="E41" s="48" t="str">
        <f t="shared" si="0"/>
        <v/>
      </c>
      <c r="F41"/>
      <c r="G41"/>
      <c r="H41"/>
      <c r="I41"/>
      <c r="J41"/>
      <c r="K41"/>
      <c r="L41"/>
      <c r="M41"/>
      <c r="N41"/>
      <c r="O41"/>
    </row>
    <row r="42" spans="3:15" x14ac:dyDescent="0.3">
      <c r="C42" s="47" t="str">
        <f>IF(ISBLANK(BurstClassHr18[[#This Row],[Spk/sec-Average]]),"",IF(BurstClassHr18[[#This Row],[Spk/sec-Average]]&lt;$B$3,"LF","HF"))</f>
        <v/>
      </c>
      <c r="D42" s="47" t="str">
        <f>IF(ISBLANK(BurstClassHr18[[#This Row],[%Spikes in Bursts-All]]),"",IF(BurstClassHr18[[#This Row],[%Spikes in Bursts-All]]&lt;$C$3,"LB","HB"))</f>
        <v/>
      </c>
      <c r="E42" s="48" t="str">
        <f t="shared" si="0"/>
        <v/>
      </c>
      <c r="F42"/>
      <c r="G42"/>
      <c r="H42"/>
      <c r="I42"/>
      <c r="J42"/>
      <c r="K42"/>
      <c r="L42"/>
      <c r="M42"/>
      <c r="N42"/>
      <c r="O42"/>
    </row>
    <row r="43" spans="3:15" x14ac:dyDescent="0.3">
      <c r="C43" s="47" t="str">
        <f>IF(ISBLANK(BurstClassHr18[[#This Row],[Spk/sec-Average]]),"",IF(BurstClassHr18[[#This Row],[Spk/sec-Average]]&lt;$B$3,"LF","HF"))</f>
        <v/>
      </c>
      <c r="D43" s="47" t="str">
        <f>IF(ISBLANK(BurstClassHr18[[#This Row],[%Spikes in Bursts-All]]),"",IF(BurstClassHr18[[#This Row],[%Spikes in Bursts-All]]&lt;$C$3,"LB","HB"))</f>
        <v/>
      </c>
      <c r="E43" s="48" t="str">
        <f t="shared" si="0"/>
        <v/>
      </c>
      <c r="F43"/>
      <c r="G43"/>
      <c r="H43"/>
      <c r="I43"/>
      <c r="J43"/>
      <c r="K43"/>
      <c r="L43"/>
      <c r="M43"/>
      <c r="N43"/>
      <c r="O43"/>
    </row>
    <row r="44" spans="3:15" x14ac:dyDescent="0.3">
      <c r="C44" s="47" t="str">
        <f>IF(ISBLANK(BurstClassHr18[[#This Row],[Spk/sec-Average]]),"",IF(BurstClassHr18[[#This Row],[Spk/sec-Average]]&lt;$B$3,"LF","HF"))</f>
        <v/>
      </c>
      <c r="D44" s="47" t="str">
        <f>IF(ISBLANK(BurstClassHr18[[#This Row],[%Spikes in Bursts-All]]),"",IF(BurstClassHr18[[#This Row],[%Spikes in Bursts-All]]&lt;$C$3,"LB","HB"))</f>
        <v/>
      </c>
      <c r="E44" s="48" t="str">
        <f t="shared" si="0"/>
        <v/>
      </c>
      <c r="F44"/>
      <c r="G44"/>
      <c r="H44"/>
      <c r="I44"/>
      <c r="J44"/>
      <c r="K44"/>
      <c r="L44"/>
      <c r="M44"/>
      <c r="N44"/>
      <c r="O44"/>
    </row>
    <row r="45" spans="3:15" x14ac:dyDescent="0.3">
      <c r="C45" s="47" t="str">
        <f>IF(ISBLANK(BurstClassHr18[[#This Row],[Spk/sec-Average]]),"",IF(BurstClassHr18[[#This Row],[Spk/sec-Average]]&lt;$B$3,"LF","HF"))</f>
        <v/>
      </c>
      <c r="D45" s="47" t="str">
        <f>IF(ISBLANK(BurstClassHr18[[#This Row],[%Spikes in Bursts-All]]),"",IF(BurstClassHr18[[#This Row],[%Spikes in Bursts-All]]&lt;$C$3,"LB","HB"))</f>
        <v/>
      </c>
      <c r="E45" s="48" t="str">
        <f t="shared" si="0"/>
        <v/>
      </c>
      <c r="F45"/>
      <c r="G45"/>
      <c r="H45"/>
      <c r="I45"/>
      <c r="J45"/>
      <c r="K45"/>
      <c r="L45"/>
      <c r="M45"/>
      <c r="N45"/>
      <c r="O45"/>
    </row>
    <row r="46" spans="3:15" x14ac:dyDescent="0.3">
      <c r="C46" s="47" t="str">
        <f>IF(ISBLANK(BurstClassHr18[[#This Row],[Spk/sec-Average]]),"",IF(BurstClassHr18[[#This Row],[Spk/sec-Average]]&lt;$B$3,"LF","HF"))</f>
        <v/>
      </c>
      <c r="D46" s="47" t="str">
        <f>IF(ISBLANK(BurstClassHr18[[#This Row],[%Spikes in Bursts-All]]),"",IF(BurstClassHr18[[#This Row],[%Spikes in Bursts-All]]&lt;$C$3,"LB","HB"))</f>
        <v/>
      </c>
      <c r="E46" s="48" t="str">
        <f t="shared" si="0"/>
        <v/>
      </c>
      <c r="F46"/>
      <c r="G46"/>
      <c r="H46"/>
      <c r="I46"/>
      <c r="J46"/>
      <c r="K46"/>
      <c r="L46"/>
      <c r="M46"/>
      <c r="N46"/>
      <c r="O46"/>
    </row>
    <row r="47" spans="3:15" x14ac:dyDescent="0.3">
      <c r="C47" s="47" t="str">
        <f>IF(ISBLANK(BurstClassHr18[[#This Row],[Spk/sec-Average]]),"",IF(BurstClassHr18[[#This Row],[Spk/sec-Average]]&lt;$B$3,"LF","HF"))</f>
        <v/>
      </c>
      <c r="D47" s="47" t="str">
        <f>IF(ISBLANK(BurstClassHr18[[#This Row],[%Spikes in Bursts-All]]),"",IF(BurstClassHr18[[#This Row],[%Spikes in Bursts-All]]&lt;$C$3,"LB","HB"))</f>
        <v/>
      </c>
      <c r="E47" s="48" t="str">
        <f t="shared" si="0"/>
        <v/>
      </c>
      <c r="F47"/>
      <c r="G47"/>
      <c r="H47"/>
      <c r="I47"/>
      <c r="J47"/>
      <c r="K47"/>
      <c r="L47"/>
      <c r="M47"/>
      <c r="N47"/>
      <c r="O47"/>
    </row>
    <row r="48" spans="3:15" x14ac:dyDescent="0.3">
      <c r="C48" s="47" t="str">
        <f>IF(ISBLANK(BurstClassHr18[[#This Row],[Spk/sec-Average]]),"",IF(BurstClassHr18[[#This Row],[Spk/sec-Average]]&lt;$B$3,"LF","HF"))</f>
        <v/>
      </c>
      <c r="D48" s="47" t="str">
        <f>IF(ISBLANK(BurstClassHr18[[#This Row],[%Spikes in Bursts-All]]),"",IF(BurstClassHr18[[#This Row],[%Spikes in Bursts-All]]&lt;$C$3,"LB","HB"))</f>
        <v/>
      </c>
      <c r="E48" s="48" t="str">
        <f t="shared" si="0"/>
        <v/>
      </c>
      <c r="F48"/>
      <c r="G48"/>
      <c r="H48"/>
      <c r="I48"/>
      <c r="J48"/>
      <c r="K48"/>
      <c r="L48"/>
      <c r="M48"/>
      <c r="N48"/>
      <c r="O48"/>
    </row>
    <row r="49" spans="3:15" x14ac:dyDescent="0.3">
      <c r="C49" s="47" t="str">
        <f>IF(ISBLANK(BurstClassHr18[[#This Row],[Spk/sec-Average]]),"",IF(BurstClassHr18[[#This Row],[Spk/sec-Average]]&lt;$B$3,"LF","HF"))</f>
        <v/>
      </c>
      <c r="D49" s="47" t="str">
        <f>IF(ISBLANK(BurstClassHr18[[#This Row],[%Spikes in Bursts-All]]),"",IF(BurstClassHr18[[#This Row],[%Spikes in Bursts-All]]&lt;$C$3,"LB","HB"))</f>
        <v/>
      </c>
      <c r="E49" s="48" t="str">
        <f t="shared" si="0"/>
        <v/>
      </c>
      <c r="F49"/>
      <c r="G49"/>
      <c r="H49"/>
      <c r="I49"/>
      <c r="J49"/>
      <c r="K49"/>
      <c r="L49"/>
      <c r="M49"/>
      <c r="N49"/>
      <c r="O49"/>
    </row>
    <row r="50" spans="3:15" x14ac:dyDescent="0.3">
      <c r="C50" s="47" t="str">
        <f>IF(ISBLANK(BurstClassHr18[[#This Row],[Spk/sec-Average]]),"",IF(BurstClassHr18[[#This Row],[Spk/sec-Average]]&lt;$B$3,"LF","HF"))</f>
        <v/>
      </c>
      <c r="D50" s="47" t="str">
        <f>IF(ISBLANK(BurstClassHr18[[#This Row],[%Spikes in Bursts-All]]),"",IF(BurstClassHr18[[#This Row],[%Spikes in Bursts-All]]&lt;$C$3,"LB","HB"))</f>
        <v/>
      </c>
      <c r="E50" s="48" t="str">
        <f t="shared" si="0"/>
        <v/>
      </c>
      <c r="F50"/>
      <c r="G50"/>
      <c r="H50"/>
      <c r="I50"/>
      <c r="J50"/>
      <c r="K50"/>
      <c r="L50"/>
      <c r="M50"/>
      <c r="N50"/>
      <c r="O50"/>
    </row>
    <row r="51" spans="3:15" x14ac:dyDescent="0.3">
      <c r="C51" s="47" t="str">
        <f>IF(ISBLANK(BurstClassHr18[[#This Row],[Spk/sec-Average]]),"",IF(BurstClassHr18[[#This Row],[Spk/sec-Average]]&lt;$B$3,"LF","HF"))</f>
        <v/>
      </c>
      <c r="D51" s="47" t="str">
        <f>IF(ISBLANK(BurstClassHr18[[#This Row],[%Spikes in Bursts-All]]),"",IF(BurstClassHr18[[#This Row],[%Spikes in Bursts-All]]&lt;$C$3,"LB","HB"))</f>
        <v/>
      </c>
      <c r="E51" s="48" t="str">
        <f t="shared" si="0"/>
        <v/>
      </c>
      <c r="F51"/>
      <c r="G51"/>
      <c r="H51"/>
      <c r="I51"/>
      <c r="J51"/>
      <c r="K51"/>
      <c r="L51"/>
      <c r="M51"/>
      <c r="N51"/>
      <c r="O51"/>
    </row>
    <row r="52" spans="3:15" x14ac:dyDescent="0.3">
      <c r="C52" s="47" t="str">
        <f>IF(ISBLANK(BurstClassHr18[[#This Row],[Spk/sec-Average]]),"",IF(BurstClassHr18[[#This Row],[Spk/sec-Average]]&lt;$B$3,"LF","HF"))</f>
        <v/>
      </c>
      <c r="D52" s="47" t="str">
        <f>IF(ISBLANK(BurstClassHr18[[#This Row],[%Spikes in Bursts-All]]),"",IF(BurstClassHr18[[#This Row],[%Spikes in Bursts-All]]&lt;$C$3,"LB","HB"))</f>
        <v/>
      </c>
      <c r="E52" s="48" t="str">
        <f t="shared" si="0"/>
        <v/>
      </c>
      <c r="F52"/>
      <c r="G52"/>
      <c r="H52"/>
      <c r="I52"/>
      <c r="J52"/>
      <c r="K52"/>
      <c r="L52"/>
      <c r="M52"/>
      <c r="N52"/>
      <c r="O52"/>
    </row>
    <row r="53" spans="3:15" x14ac:dyDescent="0.3">
      <c r="C53" s="47" t="str">
        <f>IF(ISBLANK(BurstClassHr18[[#This Row],[Spk/sec-Average]]),"",IF(BurstClassHr18[[#This Row],[Spk/sec-Average]]&lt;$B$3,"LF","HF"))</f>
        <v/>
      </c>
      <c r="D53" s="47" t="str">
        <f>IF(ISBLANK(BurstClassHr18[[#This Row],[%Spikes in Bursts-All]]),"",IF(BurstClassHr18[[#This Row],[%Spikes in Bursts-All]]&lt;$C$3,"LB","HB"))</f>
        <v/>
      </c>
      <c r="E53" s="48" t="str">
        <f t="shared" si="0"/>
        <v/>
      </c>
      <c r="F53"/>
      <c r="G53"/>
      <c r="H53"/>
      <c r="I53"/>
      <c r="J53"/>
      <c r="K53"/>
      <c r="L53"/>
      <c r="M53"/>
      <c r="N53"/>
      <c r="O53"/>
    </row>
    <row r="54" spans="3:15" x14ac:dyDescent="0.3">
      <c r="C54" s="47" t="str">
        <f>IF(ISBLANK(BurstClassHr18[[#This Row],[Spk/sec-Average]]),"",IF(BurstClassHr18[[#This Row],[Spk/sec-Average]]&lt;$B$3,"LF","HF"))</f>
        <v/>
      </c>
      <c r="D54" s="47" t="str">
        <f>IF(ISBLANK(BurstClassHr18[[#This Row],[%Spikes in Bursts-All]]),"",IF(BurstClassHr18[[#This Row],[%Spikes in Bursts-All]]&lt;$C$3,"LB","HB"))</f>
        <v/>
      </c>
      <c r="E54" s="48" t="str">
        <f t="shared" si="0"/>
        <v/>
      </c>
      <c r="F54"/>
      <c r="G54"/>
      <c r="H54"/>
      <c r="I54"/>
      <c r="J54"/>
      <c r="K54"/>
      <c r="L54"/>
      <c r="M54"/>
      <c r="N54"/>
      <c r="O54"/>
    </row>
    <row r="55" spans="3:15" x14ac:dyDescent="0.3">
      <c r="C55" s="47" t="str">
        <f>IF(ISBLANK(BurstClassHr18[[#This Row],[Spk/sec-Average]]),"",IF(BurstClassHr18[[#This Row],[Spk/sec-Average]]&lt;$B$3,"LF","HF"))</f>
        <v/>
      </c>
      <c r="D55" s="47" t="str">
        <f>IF(ISBLANK(BurstClassHr18[[#This Row],[%Spikes in Bursts-All]]),"",IF(BurstClassHr18[[#This Row],[%Spikes in Bursts-All]]&lt;$C$3,"LB","HB"))</f>
        <v/>
      </c>
      <c r="E55" s="48" t="str">
        <f t="shared" si="0"/>
        <v/>
      </c>
      <c r="F55"/>
      <c r="G55"/>
      <c r="H55"/>
      <c r="I55"/>
      <c r="J55"/>
      <c r="K55"/>
      <c r="L55"/>
      <c r="M55"/>
      <c r="N55"/>
      <c r="O55"/>
    </row>
    <row r="56" spans="3:15" x14ac:dyDescent="0.3">
      <c r="C56" s="47" t="str">
        <f>IF(ISBLANK(BurstClassHr18[[#This Row],[Spk/sec-Average]]),"",IF(BurstClassHr18[[#This Row],[Spk/sec-Average]]&lt;$B$3,"LF","HF"))</f>
        <v/>
      </c>
      <c r="D56" s="47" t="str">
        <f>IF(ISBLANK(BurstClassHr18[[#This Row],[%Spikes in Bursts-All]]),"",IF(BurstClassHr18[[#This Row],[%Spikes in Bursts-All]]&lt;$C$3,"LB","HB"))</f>
        <v/>
      </c>
      <c r="E56" s="48" t="str">
        <f t="shared" si="0"/>
        <v/>
      </c>
      <c r="F56"/>
      <c r="G56"/>
      <c r="H56"/>
      <c r="I56"/>
      <c r="J56"/>
      <c r="K56"/>
      <c r="L56"/>
      <c r="M56"/>
      <c r="N56"/>
      <c r="O56"/>
    </row>
    <row r="57" spans="3:15" x14ac:dyDescent="0.3">
      <c r="C57" s="47" t="str">
        <f>IF(ISBLANK(BurstClassHr18[[#This Row],[Spk/sec-Average]]),"",IF(BurstClassHr18[[#This Row],[Spk/sec-Average]]&lt;$B$3,"LF","HF"))</f>
        <v/>
      </c>
      <c r="D57" s="47" t="str">
        <f>IF(ISBLANK(BurstClassHr18[[#This Row],[%Spikes in Bursts-All]]),"",IF(BurstClassHr18[[#This Row],[%Spikes in Bursts-All]]&lt;$C$3,"LB","HB"))</f>
        <v/>
      </c>
      <c r="E57" s="48" t="str">
        <f t="shared" si="0"/>
        <v/>
      </c>
      <c r="F57"/>
      <c r="G57"/>
      <c r="H57"/>
      <c r="I57"/>
      <c r="J57"/>
      <c r="K57"/>
      <c r="L57"/>
      <c r="M57"/>
      <c r="N57"/>
      <c r="O57"/>
    </row>
    <row r="58" spans="3:15" x14ac:dyDescent="0.3">
      <c r="C58" s="47" t="str">
        <f>IF(ISBLANK(BurstClassHr18[[#This Row],[Spk/sec-Average]]),"",IF(BurstClassHr18[[#This Row],[Spk/sec-Average]]&lt;$B$3,"LF","HF"))</f>
        <v/>
      </c>
      <c r="D58" s="47" t="str">
        <f>IF(ISBLANK(BurstClassHr18[[#This Row],[%Spikes in Bursts-All]]),"",IF(BurstClassHr18[[#This Row],[%Spikes in Bursts-All]]&lt;$C$3,"LB","HB"))</f>
        <v/>
      </c>
      <c r="E58" s="48" t="str">
        <f t="shared" si="0"/>
        <v/>
      </c>
      <c r="F58"/>
      <c r="G58"/>
      <c r="H58"/>
      <c r="I58"/>
      <c r="J58"/>
      <c r="K58"/>
      <c r="L58"/>
      <c r="M58"/>
      <c r="N58"/>
      <c r="O58"/>
    </row>
    <row r="59" spans="3:15" x14ac:dyDescent="0.3">
      <c r="C59" s="47" t="str">
        <f>IF(ISBLANK(BurstClassHr18[[#This Row],[Spk/sec-Average]]),"",IF(BurstClassHr18[[#This Row],[Spk/sec-Average]]&lt;$B$3,"LF","HF"))</f>
        <v/>
      </c>
      <c r="D59" s="47" t="str">
        <f>IF(ISBLANK(BurstClassHr18[[#This Row],[%Spikes in Bursts-All]]),"",IF(BurstClassHr18[[#This Row],[%Spikes in Bursts-All]]&lt;$C$3,"LB","HB"))</f>
        <v/>
      </c>
      <c r="E59" s="48" t="str">
        <f t="shared" si="0"/>
        <v/>
      </c>
      <c r="F59"/>
      <c r="G59"/>
      <c r="H59"/>
      <c r="I59"/>
      <c r="J59"/>
      <c r="K59"/>
      <c r="L59"/>
      <c r="M59"/>
      <c r="N59"/>
      <c r="O59"/>
    </row>
    <row r="60" spans="3:15" x14ac:dyDescent="0.3">
      <c r="C60" s="47" t="str">
        <f>IF(ISBLANK(BurstClassHr18[[#This Row],[Spk/sec-Average]]),"",IF(BurstClassHr18[[#This Row],[Spk/sec-Average]]&lt;$B$3,"LF","HF"))</f>
        <v/>
      </c>
      <c r="D60" s="47" t="str">
        <f>IF(ISBLANK(BurstClassHr18[[#This Row],[%Spikes in Bursts-All]]),"",IF(BurstClassHr18[[#This Row],[%Spikes in Bursts-All]]&lt;$C$3,"LB","HB"))</f>
        <v/>
      </c>
      <c r="E60" s="48" t="str">
        <f t="shared" si="0"/>
        <v/>
      </c>
      <c r="F60"/>
      <c r="G60"/>
      <c r="H60"/>
      <c r="I60"/>
      <c r="J60"/>
      <c r="K60"/>
      <c r="L60"/>
      <c r="M60"/>
      <c r="N60"/>
      <c r="O60"/>
    </row>
    <row r="61" spans="3:15" x14ac:dyDescent="0.3">
      <c r="C61" s="47" t="str">
        <f>IF(ISBLANK(BurstClassHr18[[#This Row],[Spk/sec-Average]]),"",IF(BurstClassHr18[[#This Row],[Spk/sec-Average]]&lt;$B$3,"LF","HF"))</f>
        <v/>
      </c>
      <c r="D61" s="47" t="str">
        <f>IF(ISBLANK(BurstClassHr18[[#This Row],[%Spikes in Bursts-All]]),"",IF(BurstClassHr18[[#This Row],[%Spikes in Bursts-All]]&lt;$C$3,"LB","HB"))</f>
        <v/>
      </c>
      <c r="E61" s="48" t="str">
        <f t="shared" si="0"/>
        <v/>
      </c>
      <c r="F61"/>
      <c r="G61"/>
      <c r="H61"/>
      <c r="I61"/>
      <c r="J61"/>
      <c r="K61"/>
      <c r="L61"/>
      <c r="M61"/>
      <c r="N61"/>
      <c r="O61"/>
    </row>
    <row r="62" spans="3:15" x14ac:dyDescent="0.3">
      <c r="C62" s="47" t="str">
        <f>IF(ISBLANK(BurstClassHr18[[#This Row],[Spk/sec-Average]]),"",IF(BurstClassHr18[[#This Row],[Spk/sec-Average]]&lt;$B$3,"LF","HF"))</f>
        <v/>
      </c>
      <c r="D62" s="47" t="str">
        <f>IF(ISBLANK(BurstClassHr18[[#This Row],[%Spikes in Bursts-All]]),"",IF(BurstClassHr18[[#This Row],[%Spikes in Bursts-All]]&lt;$C$3,"LB","HB"))</f>
        <v/>
      </c>
      <c r="E62" s="48" t="str">
        <f t="shared" si="0"/>
        <v/>
      </c>
      <c r="F62"/>
      <c r="G62"/>
      <c r="H62"/>
      <c r="I62"/>
      <c r="J62"/>
      <c r="K62"/>
      <c r="L62"/>
      <c r="M62"/>
      <c r="N62"/>
      <c r="O62"/>
    </row>
    <row r="63" spans="3:15" x14ac:dyDescent="0.3">
      <c r="C63" s="47" t="str">
        <f>IF(ISBLANK(BurstClassHr18[[#This Row],[Spk/sec-Average]]),"",IF(BurstClassHr18[[#This Row],[Spk/sec-Average]]&lt;$B$3,"LF","HF"))</f>
        <v/>
      </c>
      <c r="D63" s="47" t="str">
        <f>IF(ISBLANK(BurstClassHr18[[#This Row],[%Spikes in Bursts-All]]),"",IF(BurstClassHr18[[#This Row],[%Spikes in Bursts-All]]&lt;$C$3,"LB","HB"))</f>
        <v/>
      </c>
      <c r="E63" s="48" t="str">
        <f t="shared" si="0"/>
        <v/>
      </c>
      <c r="F63"/>
      <c r="G63"/>
      <c r="H63"/>
      <c r="I63"/>
      <c r="J63"/>
      <c r="K63"/>
      <c r="L63"/>
      <c r="M63"/>
      <c r="N63"/>
      <c r="O63"/>
    </row>
    <row r="64" spans="3:15" x14ac:dyDescent="0.3">
      <c r="C64" s="47" t="str">
        <f>IF(ISBLANK(BurstClassHr18[[#This Row],[Spk/sec-Average]]),"",IF(BurstClassHr18[[#This Row],[Spk/sec-Average]]&lt;$B$3,"LF","HF"))</f>
        <v/>
      </c>
      <c r="D64" s="47" t="str">
        <f>IF(ISBLANK(BurstClassHr18[[#This Row],[%Spikes in Bursts-All]]),"",IF(BurstClassHr18[[#This Row],[%Spikes in Bursts-All]]&lt;$C$3,"LB","HB"))</f>
        <v/>
      </c>
      <c r="E64" s="48" t="str">
        <f t="shared" si="0"/>
        <v/>
      </c>
      <c r="F64"/>
      <c r="G64"/>
      <c r="H64"/>
      <c r="I64"/>
      <c r="J64"/>
      <c r="K64"/>
      <c r="L64"/>
      <c r="M64"/>
      <c r="N64"/>
      <c r="O64"/>
    </row>
    <row r="65" spans="3:15" x14ac:dyDescent="0.3">
      <c r="C65" s="47" t="str">
        <f>IF(ISBLANK(BurstClassHr18[[#This Row],[Spk/sec-Average]]),"",IF(BurstClassHr18[[#This Row],[Spk/sec-Average]]&lt;$B$3,"LF","HF"))</f>
        <v/>
      </c>
      <c r="D65" s="47" t="str">
        <f>IF(ISBLANK(BurstClassHr18[[#This Row],[%Spikes in Bursts-All]]),"",IF(BurstClassHr18[[#This Row],[%Spikes in Bursts-All]]&lt;$C$3,"LB","HB"))</f>
        <v/>
      </c>
      <c r="E65" s="48" t="str">
        <f t="shared" si="0"/>
        <v/>
      </c>
      <c r="F65"/>
      <c r="G65"/>
      <c r="H65"/>
      <c r="I65"/>
      <c r="J65"/>
      <c r="K65"/>
      <c r="L65"/>
      <c r="M65"/>
      <c r="N65"/>
      <c r="O65"/>
    </row>
    <row r="66" spans="3:15" x14ac:dyDescent="0.3">
      <c r="C66" s="47" t="str">
        <f>IF(ISBLANK(BurstClassHr18[[#This Row],[Spk/sec-Average]]),"",IF(BurstClassHr18[[#This Row],[Spk/sec-Average]]&lt;$B$3,"LF","HF"))</f>
        <v/>
      </c>
      <c r="D66" s="47" t="str">
        <f>IF(ISBLANK(BurstClassHr18[[#This Row],[%Spikes in Bursts-All]]),"",IF(BurstClassHr18[[#This Row],[%Spikes in Bursts-All]]&lt;$C$3,"LB","HB"))</f>
        <v/>
      </c>
      <c r="E66" s="48" t="str">
        <f t="shared" si="0"/>
        <v/>
      </c>
      <c r="F66"/>
      <c r="G66"/>
      <c r="H66"/>
      <c r="I66"/>
      <c r="J66"/>
      <c r="K66"/>
      <c r="L66"/>
      <c r="M66"/>
      <c r="N66"/>
      <c r="O66"/>
    </row>
    <row r="67" spans="3:15" x14ac:dyDescent="0.3">
      <c r="C67" s="47" t="str">
        <f>IF(ISBLANK(BurstClassHr18[[#This Row],[Spk/sec-Average]]),"",IF(BurstClassHr18[[#This Row],[Spk/sec-Average]]&lt;$B$3,"LF","HF"))</f>
        <v/>
      </c>
      <c r="D67" s="47" t="str">
        <f>IF(ISBLANK(BurstClassHr18[[#This Row],[%Spikes in Bursts-All]]),"",IF(BurstClassHr18[[#This Row],[%Spikes in Bursts-All]]&lt;$C$3,"LB","HB"))</f>
        <v/>
      </c>
      <c r="E67" s="48" t="str">
        <f t="shared" si="0"/>
        <v/>
      </c>
      <c r="F67"/>
      <c r="G67"/>
      <c r="H67"/>
      <c r="I67"/>
      <c r="J67"/>
      <c r="K67"/>
      <c r="L67"/>
      <c r="M67"/>
      <c r="N67"/>
      <c r="O67"/>
    </row>
    <row r="68" spans="3:15" x14ac:dyDescent="0.3">
      <c r="C68" s="47" t="str">
        <f>IF(ISBLANK(BurstClassHr18[[#This Row],[Spk/sec-Average]]),"",IF(BurstClassHr18[[#This Row],[Spk/sec-Average]]&lt;$B$3,"LF","HF"))</f>
        <v/>
      </c>
      <c r="D68" s="47" t="str">
        <f>IF(ISBLANK(BurstClassHr18[[#This Row],[%Spikes in Bursts-All]]),"",IF(BurstClassHr18[[#This Row],[%Spikes in Bursts-All]]&lt;$C$3,"LB","HB"))</f>
        <v/>
      </c>
      <c r="E68" s="48" t="str">
        <f t="shared" si="0"/>
        <v/>
      </c>
      <c r="F68"/>
      <c r="G68"/>
      <c r="H68"/>
      <c r="I68"/>
      <c r="J68"/>
      <c r="K68"/>
      <c r="L68"/>
      <c r="M68"/>
      <c r="N68"/>
      <c r="O68"/>
    </row>
    <row r="69" spans="3:15" x14ac:dyDescent="0.3">
      <c r="C69" s="47" t="str">
        <f>IF(ISBLANK(BurstClassHr18[[#This Row],[Spk/sec-Average]]),"",IF(BurstClassHr18[[#This Row],[Spk/sec-Average]]&lt;$B$3,"LF","HF"))</f>
        <v/>
      </c>
      <c r="D69" s="47" t="str">
        <f>IF(ISBLANK(BurstClassHr18[[#This Row],[%Spikes in Bursts-All]]),"",IF(BurstClassHr18[[#This Row],[%Spikes in Bursts-All]]&lt;$C$3,"LB","HB"))</f>
        <v/>
      </c>
      <c r="E69" s="48" t="str">
        <f t="shared" si="0"/>
        <v/>
      </c>
      <c r="F69"/>
      <c r="G69"/>
      <c r="H69"/>
      <c r="I69"/>
      <c r="J69"/>
      <c r="K69"/>
      <c r="L69"/>
      <c r="M69"/>
      <c r="N69"/>
      <c r="O69"/>
    </row>
    <row r="70" spans="3:15" x14ac:dyDescent="0.3">
      <c r="C70" s="47" t="str">
        <f>IF(ISBLANK(BurstClassHr18[[#This Row],[Spk/sec-Average]]),"",IF(BurstClassHr18[[#This Row],[Spk/sec-Average]]&lt;$B$3,"LF","HF"))</f>
        <v/>
      </c>
      <c r="D70" s="47" t="str">
        <f>IF(ISBLANK(BurstClassHr18[[#This Row],[%Spikes in Bursts-All]]),"",IF(BurstClassHr18[[#This Row],[%Spikes in Bursts-All]]&lt;$C$3,"LB","HB"))</f>
        <v/>
      </c>
      <c r="E70" s="48" t="str">
        <f t="shared" si="0"/>
        <v/>
      </c>
      <c r="F70"/>
      <c r="G70"/>
      <c r="H70"/>
      <c r="I70"/>
      <c r="J70"/>
      <c r="K70"/>
      <c r="L70"/>
      <c r="M70"/>
      <c r="N70"/>
      <c r="O70"/>
    </row>
    <row r="71" spans="3:15" x14ac:dyDescent="0.3">
      <c r="C71" s="47" t="str">
        <f>IF(ISBLANK(BurstClassHr18[[#This Row],[Spk/sec-Average]]),"",IF(BurstClassHr18[[#This Row],[Spk/sec-Average]]&lt;$B$3,"LF","HF"))</f>
        <v/>
      </c>
      <c r="D71" s="47" t="str">
        <f>IF(ISBLANK(BurstClassHr18[[#This Row],[%Spikes in Bursts-All]]),"",IF(BurstClassHr18[[#This Row],[%Spikes in Bursts-All]]&lt;$C$3,"LB","HB"))</f>
        <v/>
      </c>
      <c r="E71" s="48" t="str">
        <f t="shared" si="0"/>
        <v/>
      </c>
      <c r="F71"/>
      <c r="G71"/>
      <c r="H71"/>
      <c r="I71"/>
      <c r="J71"/>
      <c r="K71"/>
      <c r="L71"/>
      <c r="M71"/>
      <c r="N71"/>
      <c r="O71"/>
    </row>
    <row r="72" spans="3:15" x14ac:dyDescent="0.3">
      <c r="C72" s="47" t="str">
        <f>IF(ISBLANK(BurstClassHr18[[#This Row],[Spk/sec-Average]]),"",IF(BurstClassHr18[[#This Row],[Spk/sec-Average]]&lt;$B$3,"LF","HF"))</f>
        <v/>
      </c>
      <c r="D72" s="47" t="str">
        <f>IF(ISBLANK(BurstClassHr18[[#This Row],[%Spikes in Bursts-All]]),"",IF(BurstClassHr18[[#This Row],[%Spikes in Bursts-All]]&lt;$C$3,"LB","HB"))</f>
        <v/>
      </c>
      <c r="E72" s="48" t="str">
        <f t="shared" si="0"/>
        <v/>
      </c>
      <c r="F72"/>
      <c r="G72"/>
      <c r="H72"/>
      <c r="I72"/>
      <c r="J72"/>
      <c r="K72"/>
      <c r="L72"/>
      <c r="M72"/>
      <c r="N72"/>
      <c r="O72"/>
    </row>
    <row r="73" spans="3:15" x14ac:dyDescent="0.3">
      <c r="C73" s="47" t="str">
        <f>IF(ISBLANK(BurstClassHr18[[#This Row],[Spk/sec-Average]]),"",IF(BurstClassHr18[[#This Row],[Spk/sec-Average]]&lt;$B$3,"LF","HF"))</f>
        <v/>
      </c>
      <c r="D73" s="47" t="str">
        <f>IF(ISBLANK(BurstClassHr18[[#This Row],[%Spikes in Bursts-All]]),"",IF(BurstClassHr18[[#This Row],[%Spikes in Bursts-All]]&lt;$C$3,"LB","HB"))</f>
        <v/>
      </c>
      <c r="E73" s="48" t="str">
        <f t="shared" si="0"/>
        <v/>
      </c>
      <c r="F73"/>
      <c r="G73"/>
      <c r="H73"/>
      <c r="I73"/>
      <c r="J73"/>
      <c r="K73"/>
      <c r="L73"/>
      <c r="M73"/>
      <c r="N73"/>
      <c r="O73"/>
    </row>
    <row r="74" spans="3:15" x14ac:dyDescent="0.3">
      <c r="C74" s="47" t="str">
        <f>IF(ISBLANK(BurstClassHr18[[#This Row],[Spk/sec-Average]]),"",IF(BurstClassHr18[[#This Row],[Spk/sec-Average]]&lt;$B$3,"LF","HF"))</f>
        <v/>
      </c>
      <c r="D74" s="47" t="str">
        <f>IF(ISBLANK(BurstClassHr18[[#This Row],[%Spikes in Bursts-All]]),"",IF(BurstClassHr18[[#This Row],[%Spikes in Bursts-All]]&lt;$C$3,"LB","HB"))</f>
        <v/>
      </c>
      <c r="E74" s="48" t="str">
        <f t="shared" si="0"/>
        <v/>
      </c>
      <c r="F74"/>
      <c r="G74"/>
      <c r="H74"/>
      <c r="I74"/>
      <c r="J74"/>
      <c r="K74"/>
      <c r="L74"/>
      <c r="M74"/>
      <c r="N74"/>
      <c r="O74"/>
    </row>
    <row r="75" spans="3:15" x14ac:dyDescent="0.3">
      <c r="C75" s="47" t="str">
        <f>IF(ISBLANK(BurstClassHr18[[#This Row],[Spk/sec-Average]]),"",IF(BurstClassHr18[[#This Row],[Spk/sec-Average]]&lt;$B$3,"LF","HF"))</f>
        <v/>
      </c>
      <c r="D75" s="47" t="str">
        <f>IF(ISBLANK(BurstClassHr18[[#This Row],[%Spikes in Bursts-All]]),"",IF(BurstClassHr18[[#This Row],[%Spikes in Bursts-All]]&lt;$C$3,"LB","HB"))</f>
        <v/>
      </c>
      <c r="E75" s="48" t="str">
        <f t="shared" si="0"/>
        <v/>
      </c>
      <c r="F75"/>
      <c r="G75"/>
      <c r="H75"/>
      <c r="I75"/>
      <c r="J75"/>
      <c r="K75"/>
      <c r="L75"/>
      <c r="M75"/>
      <c r="N75"/>
      <c r="O75"/>
    </row>
    <row r="76" spans="3:15" x14ac:dyDescent="0.3">
      <c r="C76" s="47" t="str">
        <f>IF(ISBLANK(BurstClassHr18[[#This Row],[Spk/sec-Average]]),"",IF(BurstClassHr18[[#This Row],[Spk/sec-Average]]&lt;$B$3,"LF","HF"))</f>
        <v/>
      </c>
      <c r="D76" s="47" t="str">
        <f>IF(ISBLANK(BurstClassHr18[[#This Row],[%Spikes in Bursts-All]]),"",IF(BurstClassHr18[[#This Row],[%Spikes in Bursts-All]]&lt;$C$3,"LB","HB"))</f>
        <v/>
      </c>
      <c r="E76" s="48" t="str">
        <f t="shared" si="0"/>
        <v/>
      </c>
      <c r="F76"/>
      <c r="G76"/>
      <c r="H76"/>
      <c r="I76"/>
      <c r="J76"/>
      <c r="K76"/>
      <c r="L76"/>
      <c r="M76"/>
      <c r="N76"/>
      <c r="O76"/>
    </row>
    <row r="77" spans="3:15" x14ac:dyDescent="0.3">
      <c r="C77" s="47" t="str">
        <f>IF(ISBLANK(BurstClassHr18[[#This Row],[Spk/sec-Average]]),"",IF(BurstClassHr18[[#This Row],[Spk/sec-Average]]&lt;$B$3,"LF","HF"))</f>
        <v/>
      </c>
      <c r="D77" s="47" t="str">
        <f>IF(ISBLANK(BurstClassHr18[[#This Row],[%Spikes in Bursts-All]]),"",IF(BurstClassHr18[[#This Row],[%Spikes in Bursts-All]]&lt;$C$3,"LB","HB"))</f>
        <v/>
      </c>
      <c r="E77" s="48" t="str">
        <f t="shared" si="0"/>
        <v/>
      </c>
      <c r="F77"/>
      <c r="G77"/>
      <c r="H77"/>
      <c r="I77"/>
      <c r="J77"/>
      <c r="K77"/>
      <c r="L77"/>
      <c r="M77"/>
      <c r="N77"/>
      <c r="O77"/>
    </row>
    <row r="78" spans="3:15" x14ac:dyDescent="0.3">
      <c r="C78" s="47" t="str">
        <f>IF(ISBLANK(BurstClassHr18[[#This Row],[Spk/sec-Average]]),"",IF(BurstClassHr18[[#This Row],[Spk/sec-Average]]&lt;$B$3,"LF","HF"))</f>
        <v/>
      </c>
      <c r="D78" s="47" t="str">
        <f>IF(ISBLANK(BurstClassHr18[[#This Row],[%Spikes in Bursts-All]]),"",IF(BurstClassHr18[[#This Row],[%Spikes in Bursts-All]]&lt;$C$3,"LB","HB"))</f>
        <v/>
      </c>
      <c r="E78" s="48" t="str">
        <f t="shared" si="0"/>
        <v/>
      </c>
      <c r="F78"/>
      <c r="G78"/>
      <c r="H78"/>
      <c r="I78"/>
      <c r="J78"/>
      <c r="K78"/>
      <c r="L78"/>
      <c r="M78"/>
      <c r="N78"/>
      <c r="O78"/>
    </row>
    <row r="79" spans="3:15" x14ac:dyDescent="0.3">
      <c r="C79" s="47" t="str">
        <f>IF(ISBLANK(BurstClassHr18[[#This Row],[Spk/sec-Average]]),"",IF(BurstClassHr18[[#This Row],[Spk/sec-Average]]&lt;$B$3,"LF","HF"))</f>
        <v/>
      </c>
      <c r="D79" s="47" t="str">
        <f>IF(ISBLANK(BurstClassHr18[[#This Row],[%Spikes in Bursts-All]]),"",IF(BurstClassHr18[[#This Row],[%Spikes in Bursts-All]]&lt;$C$3,"LB","HB"))</f>
        <v/>
      </c>
      <c r="E79" s="48" t="str">
        <f t="shared" si="0"/>
        <v/>
      </c>
      <c r="F79"/>
      <c r="G79"/>
      <c r="H79"/>
      <c r="I79"/>
      <c r="J79"/>
      <c r="K79"/>
      <c r="L79"/>
      <c r="M79"/>
      <c r="N79"/>
      <c r="O79"/>
    </row>
    <row r="80" spans="3:15" x14ac:dyDescent="0.3">
      <c r="C80" s="47" t="str">
        <f>IF(ISBLANK(BurstClassHr18[[#This Row],[Spk/sec-Average]]),"",IF(BurstClassHr18[[#This Row],[Spk/sec-Average]]&lt;$B$3,"LF","HF"))</f>
        <v/>
      </c>
      <c r="D80" s="47" t="str">
        <f>IF(ISBLANK(BurstClassHr18[[#This Row],[%Spikes in Bursts-All]]),"",IF(BurstClassHr18[[#This Row],[%Spikes in Bursts-All]]&lt;$C$3,"LB","HB"))</f>
        <v/>
      </c>
      <c r="E80" s="48" t="str">
        <f t="shared" si="0"/>
        <v/>
      </c>
      <c r="F80"/>
      <c r="G80"/>
      <c r="H80"/>
      <c r="I80"/>
      <c r="J80"/>
      <c r="K80"/>
      <c r="L80"/>
      <c r="M80"/>
      <c r="N80"/>
      <c r="O80"/>
    </row>
    <row r="81" spans="3:15" x14ac:dyDescent="0.3">
      <c r="C81" s="47" t="str">
        <f>IF(ISBLANK(BurstClassHr18[[#This Row],[Spk/sec-Average]]),"",IF(BurstClassHr18[[#This Row],[Spk/sec-Average]]&lt;$B$3,"LF","HF"))</f>
        <v/>
      </c>
      <c r="D81" s="47" t="str">
        <f>IF(ISBLANK(BurstClassHr18[[#This Row],[%Spikes in Bursts-All]]),"",IF(BurstClassHr18[[#This Row],[%Spikes in Bursts-All]]&lt;$C$3,"LB","HB"))</f>
        <v/>
      </c>
      <c r="E81" s="48" t="str">
        <f t="shared" si="0"/>
        <v/>
      </c>
      <c r="F81"/>
      <c r="G81"/>
      <c r="H81"/>
      <c r="I81"/>
      <c r="J81"/>
      <c r="K81"/>
      <c r="L81"/>
      <c r="M81"/>
      <c r="N81"/>
      <c r="O81"/>
    </row>
    <row r="82" spans="3:15" x14ac:dyDescent="0.3">
      <c r="C82" s="47" t="str">
        <f>IF(ISBLANK(BurstClassHr18[[#This Row],[Spk/sec-Average]]),"",IF(BurstClassHr18[[#This Row],[Spk/sec-Average]]&lt;$B$3,"LF","HF"))</f>
        <v/>
      </c>
      <c r="D82" s="47" t="str">
        <f>IF(ISBLANK(BurstClassHr18[[#This Row],[%Spikes in Bursts-All]]),"",IF(BurstClassHr18[[#This Row],[%Spikes in Bursts-All]]&lt;$C$3,"LB","HB"))</f>
        <v/>
      </c>
      <c r="E82" s="48" t="str">
        <f t="shared" si="0"/>
        <v/>
      </c>
      <c r="F82"/>
      <c r="G82"/>
      <c r="H82"/>
      <c r="I82"/>
      <c r="J82"/>
      <c r="K82"/>
      <c r="L82"/>
      <c r="M82"/>
      <c r="N82"/>
      <c r="O82"/>
    </row>
    <row r="83" spans="3:15" x14ac:dyDescent="0.3">
      <c r="C83" s="47" t="str">
        <f>IF(ISBLANK(BurstClassHr18[[#This Row],[Spk/sec-Average]]),"",IF(BurstClassHr18[[#This Row],[Spk/sec-Average]]&lt;$B$3,"LF","HF"))</f>
        <v/>
      </c>
      <c r="D83" s="47" t="str">
        <f>IF(ISBLANK(BurstClassHr18[[#This Row],[%Spikes in Bursts-All]]),"",IF(BurstClassHr18[[#This Row],[%Spikes in Bursts-All]]&lt;$C$3,"LB","HB"))</f>
        <v/>
      </c>
      <c r="E83" s="48" t="str">
        <f t="shared" si="0"/>
        <v/>
      </c>
      <c r="F83"/>
      <c r="G83"/>
      <c r="H83"/>
      <c r="I83"/>
      <c r="J83"/>
      <c r="K83"/>
      <c r="L83"/>
      <c r="M83"/>
      <c r="N83"/>
      <c r="O83"/>
    </row>
    <row r="84" spans="3:15" x14ac:dyDescent="0.3">
      <c r="C84" s="47" t="str">
        <f>IF(ISBLANK(BurstClassHr18[[#This Row],[Spk/sec-Average]]),"",IF(BurstClassHr18[[#This Row],[Spk/sec-Average]]&lt;$B$3,"LF","HF"))</f>
        <v/>
      </c>
      <c r="D84" s="47" t="str">
        <f>IF(ISBLANK(BurstClassHr18[[#This Row],[%Spikes in Bursts-All]]),"",IF(BurstClassHr18[[#This Row],[%Spikes in Bursts-All]]&lt;$C$3,"LB","HB"))</f>
        <v/>
      </c>
      <c r="E84" s="48" t="str">
        <f t="shared" si="0"/>
        <v/>
      </c>
      <c r="F84"/>
      <c r="G84"/>
      <c r="H84"/>
      <c r="I84"/>
      <c r="J84"/>
      <c r="K84"/>
      <c r="L84"/>
      <c r="M84"/>
      <c r="N84"/>
      <c r="O84"/>
    </row>
    <row r="85" spans="3:15" x14ac:dyDescent="0.3">
      <c r="C85" s="47" t="str">
        <f>IF(ISBLANK(BurstClassHr18[[#This Row],[Spk/sec-Average]]),"",IF(BurstClassHr18[[#This Row],[Spk/sec-Average]]&lt;$B$3,"LF","HF"))</f>
        <v/>
      </c>
      <c r="D85" s="47" t="str">
        <f>IF(ISBLANK(BurstClassHr18[[#This Row],[%Spikes in Bursts-All]]),"",IF(BurstClassHr18[[#This Row],[%Spikes in Bursts-All]]&lt;$C$3,"LB","HB"))</f>
        <v/>
      </c>
      <c r="E85" s="48" t="str">
        <f t="shared" si="0"/>
        <v/>
      </c>
      <c r="F85"/>
      <c r="G85"/>
      <c r="H85"/>
      <c r="I85"/>
      <c r="J85"/>
      <c r="K85"/>
      <c r="L85"/>
      <c r="M85"/>
      <c r="N85"/>
      <c r="O85"/>
    </row>
    <row r="86" spans="3:15" x14ac:dyDescent="0.3">
      <c r="C86" s="47" t="str">
        <f>IF(ISBLANK(BurstClassHr18[[#This Row],[Spk/sec-Average]]),"",IF(BurstClassHr18[[#This Row],[Spk/sec-Average]]&lt;$B$3,"LF","HF"))</f>
        <v/>
      </c>
      <c r="D86" s="47" t="str">
        <f>IF(ISBLANK(BurstClassHr18[[#This Row],[%Spikes in Bursts-All]]),"",IF(BurstClassHr18[[#This Row],[%Spikes in Bursts-All]]&lt;$C$3,"LB","HB"))</f>
        <v/>
      </c>
      <c r="E86" s="48" t="str">
        <f t="shared" si="0"/>
        <v/>
      </c>
      <c r="F86"/>
      <c r="G86"/>
      <c r="H86"/>
      <c r="I86"/>
      <c r="J86"/>
      <c r="K86"/>
      <c r="L86"/>
      <c r="M86"/>
      <c r="N86"/>
      <c r="O86"/>
    </row>
    <row r="87" spans="3:15" x14ac:dyDescent="0.3">
      <c r="C87" s="47" t="str">
        <f>IF(ISBLANK(BurstClassHr18[[#This Row],[Spk/sec-Average]]),"",IF(BurstClassHr18[[#This Row],[Spk/sec-Average]]&lt;$B$3,"LF","HF"))</f>
        <v/>
      </c>
      <c r="D87" s="47" t="str">
        <f>IF(ISBLANK(BurstClassHr18[[#This Row],[%Spikes in Bursts-All]]),"",IF(BurstClassHr18[[#This Row],[%Spikes in Bursts-All]]&lt;$C$3,"LB","HB"))</f>
        <v/>
      </c>
      <c r="E87" s="48" t="str">
        <f t="shared" si="0"/>
        <v/>
      </c>
      <c r="F87"/>
      <c r="G87"/>
      <c r="H87"/>
      <c r="I87"/>
      <c r="J87"/>
      <c r="K87"/>
      <c r="L87"/>
      <c r="M87"/>
      <c r="N87"/>
      <c r="O87"/>
    </row>
    <row r="88" spans="3:15" x14ac:dyDescent="0.3">
      <c r="C88" s="47" t="str">
        <f>IF(ISBLANK(BurstClassHr18[[#This Row],[Spk/sec-Average]]),"",IF(BurstClassHr18[[#This Row],[Spk/sec-Average]]&lt;$B$3,"LF","HF"))</f>
        <v/>
      </c>
      <c r="D88" s="47" t="str">
        <f>IF(ISBLANK(BurstClassHr18[[#This Row],[%Spikes in Bursts-All]]),"",IF(BurstClassHr18[[#This Row],[%Spikes in Bursts-All]]&lt;$C$3,"LB","HB"))</f>
        <v/>
      </c>
      <c r="E88" s="48" t="str">
        <f t="shared" si="0"/>
        <v/>
      </c>
      <c r="F88"/>
      <c r="G88"/>
      <c r="H88"/>
      <c r="I88"/>
      <c r="J88"/>
      <c r="K88"/>
      <c r="L88"/>
      <c r="M88"/>
      <c r="N88"/>
      <c r="O88"/>
    </row>
    <row r="89" spans="3:15" x14ac:dyDescent="0.3">
      <c r="C89" s="47" t="str">
        <f>IF(ISBLANK(BurstClassHr18[[#This Row],[Spk/sec-Average]]),"",IF(BurstClassHr18[[#This Row],[Spk/sec-Average]]&lt;$B$3,"LF","HF"))</f>
        <v/>
      </c>
      <c r="D89" s="47" t="str">
        <f>IF(ISBLANK(BurstClassHr18[[#This Row],[%Spikes in Bursts-All]]),"",IF(BurstClassHr18[[#This Row],[%Spikes in Bursts-All]]&lt;$C$3,"LB","HB"))</f>
        <v/>
      </c>
      <c r="E89" s="48" t="str">
        <f t="shared" si="0"/>
        <v/>
      </c>
      <c r="F89"/>
      <c r="G89"/>
      <c r="H89"/>
      <c r="I89"/>
      <c r="J89"/>
      <c r="K89"/>
      <c r="L89"/>
      <c r="M89"/>
      <c r="N89"/>
      <c r="O89"/>
    </row>
    <row r="90" spans="3:15" x14ac:dyDescent="0.3">
      <c r="C90" s="47" t="str">
        <f>IF(ISBLANK(BurstClassHr18[[#This Row],[Spk/sec-Average]]),"",IF(BurstClassHr18[[#This Row],[Spk/sec-Average]]&lt;$B$3,"LF","HF"))</f>
        <v/>
      </c>
      <c r="D90" s="47" t="str">
        <f>IF(ISBLANK(BurstClassHr18[[#This Row],[%Spikes in Bursts-All]]),"",IF(BurstClassHr18[[#This Row],[%Spikes in Bursts-All]]&lt;$C$3,"LB","HB"))</f>
        <v/>
      </c>
      <c r="E90" s="48" t="str">
        <f t="shared" ref="E90:E153" si="1">CONCATENATE(C90,D90)</f>
        <v/>
      </c>
      <c r="F90"/>
      <c r="G90"/>
      <c r="H90"/>
      <c r="I90"/>
      <c r="J90"/>
      <c r="K90"/>
      <c r="L90"/>
      <c r="M90"/>
      <c r="N90"/>
      <c r="O90"/>
    </row>
    <row r="91" spans="3:15" x14ac:dyDescent="0.3">
      <c r="C91" s="47" t="str">
        <f>IF(ISBLANK(BurstClassHr18[[#This Row],[Spk/sec-Average]]),"",IF(BurstClassHr18[[#This Row],[Spk/sec-Average]]&lt;$B$3,"LF","HF"))</f>
        <v/>
      </c>
      <c r="D91" s="47" t="str">
        <f>IF(ISBLANK(BurstClassHr18[[#This Row],[%Spikes in Bursts-All]]),"",IF(BurstClassHr18[[#This Row],[%Spikes in Bursts-All]]&lt;$C$3,"LB","HB"))</f>
        <v/>
      </c>
      <c r="E91" s="48" t="str">
        <f t="shared" si="1"/>
        <v/>
      </c>
      <c r="F91"/>
      <c r="G91"/>
      <c r="H91"/>
      <c r="I91"/>
      <c r="J91"/>
      <c r="K91"/>
      <c r="L91"/>
      <c r="M91"/>
      <c r="N91"/>
      <c r="O91"/>
    </row>
    <row r="92" spans="3:15" x14ac:dyDescent="0.3">
      <c r="C92" s="47" t="str">
        <f>IF(ISBLANK(BurstClassHr18[[#This Row],[Spk/sec-Average]]),"",IF(BurstClassHr18[[#This Row],[Spk/sec-Average]]&lt;$B$3,"LF","HF"))</f>
        <v/>
      </c>
      <c r="D92" s="47" t="str">
        <f>IF(ISBLANK(BurstClassHr18[[#This Row],[%Spikes in Bursts-All]]),"",IF(BurstClassHr18[[#This Row],[%Spikes in Bursts-All]]&lt;$C$3,"LB","HB"))</f>
        <v/>
      </c>
      <c r="E92" s="48" t="str">
        <f t="shared" si="1"/>
        <v/>
      </c>
      <c r="F92"/>
      <c r="G92"/>
      <c r="H92"/>
      <c r="I92"/>
      <c r="J92"/>
      <c r="K92"/>
      <c r="L92"/>
      <c r="M92"/>
      <c r="N92"/>
      <c r="O92"/>
    </row>
    <row r="93" spans="3:15" x14ac:dyDescent="0.3">
      <c r="C93" s="47" t="str">
        <f>IF(ISBLANK(BurstClassHr18[[#This Row],[Spk/sec-Average]]),"",IF(BurstClassHr18[[#This Row],[Spk/sec-Average]]&lt;$B$3,"LF","HF"))</f>
        <v/>
      </c>
      <c r="D93" s="47" t="str">
        <f>IF(ISBLANK(BurstClassHr18[[#This Row],[%Spikes in Bursts-All]]),"",IF(BurstClassHr18[[#This Row],[%Spikes in Bursts-All]]&lt;$C$3,"LB","HB"))</f>
        <v/>
      </c>
      <c r="E93" s="48" t="str">
        <f t="shared" si="1"/>
        <v/>
      </c>
      <c r="F93"/>
      <c r="G93"/>
      <c r="H93"/>
      <c r="I93"/>
      <c r="J93"/>
      <c r="K93"/>
      <c r="L93"/>
      <c r="M93"/>
      <c r="N93"/>
      <c r="O93"/>
    </row>
    <row r="94" spans="3:15" x14ac:dyDescent="0.3">
      <c r="C94" s="47" t="str">
        <f>IF(ISBLANK(BurstClassHr18[[#This Row],[Spk/sec-Average]]),"",IF(BurstClassHr18[[#This Row],[Spk/sec-Average]]&lt;$B$3,"LF","HF"))</f>
        <v/>
      </c>
      <c r="D94" s="47" t="str">
        <f>IF(ISBLANK(BurstClassHr18[[#This Row],[%Spikes in Bursts-All]]),"",IF(BurstClassHr18[[#This Row],[%Spikes in Bursts-All]]&lt;$C$3,"LB","HB"))</f>
        <v/>
      </c>
      <c r="E94" s="48" t="str">
        <f t="shared" si="1"/>
        <v/>
      </c>
      <c r="F94"/>
      <c r="G94"/>
      <c r="H94"/>
      <c r="I94"/>
      <c r="J94"/>
      <c r="K94"/>
      <c r="L94"/>
      <c r="M94"/>
      <c r="N94"/>
      <c r="O94"/>
    </row>
    <row r="95" spans="3:15" x14ac:dyDescent="0.3">
      <c r="C95" s="47" t="str">
        <f>IF(ISBLANK(BurstClassHr18[[#This Row],[Spk/sec-Average]]),"",IF(BurstClassHr18[[#This Row],[Spk/sec-Average]]&lt;$B$3,"LF","HF"))</f>
        <v/>
      </c>
      <c r="D95" s="47" t="str">
        <f>IF(ISBLANK(BurstClassHr18[[#This Row],[%Spikes in Bursts-All]]),"",IF(BurstClassHr18[[#This Row],[%Spikes in Bursts-All]]&lt;$C$3,"LB","HB"))</f>
        <v/>
      </c>
      <c r="E95" s="48" t="str">
        <f t="shared" si="1"/>
        <v/>
      </c>
      <c r="F95"/>
      <c r="G95"/>
      <c r="H95"/>
      <c r="I95"/>
      <c r="J95"/>
      <c r="K95"/>
      <c r="L95"/>
      <c r="M95"/>
      <c r="N95"/>
      <c r="O95"/>
    </row>
    <row r="96" spans="3:15" x14ac:dyDescent="0.3">
      <c r="C96" s="47" t="str">
        <f>IF(ISBLANK(BurstClassHr18[[#This Row],[Spk/sec-Average]]),"",IF(BurstClassHr18[[#This Row],[Spk/sec-Average]]&lt;$B$3,"LF","HF"))</f>
        <v/>
      </c>
      <c r="D96" s="47" t="str">
        <f>IF(ISBLANK(BurstClassHr18[[#This Row],[%Spikes in Bursts-All]]),"",IF(BurstClassHr18[[#This Row],[%Spikes in Bursts-All]]&lt;$C$3,"LB","HB"))</f>
        <v/>
      </c>
      <c r="E96" s="48" t="str">
        <f t="shared" si="1"/>
        <v/>
      </c>
      <c r="F96"/>
      <c r="G96"/>
      <c r="H96"/>
      <c r="I96"/>
      <c r="J96"/>
      <c r="K96"/>
      <c r="L96"/>
      <c r="M96"/>
      <c r="N96"/>
      <c r="O96"/>
    </row>
    <row r="97" spans="3:15" x14ac:dyDescent="0.3">
      <c r="C97" s="47" t="str">
        <f>IF(ISBLANK(BurstClassHr18[[#This Row],[Spk/sec-Average]]),"",IF(BurstClassHr18[[#This Row],[Spk/sec-Average]]&lt;$B$3,"LF","HF"))</f>
        <v/>
      </c>
      <c r="D97" s="47" t="str">
        <f>IF(ISBLANK(BurstClassHr18[[#This Row],[%Spikes in Bursts-All]]),"",IF(BurstClassHr18[[#This Row],[%Spikes in Bursts-All]]&lt;$C$3,"LB","HB"))</f>
        <v/>
      </c>
      <c r="E97" s="48" t="str">
        <f t="shared" si="1"/>
        <v/>
      </c>
      <c r="F97"/>
      <c r="G97"/>
      <c r="H97"/>
      <c r="I97"/>
      <c r="J97"/>
      <c r="K97"/>
      <c r="L97"/>
      <c r="M97"/>
      <c r="N97"/>
      <c r="O97"/>
    </row>
    <row r="98" spans="3:15" x14ac:dyDescent="0.3">
      <c r="C98" s="47" t="str">
        <f>IF(ISBLANK(BurstClassHr18[[#This Row],[Spk/sec-Average]]),"",IF(BurstClassHr18[[#This Row],[Spk/sec-Average]]&lt;$B$3,"LF","HF"))</f>
        <v/>
      </c>
      <c r="D98" s="47" t="str">
        <f>IF(ISBLANK(BurstClassHr18[[#This Row],[%Spikes in Bursts-All]]),"",IF(BurstClassHr18[[#This Row],[%Spikes in Bursts-All]]&lt;$C$3,"LB","HB"))</f>
        <v/>
      </c>
      <c r="E98" s="48" t="str">
        <f t="shared" si="1"/>
        <v/>
      </c>
      <c r="F98"/>
      <c r="G98"/>
      <c r="H98"/>
      <c r="I98"/>
      <c r="J98"/>
      <c r="K98"/>
      <c r="L98"/>
      <c r="M98"/>
      <c r="N98"/>
      <c r="O98"/>
    </row>
    <row r="99" spans="3:15" x14ac:dyDescent="0.3">
      <c r="C99" s="47" t="str">
        <f>IF(ISBLANK(BurstClassHr18[[#This Row],[Spk/sec-Average]]),"",IF(BurstClassHr18[[#This Row],[Spk/sec-Average]]&lt;$B$3,"LF","HF"))</f>
        <v/>
      </c>
      <c r="D99" s="47" t="str">
        <f>IF(ISBLANK(BurstClassHr18[[#This Row],[%Spikes in Bursts-All]]),"",IF(BurstClassHr18[[#This Row],[%Spikes in Bursts-All]]&lt;$C$3,"LB","HB"))</f>
        <v/>
      </c>
      <c r="E99" s="48" t="str">
        <f t="shared" si="1"/>
        <v/>
      </c>
      <c r="F99"/>
      <c r="G99"/>
      <c r="H99"/>
      <c r="I99"/>
      <c r="J99"/>
      <c r="K99"/>
      <c r="L99"/>
      <c r="M99"/>
      <c r="N99"/>
      <c r="O99"/>
    </row>
    <row r="100" spans="3:15" x14ac:dyDescent="0.3">
      <c r="C100" s="47" t="str">
        <f>IF(ISBLANK(BurstClassHr18[[#This Row],[Spk/sec-Average]]),"",IF(BurstClassHr18[[#This Row],[Spk/sec-Average]]&lt;$B$3,"LF","HF"))</f>
        <v/>
      </c>
      <c r="D100" s="47" t="str">
        <f>IF(ISBLANK(BurstClassHr18[[#This Row],[%Spikes in Bursts-All]]),"",IF(BurstClassHr18[[#This Row],[%Spikes in Bursts-All]]&lt;$C$3,"LB","HB"))</f>
        <v/>
      </c>
      <c r="E100" s="48" t="str">
        <f t="shared" si="1"/>
        <v/>
      </c>
      <c r="F100"/>
      <c r="G100"/>
      <c r="H100"/>
      <c r="I100"/>
      <c r="J100"/>
      <c r="K100"/>
      <c r="L100"/>
      <c r="M100"/>
      <c r="N100"/>
      <c r="O100"/>
    </row>
    <row r="101" spans="3:15" x14ac:dyDescent="0.3">
      <c r="C101" s="47" t="str">
        <f>IF(ISBLANK(BurstClassHr18[[#This Row],[Spk/sec-Average]]),"",IF(BurstClassHr18[[#This Row],[Spk/sec-Average]]&lt;$B$3,"LF","HF"))</f>
        <v/>
      </c>
      <c r="D101" s="47" t="str">
        <f>IF(ISBLANK(BurstClassHr18[[#This Row],[%Spikes in Bursts-All]]),"",IF(BurstClassHr18[[#This Row],[%Spikes in Bursts-All]]&lt;$C$3,"LB","HB"))</f>
        <v/>
      </c>
      <c r="E101" s="48" t="str">
        <f t="shared" si="1"/>
        <v/>
      </c>
      <c r="F101"/>
      <c r="G101"/>
      <c r="H101"/>
      <c r="I101"/>
      <c r="J101"/>
      <c r="K101"/>
      <c r="L101"/>
      <c r="M101"/>
      <c r="N101"/>
      <c r="O101"/>
    </row>
    <row r="102" spans="3:15" x14ac:dyDescent="0.3">
      <c r="C102" s="47" t="str">
        <f>IF(ISBLANK(BurstClassHr18[[#This Row],[Spk/sec-Average]]),"",IF(BurstClassHr18[[#This Row],[Spk/sec-Average]]&lt;$B$3,"LF","HF"))</f>
        <v/>
      </c>
      <c r="D102" s="47" t="str">
        <f>IF(ISBLANK(BurstClassHr18[[#This Row],[%Spikes in Bursts-All]]),"",IF(BurstClassHr18[[#This Row],[%Spikes in Bursts-All]]&lt;$C$3,"LB","HB"))</f>
        <v/>
      </c>
      <c r="E102" s="48" t="str">
        <f t="shared" si="1"/>
        <v/>
      </c>
      <c r="F102"/>
      <c r="G102"/>
      <c r="H102"/>
      <c r="I102"/>
      <c r="J102"/>
      <c r="K102"/>
      <c r="L102"/>
      <c r="M102"/>
      <c r="N102"/>
      <c r="O102"/>
    </row>
    <row r="103" spans="3:15" x14ac:dyDescent="0.3">
      <c r="C103" s="47" t="str">
        <f>IF(ISBLANK(BurstClassHr18[[#This Row],[Spk/sec-Average]]),"",IF(BurstClassHr18[[#This Row],[Spk/sec-Average]]&lt;$B$3,"LF","HF"))</f>
        <v/>
      </c>
      <c r="D103" s="47" t="str">
        <f>IF(ISBLANK(BurstClassHr18[[#This Row],[%Spikes in Bursts-All]]),"",IF(BurstClassHr18[[#This Row],[%Spikes in Bursts-All]]&lt;$C$3,"LB","HB"))</f>
        <v/>
      </c>
      <c r="E103" s="48" t="str">
        <f t="shared" si="1"/>
        <v/>
      </c>
      <c r="F103"/>
      <c r="G103"/>
      <c r="H103"/>
      <c r="I103"/>
      <c r="J103"/>
      <c r="K103"/>
      <c r="L103"/>
      <c r="M103"/>
      <c r="N103"/>
      <c r="O103"/>
    </row>
    <row r="104" spans="3:15" x14ac:dyDescent="0.3">
      <c r="C104" s="47" t="str">
        <f>IF(ISBLANK(BurstClassHr18[[#This Row],[Spk/sec-Average]]),"",IF(BurstClassHr18[[#This Row],[Spk/sec-Average]]&lt;$B$3,"LF","HF"))</f>
        <v/>
      </c>
      <c r="D104" s="47" t="str">
        <f>IF(ISBLANK(BurstClassHr18[[#This Row],[%Spikes in Bursts-All]]),"",IF(BurstClassHr18[[#This Row],[%Spikes in Bursts-All]]&lt;$C$3,"LB","HB"))</f>
        <v/>
      </c>
      <c r="E104" s="48" t="str">
        <f t="shared" si="1"/>
        <v/>
      </c>
      <c r="F104"/>
      <c r="G104"/>
      <c r="H104"/>
      <c r="I104"/>
      <c r="J104"/>
      <c r="K104"/>
      <c r="L104"/>
      <c r="M104"/>
      <c r="N104"/>
      <c r="O104"/>
    </row>
    <row r="105" spans="3:15" x14ac:dyDescent="0.3">
      <c r="C105" s="47" t="str">
        <f>IF(ISBLANK(BurstClassHr18[[#This Row],[Spk/sec-Average]]),"",IF(BurstClassHr18[[#This Row],[Spk/sec-Average]]&lt;$B$3,"LF","HF"))</f>
        <v/>
      </c>
      <c r="D105" s="47" t="str">
        <f>IF(ISBLANK(BurstClassHr18[[#This Row],[%Spikes in Bursts-All]]),"",IF(BurstClassHr18[[#This Row],[%Spikes in Bursts-All]]&lt;$C$3,"LB","HB"))</f>
        <v/>
      </c>
      <c r="E105" s="48" t="str">
        <f t="shared" si="1"/>
        <v/>
      </c>
      <c r="F105"/>
      <c r="G105"/>
      <c r="H105"/>
      <c r="I105"/>
      <c r="J105"/>
      <c r="K105"/>
      <c r="L105"/>
      <c r="M105"/>
      <c r="N105"/>
      <c r="O105"/>
    </row>
    <row r="106" spans="3:15" x14ac:dyDescent="0.3">
      <c r="C106" s="47" t="str">
        <f>IF(ISBLANK(BurstClassHr18[[#This Row],[Spk/sec-Average]]),"",IF(BurstClassHr18[[#This Row],[Spk/sec-Average]]&lt;$B$3,"LF","HF"))</f>
        <v/>
      </c>
      <c r="D106" s="47" t="str">
        <f>IF(ISBLANK(BurstClassHr18[[#This Row],[%Spikes in Bursts-All]]),"",IF(BurstClassHr18[[#This Row],[%Spikes in Bursts-All]]&lt;$C$3,"LB","HB"))</f>
        <v/>
      </c>
      <c r="E106" s="48" t="str">
        <f t="shared" si="1"/>
        <v/>
      </c>
      <c r="F106"/>
      <c r="G106"/>
      <c r="H106"/>
      <c r="I106"/>
      <c r="J106"/>
      <c r="K106"/>
      <c r="L106"/>
      <c r="M106"/>
      <c r="N106"/>
      <c r="O106"/>
    </row>
    <row r="107" spans="3:15" x14ac:dyDescent="0.3">
      <c r="C107" s="47" t="str">
        <f>IF(ISBLANK(BurstClassHr18[[#This Row],[Spk/sec-Average]]),"",IF(BurstClassHr18[[#This Row],[Spk/sec-Average]]&lt;$B$3,"LF","HF"))</f>
        <v/>
      </c>
      <c r="D107" s="47" t="str">
        <f>IF(ISBLANK(BurstClassHr18[[#This Row],[%Spikes in Bursts-All]]),"",IF(BurstClassHr18[[#This Row],[%Spikes in Bursts-All]]&lt;$C$3,"LB","HB"))</f>
        <v/>
      </c>
      <c r="E107" s="48" t="str">
        <f t="shared" si="1"/>
        <v/>
      </c>
      <c r="F107"/>
      <c r="G107"/>
      <c r="H107"/>
      <c r="I107"/>
      <c r="J107"/>
      <c r="K107"/>
      <c r="L107"/>
      <c r="M107"/>
      <c r="N107"/>
      <c r="O107"/>
    </row>
    <row r="108" spans="3:15" x14ac:dyDescent="0.3">
      <c r="C108" s="47" t="str">
        <f>IF(ISBLANK(BurstClassHr18[[#This Row],[Spk/sec-Average]]),"",IF(BurstClassHr18[[#This Row],[Spk/sec-Average]]&lt;$B$3,"LF","HF"))</f>
        <v/>
      </c>
      <c r="D108" s="47" t="str">
        <f>IF(ISBLANK(BurstClassHr18[[#This Row],[%Spikes in Bursts-All]]),"",IF(BurstClassHr18[[#This Row],[%Spikes in Bursts-All]]&lt;$C$3,"LB","HB"))</f>
        <v/>
      </c>
      <c r="E108" s="48" t="str">
        <f t="shared" si="1"/>
        <v/>
      </c>
      <c r="F108"/>
      <c r="G108"/>
      <c r="H108"/>
      <c r="I108"/>
      <c r="J108"/>
      <c r="K108"/>
      <c r="L108"/>
      <c r="M108"/>
      <c r="N108"/>
      <c r="O108"/>
    </row>
    <row r="109" spans="3:15" x14ac:dyDescent="0.3">
      <c r="C109" s="47" t="str">
        <f>IF(ISBLANK(BurstClassHr18[[#This Row],[Spk/sec-Average]]),"",IF(BurstClassHr18[[#This Row],[Spk/sec-Average]]&lt;$B$3,"LF","HF"))</f>
        <v/>
      </c>
      <c r="D109" s="47" t="str">
        <f>IF(ISBLANK(BurstClassHr18[[#This Row],[%Spikes in Bursts-All]]),"",IF(BurstClassHr18[[#This Row],[%Spikes in Bursts-All]]&lt;$C$3,"LB","HB"))</f>
        <v/>
      </c>
      <c r="E109" s="48" t="str">
        <f t="shared" si="1"/>
        <v/>
      </c>
      <c r="F109"/>
      <c r="G109"/>
      <c r="H109"/>
      <c r="I109"/>
      <c r="J109"/>
      <c r="K109"/>
      <c r="L109"/>
      <c r="M109"/>
      <c r="N109"/>
      <c r="O109"/>
    </row>
    <row r="110" spans="3:15" x14ac:dyDescent="0.3">
      <c r="C110" s="47" t="str">
        <f>IF(ISBLANK(BurstClassHr18[[#This Row],[Spk/sec-Average]]),"",IF(BurstClassHr18[[#This Row],[Spk/sec-Average]]&lt;$B$3,"LF","HF"))</f>
        <v/>
      </c>
      <c r="D110" s="47" t="str">
        <f>IF(ISBLANK(BurstClassHr18[[#This Row],[%Spikes in Bursts-All]]),"",IF(BurstClassHr18[[#This Row],[%Spikes in Bursts-All]]&lt;$C$3,"LB","HB"))</f>
        <v/>
      </c>
      <c r="E110" s="48" t="str">
        <f t="shared" si="1"/>
        <v/>
      </c>
      <c r="F110"/>
      <c r="G110"/>
      <c r="H110"/>
      <c r="I110"/>
      <c r="J110"/>
      <c r="K110"/>
      <c r="L110"/>
      <c r="M110"/>
      <c r="N110"/>
      <c r="O110"/>
    </row>
    <row r="111" spans="3:15" x14ac:dyDescent="0.3">
      <c r="C111" s="47" t="str">
        <f>IF(ISBLANK(BurstClassHr18[[#This Row],[Spk/sec-Average]]),"",IF(BurstClassHr18[[#This Row],[Spk/sec-Average]]&lt;$B$3,"LF","HF"))</f>
        <v/>
      </c>
      <c r="D111" s="47" t="str">
        <f>IF(ISBLANK(BurstClassHr18[[#This Row],[%Spikes in Bursts-All]]),"",IF(BurstClassHr18[[#This Row],[%Spikes in Bursts-All]]&lt;$C$3,"LB","HB"))</f>
        <v/>
      </c>
      <c r="E111" s="48" t="str">
        <f t="shared" si="1"/>
        <v/>
      </c>
      <c r="F111"/>
      <c r="G111"/>
      <c r="H111"/>
      <c r="I111"/>
      <c r="J111"/>
      <c r="K111"/>
      <c r="L111"/>
      <c r="M111"/>
      <c r="N111"/>
      <c r="O111"/>
    </row>
    <row r="112" spans="3:15" x14ac:dyDescent="0.3">
      <c r="C112" s="47" t="str">
        <f>IF(ISBLANK(BurstClassHr18[[#This Row],[Spk/sec-Average]]),"",IF(BurstClassHr18[[#This Row],[Spk/sec-Average]]&lt;$B$3,"LF","HF"))</f>
        <v/>
      </c>
      <c r="D112" s="47" t="str">
        <f>IF(ISBLANK(BurstClassHr18[[#This Row],[%Spikes in Bursts-All]]),"",IF(BurstClassHr18[[#This Row],[%Spikes in Bursts-All]]&lt;$C$3,"LB","HB"))</f>
        <v/>
      </c>
      <c r="E112" s="48" t="str">
        <f t="shared" si="1"/>
        <v/>
      </c>
      <c r="F112"/>
      <c r="G112"/>
      <c r="H112"/>
      <c r="I112"/>
      <c r="J112"/>
      <c r="K112"/>
      <c r="L112"/>
      <c r="M112"/>
      <c r="N112"/>
      <c r="O112"/>
    </row>
    <row r="113" spans="3:15" x14ac:dyDescent="0.3">
      <c r="C113" s="47" t="str">
        <f>IF(ISBLANK(BurstClassHr18[[#This Row],[Spk/sec-Average]]),"",IF(BurstClassHr18[[#This Row],[Spk/sec-Average]]&lt;$B$3,"LF","HF"))</f>
        <v/>
      </c>
      <c r="D113" s="47" t="str">
        <f>IF(ISBLANK(BurstClassHr18[[#This Row],[%Spikes in Bursts-All]]),"",IF(BurstClassHr18[[#This Row],[%Spikes in Bursts-All]]&lt;$C$3,"LB","HB"))</f>
        <v/>
      </c>
      <c r="E113" s="48" t="str">
        <f t="shared" si="1"/>
        <v/>
      </c>
      <c r="F113"/>
      <c r="G113"/>
      <c r="H113"/>
      <c r="I113"/>
      <c r="J113"/>
      <c r="K113"/>
      <c r="L113"/>
      <c r="M113"/>
      <c r="N113"/>
      <c r="O113"/>
    </row>
    <row r="114" spans="3:15" x14ac:dyDescent="0.3">
      <c r="C114" s="47" t="str">
        <f>IF(ISBLANK(BurstClassHr18[[#This Row],[Spk/sec-Average]]),"",IF(BurstClassHr18[[#This Row],[Spk/sec-Average]]&lt;$B$3,"LF","HF"))</f>
        <v/>
      </c>
      <c r="D114" s="47" t="str">
        <f>IF(ISBLANK(BurstClassHr18[[#This Row],[%Spikes in Bursts-All]]),"",IF(BurstClassHr18[[#This Row],[%Spikes in Bursts-All]]&lt;$C$3,"LB","HB"))</f>
        <v/>
      </c>
      <c r="E114" s="48" t="str">
        <f t="shared" si="1"/>
        <v/>
      </c>
      <c r="F114"/>
      <c r="G114"/>
      <c r="H114"/>
      <c r="I114"/>
      <c r="J114"/>
      <c r="K114"/>
      <c r="L114"/>
      <c r="M114"/>
      <c r="N114"/>
      <c r="O114"/>
    </row>
    <row r="115" spans="3:15" x14ac:dyDescent="0.3">
      <c r="C115" s="47" t="str">
        <f>IF(ISBLANK(BurstClassHr18[[#This Row],[Spk/sec-Average]]),"",IF(BurstClassHr18[[#This Row],[Spk/sec-Average]]&lt;$B$3,"LF","HF"))</f>
        <v/>
      </c>
      <c r="D115" s="47" t="str">
        <f>IF(ISBLANK(BurstClassHr18[[#This Row],[%Spikes in Bursts-All]]),"",IF(BurstClassHr18[[#This Row],[%Spikes in Bursts-All]]&lt;$C$3,"LB","HB"))</f>
        <v/>
      </c>
      <c r="E115" s="48" t="str">
        <f t="shared" si="1"/>
        <v/>
      </c>
      <c r="F115"/>
      <c r="G115"/>
      <c r="H115"/>
      <c r="I115"/>
      <c r="J115"/>
      <c r="K115"/>
      <c r="L115"/>
      <c r="M115"/>
      <c r="N115"/>
      <c r="O115"/>
    </row>
    <row r="116" spans="3:15" x14ac:dyDescent="0.3">
      <c r="C116" s="47" t="str">
        <f>IF(ISBLANK(BurstClassHr18[[#This Row],[Spk/sec-Average]]),"",IF(BurstClassHr18[[#This Row],[Spk/sec-Average]]&lt;$B$3,"LF","HF"))</f>
        <v/>
      </c>
      <c r="D116" s="47" t="str">
        <f>IF(ISBLANK(BurstClassHr18[[#This Row],[%Spikes in Bursts-All]]),"",IF(BurstClassHr18[[#This Row],[%Spikes in Bursts-All]]&lt;$C$3,"LB","HB"))</f>
        <v/>
      </c>
      <c r="E116" s="48" t="str">
        <f t="shared" si="1"/>
        <v/>
      </c>
      <c r="F116"/>
      <c r="G116"/>
      <c r="H116"/>
      <c r="I116"/>
      <c r="J116"/>
      <c r="K116"/>
      <c r="L116"/>
      <c r="M116"/>
      <c r="N116"/>
      <c r="O116"/>
    </row>
    <row r="117" spans="3:15" x14ac:dyDescent="0.3">
      <c r="C117" s="47" t="str">
        <f>IF(ISBLANK(BurstClassHr18[[#This Row],[Spk/sec-Average]]),"",IF(BurstClassHr18[[#This Row],[Spk/sec-Average]]&lt;$B$3,"LF","HF"))</f>
        <v/>
      </c>
      <c r="D117" s="47" t="str">
        <f>IF(ISBLANK(BurstClassHr18[[#This Row],[%Spikes in Bursts-All]]),"",IF(BurstClassHr18[[#This Row],[%Spikes in Bursts-All]]&lt;$C$3,"LB","HB"))</f>
        <v/>
      </c>
      <c r="E117" s="48" t="str">
        <f t="shared" si="1"/>
        <v/>
      </c>
      <c r="F117"/>
      <c r="G117"/>
      <c r="H117"/>
      <c r="I117"/>
      <c r="J117"/>
      <c r="K117"/>
      <c r="L117"/>
      <c r="M117"/>
      <c r="N117"/>
      <c r="O117"/>
    </row>
    <row r="118" spans="3:15" x14ac:dyDescent="0.3">
      <c r="C118" s="47" t="str">
        <f>IF(ISBLANK(BurstClassHr18[[#This Row],[Spk/sec-Average]]),"",IF(BurstClassHr18[[#This Row],[Spk/sec-Average]]&lt;$B$3,"LF","HF"))</f>
        <v/>
      </c>
      <c r="D118" s="47" t="str">
        <f>IF(ISBLANK(BurstClassHr18[[#This Row],[%Spikes in Bursts-All]]),"",IF(BurstClassHr18[[#This Row],[%Spikes in Bursts-All]]&lt;$C$3,"LB","HB"))</f>
        <v/>
      </c>
      <c r="E118" s="48" t="str">
        <f t="shared" si="1"/>
        <v/>
      </c>
      <c r="F118"/>
      <c r="G118"/>
      <c r="H118"/>
      <c r="I118"/>
      <c r="J118"/>
      <c r="K118"/>
      <c r="L118"/>
      <c r="M118"/>
      <c r="N118"/>
      <c r="O118"/>
    </row>
    <row r="119" spans="3:15" x14ac:dyDescent="0.3">
      <c r="C119" s="47" t="str">
        <f>IF(ISBLANK(BurstClassHr18[[#This Row],[Spk/sec-Average]]),"",IF(BurstClassHr18[[#This Row],[Spk/sec-Average]]&lt;$B$3,"LF","HF"))</f>
        <v/>
      </c>
      <c r="D119" s="47" t="str">
        <f>IF(ISBLANK(BurstClassHr18[[#This Row],[%Spikes in Bursts-All]]),"",IF(BurstClassHr18[[#This Row],[%Spikes in Bursts-All]]&lt;$C$3,"LB","HB"))</f>
        <v/>
      </c>
      <c r="E119" s="48" t="str">
        <f t="shared" si="1"/>
        <v/>
      </c>
      <c r="F119"/>
      <c r="G119"/>
      <c r="H119"/>
      <c r="I119"/>
      <c r="J119"/>
      <c r="K119"/>
      <c r="L119"/>
      <c r="M119"/>
      <c r="N119"/>
      <c r="O119"/>
    </row>
    <row r="120" spans="3:15" x14ac:dyDescent="0.3">
      <c r="C120" s="47" t="str">
        <f>IF(ISBLANK(BurstClassHr18[[#This Row],[Spk/sec-Average]]),"",IF(BurstClassHr18[[#This Row],[Spk/sec-Average]]&lt;$B$3,"LF","HF"))</f>
        <v/>
      </c>
      <c r="D120" s="47" t="str">
        <f>IF(ISBLANK(BurstClassHr18[[#This Row],[%Spikes in Bursts-All]]),"",IF(BurstClassHr18[[#This Row],[%Spikes in Bursts-All]]&lt;$C$3,"LB","HB"))</f>
        <v/>
      </c>
      <c r="E120" s="48" t="str">
        <f t="shared" si="1"/>
        <v/>
      </c>
      <c r="F120"/>
      <c r="G120"/>
      <c r="H120"/>
      <c r="I120"/>
      <c r="J120"/>
      <c r="K120"/>
      <c r="L120"/>
      <c r="M120"/>
      <c r="N120"/>
      <c r="O120"/>
    </row>
    <row r="121" spans="3:15" x14ac:dyDescent="0.3">
      <c r="C121" s="47" t="str">
        <f>IF(ISBLANK(BurstClassHr18[[#This Row],[Spk/sec-Average]]),"",IF(BurstClassHr18[[#This Row],[Spk/sec-Average]]&lt;$B$3,"LF","HF"))</f>
        <v/>
      </c>
      <c r="D121" s="47" t="str">
        <f>IF(ISBLANK(BurstClassHr18[[#This Row],[%Spikes in Bursts-All]]),"",IF(BurstClassHr18[[#This Row],[%Spikes in Bursts-All]]&lt;$C$3,"LB","HB"))</f>
        <v/>
      </c>
      <c r="E121" s="48" t="str">
        <f t="shared" si="1"/>
        <v/>
      </c>
      <c r="F121"/>
      <c r="G121"/>
      <c r="H121"/>
      <c r="I121"/>
      <c r="J121"/>
      <c r="K121"/>
      <c r="L121"/>
      <c r="M121"/>
      <c r="N121"/>
      <c r="O121"/>
    </row>
    <row r="122" spans="3:15" x14ac:dyDescent="0.3">
      <c r="C122" s="47" t="str">
        <f>IF(ISBLANK(BurstClassHr18[[#This Row],[Spk/sec-Average]]),"",IF(BurstClassHr18[[#This Row],[Spk/sec-Average]]&lt;$B$3,"LF","HF"))</f>
        <v/>
      </c>
      <c r="D122" s="47" t="str">
        <f>IF(ISBLANK(BurstClassHr18[[#This Row],[%Spikes in Bursts-All]]),"",IF(BurstClassHr18[[#This Row],[%Spikes in Bursts-All]]&lt;$C$3,"LB","HB"))</f>
        <v/>
      </c>
      <c r="E122" s="48" t="str">
        <f t="shared" si="1"/>
        <v/>
      </c>
      <c r="F122"/>
      <c r="G122"/>
      <c r="H122"/>
      <c r="I122"/>
      <c r="J122"/>
      <c r="K122"/>
      <c r="L122"/>
      <c r="M122"/>
      <c r="N122"/>
      <c r="O122"/>
    </row>
    <row r="123" spans="3:15" x14ac:dyDescent="0.3">
      <c r="C123" s="47" t="str">
        <f>IF(ISBLANK(BurstClassHr18[[#This Row],[Spk/sec-Average]]),"",IF(BurstClassHr18[[#This Row],[Spk/sec-Average]]&lt;$B$3,"LF","HF"))</f>
        <v/>
      </c>
      <c r="D123" s="47" t="str">
        <f>IF(ISBLANK(BurstClassHr18[[#This Row],[%Spikes in Bursts-All]]),"",IF(BurstClassHr18[[#This Row],[%Spikes in Bursts-All]]&lt;$C$3,"LB","HB"))</f>
        <v/>
      </c>
      <c r="E123" s="48" t="str">
        <f t="shared" si="1"/>
        <v/>
      </c>
      <c r="F123"/>
      <c r="G123"/>
      <c r="H123"/>
      <c r="I123"/>
      <c r="J123"/>
      <c r="K123"/>
      <c r="L123"/>
      <c r="M123"/>
      <c r="N123"/>
      <c r="O123"/>
    </row>
    <row r="124" spans="3:15" x14ac:dyDescent="0.3">
      <c r="C124" s="47" t="str">
        <f>IF(ISBLANK(BurstClassHr18[[#This Row],[Spk/sec-Average]]),"",IF(BurstClassHr18[[#This Row],[Spk/sec-Average]]&lt;$B$3,"LF","HF"))</f>
        <v/>
      </c>
      <c r="D124" s="47" t="str">
        <f>IF(ISBLANK(BurstClassHr18[[#This Row],[%Spikes in Bursts-All]]),"",IF(BurstClassHr18[[#This Row],[%Spikes in Bursts-All]]&lt;$C$3,"LB","HB"))</f>
        <v/>
      </c>
      <c r="E124" s="48" t="str">
        <f t="shared" si="1"/>
        <v/>
      </c>
      <c r="F124"/>
      <c r="G124"/>
      <c r="H124"/>
      <c r="I124"/>
      <c r="J124"/>
      <c r="K124"/>
      <c r="L124"/>
      <c r="M124"/>
      <c r="N124"/>
      <c r="O124"/>
    </row>
    <row r="125" spans="3:15" x14ac:dyDescent="0.3">
      <c r="C125" s="47" t="str">
        <f>IF(ISBLANK(BurstClassHr18[[#This Row],[Spk/sec-Average]]),"",IF(BurstClassHr18[[#This Row],[Spk/sec-Average]]&lt;$B$3,"LF","HF"))</f>
        <v/>
      </c>
      <c r="D125" s="47" t="str">
        <f>IF(ISBLANK(BurstClassHr18[[#This Row],[%Spikes in Bursts-All]]),"",IF(BurstClassHr18[[#This Row],[%Spikes in Bursts-All]]&lt;$C$3,"LB","HB"))</f>
        <v/>
      </c>
      <c r="E125" s="48" t="str">
        <f t="shared" si="1"/>
        <v/>
      </c>
      <c r="F125"/>
      <c r="G125"/>
      <c r="H125"/>
      <c r="I125"/>
      <c r="J125"/>
      <c r="K125"/>
      <c r="L125"/>
      <c r="M125"/>
      <c r="N125"/>
      <c r="O125"/>
    </row>
    <row r="126" spans="3:15" x14ac:dyDescent="0.3">
      <c r="C126" s="47" t="str">
        <f>IF(ISBLANK(BurstClassHr18[[#This Row],[Spk/sec-Average]]),"",IF(BurstClassHr18[[#This Row],[Spk/sec-Average]]&lt;$B$3,"LF","HF"))</f>
        <v/>
      </c>
      <c r="D126" s="47" t="str">
        <f>IF(ISBLANK(BurstClassHr18[[#This Row],[%Spikes in Bursts-All]]),"",IF(BurstClassHr18[[#This Row],[%Spikes in Bursts-All]]&lt;$C$3,"LB","HB"))</f>
        <v/>
      </c>
      <c r="E126" s="48" t="str">
        <f t="shared" si="1"/>
        <v/>
      </c>
      <c r="F126"/>
      <c r="G126"/>
      <c r="H126"/>
      <c r="I126"/>
      <c r="J126"/>
      <c r="K126"/>
      <c r="L126"/>
      <c r="M126"/>
      <c r="N126"/>
      <c r="O126"/>
    </row>
    <row r="127" spans="3:15" x14ac:dyDescent="0.3">
      <c r="C127" s="47" t="str">
        <f>IF(ISBLANK(BurstClassHr18[[#This Row],[Spk/sec-Average]]),"",IF(BurstClassHr18[[#This Row],[Spk/sec-Average]]&lt;$B$3,"LF","HF"))</f>
        <v/>
      </c>
      <c r="D127" s="47" t="str">
        <f>IF(ISBLANK(BurstClassHr18[[#This Row],[%Spikes in Bursts-All]]),"",IF(BurstClassHr18[[#This Row],[%Spikes in Bursts-All]]&lt;$C$3,"LB","HB"))</f>
        <v/>
      </c>
      <c r="E127" s="48" t="str">
        <f t="shared" si="1"/>
        <v/>
      </c>
      <c r="F127"/>
      <c r="G127"/>
      <c r="H127"/>
      <c r="I127"/>
      <c r="J127"/>
      <c r="K127"/>
      <c r="L127"/>
      <c r="M127"/>
      <c r="N127"/>
      <c r="O127"/>
    </row>
    <row r="128" spans="3:15" x14ac:dyDescent="0.3">
      <c r="C128" s="49" t="str">
        <f>IF(ISBLANK(BurstClassHr18[[#This Row],[Spk/sec-Average]]),"",IF(BurstClassHr18[[#This Row],[Spk/sec-Average]]&lt;$B$3,"LF","HF"))</f>
        <v/>
      </c>
      <c r="D128" s="49" t="str">
        <f>IF(ISBLANK(BurstClassHr18[[#This Row],[%Spikes in Bursts-All]]),"",IF(BurstClassHr18[[#This Row],[%Spikes in Bursts-All]]&lt;$C$3,"LB","HB"))</f>
        <v/>
      </c>
      <c r="E128" s="50" t="str">
        <f t="shared" si="1"/>
        <v/>
      </c>
      <c r="F128"/>
      <c r="G128"/>
      <c r="H128"/>
      <c r="I128"/>
      <c r="J128"/>
      <c r="K128"/>
      <c r="L128"/>
      <c r="M128"/>
      <c r="N128"/>
      <c r="O128"/>
    </row>
    <row r="129" spans="3:15" x14ac:dyDescent="0.3">
      <c r="C129" s="49" t="str">
        <f>IF(ISBLANK(BurstClassHr18[[#This Row],[Spk/sec-Average]]),"",IF(BurstClassHr18[[#This Row],[Spk/sec-Average]]&lt;$B$3,"LF","HF"))</f>
        <v/>
      </c>
      <c r="D129" s="49" t="str">
        <f>IF(ISBLANK(BurstClassHr18[[#This Row],[%Spikes in Bursts-All]]),"",IF(BurstClassHr18[[#This Row],[%Spikes in Bursts-All]]&lt;$C$3,"LB","HB"))</f>
        <v/>
      </c>
      <c r="E129" s="50" t="str">
        <f t="shared" si="1"/>
        <v/>
      </c>
      <c r="F129"/>
      <c r="G129"/>
      <c r="H129"/>
      <c r="I129"/>
      <c r="J129"/>
      <c r="K129"/>
      <c r="L129"/>
      <c r="M129"/>
      <c r="N129"/>
      <c r="O129"/>
    </row>
    <row r="130" spans="3:15" x14ac:dyDescent="0.3">
      <c r="C130" s="49" t="str">
        <f>IF(ISBLANK(BurstClassHr18[[#This Row],[Spk/sec-Average]]),"",IF(BurstClassHr18[[#This Row],[Spk/sec-Average]]&lt;$B$3,"LF","HF"))</f>
        <v/>
      </c>
      <c r="D130" s="49" t="str">
        <f>IF(ISBLANK(BurstClassHr18[[#This Row],[%Spikes in Bursts-All]]),"",IF(BurstClassHr18[[#This Row],[%Spikes in Bursts-All]]&lt;$C$3,"LB","HB"))</f>
        <v/>
      </c>
      <c r="E130" s="50" t="str">
        <f t="shared" si="1"/>
        <v/>
      </c>
      <c r="F130"/>
      <c r="G130"/>
      <c r="H130"/>
      <c r="I130"/>
      <c r="J130"/>
      <c r="K130"/>
      <c r="L130"/>
      <c r="M130"/>
      <c r="N130"/>
      <c r="O130"/>
    </row>
    <row r="131" spans="3:15" x14ac:dyDescent="0.3">
      <c r="C131" s="49" t="str">
        <f>IF(ISBLANK(BurstClassHr18[[#This Row],[Spk/sec-Average]]),"",IF(BurstClassHr18[[#This Row],[Spk/sec-Average]]&lt;$B$3,"LF","HF"))</f>
        <v/>
      </c>
      <c r="D131" s="49" t="str">
        <f>IF(ISBLANK(BurstClassHr18[[#This Row],[%Spikes in Bursts-All]]),"",IF(BurstClassHr18[[#This Row],[%Spikes in Bursts-All]]&lt;$C$3,"LB","HB"))</f>
        <v/>
      </c>
      <c r="E131" s="50" t="str">
        <f t="shared" si="1"/>
        <v/>
      </c>
      <c r="F131"/>
      <c r="G131"/>
      <c r="H131"/>
      <c r="I131"/>
      <c r="J131"/>
      <c r="K131"/>
      <c r="L131"/>
      <c r="M131"/>
      <c r="N131"/>
      <c r="O131"/>
    </row>
    <row r="132" spans="3:15" x14ac:dyDescent="0.3">
      <c r="C132" s="49" t="str">
        <f>IF(ISBLANK(BurstClassHr18[[#This Row],[Spk/sec-Average]]),"",IF(BurstClassHr18[[#This Row],[Spk/sec-Average]]&lt;$B$3,"LF","HF"))</f>
        <v/>
      </c>
      <c r="D132" s="49" t="str">
        <f>IF(ISBLANK(BurstClassHr18[[#This Row],[%Spikes in Bursts-All]]),"",IF(BurstClassHr18[[#This Row],[%Spikes in Bursts-All]]&lt;$C$3,"LB","HB"))</f>
        <v/>
      </c>
      <c r="E132" s="50" t="str">
        <f t="shared" si="1"/>
        <v/>
      </c>
      <c r="F132"/>
      <c r="G132"/>
      <c r="H132"/>
      <c r="I132"/>
      <c r="J132"/>
      <c r="K132"/>
      <c r="L132"/>
      <c r="M132"/>
      <c r="N132"/>
      <c r="O132"/>
    </row>
    <row r="133" spans="3:15" x14ac:dyDescent="0.3">
      <c r="C133" s="49" t="str">
        <f>IF(ISBLANK(BurstClassHr18[[#This Row],[Spk/sec-Average]]),"",IF(BurstClassHr18[[#This Row],[Spk/sec-Average]]&lt;$B$3,"LF","HF"))</f>
        <v/>
      </c>
      <c r="D133" s="49" t="str">
        <f>IF(ISBLANK(BurstClassHr18[[#This Row],[%Spikes in Bursts-All]]),"",IF(BurstClassHr18[[#This Row],[%Spikes in Bursts-All]]&lt;$C$3,"LB","HB"))</f>
        <v/>
      </c>
      <c r="E133" s="50" t="str">
        <f t="shared" si="1"/>
        <v/>
      </c>
      <c r="F133"/>
      <c r="G133"/>
      <c r="H133"/>
      <c r="I133"/>
      <c r="J133"/>
      <c r="K133"/>
      <c r="L133"/>
      <c r="M133"/>
      <c r="N133"/>
      <c r="O133"/>
    </row>
    <row r="134" spans="3:15" x14ac:dyDescent="0.3">
      <c r="C134" s="49" t="str">
        <f>IF(ISBLANK(BurstClassHr18[[#This Row],[Spk/sec-Average]]),"",IF(BurstClassHr18[[#This Row],[Spk/sec-Average]]&lt;$B$3,"LF","HF"))</f>
        <v/>
      </c>
      <c r="D134" s="49" t="str">
        <f>IF(ISBLANK(BurstClassHr18[[#This Row],[%Spikes in Bursts-All]]),"",IF(BurstClassHr18[[#This Row],[%Spikes in Bursts-All]]&lt;$C$3,"LB","HB"))</f>
        <v/>
      </c>
      <c r="E134" s="50" t="str">
        <f t="shared" si="1"/>
        <v/>
      </c>
      <c r="F134"/>
      <c r="G134"/>
      <c r="H134"/>
      <c r="I134"/>
      <c r="J134"/>
      <c r="K134"/>
      <c r="L134"/>
      <c r="M134"/>
      <c r="N134"/>
      <c r="O134"/>
    </row>
    <row r="135" spans="3:15" x14ac:dyDescent="0.3">
      <c r="C135" s="49" t="str">
        <f>IF(ISBLANK(BurstClassHr18[[#This Row],[Spk/sec-Average]]),"",IF(BurstClassHr18[[#This Row],[Spk/sec-Average]]&lt;$B$3,"LF","HF"))</f>
        <v/>
      </c>
      <c r="D135" s="49" t="str">
        <f>IF(ISBLANK(BurstClassHr18[[#This Row],[%Spikes in Bursts-All]]),"",IF(BurstClassHr18[[#This Row],[%Spikes in Bursts-All]]&lt;$C$3,"LB","HB"))</f>
        <v/>
      </c>
      <c r="E135" s="50" t="str">
        <f t="shared" si="1"/>
        <v/>
      </c>
      <c r="F135"/>
      <c r="G135"/>
      <c r="H135"/>
      <c r="I135"/>
      <c r="J135"/>
      <c r="K135"/>
      <c r="L135"/>
      <c r="M135"/>
      <c r="N135"/>
      <c r="O135"/>
    </row>
    <row r="136" spans="3:15" x14ac:dyDescent="0.3">
      <c r="C136" s="49" t="str">
        <f>IF(ISBLANK(BurstClassHr18[[#This Row],[Spk/sec-Average]]),"",IF(BurstClassHr18[[#This Row],[Spk/sec-Average]]&lt;$B$3,"LF","HF"))</f>
        <v/>
      </c>
      <c r="D136" s="49" t="str">
        <f>IF(ISBLANK(BurstClassHr18[[#This Row],[%Spikes in Bursts-All]]),"",IF(BurstClassHr18[[#This Row],[%Spikes in Bursts-All]]&lt;$C$3,"LB","HB"))</f>
        <v/>
      </c>
      <c r="E136" s="50" t="str">
        <f t="shared" si="1"/>
        <v/>
      </c>
      <c r="F136"/>
      <c r="G136"/>
      <c r="H136"/>
      <c r="I136"/>
      <c r="J136"/>
      <c r="K136"/>
      <c r="L136"/>
      <c r="M136"/>
      <c r="N136"/>
      <c r="O136"/>
    </row>
    <row r="137" spans="3:15" x14ac:dyDescent="0.3">
      <c r="C137" s="49" t="str">
        <f>IF(ISBLANK(BurstClassHr18[[#This Row],[Spk/sec-Average]]),"",IF(BurstClassHr18[[#This Row],[Spk/sec-Average]]&lt;$B$3,"LF","HF"))</f>
        <v/>
      </c>
      <c r="D137" s="49" t="str">
        <f>IF(ISBLANK(BurstClassHr18[[#This Row],[%Spikes in Bursts-All]]),"",IF(BurstClassHr18[[#This Row],[%Spikes in Bursts-All]]&lt;$C$3,"LB","HB"))</f>
        <v/>
      </c>
      <c r="E137" s="50" t="str">
        <f t="shared" si="1"/>
        <v/>
      </c>
      <c r="F137"/>
      <c r="G137"/>
      <c r="H137"/>
      <c r="I137"/>
      <c r="J137"/>
      <c r="K137"/>
      <c r="L137"/>
      <c r="M137"/>
      <c r="N137"/>
      <c r="O137"/>
    </row>
    <row r="138" spans="3:15" x14ac:dyDescent="0.3">
      <c r="C138" s="49" t="str">
        <f>IF(ISBLANK(BurstClassHr18[[#This Row],[Spk/sec-Average]]),"",IF(BurstClassHr18[[#This Row],[Spk/sec-Average]]&lt;$B$3,"LF","HF"))</f>
        <v/>
      </c>
      <c r="D138" s="49" t="str">
        <f>IF(ISBLANK(BurstClassHr18[[#This Row],[%Spikes in Bursts-All]]),"",IF(BurstClassHr18[[#This Row],[%Spikes in Bursts-All]]&lt;$C$3,"LB","HB"))</f>
        <v/>
      </c>
      <c r="E138" s="50" t="str">
        <f t="shared" si="1"/>
        <v/>
      </c>
      <c r="F138"/>
      <c r="G138"/>
      <c r="H138"/>
      <c r="I138"/>
      <c r="J138"/>
      <c r="K138"/>
      <c r="L138"/>
      <c r="M138"/>
      <c r="N138"/>
      <c r="O138"/>
    </row>
    <row r="139" spans="3:15" x14ac:dyDescent="0.3">
      <c r="C139" s="49" t="str">
        <f>IF(ISBLANK(BurstClassHr18[[#This Row],[Spk/sec-Average]]),"",IF(BurstClassHr18[[#This Row],[Spk/sec-Average]]&lt;$B$3,"LF","HF"))</f>
        <v/>
      </c>
      <c r="D139" s="49" t="str">
        <f>IF(ISBLANK(BurstClassHr18[[#This Row],[%Spikes in Bursts-All]]),"",IF(BurstClassHr18[[#This Row],[%Spikes in Bursts-All]]&lt;$C$3,"LB","HB"))</f>
        <v/>
      </c>
      <c r="E139" s="50" t="str">
        <f t="shared" si="1"/>
        <v/>
      </c>
      <c r="F139"/>
      <c r="G139"/>
      <c r="H139"/>
      <c r="I139"/>
      <c r="J139"/>
      <c r="K139"/>
      <c r="L139"/>
      <c r="M139"/>
      <c r="N139"/>
      <c r="O139"/>
    </row>
    <row r="140" spans="3:15" x14ac:dyDescent="0.3">
      <c r="C140" s="49" t="str">
        <f>IF(ISBLANK(BurstClassHr18[[#This Row],[Spk/sec-Average]]),"",IF(BurstClassHr18[[#This Row],[Spk/sec-Average]]&lt;$B$3,"LF","HF"))</f>
        <v/>
      </c>
      <c r="D140" s="49" t="str">
        <f>IF(ISBLANK(BurstClassHr18[[#This Row],[%Spikes in Bursts-All]]),"",IF(BurstClassHr18[[#This Row],[%Spikes in Bursts-All]]&lt;$C$3,"LB","HB"))</f>
        <v/>
      </c>
      <c r="E140" s="50" t="str">
        <f t="shared" si="1"/>
        <v/>
      </c>
      <c r="F140"/>
      <c r="G140"/>
      <c r="H140"/>
      <c r="I140"/>
      <c r="J140"/>
      <c r="K140"/>
      <c r="L140"/>
      <c r="M140"/>
      <c r="N140"/>
      <c r="O140"/>
    </row>
    <row r="141" spans="3:15" x14ac:dyDescent="0.3">
      <c r="C141" s="49" t="str">
        <f>IF(ISBLANK(BurstClassHr18[[#This Row],[Spk/sec-Average]]),"",IF(BurstClassHr18[[#This Row],[Spk/sec-Average]]&lt;$B$3,"LF","HF"))</f>
        <v/>
      </c>
      <c r="D141" s="49" t="str">
        <f>IF(ISBLANK(BurstClassHr18[[#This Row],[%Spikes in Bursts-All]]),"",IF(BurstClassHr18[[#This Row],[%Spikes in Bursts-All]]&lt;$C$3,"LB","HB"))</f>
        <v/>
      </c>
      <c r="E141" s="50" t="str">
        <f t="shared" si="1"/>
        <v/>
      </c>
      <c r="F141"/>
      <c r="G141"/>
      <c r="H141"/>
      <c r="I141"/>
      <c r="J141"/>
      <c r="K141"/>
      <c r="L141"/>
      <c r="M141"/>
      <c r="N141"/>
      <c r="O141"/>
    </row>
    <row r="142" spans="3:15" x14ac:dyDescent="0.3">
      <c r="C142" s="49" t="str">
        <f>IF(ISBLANK(BurstClassHr18[[#This Row],[Spk/sec-Average]]),"",IF(BurstClassHr18[[#This Row],[Spk/sec-Average]]&lt;$B$3,"LF","HF"))</f>
        <v/>
      </c>
      <c r="D142" s="49" t="str">
        <f>IF(ISBLANK(BurstClassHr18[[#This Row],[%Spikes in Bursts-All]]),"",IF(BurstClassHr18[[#This Row],[%Spikes in Bursts-All]]&lt;$C$3,"LB","HB"))</f>
        <v/>
      </c>
      <c r="E142" s="50" t="str">
        <f t="shared" si="1"/>
        <v/>
      </c>
      <c r="F142"/>
      <c r="G142"/>
      <c r="H142"/>
      <c r="I142"/>
      <c r="J142"/>
      <c r="K142"/>
      <c r="L142"/>
      <c r="M142"/>
      <c r="N142"/>
      <c r="O142"/>
    </row>
    <row r="143" spans="3:15" x14ac:dyDescent="0.3">
      <c r="C143" s="49" t="str">
        <f>IF(ISBLANK(BurstClassHr18[[#This Row],[Spk/sec-Average]]),"",IF(BurstClassHr18[[#This Row],[Spk/sec-Average]]&lt;$B$3,"LF","HF"))</f>
        <v/>
      </c>
      <c r="D143" s="49" t="str">
        <f>IF(ISBLANK(BurstClassHr18[[#This Row],[%Spikes in Bursts-All]]),"",IF(BurstClassHr18[[#This Row],[%Spikes in Bursts-All]]&lt;$C$3,"LB","HB"))</f>
        <v/>
      </c>
      <c r="E143" s="50" t="str">
        <f t="shared" si="1"/>
        <v/>
      </c>
      <c r="F143"/>
      <c r="G143"/>
      <c r="H143"/>
      <c r="I143"/>
      <c r="J143"/>
      <c r="K143"/>
      <c r="L143"/>
      <c r="M143"/>
      <c r="N143"/>
      <c r="O143"/>
    </row>
    <row r="144" spans="3:15" x14ac:dyDescent="0.3">
      <c r="C144" s="49" t="str">
        <f>IF(ISBLANK(BurstClassHr18[[#This Row],[Spk/sec-Average]]),"",IF(BurstClassHr18[[#This Row],[Spk/sec-Average]]&lt;$B$3,"LF","HF"))</f>
        <v/>
      </c>
      <c r="D144" s="49" t="str">
        <f>IF(ISBLANK(BurstClassHr18[[#This Row],[%Spikes in Bursts-All]]),"",IF(BurstClassHr18[[#This Row],[%Spikes in Bursts-All]]&lt;$C$3,"LB","HB"))</f>
        <v/>
      </c>
      <c r="E144" s="50" t="str">
        <f t="shared" si="1"/>
        <v/>
      </c>
      <c r="F144"/>
      <c r="G144"/>
      <c r="H144"/>
      <c r="I144"/>
      <c r="J144"/>
      <c r="K144"/>
      <c r="L144"/>
      <c r="M144"/>
      <c r="N144"/>
      <c r="O144"/>
    </row>
    <row r="145" spans="3:15" x14ac:dyDescent="0.3">
      <c r="C145" s="49" t="str">
        <f>IF(ISBLANK(BurstClassHr18[[#This Row],[Spk/sec-Average]]),"",IF(BurstClassHr18[[#This Row],[Spk/sec-Average]]&lt;$B$3,"LF","HF"))</f>
        <v/>
      </c>
      <c r="D145" s="49" t="str">
        <f>IF(ISBLANK(BurstClassHr18[[#This Row],[%Spikes in Bursts-All]]),"",IF(BurstClassHr18[[#This Row],[%Spikes in Bursts-All]]&lt;$C$3,"LB","HB"))</f>
        <v/>
      </c>
      <c r="E145" s="50" t="str">
        <f t="shared" si="1"/>
        <v/>
      </c>
      <c r="F145"/>
      <c r="G145"/>
      <c r="H145"/>
      <c r="I145"/>
      <c r="J145"/>
      <c r="K145"/>
      <c r="L145"/>
      <c r="M145"/>
      <c r="N145"/>
      <c r="O145"/>
    </row>
    <row r="146" spans="3:15" x14ac:dyDescent="0.3">
      <c r="C146" s="49" t="str">
        <f>IF(ISBLANK(BurstClassHr18[[#This Row],[Spk/sec-Average]]),"",IF(BurstClassHr18[[#This Row],[Spk/sec-Average]]&lt;$B$3,"LF","HF"))</f>
        <v/>
      </c>
      <c r="D146" s="49" t="str">
        <f>IF(ISBLANK(BurstClassHr18[[#This Row],[%Spikes in Bursts-All]]),"",IF(BurstClassHr18[[#This Row],[%Spikes in Bursts-All]]&lt;$C$3,"LB","HB"))</f>
        <v/>
      </c>
      <c r="E146" s="50" t="str">
        <f t="shared" si="1"/>
        <v/>
      </c>
      <c r="F146"/>
      <c r="G146"/>
      <c r="H146"/>
      <c r="I146"/>
      <c r="J146"/>
      <c r="K146"/>
      <c r="L146"/>
      <c r="M146"/>
      <c r="N146"/>
      <c r="O146"/>
    </row>
    <row r="147" spans="3:15" x14ac:dyDescent="0.3">
      <c r="C147" s="49" t="str">
        <f>IF(ISBLANK(BurstClassHr18[[#This Row],[Spk/sec-Average]]),"",IF(BurstClassHr18[[#This Row],[Spk/sec-Average]]&lt;$B$3,"LF","HF"))</f>
        <v/>
      </c>
      <c r="D147" s="49" t="str">
        <f>IF(ISBLANK(BurstClassHr18[[#This Row],[%Spikes in Bursts-All]]),"",IF(BurstClassHr18[[#This Row],[%Spikes in Bursts-All]]&lt;$C$3,"LB","HB"))</f>
        <v/>
      </c>
      <c r="E147" s="50" t="str">
        <f t="shared" si="1"/>
        <v/>
      </c>
      <c r="F147"/>
      <c r="G147"/>
      <c r="H147"/>
      <c r="I147"/>
      <c r="J147"/>
      <c r="K147"/>
      <c r="L147"/>
      <c r="M147"/>
      <c r="N147"/>
      <c r="O147"/>
    </row>
    <row r="148" spans="3:15" x14ac:dyDescent="0.3">
      <c r="C148" s="49" t="str">
        <f>IF(ISBLANK(BurstClassHr18[[#This Row],[Spk/sec-Average]]),"",IF(BurstClassHr18[[#This Row],[Spk/sec-Average]]&lt;$B$3,"LF","HF"))</f>
        <v/>
      </c>
      <c r="D148" s="49" t="str">
        <f>IF(ISBLANK(BurstClassHr18[[#This Row],[%Spikes in Bursts-All]]),"",IF(BurstClassHr18[[#This Row],[%Spikes in Bursts-All]]&lt;$C$3,"LB","HB"))</f>
        <v/>
      </c>
      <c r="E148" s="50" t="str">
        <f t="shared" si="1"/>
        <v/>
      </c>
      <c r="F148"/>
      <c r="G148"/>
      <c r="H148"/>
      <c r="I148"/>
      <c r="J148"/>
      <c r="K148"/>
      <c r="L148"/>
      <c r="M148"/>
      <c r="N148"/>
      <c r="O148"/>
    </row>
    <row r="149" spans="3:15" x14ac:dyDescent="0.3">
      <c r="C149" s="49" t="str">
        <f>IF(ISBLANK(BurstClassHr18[[#This Row],[Spk/sec-Average]]),"",IF(BurstClassHr18[[#This Row],[Spk/sec-Average]]&lt;$B$3,"LF","HF"))</f>
        <v/>
      </c>
      <c r="D149" s="49" t="str">
        <f>IF(ISBLANK(BurstClassHr18[[#This Row],[%Spikes in Bursts-All]]),"",IF(BurstClassHr18[[#This Row],[%Spikes in Bursts-All]]&lt;$C$3,"LB","HB"))</f>
        <v/>
      </c>
      <c r="E149" s="50" t="str">
        <f t="shared" si="1"/>
        <v/>
      </c>
      <c r="F149"/>
      <c r="G149"/>
      <c r="H149"/>
      <c r="I149"/>
      <c r="J149"/>
      <c r="K149"/>
      <c r="L149"/>
      <c r="M149"/>
      <c r="N149"/>
      <c r="O149"/>
    </row>
    <row r="150" spans="3:15" x14ac:dyDescent="0.3">
      <c r="C150" s="49" t="str">
        <f>IF(ISBLANK(BurstClassHr18[[#This Row],[Spk/sec-Average]]),"",IF(BurstClassHr18[[#This Row],[Spk/sec-Average]]&lt;$B$3,"LF","HF"))</f>
        <v/>
      </c>
      <c r="D150" s="49" t="str">
        <f>IF(ISBLANK(BurstClassHr18[[#This Row],[%Spikes in Bursts-All]]),"",IF(BurstClassHr18[[#This Row],[%Spikes in Bursts-All]]&lt;$C$3,"LB","HB"))</f>
        <v/>
      </c>
      <c r="E150" s="50" t="str">
        <f t="shared" si="1"/>
        <v/>
      </c>
      <c r="F150"/>
      <c r="G150"/>
      <c r="H150"/>
      <c r="I150"/>
      <c r="J150"/>
      <c r="K150"/>
      <c r="L150"/>
      <c r="M150"/>
      <c r="N150"/>
      <c r="O150"/>
    </row>
    <row r="151" spans="3:15" x14ac:dyDescent="0.3">
      <c r="C151" s="49" t="str">
        <f>IF(ISBLANK(BurstClassHr18[[#This Row],[Spk/sec-Average]]),"",IF(BurstClassHr18[[#This Row],[Spk/sec-Average]]&lt;$B$3,"LF","HF"))</f>
        <v/>
      </c>
      <c r="D151" s="49" t="str">
        <f>IF(ISBLANK(BurstClassHr18[[#This Row],[%Spikes in Bursts-All]]),"",IF(BurstClassHr18[[#This Row],[%Spikes in Bursts-All]]&lt;$C$3,"LB","HB"))</f>
        <v/>
      </c>
      <c r="E151" s="50" t="str">
        <f t="shared" si="1"/>
        <v/>
      </c>
      <c r="F151"/>
      <c r="G151"/>
      <c r="H151"/>
      <c r="I151"/>
      <c r="J151"/>
      <c r="K151"/>
      <c r="L151"/>
      <c r="M151"/>
      <c r="N151"/>
      <c r="O151"/>
    </row>
    <row r="152" spans="3:15" x14ac:dyDescent="0.3">
      <c r="C152" s="49" t="str">
        <f>IF(ISBLANK(BurstClassHr18[[#This Row],[Spk/sec-Average]]),"",IF(BurstClassHr18[[#This Row],[Spk/sec-Average]]&lt;$B$3,"LF","HF"))</f>
        <v/>
      </c>
      <c r="D152" s="49" t="str">
        <f>IF(ISBLANK(BurstClassHr18[[#This Row],[%Spikes in Bursts-All]]),"",IF(BurstClassHr18[[#This Row],[%Spikes in Bursts-All]]&lt;$C$3,"LB","HB"))</f>
        <v/>
      </c>
      <c r="E152" s="50" t="str">
        <f t="shared" si="1"/>
        <v/>
      </c>
      <c r="F152"/>
      <c r="G152"/>
      <c r="H152"/>
      <c r="I152"/>
      <c r="J152"/>
      <c r="K152"/>
      <c r="L152"/>
      <c r="M152"/>
      <c r="N152"/>
      <c r="O152"/>
    </row>
    <row r="153" spans="3:15" x14ac:dyDescent="0.3">
      <c r="C153" s="49" t="str">
        <f>IF(ISBLANK(BurstClassHr18[[#This Row],[Spk/sec-Average]]),"",IF(BurstClassHr18[[#This Row],[Spk/sec-Average]]&lt;$B$3,"LF","HF"))</f>
        <v/>
      </c>
      <c r="D153" s="49" t="str">
        <f>IF(ISBLANK(BurstClassHr18[[#This Row],[%Spikes in Bursts-All]]),"",IF(BurstClassHr18[[#This Row],[%Spikes in Bursts-All]]&lt;$C$3,"LB","HB"))</f>
        <v/>
      </c>
      <c r="E153" s="50" t="str">
        <f t="shared" si="1"/>
        <v/>
      </c>
      <c r="F153"/>
      <c r="G153"/>
      <c r="H153"/>
      <c r="I153"/>
      <c r="J153"/>
      <c r="K153"/>
      <c r="L153"/>
      <c r="M153"/>
      <c r="N153"/>
      <c r="O153"/>
    </row>
    <row r="154" spans="3:15" x14ac:dyDescent="0.3">
      <c r="C154" s="49" t="str">
        <f>IF(ISBLANK(BurstClassHr18[[#This Row],[Spk/sec-Average]]),"",IF(BurstClassHr18[[#This Row],[Spk/sec-Average]]&lt;$B$3,"LF","HF"))</f>
        <v/>
      </c>
      <c r="D154" s="49" t="str">
        <f>IF(ISBLANK(BurstClassHr18[[#This Row],[%Spikes in Bursts-All]]),"",IF(BurstClassHr18[[#This Row],[%Spikes in Bursts-All]]&lt;$C$3,"LB","HB"))</f>
        <v/>
      </c>
      <c r="E154" s="50" t="str">
        <f t="shared" ref="E154:E217" si="2">CONCATENATE(C154,D154)</f>
        <v/>
      </c>
      <c r="F154"/>
      <c r="G154"/>
      <c r="H154"/>
      <c r="I154"/>
      <c r="J154"/>
      <c r="K154"/>
      <c r="L154"/>
      <c r="M154"/>
      <c r="N154"/>
      <c r="O154"/>
    </row>
    <row r="155" spans="3:15" x14ac:dyDescent="0.3">
      <c r="C155" s="49" t="str">
        <f>IF(ISBLANK(BurstClassHr18[[#This Row],[Spk/sec-Average]]),"",IF(BurstClassHr18[[#This Row],[Spk/sec-Average]]&lt;$B$3,"LF","HF"))</f>
        <v/>
      </c>
      <c r="D155" s="49" t="str">
        <f>IF(ISBLANK(BurstClassHr18[[#This Row],[%Spikes in Bursts-All]]),"",IF(BurstClassHr18[[#This Row],[%Spikes in Bursts-All]]&lt;$C$3,"LB","HB"))</f>
        <v/>
      </c>
      <c r="E155" s="50" t="str">
        <f t="shared" si="2"/>
        <v/>
      </c>
      <c r="F155"/>
      <c r="G155"/>
      <c r="H155"/>
      <c r="I155"/>
      <c r="J155"/>
      <c r="K155"/>
      <c r="L155"/>
      <c r="M155"/>
      <c r="N155"/>
      <c r="O155"/>
    </row>
    <row r="156" spans="3:15" x14ac:dyDescent="0.3">
      <c r="C156" s="49" t="str">
        <f>IF(ISBLANK(BurstClassHr18[[#This Row],[Spk/sec-Average]]),"",IF(BurstClassHr18[[#This Row],[Spk/sec-Average]]&lt;$B$3,"LF","HF"))</f>
        <v/>
      </c>
      <c r="D156" s="49" t="str">
        <f>IF(ISBLANK(BurstClassHr18[[#This Row],[%Spikes in Bursts-All]]),"",IF(BurstClassHr18[[#This Row],[%Spikes in Bursts-All]]&lt;$C$3,"LB","HB"))</f>
        <v/>
      </c>
      <c r="E156" s="50" t="str">
        <f t="shared" si="2"/>
        <v/>
      </c>
      <c r="F156"/>
      <c r="G156"/>
      <c r="H156"/>
      <c r="I156"/>
      <c r="J156"/>
      <c r="K156"/>
      <c r="L156"/>
      <c r="M156"/>
      <c r="N156"/>
      <c r="O156"/>
    </row>
    <row r="157" spans="3:15" x14ac:dyDescent="0.3">
      <c r="C157" s="49" t="str">
        <f>IF(ISBLANK(BurstClassHr18[[#This Row],[Spk/sec-Average]]),"",IF(BurstClassHr18[[#This Row],[Spk/sec-Average]]&lt;$B$3,"LF","HF"))</f>
        <v/>
      </c>
      <c r="D157" s="49" t="str">
        <f>IF(ISBLANK(BurstClassHr18[[#This Row],[%Spikes in Bursts-All]]),"",IF(BurstClassHr18[[#This Row],[%Spikes in Bursts-All]]&lt;$C$3,"LB","HB"))</f>
        <v/>
      </c>
      <c r="E157" s="50" t="str">
        <f t="shared" si="2"/>
        <v/>
      </c>
      <c r="F157"/>
      <c r="G157"/>
      <c r="H157"/>
      <c r="I157"/>
      <c r="J157"/>
      <c r="K157"/>
      <c r="L157"/>
      <c r="M157"/>
      <c r="N157"/>
      <c r="O157"/>
    </row>
    <row r="158" spans="3:15" x14ac:dyDescent="0.3">
      <c r="C158" s="49" t="str">
        <f>IF(ISBLANK(BurstClassHr18[[#This Row],[Spk/sec-Average]]),"",IF(BurstClassHr18[[#This Row],[Spk/sec-Average]]&lt;$B$3,"LF","HF"))</f>
        <v/>
      </c>
      <c r="D158" s="49" t="str">
        <f>IF(ISBLANK(BurstClassHr18[[#This Row],[%Spikes in Bursts-All]]),"",IF(BurstClassHr18[[#This Row],[%Spikes in Bursts-All]]&lt;$C$3,"LB","HB"))</f>
        <v/>
      </c>
      <c r="E158" s="50" t="str">
        <f t="shared" si="2"/>
        <v/>
      </c>
      <c r="F158"/>
      <c r="G158"/>
      <c r="H158"/>
      <c r="I158"/>
      <c r="J158"/>
      <c r="K158"/>
      <c r="L158"/>
      <c r="M158"/>
      <c r="N158"/>
      <c r="O158"/>
    </row>
    <row r="159" spans="3:15" x14ac:dyDescent="0.3">
      <c r="C159" s="49" t="str">
        <f>IF(ISBLANK(BurstClassHr18[[#This Row],[Spk/sec-Average]]),"",IF(BurstClassHr18[[#This Row],[Spk/sec-Average]]&lt;$B$3,"LF","HF"))</f>
        <v/>
      </c>
      <c r="D159" s="49" t="str">
        <f>IF(ISBLANK(BurstClassHr18[[#This Row],[%Spikes in Bursts-All]]),"",IF(BurstClassHr18[[#This Row],[%Spikes in Bursts-All]]&lt;$C$3,"LB","HB"))</f>
        <v/>
      </c>
      <c r="E159" s="50" t="str">
        <f t="shared" si="2"/>
        <v/>
      </c>
      <c r="F159"/>
      <c r="G159"/>
      <c r="H159"/>
      <c r="I159"/>
      <c r="J159"/>
      <c r="K159"/>
      <c r="L159"/>
      <c r="M159"/>
      <c r="N159"/>
      <c r="O159"/>
    </row>
    <row r="160" spans="3:15" x14ac:dyDescent="0.3">
      <c r="C160" s="49" t="str">
        <f>IF(ISBLANK(BurstClassHr18[[#This Row],[Spk/sec-Average]]),"",IF(BurstClassHr18[[#This Row],[Spk/sec-Average]]&lt;$B$3,"LF","HF"))</f>
        <v/>
      </c>
      <c r="D160" s="49" t="str">
        <f>IF(ISBLANK(BurstClassHr18[[#This Row],[%Spikes in Bursts-All]]),"",IF(BurstClassHr18[[#This Row],[%Spikes in Bursts-All]]&lt;$C$3,"LB","HB"))</f>
        <v/>
      </c>
      <c r="E160" s="50" t="str">
        <f t="shared" si="2"/>
        <v/>
      </c>
      <c r="F160"/>
      <c r="G160"/>
      <c r="H160"/>
      <c r="I160"/>
      <c r="J160"/>
      <c r="K160"/>
      <c r="L160"/>
      <c r="M160"/>
      <c r="N160"/>
      <c r="O160"/>
    </row>
    <row r="161" spans="3:15" x14ac:dyDescent="0.3">
      <c r="C161" s="49" t="str">
        <f>IF(ISBLANK(BurstClassHr18[[#This Row],[Spk/sec-Average]]),"",IF(BurstClassHr18[[#This Row],[Spk/sec-Average]]&lt;$B$3,"LF","HF"))</f>
        <v/>
      </c>
      <c r="D161" s="49" t="str">
        <f>IF(ISBLANK(BurstClassHr18[[#This Row],[%Spikes in Bursts-All]]),"",IF(BurstClassHr18[[#This Row],[%Spikes in Bursts-All]]&lt;$C$3,"LB","HB"))</f>
        <v/>
      </c>
      <c r="E161" s="50" t="str">
        <f t="shared" si="2"/>
        <v/>
      </c>
      <c r="F161"/>
      <c r="G161"/>
      <c r="H161"/>
      <c r="I161"/>
      <c r="J161"/>
      <c r="K161"/>
      <c r="L161"/>
      <c r="M161"/>
      <c r="N161"/>
      <c r="O161"/>
    </row>
    <row r="162" spans="3:15" x14ac:dyDescent="0.3">
      <c r="C162" s="49" t="str">
        <f>IF(ISBLANK(BurstClassHr18[[#This Row],[Spk/sec-Average]]),"",IF(BurstClassHr18[[#This Row],[Spk/sec-Average]]&lt;$B$3,"LF","HF"))</f>
        <v/>
      </c>
      <c r="D162" s="49" t="str">
        <f>IF(ISBLANK(BurstClassHr18[[#This Row],[%Spikes in Bursts-All]]),"",IF(BurstClassHr18[[#This Row],[%Spikes in Bursts-All]]&lt;$C$3,"LB","HB"))</f>
        <v/>
      </c>
      <c r="E162" s="50" t="str">
        <f t="shared" si="2"/>
        <v/>
      </c>
      <c r="F162"/>
      <c r="G162"/>
      <c r="H162"/>
      <c r="I162"/>
      <c r="J162"/>
      <c r="K162"/>
      <c r="L162"/>
      <c r="M162"/>
      <c r="N162"/>
      <c r="O162"/>
    </row>
    <row r="163" spans="3:15" x14ac:dyDescent="0.3">
      <c r="C163" s="49" t="str">
        <f>IF(ISBLANK(BurstClassHr18[[#This Row],[Spk/sec-Average]]),"",IF(BurstClassHr18[[#This Row],[Spk/sec-Average]]&lt;$B$3,"LF","HF"))</f>
        <v/>
      </c>
      <c r="D163" s="49" t="str">
        <f>IF(ISBLANK(BurstClassHr18[[#This Row],[%Spikes in Bursts-All]]),"",IF(BurstClassHr18[[#This Row],[%Spikes in Bursts-All]]&lt;$C$3,"LB","HB"))</f>
        <v/>
      </c>
      <c r="E163" s="50" t="str">
        <f t="shared" si="2"/>
        <v/>
      </c>
      <c r="F163"/>
      <c r="G163"/>
      <c r="H163"/>
      <c r="I163"/>
      <c r="J163"/>
      <c r="K163"/>
      <c r="L163"/>
      <c r="M163"/>
      <c r="N163"/>
      <c r="O163"/>
    </row>
    <row r="164" spans="3:15" x14ac:dyDescent="0.3">
      <c r="C164" s="49" t="str">
        <f>IF(ISBLANK(BurstClassHr18[[#This Row],[Spk/sec-Average]]),"",IF(BurstClassHr18[[#This Row],[Spk/sec-Average]]&lt;$B$3,"LF","HF"))</f>
        <v/>
      </c>
      <c r="D164" s="49" t="str">
        <f>IF(ISBLANK(BurstClassHr18[[#This Row],[%Spikes in Bursts-All]]),"",IF(BurstClassHr18[[#This Row],[%Spikes in Bursts-All]]&lt;$C$3,"LB","HB"))</f>
        <v/>
      </c>
      <c r="E164" s="50" t="str">
        <f t="shared" si="2"/>
        <v/>
      </c>
      <c r="F164"/>
      <c r="G164"/>
      <c r="H164"/>
      <c r="I164"/>
      <c r="J164"/>
      <c r="K164"/>
      <c r="L164"/>
      <c r="M164"/>
      <c r="N164"/>
      <c r="O164"/>
    </row>
    <row r="165" spans="3:15" x14ac:dyDescent="0.3">
      <c r="C165" s="49" t="str">
        <f>IF(ISBLANK(BurstClassHr18[[#This Row],[Spk/sec-Average]]),"",IF(BurstClassHr18[[#This Row],[Spk/sec-Average]]&lt;$B$3,"LF","HF"))</f>
        <v/>
      </c>
      <c r="D165" s="49" t="str">
        <f>IF(ISBLANK(BurstClassHr18[[#This Row],[%Spikes in Bursts-All]]),"",IF(BurstClassHr18[[#This Row],[%Spikes in Bursts-All]]&lt;$C$3,"LB","HB"))</f>
        <v/>
      </c>
      <c r="E165" s="50" t="str">
        <f t="shared" si="2"/>
        <v/>
      </c>
      <c r="F165"/>
      <c r="G165"/>
      <c r="H165"/>
      <c r="I165"/>
      <c r="J165"/>
      <c r="K165"/>
      <c r="L165"/>
      <c r="M165"/>
      <c r="N165"/>
      <c r="O165"/>
    </row>
    <row r="166" spans="3:15" x14ac:dyDescent="0.3">
      <c r="C166" s="49" t="str">
        <f>IF(ISBLANK(BurstClassHr18[[#This Row],[Spk/sec-Average]]),"",IF(BurstClassHr18[[#This Row],[Spk/sec-Average]]&lt;$B$3,"LF","HF"))</f>
        <v/>
      </c>
      <c r="D166" s="49" t="str">
        <f>IF(ISBLANK(BurstClassHr18[[#This Row],[%Spikes in Bursts-All]]),"",IF(BurstClassHr18[[#This Row],[%Spikes in Bursts-All]]&lt;$C$3,"LB","HB"))</f>
        <v/>
      </c>
      <c r="E166" s="50" t="str">
        <f t="shared" si="2"/>
        <v/>
      </c>
      <c r="F166"/>
      <c r="G166"/>
      <c r="H166"/>
      <c r="I166"/>
      <c r="J166"/>
      <c r="K166"/>
      <c r="L166"/>
      <c r="M166"/>
      <c r="N166"/>
      <c r="O166"/>
    </row>
    <row r="167" spans="3:15" x14ac:dyDescent="0.3">
      <c r="C167" s="49" t="str">
        <f>IF(ISBLANK(BurstClassHr18[[#This Row],[Spk/sec-Average]]),"",IF(BurstClassHr18[[#This Row],[Spk/sec-Average]]&lt;$B$3,"LF","HF"))</f>
        <v/>
      </c>
      <c r="D167" s="49" t="str">
        <f>IF(ISBLANK(BurstClassHr18[[#This Row],[%Spikes in Bursts-All]]),"",IF(BurstClassHr18[[#This Row],[%Spikes in Bursts-All]]&lt;$C$3,"LB","HB"))</f>
        <v/>
      </c>
      <c r="E167" s="50" t="str">
        <f t="shared" si="2"/>
        <v/>
      </c>
      <c r="F167"/>
      <c r="G167"/>
      <c r="H167"/>
      <c r="I167"/>
      <c r="J167"/>
      <c r="K167"/>
      <c r="L167"/>
      <c r="M167"/>
      <c r="N167"/>
      <c r="O167"/>
    </row>
    <row r="168" spans="3:15" x14ac:dyDescent="0.3">
      <c r="C168" s="49" t="str">
        <f>IF(ISBLANK(BurstClassHr18[[#This Row],[Spk/sec-Average]]),"",IF(BurstClassHr18[[#This Row],[Spk/sec-Average]]&lt;$B$3,"LF","HF"))</f>
        <v/>
      </c>
      <c r="D168" s="49" t="str">
        <f>IF(ISBLANK(BurstClassHr18[[#This Row],[%Spikes in Bursts-All]]),"",IF(BurstClassHr18[[#This Row],[%Spikes in Bursts-All]]&lt;$C$3,"LB","HB"))</f>
        <v/>
      </c>
      <c r="E168" s="50" t="str">
        <f t="shared" si="2"/>
        <v/>
      </c>
      <c r="F168"/>
      <c r="G168"/>
      <c r="H168"/>
      <c r="I168"/>
      <c r="J168"/>
      <c r="K168"/>
      <c r="L168"/>
      <c r="M168"/>
      <c r="N168"/>
      <c r="O168"/>
    </row>
    <row r="169" spans="3:15" x14ac:dyDescent="0.3">
      <c r="C169" s="49" t="str">
        <f>IF(ISBLANK(BurstClassHr18[[#This Row],[Spk/sec-Average]]),"",IF(BurstClassHr18[[#This Row],[Spk/sec-Average]]&lt;$B$3,"LF","HF"))</f>
        <v/>
      </c>
      <c r="D169" s="49" t="str">
        <f>IF(ISBLANK(BurstClassHr18[[#This Row],[%Spikes in Bursts-All]]),"",IF(BurstClassHr18[[#This Row],[%Spikes in Bursts-All]]&lt;$C$3,"LB","HB"))</f>
        <v/>
      </c>
      <c r="E169" s="50" t="str">
        <f t="shared" si="2"/>
        <v/>
      </c>
      <c r="F169"/>
      <c r="G169"/>
      <c r="H169"/>
      <c r="I169"/>
      <c r="J169"/>
      <c r="K169"/>
      <c r="L169"/>
      <c r="M169"/>
      <c r="N169"/>
      <c r="O169"/>
    </row>
    <row r="170" spans="3:15" x14ac:dyDescent="0.3">
      <c r="C170" s="49" t="str">
        <f>IF(ISBLANK(BurstClassHr18[[#This Row],[Spk/sec-Average]]),"",IF(BurstClassHr18[[#This Row],[Spk/sec-Average]]&lt;$B$3,"LF","HF"))</f>
        <v/>
      </c>
      <c r="D170" s="49" t="str">
        <f>IF(ISBLANK(BurstClassHr18[[#This Row],[%Spikes in Bursts-All]]),"",IF(BurstClassHr18[[#This Row],[%Spikes in Bursts-All]]&lt;$C$3,"LB","HB"))</f>
        <v/>
      </c>
      <c r="E170" s="50" t="str">
        <f t="shared" si="2"/>
        <v/>
      </c>
      <c r="F170"/>
      <c r="G170"/>
      <c r="H170"/>
      <c r="I170"/>
      <c r="J170"/>
      <c r="K170"/>
      <c r="L170"/>
      <c r="M170"/>
      <c r="N170"/>
      <c r="O170"/>
    </row>
    <row r="171" spans="3:15" x14ac:dyDescent="0.3">
      <c r="C171" s="49" t="str">
        <f>IF(ISBLANK(BurstClassHr18[[#This Row],[Spk/sec-Average]]),"",IF(BurstClassHr18[[#This Row],[Spk/sec-Average]]&lt;$B$3,"LF","HF"))</f>
        <v/>
      </c>
      <c r="D171" s="49" t="str">
        <f>IF(ISBLANK(BurstClassHr18[[#This Row],[%Spikes in Bursts-All]]),"",IF(BurstClassHr18[[#This Row],[%Spikes in Bursts-All]]&lt;$C$3,"LB","HB"))</f>
        <v/>
      </c>
      <c r="E171" s="50" t="str">
        <f t="shared" si="2"/>
        <v/>
      </c>
      <c r="F171"/>
      <c r="G171"/>
      <c r="H171"/>
      <c r="I171"/>
      <c r="J171"/>
      <c r="K171"/>
      <c r="L171"/>
      <c r="M171"/>
      <c r="N171"/>
      <c r="O171"/>
    </row>
    <row r="172" spans="3:15" x14ac:dyDescent="0.3">
      <c r="C172" s="49" t="str">
        <f>IF(ISBLANK(BurstClassHr18[[#This Row],[Spk/sec-Average]]),"",IF(BurstClassHr18[[#This Row],[Spk/sec-Average]]&lt;$B$3,"LF","HF"))</f>
        <v/>
      </c>
      <c r="D172" s="49" t="str">
        <f>IF(ISBLANK(BurstClassHr18[[#This Row],[%Spikes in Bursts-All]]),"",IF(BurstClassHr18[[#This Row],[%Spikes in Bursts-All]]&lt;$C$3,"LB","HB"))</f>
        <v/>
      </c>
      <c r="E172" s="50" t="str">
        <f t="shared" si="2"/>
        <v/>
      </c>
      <c r="F172"/>
      <c r="G172"/>
      <c r="H172"/>
      <c r="I172"/>
      <c r="J172"/>
      <c r="K172"/>
      <c r="L172"/>
      <c r="M172"/>
      <c r="N172"/>
      <c r="O172"/>
    </row>
    <row r="173" spans="3:15" x14ac:dyDescent="0.3">
      <c r="C173" s="49" t="str">
        <f>IF(ISBLANK(BurstClassHr18[[#This Row],[Spk/sec-Average]]),"",IF(BurstClassHr18[[#This Row],[Spk/sec-Average]]&lt;$B$3,"LF","HF"))</f>
        <v/>
      </c>
      <c r="D173" s="49" t="str">
        <f>IF(ISBLANK(BurstClassHr18[[#This Row],[%Spikes in Bursts-All]]),"",IF(BurstClassHr18[[#This Row],[%Spikes in Bursts-All]]&lt;$C$3,"LB","HB"))</f>
        <v/>
      </c>
      <c r="E173" s="50" t="str">
        <f t="shared" si="2"/>
        <v/>
      </c>
      <c r="F173"/>
      <c r="G173"/>
      <c r="H173"/>
      <c r="I173"/>
      <c r="J173"/>
      <c r="K173"/>
      <c r="L173"/>
      <c r="M173"/>
      <c r="N173"/>
      <c r="O173"/>
    </row>
    <row r="174" spans="3:15" x14ac:dyDescent="0.3">
      <c r="C174" s="49" t="str">
        <f>IF(ISBLANK(BurstClassHr18[[#This Row],[Spk/sec-Average]]),"",IF(BurstClassHr18[[#This Row],[Spk/sec-Average]]&lt;$B$3,"LF","HF"))</f>
        <v/>
      </c>
      <c r="D174" s="49" t="str">
        <f>IF(ISBLANK(BurstClassHr18[[#This Row],[%Spikes in Bursts-All]]),"",IF(BurstClassHr18[[#This Row],[%Spikes in Bursts-All]]&lt;$C$3,"LB","HB"))</f>
        <v/>
      </c>
      <c r="E174" s="50" t="str">
        <f t="shared" si="2"/>
        <v/>
      </c>
      <c r="F174"/>
      <c r="G174"/>
      <c r="H174"/>
      <c r="I174"/>
      <c r="J174"/>
      <c r="K174"/>
      <c r="L174"/>
      <c r="M174"/>
      <c r="N174"/>
      <c r="O174"/>
    </row>
    <row r="175" spans="3:15" x14ac:dyDescent="0.3">
      <c r="C175" s="49" t="str">
        <f>IF(ISBLANK(BurstClassHr18[[#This Row],[Spk/sec-Average]]),"",IF(BurstClassHr18[[#This Row],[Spk/sec-Average]]&lt;$B$3,"LF","HF"))</f>
        <v/>
      </c>
      <c r="D175" s="49" t="str">
        <f>IF(ISBLANK(BurstClassHr18[[#This Row],[%Spikes in Bursts-All]]),"",IF(BurstClassHr18[[#This Row],[%Spikes in Bursts-All]]&lt;$C$3,"LB","HB"))</f>
        <v/>
      </c>
      <c r="E175" s="50" t="str">
        <f t="shared" si="2"/>
        <v/>
      </c>
      <c r="F175"/>
      <c r="G175"/>
      <c r="H175"/>
      <c r="I175"/>
      <c r="J175"/>
      <c r="K175"/>
      <c r="L175"/>
      <c r="M175"/>
      <c r="N175"/>
      <c r="O175"/>
    </row>
    <row r="176" spans="3:15" x14ac:dyDescent="0.3">
      <c r="C176" s="49" t="str">
        <f>IF(ISBLANK(BurstClassHr18[[#This Row],[Spk/sec-Average]]),"",IF(BurstClassHr18[[#This Row],[Spk/sec-Average]]&lt;$B$3,"LF","HF"))</f>
        <v/>
      </c>
      <c r="D176" s="49" t="str">
        <f>IF(ISBLANK(BurstClassHr18[[#This Row],[%Spikes in Bursts-All]]),"",IF(BurstClassHr18[[#This Row],[%Spikes in Bursts-All]]&lt;$C$3,"LB","HB"))</f>
        <v/>
      </c>
      <c r="E176" s="50" t="str">
        <f t="shared" si="2"/>
        <v/>
      </c>
      <c r="F176"/>
      <c r="G176"/>
      <c r="H176"/>
      <c r="I176"/>
      <c r="J176"/>
      <c r="K176"/>
      <c r="L176"/>
      <c r="M176"/>
      <c r="N176"/>
      <c r="O176"/>
    </row>
    <row r="177" spans="3:15" x14ac:dyDescent="0.3">
      <c r="C177" s="49" t="str">
        <f>IF(ISBLANK(BurstClassHr18[[#This Row],[Spk/sec-Average]]),"",IF(BurstClassHr18[[#This Row],[Spk/sec-Average]]&lt;$B$3,"LF","HF"))</f>
        <v/>
      </c>
      <c r="D177" s="49" t="str">
        <f>IF(ISBLANK(BurstClassHr18[[#This Row],[%Spikes in Bursts-All]]),"",IF(BurstClassHr18[[#This Row],[%Spikes in Bursts-All]]&lt;$C$3,"LB","HB"))</f>
        <v/>
      </c>
      <c r="E177" s="50" t="str">
        <f t="shared" si="2"/>
        <v/>
      </c>
      <c r="F177"/>
      <c r="G177"/>
      <c r="H177"/>
      <c r="I177"/>
      <c r="J177"/>
      <c r="K177"/>
      <c r="L177"/>
      <c r="M177"/>
      <c r="N177"/>
      <c r="O177"/>
    </row>
    <row r="178" spans="3:15" x14ac:dyDescent="0.3">
      <c r="C178" s="49" t="str">
        <f>IF(ISBLANK(BurstClassHr18[[#This Row],[Spk/sec-Average]]),"",IF(BurstClassHr18[[#This Row],[Spk/sec-Average]]&lt;$B$3,"LF","HF"))</f>
        <v/>
      </c>
      <c r="D178" s="49" t="str">
        <f>IF(ISBLANK(BurstClassHr18[[#This Row],[%Spikes in Bursts-All]]),"",IF(BurstClassHr18[[#This Row],[%Spikes in Bursts-All]]&lt;$C$3,"LB","HB"))</f>
        <v/>
      </c>
      <c r="E178" s="50" t="str">
        <f t="shared" si="2"/>
        <v/>
      </c>
      <c r="F178"/>
      <c r="G178"/>
      <c r="H178"/>
      <c r="I178"/>
      <c r="J178"/>
      <c r="K178"/>
      <c r="L178"/>
      <c r="M178"/>
      <c r="N178"/>
      <c r="O178"/>
    </row>
    <row r="179" spans="3:15" x14ac:dyDescent="0.3">
      <c r="C179" s="49" t="str">
        <f>IF(ISBLANK(BurstClassHr18[[#This Row],[Spk/sec-Average]]),"",IF(BurstClassHr18[[#This Row],[Spk/sec-Average]]&lt;$B$3,"LF","HF"))</f>
        <v/>
      </c>
      <c r="D179" s="49" t="str">
        <f>IF(ISBLANK(BurstClassHr18[[#This Row],[%Spikes in Bursts-All]]),"",IF(BurstClassHr18[[#This Row],[%Spikes in Bursts-All]]&lt;$C$3,"LB","HB"))</f>
        <v/>
      </c>
      <c r="E179" s="50" t="str">
        <f t="shared" si="2"/>
        <v/>
      </c>
      <c r="F179"/>
      <c r="G179"/>
      <c r="H179"/>
      <c r="I179"/>
      <c r="J179"/>
      <c r="K179"/>
      <c r="L179"/>
      <c r="M179"/>
      <c r="N179"/>
      <c r="O179"/>
    </row>
    <row r="180" spans="3:15" x14ac:dyDescent="0.3">
      <c r="C180" s="49" t="str">
        <f>IF(ISBLANK(BurstClassHr18[[#This Row],[Spk/sec-Average]]),"",IF(BurstClassHr18[[#This Row],[Spk/sec-Average]]&lt;$B$3,"LF","HF"))</f>
        <v/>
      </c>
      <c r="D180" s="49" t="str">
        <f>IF(ISBLANK(BurstClassHr18[[#This Row],[%Spikes in Bursts-All]]),"",IF(BurstClassHr18[[#This Row],[%Spikes in Bursts-All]]&lt;$C$3,"LB","HB"))</f>
        <v/>
      </c>
      <c r="E180" s="50" t="str">
        <f t="shared" si="2"/>
        <v/>
      </c>
      <c r="F180"/>
      <c r="G180"/>
      <c r="H180"/>
      <c r="I180"/>
      <c r="J180"/>
      <c r="K180"/>
      <c r="L180"/>
      <c r="M180"/>
      <c r="N180"/>
      <c r="O180"/>
    </row>
    <row r="181" spans="3:15" x14ac:dyDescent="0.3">
      <c r="C181" s="49" t="str">
        <f>IF(ISBLANK(BurstClassHr18[[#This Row],[Spk/sec-Average]]),"",IF(BurstClassHr18[[#This Row],[Spk/sec-Average]]&lt;$B$3,"LF","HF"))</f>
        <v/>
      </c>
      <c r="D181" s="49" t="str">
        <f>IF(ISBLANK(BurstClassHr18[[#This Row],[%Spikes in Bursts-All]]),"",IF(BurstClassHr18[[#This Row],[%Spikes in Bursts-All]]&lt;$C$3,"LB","HB"))</f>
        <v/>
      </c>
      <c r="E181" s="50" t="str">
        <f t="shared" si="2"/>
        <v/>
      </c>
      <c r="F181"/>
      <c r="G181"/>
      <c r="H181"/>
      <c r="I181"/>
      <c r="J181"/>
      <c r="K181"/>
      <c r="L181"/>
      <c r="M181"/>
      <c r="N181"/>
      <c r="O181"/>
    </row>
    <row r="182" spans="3:15" x14ac:dyDescent="0.3">
      <c r="C182" s="49" t="str">
        <f>IF(ISBLANK(BurstClassHr18[[#This Row],[Spk/sec-Average]]),"",IF(BurstClassHr18[[#This Row],[Spk/sec-Average]]&lt;$B$3,"LF","HF"))</f>
        <v/>
      </c>
      <c r="D182" s="49" t="str">
        <f>IF(ISBLANK(BurstClassHr18[[#This Row],[%Spikes in Bursts-All]]),"",IF(BurstClassHr18[[#This Row],[%Spikes in Bursts-All]]&lt;$C$3,"LB","HB"))</f>
        <v/>
      </c>
      <c r="E182" s="50" t="str">
        <f t="shared" si="2"/>
        <v/>
      </c>
      <c r="F182"/>
      <c r="G182"/>
      <c r="H182"/>
      <c r="I182"/>
      <c r="J182"/>
      <c r="K182"/>
      <c r="L182"/>
      <c r="M182"/>
      <c r="N182"/>
      <c r="O182"/>
    </row>
    <row r="183" spans="3:15" x14ac:dyDescent="0.3">
      <c r="C183" s="49" t="str">
        <f>IF(ISBLANK(BurstClassHr18[[#This Row],[Spk/sec-Average]]),"",IF(BurstClassHr18[[#This Row],[Spk/sec-Average]]&lt;$B$3,"LF","HF"))</f>
        <v/>
      </c>
      <c r="D183" s="49" t="str">
        <f>IF(ISBLANK(BurstClassHr18[[#This Row],[%Spikes in Bursts-All]]),"",IF(BurstClassHr18[[#This Row],[%Spikes in Bursts-All]]&lt;$C$3,"LB","HB"))</f>
        <v/>
      </c>
      <c r="E183" s="50" t="str">
        <f t="shared" si="2"/>
        <v/>
      </c>
      <c r="F183"/>
      <c r="G183"/>
      <c r="H183"/>
      <c r="I183"/>
      <c r="J183"/>
      <c r="K183"/>
      <c r="L183"/>
      <c r="M183"/>
      <c r="N183"/>
      <c r="O183"/>
    </row>
    <row r="184" spans="3:15" x14ac:dyDescent="0.3">
      <c r="C184" s="49" t="str">
        <f>IF(ISBLANK(BurstClassHr18[[#This Row],[Spk/sec-Average]]),"",IF(BurstClassHr18[[#This Row],[Spk/sec-Average]]&lt;$B$3,"LF","HF"))</f>
        <v/>
      </c>
      <c r="D184" s="49" t="str">
        <f>IF(ISBLANK(BurstClassHr18[[#This Row],[%Spikes in Bursts-All]]),"",IF(BurstClassHr18[[#This Row],[%Spikes in Bursts-All]]&lt;$C$3,"LB","HB"))</f>
        <v/>
      </c>
      <c r="E184" s="50" t="str">
        <f t="shared" si="2"/>
        <v/>
      </c>
      <c r="F184"/>
      <c r="G184"/>
      <c r="H184"/>
      <c r="I184"/>
      <c r="J184"/>
      <c r="K184"/>
      <c r="L184"/>
      <c r="M184"/>
      <c r="N184"/>
      <c r="O184"/>
    </row>
    <row r="185" spans="3:15" x14ac:dyDescent="0.3">
      <c r="C185" s="49" t="str">
        <f>IF(ISBLANK(BurstClassHr18[[#This Row],[Spk/sec-Average]]),"",IF(BurstClassHr18[[#This Row],[Spk/sec-Average]]&lt;$B$3,"LF","HF"))</f>
        <v/>
      </c>
      <c r="D185" s="49" t="str">
        <f>IF(ISBLANK(BurstClassHr18[[#This Row],[%Spikes in Bursts-All]]),"",IF(BurstClassHr18[[#This Row],[%Spikes in Bursts-All]]&lt;$C$3,"LB","HB"))</f>
        <v/>
      </c>
      <c r="E185" s="50" t="str">
        <f t="shared" si="2"/>
        <v/>
      </c>
      <c r="F185"/>
      <c r="G185"/>
      <c r="H185"/>
      <c r="I185"/>
      <c r="J185"/>
      <c r="K185"/>
      <c r="L185"/>
      <c r="M185"/>
      <c r="N185"/>
      <c r="O185"/>
    </row>
    <row r="186" spans="3:15" x14ac:dyDescent="0.3">
      <c r="C186" s="49" t="str">
        <f>IF(ISBLANK(BurstClassHr18[[#This Row],[Spk/sec-Average]]),"",IF(BurstClassHr18[[#This Row],[Spk/sec-Average]]&lt;$B$3,"LF","HF"))</f>
        <v/>
      </c>
      <c r="D186" s="49" t="str">
        <f>IF(ISBLANK(BurstClassHr18[[#This Row],[%Spikes in Bursts-All]]),"",IF(BurstClassHr18[[#This Row],[%Spikes in Bursts-All]]&lt;$C$3,"LB","HB"))</f>
        <v/>
      </c>
      <c r="E186" s="50" t="str">
        <f t="shared" si="2"/>
        <v/>
      </c>
      <c r="F186"/>
      <c r="G186"/>
      <c r="H186"/>
      <c r="I186"/>
      <c r="J186"/>
      <c r="K186"/>
      <c r="L186"/>
      <c r="M186"/>
      <c r="N186"/>
      <c r="O186"/>
    </row>
    <row r="187" spans="3:15" x14ac:dyDescent="0.3">
      <c r="C187" s="49" t="str">
        <f>IF(ISBLANK(BurstClassHr18[[#This Row],[Spk/sec-Average]]),"",IF(BurstClassHr18[[#This Row],[Spk/sec-Average]]&lt;$B$3,"LF","HF"))</f>
        <v/>
      </c>
      <c r="D187" s="49" t="str">
        <f>IF(ISBLANK(BurstClassHr18[[#This Row],[%Spikes in Bursts-All]]),"",IF(BurstClassHr18[[#This Row],[%Spikes in Bursts-All]]&lt;$C$3,"LB","HB"))</f>
        <v/>
      </c>
      <c r="E187" s="50" t="str">
        <f t="shared" si="2"/>
        <v/>
      </c>
      <c r="F187"/>
      <c r="G187"/>
      <c r="H187"/>
      <c r="I187"/>
      <c r="J187"/>
      <c r="K187"/>
      <c r="L187"/>
      <c r="M187"/>
      <c r="N187"/>
      <c r="O187"/>
    </row>
    <row r="188" spans="3:15" x14ac:dyDescent="0.3">
      <c r="C188" s="49" t="str">
        <f>IF(ISBLANK(BurstClassHr18[[#This Row],[Spk/sec-Average]]),"",IF(BurstClassHr18[[#This Row],[Spk/sec-Average]]&lt;$B$3,"LF","HF"))</f>
        <v/>
      </c>
      <c r="D188" s="49" t="str">
        <f>IF(ISBLANK(BurstClassHr18[[#This Row],[%Spikes in Bursts-All]]),"",IF(BurstClassHr18[[#This Row],[%Spikes in Bursts-All]]&lt;$C$3,"LB","HB"))</f>
        <v/>
      </c>
      <c r="E188" s="50" t="str">
        <f t="shared" si="2"/>
        <v/>
      </c>
      <c r="F188"/>
      <c r="G188"/>
      <c r="H188"/>
      <c r="I188"/>
      <c r="J188"/>
      <c r="K188"/>
      <c r="L188"/>
      <c r="M188"/>
      <c r="N188"/>
      <c r="O188"/>
    </row>
    <row r="189" spans="3:15" x14ac:dyDescent="0.3">
      <c r="C189" s="49" t="str">
        <f>IF(ISBLANK(BurstClassHr18[[#This Row],[Spk/sec-Average]]),"",IF(BurstClassHr18[[#This Row],[Spk/sec-Average]]&lt;$B$3,"LF","HF"))</f>
        <v/>
      </c>
      <c r="D189" s="49" t="str">
        <f>IF(ISBLANK(BurstClassHr18[[#This Row],[%Spikes in Bursts-All]]),"",IF(BurstClassHr18[[#This Row],[%Spikes in Bursts-All]]&lt;$C$3,"LB","HB"))</f>
        <v/>
      </c>
      <c r="E189" s="50" t="str">
        <f t="shared" si="2"/>
        <v/>
      </c>
      <c r="F189"/>
      <c r="G189"/>
      <c r="H189"/>
      <c r="I189"/>
      <c r="J189"/>
      <c r="K189"/>
      <c r="L189"/>
      <c r="M189"/>
      <c r="N189"/>
      <c r="O189"/>
    </row>
    <row r="190" spans="3:15" x14ac:dyDescent="0.3">
      <c r="C190" s="49" t="str">
        <f>IF(ISBLANK(BurstClassHr18[[#This Row],[Spk/sec-Average]]),"",IF(BurstClassHr18[[#This Row],[Spk/sec-Average]]&lt;$B$3,"LF","HF"))</f>
        <v/>
      </c>
      <c r="D190" s="49" t="str">
        <f>IF(ISBLANK(BurstClassHr18[[#This Row],[%Spikes in Bursts-All]]),"",IF(BurstClassHr18[[#This Row],[%Spikes in Bursts-All]]&lt;$C$3,"LB","HB"))</f>
        <v/>
      </c>
      <c r="E190" s="50" t="str">
        <f t="shared" si="2"/>
        <v/>
      </c>
      <c r="F190"/>
      <c r="G190"/>
      <c r="H190"/>
      <c r="I190"/>
      <c r="J190"/>
      <c r="K190"/>
      <c r="L190"/>
      <c r="M190"/>
      <c r="N190"/>
      <c r="O190"/>
    </row>
    <row r="191" spans="3:15" x14ac:dyDescent="0.3">
      <c r="C191" s="49" t="str">
        <f>IF(ISBLANK(BurstClassHr18[[#This Row],[Spk/sec-Average]]),"",IF(BurstClassHr18[[#This Row],[Spk/sec-Average]]&lt;$B$3,"LF","HF"))</f>
        <v/>
      </c>
      <c r="D191" s="49" t="str">
        <f>IF(ISBLANK(BurstClassHr18[[#This Row],[%Spikes in Bursts-All]]),"",IF(BurstClassHr18[[#This Row],[%Spikes in Bursts-All]]&lt;$C$3,"LB","HB"))</f>
        <v/>
      </c>
      <c r="E191" s="50" t="str">
        <f t="shared" si="2"/>
        <v/>
      </c>
      <c r="F191"/>
      <c r="G191"/>
      <c r="H191"/>
      <c r="I191"/>
      <c r="J191"/>
      <c r="K191"/>
      <c r="L191"/>
      <c r="M191"/>
      <c r="N191"/>
      <c r="O191"/>
    </row>
    <row r="192" spans="3:15" x14ac:dyDescent="0.3">
      <c r="C192" s="49" t="str">
        <f>IF(ISBLANK(BurstClassHr18[[#This Row],[Spk/sec-Average]]),"",IF(BurstClassHr18[[#This Row],[Spk/sec-Average]]&lt;$B$3,"LF","HF"))</f>
        <v/>
      </c>
      <c r="D192" s="49" t="str">
        <f>IF(ISBLANK(BurstClassHr18[[#This Row],[%Spikes in Bursts-All]]),"",IF(BurstClassHr18[[#This Row],[%Spikes in Bursts-All]]&lt;$C$3,"LB","HB"))</f>
        <v/>
      </c>
      <c r="E192" s="50" t="str">
        <f t="shared" si="2"/>
        <v/>
      </c>
      <c r="F192"/>
      <c r="G192"/>
      <c r="H192"/>
      <c r="I192"/>
      <c r="J192"/>
      <c r="K192"/>
      <c r="L192"/>
      <c r="M192"/>
      <c r="N192"/>
      <c r="O192"/>
    </row>
    <row r="193" spans="3:16" x14ac:dyDescent="0.3">
      <c r="C193" s="49" t="str">
        <f>IF(ISBLANK(BurstClassHr18[[#This Row],[Spk/sec-Average]]),"",IF(BurstClassHr18[[#This Row],[Spk/sec-Average]]&lt;$B$3,"LF","HF"))</f>
        <v/>
      </c>
      <c r="D193" s="49" t="str">
        <f>IF(ISBLANK(BurstClassHr18[[#This Row],[%Spikes in Bursts-All]]),"",IF(BurstClassHr18[[#This Row],[%Spikes in Bursts-All]]&lt;$C$3,"LB","HB"))</f>
        <v/>
      </c>
      <c r="E193" s="50" t="str">
        <f t="shared" si="2"/>
        <v/>
      </c>
      <c r="F193"/>
      <c r="G193"/>
      <c r="H193"/>
      <c r="I193"/>
      <c r="J193"/>
      <c r="K193"/>
      <c r="L193"/>
      <c r="M193"/>
      <c r="N193"/>
      <c r="O193"/>
    </row>
    <row r="194" spans="3:16" x14ac:dyDescent="0.3">
      <c r="C194" s="49" t="str">
        <f>IF(ISBLANK(BurstClassHr18[[#This Row],[Spk/sec-Average]]),"",IF(BurstClassHr18[[#This Row],[Spk/sec-Average]]&lt;$B$3,"LF","HF"))</f>
        <v/>
      </c>
      <c r="D194" s="49" t="str">
        <f>IF(ISBLANK(BurstClassHr18[[#This Row],[%Spikes in Bursts-All]]),"",IF(BurstClassHr18[[#This Row],[%Spikes in Bursts-All]]&lt;$C$3,"LB","HB"))</f>
        <v/>
      </c>
      <c r="E194" s="50" t="str">
        <f t="shared" si="2"/>
        <v/>
      </c>
      <c r="F194"/>
      <c r="G194"/>
      <c r="H194"/>
      <c r="I194"/>
      <c r="J194"/>
      <c r="K194"/>
      <c r="L194"/>
      <c r="M194"/>
      <c r="N194"/>
      <c r="O194"/>
    </row>
    <row r="195" spans="3:16" x14ac:dyDescent="0.3">
      <c r="C195" s="49" t="str">
        <f>IF(ISBLANK(BurstClassHr18[[#This Row],[Spk/sec-Average]]),"",IF(BurstClassHr18[[#This Row],[Spk/sec-Average]]&lt;$B$3,"LF","HF"))</f>
        <v/>
      </c>
      <c r="D195" s="49" t="str">
        <f>IF(ISBLANK(BurstClassHr18[[#This Row],[%Spikes in Bursts-All]]),"",IF(BurstClassHr18[[#This Row],[%Spikes in Bursts-All]]&lt;$C$3,"LB","HB"))</f>
        <v/>
      </c>
      <c r="E195" s="50" t="str">
        <f t="shared" si="2"/>
        <v/>
      </c>
      <c r="F195"/>
      <c r="G195"/>
      <c r="H195"/>
      <c r="I195"/>
      <c r="J195"/>
      <c r="K195"/>
      <c r="L195"/>
      <c r="M195"/>
      <c r="N195"/>
      <c r="O195"/>
    </row>
    <row r="196" spans="3:16" x14ac:dyDescent="0.3">
      <c r="C196" s="49" t="str">
        <f>IF(ISBLANK(BurstClassHr18[[#This Row],[Spk/sec-Average]]),"",IF(BurstClassHr18[[#This Row],[Spk/sec-Average]]&lt;$B$3,"LF","HF"))</f>
        <v/>
      </c>
      <c r="D196" s="49" t="str">
        <f>IF(ISBLANK(BurstClassHr18[[#This Row],[%Spikes in Bursts-All]]),"",IF(BurstClassHr18[[#This Row],[%Spikes in Bursts-All]]&lt;$C$3,"LB","HB"))</f>
        <v/>
      </c>
      <c r="E196" s="50" t="str">
        <f t="shared" si="2"/>
        <v/>
      </c>
      <c r="F196"/>
      <c r="G196"/>
      <c r="H196"/>
      <c r="I196"/>
      <c r="J196"/>
      <c r="K196"/>
      <c r="L196"/>
      <c r="M196"/>
      <c r="N196"/>
      <c r="O196"/>
    </row>
    <row r="197" spans="3:16" x14ac:dyDescent="0.3">
      <c r="C197" s="49" t="str">
        <f>IF(ISBLANK(BurstClassHr18[[#This Row],[Spk/sec-Average]]),"",IF(BurstClassHr18[[#This Row],[Spk/sec-Average]]&lt;$B$3,"LF","HF"))</f>
        <v/>
      </c>
      <c r="D197" s="49" t="str">
        <f>IF(ISBLANK(BurstClassHr18[[#This Row],[%Spikes in Bursts-All]]),"",IF(BurstClassHr18[[#This Row],[%Spikes in Bursts-All]]&lt;$C$3,"LB","HB"))</f>
        <v/>
      </c>
      <c r="E197" s="50" t="str">
        <f t="shared" si="2"/>
        <v/>
      </c>
      <c r="F197"/>
      <c r="G197"/>
      <c r="H197"/>
      <c r="I197"/>
      <c r="J197"/>
      <c r="K197"/>
      <c r="L197"/>
      <c r="M197"/>
      <c r="N197"/>
      <c r="O197"/>
    </row>
    <row r="198" spans="3:16" x14ac:dyDescent="0.3">
      <c r="C198" s="49" t="str">
        <f>IF(ISBLANK(BurstClassHr18[[#This Row],[Spk/sec-Average]]),"",IF(BurstClassHr18[[#This Row],[Spk/sec-Average]]&lt;$B$3,"LF","HF"))</f>
        <v/>
      </c>
      <c r="D198" s="49" t="str">
        <f>IF(ISBLANK(BurstClassHr18[[#This Row],[%Spikes in Bursts-All]]),"",IF(BurstClassHr18[[#This Row],[%Spikes in Bursts-All]]&lt;$C$3,"LB","HB"))</f>
        <v/>
      </c>
      <c r="E198" s="50" t="str">
        <f t="shared" si="2"/>
        <v/>
      </c>
      <c r="F198"/>
      <c r="G198"/>
      <c r="H198"/>
      <c r="I198"/>
      <c r="J198"/>
      <c r="K198"/>
      <c r="L198"/>
      <c r="M198"/>
      <c r="N198"/>
      <c r="O198"/>
      <c r="P198" s="1" t="s">
        <v>44</v>
      </c>
    </row>
    <row r="199" spans="3:16" x14ac:dyDescent="0.3">
      <c r="C199" s="49" t="str">
        <f>IF(ISBLANK(BurstClassHr18[[#This Row],[Spk/sec-Average]]),"",IF(BurstClassHr18[[#This Row],[Spk/sec-Average]]&lt;$B$3,"LF","HF"))</f>
        <v/>
      </c>
      <c r="D199" s="49" t="str">
        <f>IF(ISBLANK(BurstClassHr18[[#This Row],[%Spikes in Bursts-All]]),"",IF(BurstClassHr18[[#This Row],[%Spikes in Bursts-All]]&lt;$C$3,"LB","HB"))</f>
        <v/>
      </c>
      <c r="E199" s="50" t="str">
        <f t="shared" si="2"/>
        <v/>
      </c>
      <c r="F199"/>
      <c r="G199"/>
      <c r="H199"/>
      <c r="I199"/>
      <c r="J199"/>
      <c r="K199"/>
      <c r="L199"/>
      <c r="M199"/>
      <c r="N199"/>
      <c r="O199"/>
    </row>
    <row r="200" spans="3:16" x14ac:dyDescent="0.3">
      <c r="C200" s="49" t="str">
        <f>IF(ISBLANK(BurstClassHr18[[#This Row],[Spk/sec-Average]]),"",IF(BurstClassHr18[[#This Row],[Spk/sec-Average]]&lt;$B$3,"LF","HF"))</f>
        <v/>
      </c>
      <c r="D200" s="49" t="str">
        <f>IF(ISBLANK(BurstClassHr18[[#This Row],[%Spikes in Bursts-All]]),"",IF(BurstClassHr18[[#This Row],[%Spikes in Bursts-All]]&lt;$C$3,"LB","HB"))</f>
        <v/>
      </c>
      <c r="E200" s="50" t="str">
        <f t="shared" si="2"/>
        <v/>
      </c>
      <c r="F200"/>
      <c r="G200"/>
      <c r="H200"/>
      <c r="I200"/>
      <c r="J200"/>
      <c r="K200"/>
      <c r="L200"/>
      <c r="M200"/>
      <c r="N200"/>
      <c r="O200"/>
    </row>
    <row r="201" spans="3:16" x14ac:dyDescent="0.3">
      <c r="C201" s="49" t="str">
        <f>IF(ISBLANK(BurstClassHr18[[#This Row],[Spk/sec-Average]]),"",IF(BurstClassHr18[[#This Row],[Spk/sec-Average]]&lt;$B$3,"LF","HF"))</f>
        <v/>
      </c>
      <c r="D201" s="49" t="str">
        <f>IF(ISBLANK(BurstClassHr18[[#This Row],[%Spikes in Bursts-All]]),"",IF(BurstClassHr18[[#This Row],[%Spikes in Bursts-All]]&lt;$C$3,"LB","HB"))</f>
        <v/>
      </c>
      <c r="E201" s="50" t="str">
        <f t="shared" si="2"/>
        <v/>
      </c>
      <c r="F201"/>
      <c r="G201"/>
      <c r="H201"/>
      <c r="I201"/>
      <c r="J201"/>
      <c r="K201"/>
      <c r="L201"/>
      <c r="M201"/>
      <c r="N201"/>
      <c r="O201"/>
    </row>
    <row r="202" spans="3:16" x14ac:dyDescent="0.3">
      <c r="C202" s="49" t="str">
        <f>IF(ISBLANK(BurstClassHr18[[#This Row],[Spk/sec-Average]]),"",IF(BurstClassHr18[[#This Row],[Spk/sec-Average]]&lt;$B$3,"LF","HF"))</f>
        <v/>
      </c>
      <c r="D202" s="49" t="str">
        <f>IF(ISBLANK(BurstClassHr18[[#This Row],[%Spikes in Bursts-All]]),"",IF(BurstClassHr18[[#This Row],[%Spikes in Bursts-All]]&lt;$C$3,"LB","HB"))</f>
        <v/>
      </c>
      <c r="E202" s="50" t="str">
        <f t="shared" si="2"/>
        <v/>
      </c>
      <c r="F202"/>
      <c r="G202"/>
      <c r="H202"/>
      <c r="I202"/>
      <c r="J202"/>
      <c r="K202"/>
      <c r="L202"/>
      <c r="M202"/>
      <c r="N202"/>
      <c r="O202"/>
    </row>
    <row r="203" spans="3:16" x14ac:dyDescent="0.3">
      <c r="C203" s="49" t="str">
        <f>IF(ISBLANK(BurstClassHr18[[#This Row],[Spk/sec-Average]]),"",IF(BurstClassHr18[[#This Row],[Spk/sec-Average]]&lt;$B$3,"LF","HF"))</f>
        <v/>
      </c>
      <c r="D203" s="49" t="str">
        <f>IF(ISBLANK(BurstClassHr18[[#This Row],[%Spikes in Bursts-All]]),"",IF(BurstClassHr18[[#This Row],[%Spikes in Bursts-All]]&lt;$C$3,"LB","HB"))</f>
        <v/>
      </c>
      <c r="E203" s="50" t="str">
        <f t="shared" si="2"/>
        <v/>
      </c>
      <c r="F203"/>
      <c r="G203"/>
      <c r="H203"/>
      <c r="I203"/>
      <c r="J203"/>
      <c r="K203"/>
      <c r="L203"/>
      <c r="M203"/>
      <c r="N203"/>
      <c r="O203"/>
    </row>
    <row r="204" spans="3:16" x14ac:dyDescent="0.3">
      <c r="C204" s="49" t="str">
        <f>IF(ISBLANK(BurstClassHr18[[#This Row],[Spk/sec-Average]]),"",IF(BurstClassHr18[[#This Row],[Spk/sec-Average]]&lt;$B$3,"LF","HF"))</f>
        <v/>
      </c>
      <c r="D204" s="49" t="str">
        <f>IF(ISBLANK(BurstClassHr18[[#This Row],[%Spikes in Bursts-All]]),"",IF(BurstClassHr18[[#This Row],[%Spikes in Bursts-All]]&lt;$C$3,"LB","HB"))</f>
        <v/>
      </c>
      <c r="E204" s="50" t="str">
        <f t="shared" si="2"/>
        <v/>
      </c>
      <c r="F204"/>
      <c r="G204"/>
      <c r="H204"/>
      <c r="I204"/>
      <c r="J204"/>
      <c r="K204"/>
      <c r="L204"/>
      <c r="M204"/>
      <c r="N204"/>
      <c r="O204"/>
    </row>
    <row r="205" spans="3:16" x14ac:dyDescent="0.3">
      <c r="C205" s="49" t="str">
        <f>IF(ISBLANK(BurstClassHr18[[#This Row],[Spk/sec-Average]]),"",IF(BurstClassHr18[[#This Row],[Spk/sec-Average]]&lt;$B$3,"LF","HF"))</f>
        <v/>
      </c>
      <c r="D205" s="49" t="str">
        <f>IF(ISBLANK(BurstClassHr18[[#This Row],[%Spikes in Bursts-All]]),"",IF(BurstClassHr18[[#This Row],[%Spikes in Bursts-All]]&lt;$C$3,"LB","HB"))</f>
        <v/>
      </c>
      <c r="E205" s="50" t="str">
        <f t="shared" si="2"/>
        <v/>
      </c>
      <c r="F205"/>
      <c r="G205"/>
      <c r="H205"/>
      <c r="I205"/>
      <c r="J205"/>
      <c r="K205"/>
      <c r="L205"/>
      <c r="M205"/>
      <c r="N205"/>
      <c r="O205"/>
    </row>
    <row r="206" spans="3:16" x14ac:dyDescent="0.3">
      <c r="C206" s="49" t="str">
        <f>IF(ISBLANK(BurstClassHr18[[#This Row],[Spk/sec-Average]]),"",IF(BurstClassHr18[[#This Row],[Spk/sec-Average]]&lt;$B$3,"LF","HF"))</f>
        <v/>
      </c>
      <c r="D206" s="49" t="str">
        <f>IF(ISBLANK(BurstClassHr18[[#This Row],[%Spikes in Bursts-All]]),"",IF(BurstClassHr18[[#This Row],[%Spikes in Bursts-All]]&lt;$C$3,"LB","HB"))</f>
        <v/>
      </c>
      <c r="E206" s="50" t="str">
        <f t="shared" si="2"/>
        <v/>
      </c>
      <c r="F206"/>
      <c r="G206"/>
      <c r="H206"/>
      <c r="I206"/>
      <c r="J206"/>
      <c r="K206"/>
      <c r="L206"/>
      <c r="M206"/>
      <c r="N206"/>
      <c r="O206"/>
    </row>
    <row r="207" spans="3:16" x14ac:dyDescent="0.3">
      <c r="C207" s="49" t="str">
        <f>IF(ISBLANK(BurstClassHr18[[#This Row],[Spk/sec-Average]]),"",IF(BurstClassHr18[[#This Row],[Spk/sec-Average]]&lt;$B$3,"LF","HF"))</f>
        <v/>
      </c>
      <c r="D207" s="49" t="str">
        <f>IF(ISBLANK(BurstClassHr18[[#This Row],[%Spikes in Bursts-All]]),"",IF(BurstClassHr18[[#This Row],[%Spikes in Bursts-All]]&lt;$C$3,"LB","HB"))</f>
        <v/>
      </c>
      <c r="E207" s="50" t="str">
        <f t="shared" si="2"/>
        <v/>
      </c>
      <c r="F207"/>
      <c r="G207"/>
      <c r="H207"/>
      <c r="I207"/>
      <c r="J207"/>
      <c r="K207"/>
      <c r="L207"/>
      <c r="M207"/>
      <c r="N207"/>
      <c r="O207"/>
    </row>
    <row r="208" spans="3:16" x14ac:dyDescent="0.3">
      <c r="C208" s="49" t="str">
        <f>IF(ISBLANK(BurstClassHr18[[#This Row],[Spk/sec-Average]]),"",IF(BurstClassHr18[[#This Row],[Spk/sec-Average]]&lt;$B$3,"LF","HF"))</f>
        <v/>
      </c>
      <c r="D208" s="49" t="str">
        <f>IF(ISBLANK(BurstClassHr18[[#This Row],[%Spikes in Bursts-All]]),"",IF(BurstClassHr18[[#This Row],[%Spikes in Bursts-All]]&lt;$C$3,"LB","HB"))</f>
        <v/>
      </c>
      <c r="E208" s="50" t="str">
        <f t="shared" si="2"/>
        <v/>
      </c>
      <c r="F208"/>
      <c r="G208"/>
      <c r="H208"/>
      <c r="I208"/>
      <c r="J208"/>
      <c r="K208"/>
      <c r="L208"/>
      <c r="M208"/>
      <c r="N208"/>
      <c r="O208"/>
    </row>
    <row r="209" spans="3:15" x14ac:dyDescent="0.3">
      <c r="C209" s="49" t="str">
        <f>IF(ISBLANK(BurstClassHr18[[#This Row],[Spk/sec-Average]]),"",IF(BurstClassHr18[[#This Row],[Spk/sec-Average]]&lt;$B$3,"LF","HF"))</f>
        <v/>
      </c>
      <c r="D209" s="49" t="str">
        <f>IF(ISBLANK(BurstClassHr18[[#This Row],[%Spikes in Bursts-All]]),"",IF(BurstClassHr18[[#This Row],[%Spikes in Bursts-All]]&lt;$C$3,"LB","HB"))</f>
        <v/>
      </c>
      <c r="E209" s="50" t="str">
        <f t="shared" si="2"/>
        <v/>
      </c>
      <c r="F209"/>
      <c r="G209"/>
      <c r="H209"/>
      <c r="I209"/>
      <c r="J209"/>
      <c r="K209"/>
      <c r="L209"/>
      <c r="M209"/>
      <c r="N209"/>
      <c r="O209"/>
    </row>
    <row r="210" spans="3:15" x14ac:dyDescent="0.3">
      <c r="C210" s="49" t="str">
        <f>IF(ISBLANK(BurstClassHr18[[#This Row],[Spk/sec-Average]]),"",IF(BurstClassHr18[[#This Row],[Spk/sec-Average]]&lt;$B$3,"LF","HF"))</f>
        <v/>
      </c>
      <c r="D210" s="49" t="str">
        <f>IF(ISBLANK(BurstClassHr18[[#This Row],[%Spikes in Bursts-All]]),"",IF(BurstClassHr18[[#This Row],[%Spikes in Bursts-All]]&lt;$C$3,"LB","HB"))</f>
        <v/>
      </c>
      <c r="E210" s="50" t="str">
        <f t="shared" si="2"/>
        <v/>
      </c>
      <c r="F210"/>
      <c r="G210"/>
      <c r="H210"/>
      <c r="I210"/>
      <c r="J210"/>
      <c r="K210"/>
      <c r="L210"/>
      <c r="M210"/>
      <c r="N210"/>
      <c r="O210"/>
    </row>
    <row r="211" spans="3:15" x14ac:dyDescent="0.3">
      <c r="C211" s="49" t="str">
        <f>IF(ISBLANK(BurstClassHr18[[#This Row],[Spk/sec-Average]]),"",IF(BurstClassHr18[[#This Row],[Spk/sec-Average]]&lt;$B$3,"LF","HF"))</f>
        <v/>
      </c>
      <c r="D211" s="49" t="str">
        <f>IF(ISBLANK(BurstClassHr18[[#This Row],[%Spikes in Bursts-All]]),"",IF(BurstClassHr18[[#This Row],[%Spikes in Bursts-All]]&lt;$C$3,"LB","HB"))</f>
        <v/>
      </c>
      <c r="E211" s="50" t="str">
        <f t="shared" si="2"/>
        <v/>
      </c>
      <c r="F211"/>
      <c r="G211"/>
      <c r="H211"/>
      <c r="I211"/>
      <c r="J211"/>
      <c r="K211"/>
      <c r="L211"/>
      <c r="M211"/>
      <c r="N211"/>
      <c r="O211"/>
    </row>
    <row r="212" spans="3:15" x14ac:dyDescent="0.3">
      <c r="C212" s="49" t="str">
        <f>IF(ISBLANK(BurstClassHr18[[#This Row],[Spk/sec-Average]]),"",IF(BurstClassHr18[[#This Row],[Spk/sec-Average]]&lt;$B$3,"LF","HF"))</f>
        <v/>
      </c>
      <c r="D212" s="49" t="str">
        <f>IF(ISBLANK(BurstClassHr18[[#This Row],[%Spikes in Bursts-All]]),"",IF(BurstClassHr18[[#This Row],[%Spikes in Bursts-All]]&lt;$C$3,"LB","HB"))</f>
        <v/>
      </c>
      <c r="E212" s="50" t="str">
        <f t="shared" si="2"/>
        <v/>
      </c>
      <c r="F212"/>
      <c r="G212"/>
      <c r="H212"/>
      <c r="I212"/>
      <c r="J212"/>
      <c r="K212"/>
      <c r="L212"/>
      <c r="M212"/>
      <c r="N212"/>
      <c r="O212"/>
    </row>
    <row r="213" spans="3:15" x14ac:dyDescent="0.3">
      <c r="C213" s="49" t="str">
        <f>IF(ISBLANK(BurstClassHr18[[#This Row],[Spk/sec-Average]]),"",IF(BurstClassHr18[[#This Row],[Spk/sec-Average]]&lt;$B$3,"LF","HF"))</f>
        <v/>
      </c>
      <c r="D213" s="49" t="str">
        <f>IF(ISBLANK(BurstClassHr18[[#This Row],[%Spikes in Bursts-All]]),"",IF(BurstClassHr18[[#This Row],[%Spikes in Bursts-All]]&lt;$C$3,"LB","HB"))</f>
        <v/>
      </c>
      <c r="E213" s="50" t="str">
        <f t="shared" si="2"/>
        <v/>
      </c>
      <c r="F213"/>
      <c r="G213"/>
      <c r="H213"/>
      <c r="I213"/>
      <c r="J213"/>
      <c r="K213"/>
      <c r="L213"/>
      <c r="M213"/>
      <c r="N213"/>
      <c r="O213"/>
    </row>
    <row r="214" spans="3:15" x14ac:dyDescent="0.3">
      <c r="C214" s="49" t="str">
        <f>IF(ISBLANK(BurstClassHr18[[#This Row],[Spk/sec-Average]]),"",IF(BurstClassHr18[[#This Row],[Spk/sec-Average]]&lt;$B$3,"LF","HF"))</f>
        <v/>
      </c>
      <c r="D214" s="49" t="str">
        <f>IF(ISBLANK(BurstClassHr18[[#This Row],[%Spikes in Bursts-All]]),"",IF(BurstClassHr18[[#This Row],[%Spikes in Bursts-All]]&lt;$C$3,"LB","HB"))</f>
        <v/>
      </c>
      <c r="E214" s="50" t="str">
        <f t="shared" si="2"/>
        <v/>
      </c>
      <c r="F214"/>
      <c r="G214"/>
      <c r="H214"/>
      <c r="I214"/>
      <c r="J214"/>
      <c r="K214"/>
      <c r="L214"/>
      <c r="M214"/>
      <c r="N214"/>
      <c r="O214"/>
    </row>
    <row r="215" spans="3:15" x14ac:dyDescent="0.3">
      <c r="C215" s="49" t="str">
        <f>IF(ISBLANK(BurstClassHr18[[#This Row],[Spk/sec-Average]]),"",IF(BurstClassHr18[[#This Row],[Spk/sec-Average]]&lt;$B$3,"LF","HF"))</f>
        <v/>
      </c>
      <c r="D215" s="49" t="str">
        <f>IF(ISBLANK(BurstClassHr18[[#This Row],[%Spikes in Bursts-All]]),"",IF(BurstClassHr18[[#This Row],[%Spikes in Bursts-All]]&lt;$C$3,"LB","HB"))</f>
        <v/>
      </c>
      <c r="E215" s="50" t="str">
        <f t="shared" si="2"/>
        <v/>
      </c>
      <c r="F215"/>
      <c r="G215"/>
      <c r="H215"/>
      <c r="I215"/>
      <c r="J215"/>
      <c r="K215"/>
      <c r="L215"/>
      <c r="M215"/>
      <c r="N215"/>
      <c r="O215"/>
    </row>
    <row r="216" spans="3:15" x14ac:dyDescent="0.3">
      <c r="C216" s="49" t="str">
        <f>IF(ISBLANK(BurstClassHr18[[#This Row],[Spk/sec-Average]]),"",IF(BurstClassHr18[[#This Row],[Spk/sec-Average]]&lt;$B$3,"LF","HF"))</f>
        <v/>
      </c>
      <c r="D216" s="49" t="str">
        <f>IF(ISBLANK(BurstClassHr18[[#This Row],[%Spikes in Bursts-All]]),"",IF(BurstClassHr18[[#This Row],[%Spikes in Bursts-All]]&lt;$C$3,"LB","HB"))</f>
        <v/>
      </c>
      <c r="E216" s="50" t="str">
        <f t="shared" si="2"/>
        <v/>
      </c>
      <c r="F216"/>
      <c r="G216"/>
      <c r="H216"/>
      <c r="I216"/>
      <c r="J216"/>
      <c r="K216"/>
      <c r="L216"/>
      <c r="M216"/>
      <c r="N216"/>
      <c r="O216"/>
    </row>
    <row r="217" spans="3:15" x14ac:dyDescent="0.3">
      <c r="C217" s="49" t="str">
        <f>IF(ISBLANK(BurstClassHr18[[#This Row],[Spk/sec-Average]]),"",IF(BurstClassHr18[[#This Row],[Spk/sec-Average]]&lt;$B$3,"LF","HF"))</f>
        <v/>
      </c>
      <c r="D217" s="49" t="str">
        <f>IF(ISBLANK(BurstClassHr18[[#This Row],[%Spikes in Bursts-All]]),"",IF(BurstClassHr18[[#This Row],[%Spikes in Bursts-All]]&lt;$C$3,"LB","HB"))</f>
        <v/>
      </c>
      <c r="E217" s="50" t="str">
        <f t="shared" si="2"/>
        <v/>
      </c>
      <c r="F217"/>
      <c r="G217"/>
      <c r="H217"/>
      <c r="I217"/>
      <c r="J217"/>
      <c r="K217"/>
      <c r="L217"/>
      <c r="M217"/>
      <c r="N217"/>
      <c r="O217"/>
    </row>
    <row r="218" spans="3:15" x14ac:dyDescent="0.3">
      <c r="C218" s="49" t="str">
        <f>IF(ISBLANK(BurstClassHr18[[#This Row],[Spk/sec-Average]]),"",IF(BurstClassHr18[[#This Row],[Spk/sec-Average]]&lt;$B$3,"LF","HF"))</f>
        <v/>
      </c>
      <c r="D218" s="49" t="str">
        <f>IF(ISBLANK(BurstClassHr18[[#This Row],[%Spikes in Bursts-All]]),"",IF(BurstClassHr18[[#This Row],[%Spikes in Bursts-All]]&lt;$C$3,"LB","HB"))</f>
        <v/>
      </c>
      <c r="E218" s="50" t="str">
        <f t="shared" ref="E218:E281" si="3">CONCATENATE(C218,D218)</f>
        <v/>
      </c>
      <c r="F218"/>
      <c r="G218"/>
      <c r="H218"/>
      <c r="I218"/>
      <c r="J218"/>
      <c r="K218"/>
      <c r="L218"/>
      <c r="M218"/>
      <c r="N218"/>
      <c r="O218"/>
    </row>
    <row r="219" spans="3:15" x14ac:dyDescent="0.3">
      <c r="C219" s="49" t="str">
        <f>IF(ISBLANK(BurstClassHr18[[#This Row],[Spk/sec-Average]]),"",IF(BurstClassHr18[[#This Row],[Spk/sec-Average]]&lt;$B$3,"LF","HF"))</f>
        <v/>
      </c>
      <c r="D219" s="49" t="str">
        <f>IF(ISBLANK(BurstClassHr18[[#This Row],[%Spikes in Bursts-All]]),"",IF(BurstClassHr18[[#This Row],[%Spikes in Bursts-All]]&lt;$C$3,"LB","HB"))</f>
        <v/>
      </c>
      <c r="E219" s="50" t="str">
        <f t="shared" si="3"/>
        <v/>
      </c>
      <c r="F219"/>
      <c r="G219"/>
      <c r="H219"/>
      <c r="I219"/>
      <c r="J219"/>
      <c r="K219"/>
      <c r="L219"/>
      <c r="M219"/>
      <c r="N219"/>
      <c r="O219"/>
    </row>
    <row r="220" spans="3:15" x14ac:dyDescent="0.3">
      <c r="C220" s="49" t="str">
        <f>IF(ISBLANK(BurstClassHr18[[#This Row],[Spk/sec-Average]]),"",IF(BurstClassHr18[[#This Row],[Spk/sec-Average]]&lt;$B$3,"LF","HF"))</f>
        <v/>
      </c>
      <c r="D220" s="49" t="str">
        <f>IF(ISBLANK(BurstClassHr18[[#This Row],[%Spikes in Bursts-All]]),"",IF(BurstClassHr18[[#This Row],[%Spikes in Bursts-All]]&lt;$C$3,"LB","HB"))</f>
        <v/>
      </c>
      <c r="E220" s="50" t="str">
        <f t="shared" si="3"/>
        <v/>
      </c>
      <c r="F220"/>
      <c r="G220"/>
      <c r="H220"/>
      <c r="I220"/>
      <c r="J220"/>
      <c r="K220"/>
      <c r="L220"/>
      <c r="M220"/>
      <c r="N220"/>
      <c r="O220"/>
    </row>
    <row r="221" spans="3:15" x14ac:dyDescent="0.3">
      <c r="C221" s="49" t="str">
        <f>IF(ISBLANK(BurstClassHr18[[#This Row],[Spk/sec-Average]]),"",IF(BurstClassHr18[[#This Row],[Spk/sec-Average]]&lt;$B$3,"LF","HF"))</f>
        <v/>
      </c>
      <c r="D221" s="49" t="str">
        <f>IF(ISBLANK(BurstClassHr18[[#This Row],[%Spikes in Bursts-All]]),"",IF(BurstClassHr18[[#This Row],[%Spikes in Bursts-All]]&lt;$C$3,"LB","HB"))</f>
        <v/>
      </c>
      <c r="E221" s="50" t="str">
        <f t="shared" si="3"/>
        <v/>
      </c>
      <c r="F221"/>
      <c r="G221"/>
      <c r="H221"/>
      <c r="I221"/>
      <c r="J221"/>
      <c r="K221"/>
      <c r="L221"/>
      <c r="M221"/>
      <c r="N221"/>
      <c r="O221"/>
    </row>
    <row r="222" spans="3:15" x14ac:dyDescent="0.3">
      <c r="C222" s="49" t="str">
        <f>IF(ISBLANK(BurstClassHr18[[#This Row],[Spk/sec-Average]]),"",IF(BurstClassHr18[[#This Row],[Spk/sec-Average]]&lt;$B$3,"LF","HF"))</f>
        <v/>
      </c>
      <c r="D222" s="49" t="str">
        <f>IF(ISBLANK(BurstClassHr18[[#This Row],[%Spikes in Bursts-All]]),"",IF(BurstClassHr18[[#This Row],[%Spikes in Bursts-All]]&lt;$C$3,"LB","HB"))</f>
        <v/>
      </c>
      <c r="E222" s="50" t="str">
        <f t="shared" si="3"/>
        <v/>
      </c>
      <c r="F222"/>
      <c r="G222"/>
      <c r="H222"/>
      <c r="I222"/>
      <c r="J222"/>
      <c r="K222"/>
      <c r="L222"/>
      <c r="M222"/>
      <c r="N222"/>
      <c r="O222"/>
    </row>
    <row r="223" spans="3:15" x14ac:dyDescent="0.3">
      <c r="C223" s="49" t="str">
        <f>IF(ISBLANK(BurstClassHr18[[#This Row],[Spk/sec-Average]]),"",IF(BurstClassHr18[[#This Row],[Spk/sec-Average]]&lt;$B$3,"LF","HF"))</f>
        <v/>
      </c>
      <c r="D223" s="49" t="str">
        <f>IF(ISBLANK(BurstClassHr18[[#This Row],[%Spikes in Bursts-All]]),"",IF(BurstClassHr18[[#This Row],[%Spikes in Bursts-All]]&lt;$C$3,"LB","HB"))</f>
        <v/>
      </c>
      <c r="E223" s="50" t="str">
        <f t="shared" si="3"/>
        <v/>
      </c>
      <c r="F223"/>
      <c r="G223"/>
      <c r="H223"/>
      <c r="I223"/>
      <c r="J223"/>
      <c r="K223"/>
      <c r="L223"/>
      <c r="M223"/>
      <c r="N223"/>
      <c r="O223"/>
    </row>
    <row r="224" spans="3:15" x14ac:dyDescent="0.3">
      <c r="C224" s="49" t="str">
        <f>IF(ISBLANK(BurstClassHr18[[#This Row],[Spk/sec-Average]]),"",IF(BurstClassHr18[[#This Row],[Spk/sec-Average]]&lt;$B$3,"LF","HF"))</f>
        <v/>
      </c>
      <c r="D224" s="49" t="str">
        <f>IF(ISBLANK(BurstClassHr18[[#This Row],[%Spikes in Bursts-All]]),"",IF(BurstClassHr18[[#This Row],[%Spikes in Bursts-All]]&lt;$C$3,"LB","HB"))</f>
        <v/>
      </c>
      <c r="E224" s="50" t="str">
        <f t="shared" si="3"/>
        <v/>
      </c>
      <c r="F224"/>
      <c r="G224"/>
      <c r="H224"/>
      <c r="I224"/>
      <c r="J224"/>
      <c r="K224"/>
      <c r="L224"/>
      <c r="M224"/>
      <c r="N224"/>
      <c r="O224"/>
    </row>
    <row r="225" spans="3:15" x14ac:dyDescent="0.3">
      <c r="C225" s="49" t="str">
        <f>IF(ISBLANK(BurstClassHr18[[#This Row],[Spk/sec-Average]]),"",IF(BurstClassHr18[[#This Row],[Spk/sec-Average]]&lt;$B$3,"LF","HF"))</f>
        <v/>
      </c>
      <c r="D225" s="49" t="str">
        <f>IF(ISBLANK(BurstClassHr18[[#This Row],[%Spikes in Bursts-All]]),"",IF(BurstClassHr18[[#This Row],[%Spikes in Bursts-All]]&lt;$C$3,"LB","HB"))</f>
        <v/>
      </c>
      <c r="E225" s="50" t="str">
        <f t="shared" si="3"/>
        <v/>
      </c>
      <c r="F225"/>
      <c r="G225"/>
      <c r="H225"/>
      <c r="I225"/>
      <c r="J225"/>
      <c r="K225"/>
      <c r="L225"/>
      <c r="M225"/>
      <c r="N225"/>
      <c r="O225"/>
    </row>
    <row r="226" spans="3:15" x14ac:dyDescent="0.3">
      <c r="C226" s="49" t="str">
        <f>IF(ISBLANK(BurstClassHr18[[#This Row],[Spk/sec-Average]]),"",IF(BurstClassHr18[[#This Row],[Spk/sec-Average]]&lt;$B$3,"LF","HF"))</f>
        <v/>
      </c>
      <c r="D226" s="49" t="str">
        <f>IF(ISBLANK(BurstClassHr18[[#This Row],[%Spikes in Bursts-All]]),"",IF(BurstClassHr18[[#This Row],[%Spikes in Bursts-All]]&lt;$C$3,"LB","HB"))</f>
        <v/>
      </c>
      <c r="E226" s="50" t="str">
        <f t="shared" si="3"/>
        <v/>
      </c>
      <c r="F226"/>
      <c r="G226"/>
      <c r="H226"/>
      <c r="I226"/>
      <c r="J226"/>
      <c r="K226"/>
      <c r="L226"/>
      <c r="M226"/>
      <c r="N226"/>
      <c r="O226"/>
    </row>
    <row r="227" spans="3:15" x14ac:dyDescent="0.3">
      <c r="C227" s="49" t="str">
        <f>IF(ISBLANK(BurstClassHr18[[#This Row],[Spk/sec-Average]]),"",IF(BurstClassHr18[[#This Row],[Spk/sec-Average]]&lt;$B$3,"LF","HF"))</f>
        <v/>
      </c>
      <c r="D227" s="49" t="str">
        <f>IF(ISBLANK(BurstClassHr18[[#This Row],[%Spikes in Bursts-All]]),"",IF(BurstClassHr18[[#This Row],[%Spikes in Bursts-All]]&lt;$C$3,"LB","HB"))</f>
        <v/>
      </c>
      <c r="E227" s="50" t="str">
        <f t="shared" si="3"/>
        <v/>
      </c>
      <c r="F227"/>
      <c r="G227"/>
      <c r="H227"/>
      <c r="I227"/>
      <c r="J227"/>
      <c r="K227"/>
      <c r="L227"/>
      <c r="M227"/>
      <c r="N227"/>
      <c r="O227"/>
    </row>
    <row r="228" spans="3:15" x14ac:dyDescent="0.3">
      <c r="C228" s="49" t="str">
        <f>IF(ISBLANK(BurstClassHr18[[#This Row],[Spk/sec-Average]]),"",IF(BurstClassHr18[[#This Row],[Spk/sec-Average]]&lt;$B$3,"LF","HF"))</f>
        <v/>
      </c>
      <c r="D228" s="49" t="str">
        <f>IF(ISBLANK(BurstClassHr18[[#This Row],[%Spikes in Bursts-All]]),"",IF(BurstClassHr18[[#This Row],[%Spikes in Bursts-All]]&lt;$C$3,"LB","HB"))</f>
        <v/>
      </c>
      <c r="E228" s="50" t="str">
        <f t="shared" si="3"/>
        <v/>
      </c>
      <c r="F228"/>
      <c r="G228"/>
      <c r="H228"/>
      <c r="I228"/>
      <c r="J228"/>
      <c r="K228"/>
      <c r="L228"/>
      <c r="M228"/>
      <c r="N228"/>
      <c r="O228"/>
    </row>
    <row r="229" spans="3:15" x14ac:dyDescent="0.3">
      <c r="C229" s="49" t="str">
        <f>IF(ISBLANK(BurstClassHr18[[#This Row],[Spk/sec-Average]]),"",IF(BurstClassHr18[[#This Row],[Spk/sec-Average]]&lt;$B$3,"LF","HF"))</f>
        <v/>
      </c>
      <c r="D229" s="49" t="str">
        <f>IF(ISBLANK(BurstClassHr18[[#This Row],[%Spikes in Bursts-All]]),"",IF(BurstClassHr18[[#This Row],[%Spikes in Bursts-All]]&lt;$C$3,"LB","HB"))</f>
        <v/>
      </c>
      <c r="E229" s="50" t="str">
        <f t="shared" si="3"/>
        <v/>
      </c>
      <c r="F229"/>
      <c r="G229"/>
      <c r="H229"/>
      <c r="I229"/>
      <c r="J229"/>
      <c r="K229"/>
      <c r="L229"/>
      <c r="M229"/>
      <c r="N229"/>
      <c r="O229"/>
    </row>
    <row r="230" spans="3:15" x14ac:dyDescent="0.3">
      <c r="C230" s="49" t="str">
        <f>IF(ISBLANK(BurstClassHr18[[#This Row],[Spk/sec-Average]]),"",IF(BurstClassHr18[[#This Row],[Spk/sec-Average]]&lt;$B$3,"LF","HF"))</f>
        <v/>
      </c>
      <c r="D230" s="49" t="str">
        <f>IF(ISBLANK(BurstClassHr18[[#This Row],[%Spikes in Bursts-All]]),"",IF(BurstClassHr18[[#This Row],[%Spikes in Bursts-All]]&lt;$C$3,"LB","HB"))</f>
        <v/>
      </c>
      <c r="E230" s="50" t="str">
        <f t="shared" si="3"/>
        <v/>
      </c>
      <c r="F230"/>
      <c r="G230"/>
      <c r="H230"/>
      <c r="I230"/>
      <c r="J230"/>
      <c r="K230"/>
      <c r="L230"/>
      <c r="M230"/>
      <c r="N230"/>
      <c r="O230"/>
    </row>
    <row r="231" spans="3:15" x14ac:dyDescent="0.3">
      <c r="C231" s="49" t="str">
        <f>IF(ISBLANK(BurstClassHr18[[#This Row],[Spk/sec-Average]]),"",IF(BurstClassHr18[[#This Row],[Spk/sec-Average]]&lt;$B$3,"LF","HF"))</f>
        <v/>
      </c>
      <c r="D231" s="49" t="str">
        <f>IF(ISBLANK(BurstClassHr18[[#This Row],[%Spikes in Bursts-All]]),"",IF(BurstClassHr18[[#This Row],[%Spikes in Bursts-All]]&lt;$C$3,"LB","HB"))</f>
        <v/>
      </c>
      <c r="E231" s="50" t="str">
        <f t="shared" si="3"/>
        <v/>
      </c>
      <c r="F231"/>
      <c r="G231"/>
      <c r="H231"/>
      <c r="I231"/>
      <c r="J231"/>
      <c r="K231"/>
      <c r="L231"/>
      <c r="M231"/>
      <c r="N231"/>
      <c r="O231"/>
    </row>
    <row r="232" spans="3:15" x14ac:dyDescent="0.3">
      <c r="C232" s="49" t="str">
        <f>IF(ISBLANK(BurstClassHr18[[#This Row],[Spk/sec-Average]]),"",IF(BurstClassHr18[[#This Row],[Spk/sec-Average]]&lt;$B$3,"LF","HF"))</f>
        <v/>
      </c>
      <c r="D232" s="49" t="str">
        <f>IF(ISBLANK(BurstClassHr18[[#This Row],[%Spikes in Bursts-All]]),"",IF(BurstClassHr18[[#This Row],[%Spikes in Bursts-All]]&lt;$C$3,"LB","HB"))</f>
        <v/>
      </c>
      <c r="E232" s="50" t="str">
        <f t="shared" si="3"/>
        <v/>
      </c>
      <c r="F232"/>
      <c r="G232"/>
      <c r="H232"/>
      <c r="I232"/>
      <c r="J232"/>
      <c r="K232"/>
      <c r="L232"/>
      <c r="M232"/>
      <c r="N232"/>
      <c r="O232"/>
    </row>
    <row r="233" spans="3:15" x14ac:dyDescent="0.3">
      <c r="C233" s="49" t="str">
        <f>IF(ISBLANK(BurstClassHr18[[#This Row],[Spk/sec-Average]]),"",IF(BurstClassHr18[[#This Row],[Spk/sec-Average]]&lt;$B$3,"LF","HF"))</f>
        <v/>
      </c>
      <c r="D233" s="49" t="str">
        <f>IF(ISBLANK(BurstClassHr18[[#This Row],[%Spikes in Bursts-All]]),"",IF(BurstClassHr18[[#This Row],[%Spikes in Bursts-All]]&lt;$C$3,"LB","HB"))</f>
        <v/>
      </c>
      <c r="E233" s="50" t="str">
        <f t="shared" si="3"/>
        <v/>
      </c>
      <c r="F233"/>
      <c r="G233"/>
      <c r="H233"/>
      <c r="I233"/>
      <c r="J233"/>
      <c r="K233"/>
      <c r="L233"/>
      <c r="M233"/>
      <c r="N233"/>
      <c r="O233"/>
    </row>
    <row r="234" spans="3:15" x14ac:dyDescent="0.3">
      <c r="C234" s="49" t="str">
        <f>IF(ISBLANK(BurstClassHr18[[#This Row],[Spk/sec-Average]]),"",IF(BurstClassHr18[[#This Row],[Spk/sec-Average]]&lt;$B$3,"LF","HF"))</f>
        <v/>
      </c>
      <c r="D234" s="49" t="str">
        <f>IF(ISBLANK(BurstClassHr18[[#This Row],[%Spikes in Bursts-All]]),"",IF(BurstClassHr18[[#This Row],[%Spikes in Bursts-All]]&lt;$C$3,"LB","HB"))</f>
        <v/>
      </c>
      <c r="E234" s="50" t="str">
        <f t="shared" si="3"/>
        <v/>
      </c>
      <c r="F234"/>
      <c r="G234"/>
      <c r="H234"/>
      <c r="I234"/>
      <c r="J234"/>
      <c r="K234"/>
      <c r="L234"/>
      <c r="M234"/>
      <c r="N234"/>
      <c r="O234"/>
    </row>
    <row r="235" spans="3:15" x14ac:dyDescent="0.3">
      <c r="C235" s="49" t="str">
        <f>IF(ISBLANK(BurstClassHr18[[#This Row],[Spk/sec-Average]]),"",IF(BurstClassHr18[[#This Row],[Spk/sec-Average]]&lt;$B$3,"LF","HF"))</f>
        <v/>
      </c>
      <c r="D235" s="49" t="str">
        <f>IF(ISBLANK(BurstClassHr18[[#This Row],[%Spikes in Bursts-All]]),"",IF(BurstClassHr18[[#This Row],[%Spikes in Bursts-All]]&lt;$C$3,"LB","HB"))</f>
        <v/>
      </c>
      <c r="E235" s="50" t="str">
        <f t="shared" si="3"/>
        <v/>
      </c>
      <c r="F235"/>
      <c r="G235"/>
      <c r="H235"/>
      <c r="I235"/>
      <c r="J235"/>
      <c r="K235"/>
      <c r="L235"/>
      <c r="M235"/>
      <c r="N235"/>
      <c r="O235"/>
    </row>
    <row r="236" spans="3:15" x14ac:dyDescent="0.3">
      <c r="C236" s="49" t="str">
        <f>IF(ISBLANK(BurstClassHr18[[#This Row],[Spk/sec-Average]]),"",IF(BurstClassHr18[[#This Row],[Spk/sec-Average]]&lt;$B$3,"LF","HF"))</f>
        <v/>
      </c>
      <c r="D236" s="49" t="str">
        <f>IF(ISBLANK(BurstClassHr18[[#This Row],[%Spikes in Bursts-All]]),"",IF(BurstClassHr18[[#This Row],[%Spikes in Bursts-All]]&lt;$C$3,"LB","HB"))</f>
        <v/>
      </c>
      <c r="E236" s="50" t="str">
        <f t="shared" si="3"/>
        <v/>
      </c>
      <c r="F236"/>
      <c r="G236"/>
      <c r="H236"/>
      <c r="I236"/>
      <c r="J236"/>
      <c r="K236"/>
      <c r="L236"/>
      <c r="M236"/>
      <c r="N236"/>
      <c r="O236"/>
    </row>
    <row r="237" spans="3:15" x14ac:dyDescent="0.3">
      <c r="C237" s="49" t="str">
        <f>IF(ISBLANK(BurstClassHr18[[#This Row],[Spk/sec-Average]]),"",IF(BurstClassHr18[[#This Row],[Spk/sec-Average]]&lt;$B$3,"LF","HF"))</f>
        <v/>
      </c>
      <c r="D237" s="49" t="str">
        <f>IF(ISBLANK(BurstClassHr18[[#This Row],[%Spikes in Bursts-All]]),"",IF(BurstClassHr18[[#This Row],[%Spikes in Bursts-All]]&lt;$C$3,"LB","HB"))</f>
        <v/>
      </c>
      <c r="E237" s="50" t="str">
        <f t="shared" si="3"/>
        <v/>
      </c>
      <c r="F237"/>
      <c r="G237"/>
      <c r="H237"/>
      <c r="I237"/>
      <c r="J237"/>
      <c r="K237"/>
      <c r="L237"/>
      <c r="M237"/>
      <c r="N237"/>
      <c r="O237"/>
    </row>
    <row r="238" spans="3:15" x14ac:dyDescent="0.3">
      <c r="C238" s="49" t="str">
        <f>IF(ISBLANK(BurstClassHr18[[#This Row],[Spk/sec-Average]]),"",IF(BurstClassHr18[[#This Row],[Spk/sec-Average]]&lt;$B$3,"LF","HF"))</f>
        <v/>
      </c>
      <c r="D238" s="49" t="str">
        <f>IF(ISBLANK(BurstClassHr18[[#This Row],[%Spikes in Bursts-All]]),"",IF(BurstClassHr18[[#This Row],[%Spikes in Bursts-All]]&lt;$C$3,"LB","HB"))</f>
        <v/>
      </c>
      <c r="E238" s="50" t="str">
        <f t="shared" si="3"/>
        <v/>
      </c>
      <c r="F238"/>
      <c r="G238"/>
      <c r="H238"/>
      <c r="I238"/>
      <c r="J238"/>
      <c r="K238"/>
      <c r="L238"/>
      <c r="M238"/>
      <c r="N238"/>
      <c r="O238"/>
    </row>
    <row r="239" spans="3:15" x14ac:dyDescent="0.3">
      <c r="C239" s="49" t="str">
        <f>IF(ISBLANK(BurstClassHr18[[#This Row],[Spk/sec-Average]]),"",IF(BurstClassHr18[[#This Row],[Spk/sec-Average]]&lt;$B$3,"LF","HF"))</f>
        <v/>
      </c>
      <c r="D239" s="49" t="str">
        <f>IF(ISBLANK(BurstClassHr18[[#This Row],[%Spikes in Bursts-All]]),"",IF(BurstClassHr18[[#This Row],[%Spikes in Bursts-All]]&lt;$C$3,"LB","HB"))</f>
        <v/>
      </c>
      <c r="E239" s="50" t="str">
        <f t="shared" si="3"/>
        <v/>
      </c>
      <c r="F239"/>
      <c r="G239"/>
      <c r="H239"/>
      <c r="I239"/>
      <c r="J239"/>
      <c r="K239"/>
      <c r="L239"/>
      <c r="M239"/>
      <c r="N239"/>
      <c r="O239"/>
    </row>
    <row r="240" spans="3:15" x14ac:dyDescent="0.3">
      <c r="C240" s="49" t="str">
        <f>IF(ISBLANK(BurstClassHr18[[#This Row],[Spk/sec-Average]]),"",IF(BurstClassHr18[[#This Row],[Spk/sec-Average]]&lt;$B$3,"LF","HF"))</f>
        <v/>
      </c>
      <c r="D240" s="49" t="str">
        <f>IF(ISBLANK(BurstClassHr18[[#This Row],[%Spikes in Bursts-All]]),"",IF(BurstClassHr18[[#This Row],[%Spikes in Bursts-All]]&lt;$C$3,"LB","HB"))</f>
        <v/>
      </c>
      <c r="E240" s="50" t="str">
        <f t="shared" si="3"/>
        <v/>
      </c>
      <c r="F240"/>
      <c r="G240"/>
      <c r="H240"/>
      <c r="I240"/>
      <c r="J240"/>
      <c r="K240"/>
      <c r="L240"/>
      <c r="M240"/>
      <c r="N240"/>
      <c r="O240"/>
    </row>
    <row r="241" spans="3:15" x14ac:dyDescent="0.3">
      <c r="C241" s="49" t="str">
        <f>IF(ISBLANK(BurstClassHr18[[#This Row],[Spk/sec-Average]]),"",IF(BurstClassHr18[[#This Row],[Spk/sec-Average]]&lt;$B$3,"LF","HF"))</f>
        <v/>
      </c>
      <c r="D241" s="49" t="str">
        <f>IF(ISBLANK(BurstClassHr18[[#This Row],[%Spikes in Bursts-All]]),"",IF(BurstClassHr18[[#This Row],[%Spikes in Bursts-All]]&lt;$C$3,"LB","HB"))</f>
        <v/>
      </c>
      <c r="E241" s="50" t="str">
        <f t="shared" si="3"/>
        <v/>
      </c>
      <c r="F241"/>
      <c r="G241"/>
      <c r="H241"/>
      <c r="I241"/>
      <c r="J241"/>
      <c r="K241"/>
      <c r="L241"/>
      <c r="M241"/>
      <c r="N241"/>
      <c r="O241"/>
    </row>
    <row r="242" spans="3:15" x14ac:dyDescent="0.3">
      <c r="C242" s="49" t="str">
        <f>IF(ISBLANK(BurstClassHr18[[#This Row],[Spk/sec-Average]]),"",IF(BurstClassHr18[[#This Row],[Spk/sec-Average]]&lt;$B$3,"LF","HF"))</f>
        <v/>
      </c>
      <c r="D242" s="49" t="str">
        <f>IF(ISBLANK(BurstClassHr18[[#This Row],[%Spikes in Bursts-All]]),"",IF(BurstClassHr18[[#This Row],[%Spikes in Bursts-All]]&lt;$C$3,"LB","HB"))</f>
        <v/>
      </c>
      <c r="E242" s="50" t="str">
        <f t="shared" si="3"/>
        <v/>
      </c>
      <c r="F242"/>
      <c r="G242"/>
      <c r="H242"/>
      <c r="I242"/>
      <c r="J242"/>
      <c r="K242"/>
      <c r="L242"/>
      <c r="M242"/>
      <c r="N242"/>
      <c r="O242"/>
    </row>
    <row r="243" spans="3:15" x14ac:dyDescent="0.3">
      <c r="C243" s="49" t="str">
        <f>IF(ISBLANK(BurstClassHr18[[#This Row],[Spk/sec-Average]]),"",IF(BurstClassHr18[[#This Row],[Spk/sec-Average]]&lt;$B$3,"LF","HF"))</f>
        <v/>
      </c>
      <c r="D243" s="49" t="str">
        <f>IF(ISBLANK(BurstClassHr18[[#This Row],[%Spikes in Bursts-All]]),"",IF(BurstClassHr18[[#This Row],[%Spikes in Bursts-All]]&lt;$C$3,"LB","HB"))</f>
        <v/>
      </c>
      <c r="E243" s="50" t="str">
        <f t="shared" si="3"/>
        <v/>
      </c>
      <c r="F243"/>
      <c r="G243"/>
      <c r="H243"/>
      <c r="I243"/>
      <c r="J243"/>
      <c r="K243"/>
      <c r="L243"/>
      <c r="M243"/>
      <c r="N243"/>
      <c r="O243"/>
    </row>
    <row r="244" spans="3:15" x14ac:dyDescent="0.3">
      <c r="C244" s="49" t="str">
        <f>IF(ISBLANK(BurstClassHr18[[#This Row],[Spk/sec-Average]]),"",IF(BurstClassHr18[[#This Row],[Spk/sec-Average]]&lt;$B$3,"LF","HF"))</f>
        <v/>
      </c>
      <c r="D244" s="49" t="str">
        <f>IF(ISBLANK(BurstClassHr18[[#This Row],[%Spikes in Bursts-All]]),"",IF(BurstClassHr18[[#This Row],[%Spikes in Bursts-All]]&lt;$C$3,"LB","HB"))</f>
        <v/>
      </c>
      <c r="E244" s="50" t="str">
        <f t="shared" si="3"/>
        <v/>
      </c>
      <c r="F244"/>
      <c r="G244"/>
      <c r="H244"/>
      <c r="I244"/>
      <c r="J244"/>
      <c r="K244"/>
      <c r="L244"/>
      <c r="M244"/>
      <c r="N244"/>
      <c r="O244"/>
    </row>
    <row r="245" spans="3:15" x14ac:dyDescent="0.3">
      <c r="C245" s="49" t="str">
        <f>IF(ISBLANK(BurstClassHr18[[#This Row],[Spk/sec-Average]]),"",IF(BurstClassHr18[[#This Row],[Spk/sec-Average]]&lt;$B$3,"LF","HF"))</f>
        <v/>
      </c>
      <c r="D245" s="49" t="str">
        <f>IF(ISBLANK(BurstClassHr18[[#This Row],[%Spikes in Bursts-All]]),"",IF(BurstClassHr18[[#This Row],[%Spikes in Bursts-All]]&lt;$C$3,"LB","HB"))</f>
        <v/>
      </c>
      <c r="E245" s="50" t="str">
        <f t="shared" si="3"/>
        <v/>
      </c>
      <c r="F245"/>
      <c r="G245"/>
      <c r="H245"/>
      <c r="I245"/>
      <c r="J245"/>
      <c r="K245"/>
      <c r="L245"/>
      <c r="M245"/>
      <c r="N245"/>
      <c r="O245"/>
    </row>
    <row r="246" spans="3:15" x14ac:dyDescent="0.3">
      <c r="C246" s="49" t="str">
        <f>IF(ISBLANK(BurstClassHr18[[#This Row],[Spk/sec-Average]]),"",IF(BurstClassHr18[[#This Row],[Spk/sec-Average]]&lt;$B$3,"LF","HF"))</f>
        <v/>
      </c>
      <c r="D246" s="49" t="str">
        <f>IF(ISBLANK(BurstClassHr18[[#This Row],[%Spikes in Bursts-All]]),"",IF(BurstClassHr18[[#This Row],[%Spikes in Bursts-All]]&lt;$C$3,"LB","HB"))</f>
        <v/>
      </c>
      <c r="E246" s="50" t="str">
        <f t="shared" si="3"/>
        <v/>
      </c>
      <c r="F246"/>
      <c r="G246"/>
      <c r="H246"/>
      <c r="I246"/>
      <c r="J246"/>
      <c r="K246"/>
      <c r="L246"/>
      <c r="M246"/>
      <c r="N246"/>
      <c r="O246"/>
    </row>
    <row r="247" spans="3:15" x14ac:dyDescent="0.3">
      <c r="C247" s="49" t="str">
        <f>IF(ISBLANK(BurstClassHr18[[#This Row],[Spk/sec-Average]]),"",IF(BurstClassHr18[[#This Row],[Spk/sec-Average]]&lt;$B$3,"LF","HF"))</f>
        <v/>
      </c>
      <c r="D247" s="49" t="str">
        <f>IF(ISBLANK(BurstClassHr18[[#This Row],[%Spikes in Bursts-All]]),"",IF(BurstClassHr18[[#This Row],[%Spikes in Bursts-All]]&lt;$C$3,"LB","HB"))</f>
        <v/>
      </c>
      <c r="E247" s="50" t="str">
        <f t="shared" si="3"/>
        <v/>
      </c>
      <c r="F247"/>
      <c r="G247"/>
      <c r="H247"/>
      <c r="I247"/>
      <c r="J247"/>
      <c r="K247"/>
      <c r="L247"/>
      <c r="M247"/>
      <c r="N247"/>
      <c r="O247"/>
    </row>
    <row r="248" spans="3:15" x14ac:dyDescent="0.3">
      <c r="C248" s="49" t="str">
        <f>IF(ISBLANK(BurstClassHr18[[#This Row],[Spk/sec-Average]]),"",IF(BurstClassHr18[[#This Row],[Spk/sec-Average]]&lt;$B$3,"LF","HF"))</f>
        <v/>
      </c>
      <c r="D248" s="49" t="str">
        <f>IF(ISBLANK(BurstClassHr18[[#This Row],[%Spikes in Bursts-All]]),"",IF(BurstClassHr18[[#This Row],[%Spikes in Bursts-All]]&lt;$C$3,"LB","HB"))</f>
        <v/>
      </c>
      <c r="E248" s="50" t="str">
        <f t="shared" si="3"/>
        <v/>
      </c>
      <c r="F248"/>
      <c r="G248"/>
      <c r="H248"/>
      <c r="I248"/>
      <c r="J248"/>
      <c r="K248"/>
      <c r="L248"/>
      <c r="M248"/>
      <c r="N248"/>
      <c r="O248"/>
    </row>
    <row r="249" spans="3:15" x14ac:dyDescent="0.3">
      <c r="C249" s="49" t="str">
        <f>IF(ISBLANK(BurstClassHr18[[#This Row],[Spk/sec-Average]]),"",IF(BurstClassHr18[[#This Row],[Spk/sec-Average]]&lt;$B$3,"LF","HF"))</f>
        <v/>
      </c>
      <c r="D249" s="49" t="str">
        <f>IF(ISBLANK(BurstClassHr18[[#This Row],[%Spikes in Bursts-All]]),"",IF(BurstClassHr18[[#This Row],[%Spikes in Bursts-All]]&lt;$C$3,"LB","HB"))</f>
        <v/>
      </c>
      <c r="E249" s="50" t="str">
        <f t="shared" si="3"/>
        <v/>
      </c>
      <c r="F249"/>
      <c r="G249"/>
      <c r="H249"/>
      <c r="I249"/>
      <c r="J249"/>
      <c r="K249"/>
      <c r="L249"/>
      <c r="M249"/>
      <c r="N249"/>
      <c r="O249"/>
    </row>
    <row r="250" spans="3:15" x14ac:dyDescent="0.3">
      <c r="C250" s="49" t="str">
        <f>IF(ISBLANK(BurstClassHr18[[#This Row],[Spk/sec-Average]]),"",IF(BurstClassHr18[[#This Row],[Spk/sec-Average]]&lt;$B$3,"LF","HF"))</f>
        <v/>
      </c>
      <c r="D250" s="49" t="str">
        <f>IF(ISBLANK(BurstClassHr18[[#This Row],[%Spikes in Bursts-All]]),"",IF(BurstClassHr18[[#This Row],[%Spikes in Bursts-All]]&lt;$C$3,"LB","HB"))</f>
        <v/>
      </c>
      <c r="E250" s="50" t="str">
        <f t="shared" si="3"/>
        <v/>
      </c>
      <c r="F250"/>
      <c r="G250"/>
      <c r="H250"/>
      <c r="I250"/>
      <c r="J250"/>
      <c r="K250"/>
      <c r="L250"/>
      <c r="M250"/>
      <c r="N250"/>
      <c r="O250"/>
    </row>
    <row r="251" spans="3:15" x14ac:dyDescent="0.3">
      <c r="C251" s="49" t="str">
        <f>IF(ISBLANK(BurstClassHr18[[#This Row],[Spk/sec-Average]]),"",IF(BurstClassHr18[[#This Row],[Spk/sec-Average]]&lt;$B$3,"LF","HF"))</f>
        <v/>
      </c>
      <c r="D251" s="49" t="str">
        <f>IF(ISBLANK(BurstClassHr18[[#This Row],[%Spikes in Bursts-All]]),"",IF(BurstClassHr18[[#This Row],[%Spikes in Bursts-All]]&lt;$C$3,"LB","HB"))</f>
        <v/>
      </c>
      <c r="E251" s="50" t="str">
        <f t="shared" si="3"/>
        <v/>
      </c>
      <c r="F251"/>
      <c r="G251"/>
      <c r="H251"/>
      <c r="I251"/>
      <c r="J251"/>
      <c r="K251"/>
      <c r="L251"/>
      <c r="M251"/>
      <c r="N251"/>
      <c r="O251"/>
    </row>
    <row r="252" spans="3:15" x14ac:dyDescent="0.3">
      <c r="C252" s="49" t="str">
        <f>IF(ISBLANK(BurstClassHr18[[#This Row],[Spk/sec-Average]]),"",IF(BurstClassHr18[[#This Row],[Spk/sec-Average]]&lt;$B$3,"LF","HF"))</f>
        <v/>
      </c>
      <c r="D252" s="49" t="str">
        <f>IF(ISBLANK(BurstClassHr18[[#This Row],[%Spikes in Bursts-All]]),"",IF(BurstClassHr18[[#This Row],[%Spikes in Bursts-All]]&lt;$C$3,"LB","HB"))</f>
        <v/>
      </c>
      <c r="E252" s="50" t="str">
        <f t="shared" si="3"/>
        <v/>
      </c>
      <c r="F252"/>
      <c r="G252"/>
      <c r="H252"/>
      <c r="I252"/>
      <c r="J252"/>
      <c r="K252"/>
      <c r="L252"/>
      <c r="M252"/>
      <c r="N252"/>
      <c r="O252"/>
    </row>
    <row r="253" spans="3:15" x14ac:dyDescent="0.3">
      <c r="C253" s="49" t="str">
        <f>IF(ISBLANK(BurstClassHr18[[#This Row],[Spk/sec-Average]]),"",IF(BurstClassHr18[[#This Row],[Spk/sec-Average]]&lt;$B$3,"LF","HF"))</f>
        <v/>
      </c>
      <c r="D253" s="49" t="str">
        <f>IF(ISBLANK(BurstClassHr18[[#This Row],[%Spikes in Bursts-All]]),"",IF(BurstClassHr18[[#This Row],[%Spikes in Bursts-All]]&lt;$C$3,"LB","HB"))</f>
        <v/>
      </c>
      <c r="E253" s="50" t="str">
        <f t="shared" si="3"/>
        <v/>
      </c>
      <c r="F253"/>
      <c r="G253"/>
      <c r="H253"/>
      <c r="I253"/>
      <c r="J253"/>
      <c r="K253"/>
      <c r="L253"/>
      <c r="M253"/>
      <c r="N253"/>
      <c r="O253"/>
    </row>
    <row r="254" spans="3:15" x14ac:dyDescent="0.3">
      <c r="C254" s="49" t="str">
        <f>IF(ISBLANK(BurstClassHr18[[#This Row],[Spk/sec-Average]]),"",IF(BurstClassHr18[[#This Row],[Spk/sec-Average]]&lt;$B$3,"LF","HF"))</f>
        <v/>
      </c>
      <c r="D254" s="49" t="str">
        <f>IF(ISBLANK(BurstClassHr18[[#This Row],[%Spikes in Bursts-All]]),"",IF(BurstClassHr18[[#This Row],[%Spikes in Bursts-All]]&lt;$C$3,"LB","HB"))</f>
        <v/>
      </c>
      <c r="E254" s="50" t="str">
        <f t="shared" si="3"/>
        <v/>
      </c>
      <c r="F254"/>
      <c r="G254"/>
      <c r="H254"/>
      <c r="I254"/>
      <c r="J254"/>
      <c r="K254"/>
      <c r="L254"/>
      <c r="M254"/>
      <c r="N254"/>
      <c r="O254"/>
    </row>
    <row r="255" spans="3:15" x14ac:dyDescent="0.3">
      <c r="C255" s="49" t="str">
        <f>IF(ISBLANK(BurstClassHr18[[#This Row],[Spk/sec-Average]]),"",IF(BurstClassHr18[[#This Row],[Spk/sec-Average]]&lt;$B$3,"LF","HF"))</f>
        <v/>
      </c>
      <c r="D255" s="49" t="str">
        <f>IF(ISBLANK(BurstClassHr18[[#This Row],[%Spikes in Bursts-All]]),"",IF(BurstClassHr18[[#This Row],[%Spikes in Bursts-All]]&lt;$C$3,"LB","HB"))</f>
        <v/>
      </c>
      <c r="E255" s="50" t="str">
        <f t="shared" si="3"/>
        <v/>
      </c>
      <c r="F255"/>
      <c r="G255"/>
      <c r="H255"/>
      <c r="I255"/>
      <c r="J255"/>
      <c r="K255"/>
      <c r="L255"/>
      <c r="M255"/>
      <c r="N255"/>
      <c r="O255"/>
    </row>
    <row r="256" spans="3:15" x14ac:dyDescent="0.3">
      <c r="C256" s="49" t="str">
        <f>IF(ISBLANK(BurstClassHr18[[#This Row],[Spk/sec-Average]]),"",IF(BurstClassHr18[[#This Row],[Spk/sec-Average]]&lt;$B$3,"LF","HF"))</f>
        <v/>
      </c>
      <c r="D256" s="49" t="str">
        <f>IF(ISBLANK(BurstClassHr18[[#This Row],[%Spikes in Bursts-All]]),"",IF(BurstClassHr18[[#This Row],[%Spikes in Bursts-All]]&lt;$C$3,"LB","HB"))</f>
        <v/>
      </c>
      <c r="E256" s="50" t="str">
        <f t="shared" si="3"/>
        <v/>
      </c>
      <c r="F256"/>
      <c r="G256"/>
      <c r="H256"/>
      <c r="I256"/>
      <c r="J256"/>
      <c r="K256"/>
      <c r="L256"/>
      <c r="M256"/>
      <c r="N256"/>
      <c r="O256"/>
    </row>
    <row r="257" spans="3:15" x14ac:dyDescent="0.3">
      <c r="C257" s="49" t="str">
        <f>IF(ISBLANK(BurstClassHr18[[#This Row],[Spk/sec-Average]]),"",IF(BurstClassHr18[[#This Row],[Spk/sec-Average]]&lt;$B$3,"LF","HF"))</f>
        <v/>
      </c>
      <c r="D257" s="49" t="str">
        <f>IF(ISBLANK(BurstClassHr18[[#This Row],[%Spikes in Bursts-All]]),"",IF(BurstClassHr18[[#This Row],[%Spikes in Bursts-All]]&lt;$C$3,"LB","HB"))</f>
        <v/>
      </c>
      <c r="E257" s="50" t="str">
        <f t="shared" si="3"/>
        <v/>
      </c>
      <c r="F257"/>
      <c r="G257"/>
      <c r="H257"/>
      <c r="I257"/>
      <c r="J257"/>
      <c r="K257"/>
      <c r="L257"/>
      <c r="M257"/>
      <c r="N257"/>
      <c r="O257"/>
    </row>
    <row r="258" spans="3:15" x14ac:dyDescent="0.3">
      <c r="C258" s="49" t="str">
        <f>IF(ISBLANK(BurstClassHr18[[#This Row],[Spk/sec-Average]]),"",IF(BurstClassHr18[[#This Row],[Spk/sec-Average]]&lt;$B$3,"LF","HF"))</f>
        <v/>
      </c>
      <c r="D258" s="49" t="str">
        <f>IF(ISBLANK(BurstClassHr18[[#This Row],[%Spikes in Bursts-All]]),"",IF(BurstClassHr18[[#This Row],[%Spikes in Bursts-All]]&lt;$C$3,"LB","HB"))</f>
        <v/>
      </c>
      <c r="E258" s="50" t="str">
        <f t="shared" si="3"/>
        <v/>
      </c>
      <c r="F258"/>
      <c r="G258"/>
      <c r="H258"/>
      <c r="I258"/>
      <c r="J258"/>
      <c r="K258"/>
      <c r="L258"/>
      <c r="M258"/>
      <c r="N258"/>
      <c r="O258"/>
    </row>
    <row r="259" spans="3:15" x14ac:dyDescent="0.3">
      <c r="C259" s="49" t="str">
        <f>IF(ISBLANK(BurstClassHr18[[#This Row],[Spk/sec-Average]]),"",IF(BurstClassHr18[[#This Row],[Spk/sec-Average]]&lt;$B$3,"LF","HF"))</f>
        <v/>
      </c>
      <c r="D259" s="49" t="str">
        <f>IF(ISBLANK(BurstClassHr18[[#This Row],[%Spikes in Bursts-All]]),"",IF(BurstClassHr18[[#This Row],[%Spikes in Bursts-All]]&lt;$C$3,"LB","HB"))</f>
        <v/>
      </c>
      <c r="E259" s="50" t="str">
        <f t="shared" si="3"/>
        <v/>
      </c>
      <c r="F259"/>
      <c r="G259"/>
      <c r="H259"/>
      <c r="I259"/>
      <c r="J259"/>
      <c r="K259"/>
      <c r="L259"/>
      <c r="M259"/>
      <c r="N259"/>
      <c r="O259"/>
    </row>
    <row r="260" spans="3:15" x14ac:dyDescent="0.3">
      <c r="C260" s="49" t="str">
        <f>IF(ISBLANK(BurstClassHr18[[#This Row],[Spk/sec-Average]]),"",IF(BurstClassHr18[[#This Row],[Spk/sec-Average]]&lt;$B$3,"LF","HF"))</f>
        <v/>
      </c>
      <c r="D260" s="49" t="str">
        <f>IF(ISBLANK(BurstClassHr18[[#This Row],[%Spikes in Bursts-All]]),"",IF(BurstClassHr18[[#This Row],[%Spikes in Bursts-All]]&lt;$C$3,"LB","HB"))</f>
        <v/>
      </c>
      <c r="E260" s="50" t="str">
        <f t="shared" si="3"/>
        <v/>
      </c>
      <c r="F260"/>
      <c r="G260"/>
      <c r="H260"/>
      <c r="I260"/>
      <c r="J260"/>
      <c r="K260"/>
      <c r="L260"/>
      <c r="M260"/>
      <c r="N260"/>
      <c r="O260"/>
    </row>
    <row r="261" spans="3:15" x14ac:dyDescent="0.3">
      <c r="C261" s="49" t="str">
        <f>IF(ISBLANK(BurstClassHr18[[#This Row],[Spk/sec-Average]]),"",IF(BurstClassHr18[[#This Row],[Spk/sec-Average]]&lt;$B$3,"LF","HF"))</f>
        <v/>
      </c>
      <c r="D261" s="49" t="str">
        <f>IF(ISBLANK(BurstClassHr18[[#This Row],[%Spikes in Bursts-All]]),"",IF(BurstClassHr18[[#This Row],[%Spikes in Bursts-All]]&lt;$C$3,"LB","HB"))</f>
        <v/>
      </c>
      <c r="E261" s="50" t="str">
        <f t="shared" si="3"/>
        <v/>
      </c>
      <c r="F261"/>
      <c r="G261"/>
      <c r="H261"/>
      <c r="I261"/>
      <c r="J261"/>
      <c r="K261"/>
      <c r="L261"/>
      <c r="M261"/>
      <c r="N261"/>
      <c r="O261"/>
    </row>
    <row r="262" spans="3:15" x14ac:dyDescent="0.3">
      <c r="C262" s="49" t="str">
        <f>IF(ISBLANK(BurstClassHr18[[#This Row],[Spk/sec-Average]]),"",IF(BurstClassHr18[[#This Row],[Spk/sec-Average]]&lt;$B$3,"LF","HF"))</f>
        <v/>
      </c>
      <c r="D262" s="49" t="str">
        <f>IF(ISBLANK(BurstClassHr18[[#This Row],[%Spikes in Bursts-All]]),"",IF(BurstClassHr18[[#This Row],[%Spikes in Bursts-All]]&lt;$C$3,"LB","HB"))</f>
        <v/>
      </c>
      <c r="E262" s="50" t="str">
        <f t="shared" si="3"/>
        <v/>
      </c>
      <c r="F262"/>
      <c r="G262"/>
      <c r="H262"/>
      <c r="I262"/>
      <c r="J262"/>
      <c r="K262"/>
      <c r="L262"/>
      <c r="M262"/>
      <c r="N262"/>
      <c r="O262"/>
    </row>
    <row r="263" spans="3:15" x14ac:dyDescent="0.3">
      <c r="C263" s="49" t="str">
        <f>IF(ISBLANK(BurstClassHr18[[#This Row],[Spk/sec-Average]]),"",IF(BurstClassHr18[[#This Row],[Spk/sec-Average]]&lt;$B$3,"LF","HF"))</f>
        <v/>
      </c>
      <c r="D263" s="49" t="str">
        <f>IF(ISBLANK(BurstClassHr18[[#This Row],[%Spikes in Bursts-All]]),"",IF(BurstClassHr18[[#This Row],[%Spikes in Bursts-All]]&lt;$C$3,"LB","HB"))</f>
        <v/>
      </c>
      <c r="E263" s="50" t="str">
        <f t="shared" si="3"/>
        <v/>
      </c>
      <c r="F263"/>
      <c r="G263"/>
      <c r="H263"/>
      <c r="I263"/>
      <c r="J263"/>
      <c r="K263"/>
      <c r="L263"/>
      <c r="M263"/>
      <c r="N263"/>
      <c r="O263"/>
    </row>
    <row r="264" spans="3:15" x14ac:dyDescent="0.3">
      <c r="C264" s="49" t="str">
        <f>IF(ISBLANK(BurstClassHr18[[#This Row],[Spk/sec-Average]]),"",IF(BurstClassHr18[[#This Row],[Spk/sec-Average]]&lt;$B$3,"LF","HF"))</f>
        <v/>
      </c>
      <c r="D264" s="49" t="str">
        <f>IF(ISBLANK(BurstClassHr18[[#This Row],[%Spikes in Bursts-All]]),"",IF(BurstClassHr18[[#This Row],[%Spikes in Bursts-All]]&lt;$C$3,"LB","HB"))</f>
        <v/>
      </c>
      <c r="E264" s="50" t="str">
        <f t="shared" si="3"/>
        <v/>
      </c>
      <c r="F264"/>
      <c r="G264"/>
      <c r="H264"/>
      <c r="I264"/>
      <c r="J264"/>
      <c r="K264"/>
      <c r="L264"/>
      <c r="M264"/>
      <c r="N264"/>
      <c r="O264"/>
    </row>
    <row r="265" spans="3:15" x14ac:dyDescent="0.3">
      <c r="C265" s="49" t="str">
        <f>IF(ISBLANK(BurstClassHr18[[#This Row],[Spk/sec-Average]]),"",IF(BurstClassHr18[[#This Row],[Spk/sec-Average]]&lt;$B$3,"LF","HF"))</f>
        <v/>
      </c>
      <c r="D265" s="49" t="str">
        <f>IF(ISBLANK(BurstClassHr18[[#This Row],[%Spikes in Bursts-All]]),"",IF(BurstClassHr18[[#This Row],[%Spikes in Bursts-All]]&lt;$C$3,"LB","HB"))</f>
        <v/>
      </c>
      <c r="E265" s="50" t="str">
        <f t="shared" si="3"/>
        <v/>
      </c>
      <c r="F265"/>
      <c r="G265"/>
      <c r="H265"/>
      <c r="I265"/>
      <c r="J265"/>
      <c r="K265"/>
      <c r="L265"/>
      <c r="M265"/>
      <c r="N265"/>
      <c r="O265"/>
    </row>
    <row r="266" spans="3:15" x14ac:dyDescent="0.3">
      <c r="C266" s="49" t="str">
        <f>IF(ISBLANK(BurstClassHr18[[#This Row],[Spk/sec-Average]]),"",IF(BurstClassHr18[[#This Row],[Spk/sec-Average]]&lt;$B$3,"LF","HF"))</f>
        <v/>
      </c>
      <c r="D266" s="49" t="str">
        <f>IF(ISBLANK(BurstClassHr18[[#This Row],[%Spikes in Bursts-All]]),"",IF(BurstClassHr18[[#This Row],[%Spikes in Bursts-All]]&lt;$C$3,"LB","HB"))</f>
        <v/>
      </c>
      <c r="E266" s="50" t="str">
        <f t="shared" si="3"/>
        <v/>
      </c>
      <c r="F266"/>
      <c r="G266"/>
      <c r="H266"/>
      <c r="I266"/>
      <c r="J266"/>
      <c r="K266"/>
      <c r="L266"/>
      <c r="M266"/>
      <c r="N266"/>
      <c r="O266"/>
    </row>
    <row r="267" spans="3:15" x14ac:dyDescent="0.3">
      <c r="C267" s="49" t="str">
        <f>IF(ISBLANK(BurstClassHr18[[#This Row],[Spk/sec-Average]]),"",IF(BurstClassHr18[[#This Row],[Spk/sec-Average]]&lt;$B$3,"LF","HF"))</f>
        <v/>
      </c>
      <c r="D267" s="49" t="str">
        <f>IF(ISBLANK(BurstClassHr18[[#This Row],[%Spikes in Bursts-All]]),"",IF(BurstClassHr18[[#This Row],[%Spikes in Bursts-All]]&lt;$C$3,"LB","HB"))</f>
        <v/>
      </c>
      <c r="E267" s="50" t="str">
        <f t="shared" si="3"/>
        <v/>
      </c>
      <c r="F267"/>
      <c r="G267"/>
      <c r="H267"/>
      <c r="I267"/>
      <c r="J267"/>
      <c r="K267"/>
      <c r="L267"/>
      <c r="M267"/>
      <c r="N267"/>
      <c r="O267"/>
    </row>
    <row r="268" spans="3:15" x14ac:dyDescent="0.3">
      <c r="C268" s="49" t="str">
        <f>IF(ISBLANK(BurstClassHr18[[#This Row],[Spk/sec-Average]]),"",IF(BurstClassHr18[[#This Row],[Spk/sec-Average]]&lt;$B$3,"LF","HF"))</f>
        <v/>
      </c>
      <c r="D268" s="49" t="str">
        <f>IF(ISBLANK(BurstClassHr18[[#This Row],[%Spikes in Bursts-All]]),"",IF(BurstClassHr18[[#This Row],[%Spikes in Bursts-All]]&lt;$C$3,"LB","HB"))</f>
        <v/>
      </c>
      <c r="E268" s="50" t="str">
        <f t="shared" si="3"/>
        <v/>
      </c>
      <c r="F268"/>
      <c r="G268"/>
      <c r="H268"/>
      <c r="I268"/>
      <c r="J268"/>
      <c r="K268"/>
      <c r="L268"/>
      <c r="M268"/>
      <c r="N268"/>
      <c r="O268"/>
    </row>
    <row r="269" spans="3:15" x14ac:dyDescent="0.3">
      <c r="C269" s="49" t="str">
        <f>IF(ISBLANK(BurstClassHr18[[#This Row],[Spk/sec-Average]]),"",IF(BurstClassHr18[[#This Row],[Spk/sec-Average]]&lt;$B$3,"LF","HF"))</f>
        <v/>
      </c>
      <c r="D269" s="49" t="str">
        <f>IF(ISBLANK(BurstClassHr18[[#This Row],[%Spikes in Bursts-All]]),"",IF(BurstClassHr18[[#This Row],[%Spikes in Bursts-All]]&lt;$C$3,"LB","HB"))</f>
        <v/>
      </c>
      <c r="E269" s="50" t="str">
        <f t="shared" si="3"/>
        <v/>
      </c>
      <c r="F269"/>
      <c r="G269"/>
      <c r="H269"/>
      <c r="I269"/>
      <c r="J269"/>
      <c r="K269"/>
      <c r="L269"/>
      <c r="M269"/>
      <c r="N269"/>
      <c r="O269"/>
    </row>
    <row r="270" spans="3:15" x14ac:dyDescent="0.3">
      <c r="C270" s="49" t="str">
        <f>IF(ISBLANK(BurstClassHr18[[#This Row],[Spk/sec-Average]]),"",IF(BurstClassHr18[[#This Row],[Spk/sec-Average]]&lt;$B$3,"LF","HF"))</f>
        <v/>
      </c>
      <c r="D270" s="49" t="str">
        <f>IF(ISBLANK(BurstClassHr18[[#This Row],[%Spikes in Bursts-All]]),"",IF(BurstClassHr18[[#This Row],[%Spikes in Bursts-All]]&lt;$C$3,"LB","HB"))</f>
        <v/>
      </c>
      <c r="E270" s="50" t="str">
        <f t="shared" si="3"/>
        <v/>
      </c>
      <c r="F270"/>
      <c r="G270"/>
      <c r="H270"/>
      <c r="I270"/>
      <c r="J270"/>
      <c r="K270"/>
      <c r="L270"/>
      <c r="M270"/>
      <c r="N270"/>
      <c r="O270"/>
    </row>
    <row r="271" spans="3:15" x14ac:dyDescent="0.3">
      <c r="C271" s="49" t="str">
        <f>IF(ISBLANK(BurstClassHr18[[#This Row],[Spk/sec-Average]]),"",IF(BurstClassHr18[[#This Row],[Spk/sec-Average]]&lt;$B$3,"LF","HF"))</f>
        <v/>
      </c>
      <c r="D271" s="49" t="str">
        <f>IF(ISBLANK(BurstClassHr18[[#This Row],[%Spikes in Bursts-All]]),"",IF(BurstClassHr18[[#This Row],[%Spikes in Bursts-All]]&lt;$C$3,"LB","HB"))</f>
        <v/>
      </c>
      <c r="E271" s="50" t="str">
        <f t="shared" si="3"/>
        <v/>
      </c>
      <c r="F271"/>
      <c r="G271"/>
      <c r="H271"/>
      <c r="I271"/>
      <c r="J271"/>
      <c r="K271"/>
      <c r="L271"/>
      <c r="M271"/>
      <c r="N271"/>
      <c r="O271"/>
    </row>
    <row r="272" spans="3:15" x14ac:dyDescent="0.3">
      <c r="C272" s="49" t="str">
        <f>IF(ISBLANK(BurstClassHr18[[#This Row],[Spk/sec-Average]]),"",IF(BurstClassHr18[[#This Row],[Spk/sec-Average]]&lt;$B$3,"LF","HF"))</f>
        <v/>
      </c>
      <c r="D272" s="49" t="str">
        <f>IF(ISBLANK(BurstClassHr18[[#This Row],[%Spikes in Bursts-All]]),"",IF(BurstClassHr18[[#This Row],[%Spikes in Bursts-All]]&lt;$C$3,"LB","HB"))</f>
        <v/>
      </c>
      <c r="E272" s="50" t="str">
        <f t="shared" si="3"/>
        <v/>
      </c>
      <c r="F272"/>
      <c r="G272"/>
      <c r="H272"/>
      <c r="I272"/>
      <c r="J272"/>
      <c r="K272"/>
      <c r="L272"/>
      <c r="M272"/>
      <c r="N272"/>
      <c r="O272"/>
    </row>
    <row r="273" spans="3:15" x14ac:dyDescent="0.3">
      <c r="C273" s="49" t="str">
        <f>IF(ISBLANK(BurstClassHr18[[#This Row],[Spk/sec-Average]]),"",IF(BurstClassHr18[[#This Row],[Spk/sec-Average]]&lt;$B$3,"LF","HF"))</f>
        <v/>
      </c>
      <c r="D273" s="49" t="str">
        <f>IF(ISBLANK(BurstClassHr18[[#This Row],[%Spikes in Bursts-All]]),"",IF(BurstClassHr18[[#This Row],[%Spikes in Bursts-All]]&lt;$C$3,"LB","HB"))</f>
        <v/>
      </c>
      <c r="E273" s="50" t="str">
        <f t="shared" si="3"/>
        <v/>
      </c>
      <c r="F273"/>
      <c r="G273"/>
      <c r="H273"/>
      <c r="I273"/>
      <c r="J273"/>
      <c r="K273"/>
      <c r="L273"/>
      <c r="M273"/>
      <c r="N273"/>
      <c r="O273"/>
    </row>
    <row r="274" spans="3:15" x14ac:dyDescent="0.3">
      <c r="C274" s="49" t="str">
        <f>IF(ISBLANK(BurstClassHr18[[#This Row],[Spk/sec-Average]]),"",IF(BurstClassHr18[[#This Row],[Spk/sec-Average]]&lt;$B$3,"LF","HF"))</f>
        <v/>
      </c>
      <c r="D274" s="49" t="str">
        <f>IF(ISBLANK(BurstClassHr18[[#This Row],[%Spikes in Bursts-All]]),"",IF(BurstClassHr18[[#This Row],[%Spikes in Bursts-All]]&lt;$C$3,"LB","HB"))</f>
        <v/>
      </c>
      <c r="E274" s="50" t="str">
        <f t="shared" si="3"/>
        <v/>
      </c>
      <c r="F274"/>
      <c r="G274"/>
      <c r="H274"/>
      <c r="I274"/>
      <c r="J274"/>
      <c r="K274"/>
      <c r="L274"/>
      <c r="M274"/>
      <c r="N274"/>
      <c r="O274"/>
    </row>
    <row r="275" spans="3:15" x14ac:dyDescent="0.3">
      <c r="C275" s="49" t="str">
        <f>IF(ISBLANK(BurstClassHr18[[#This Row],[Spk/sec-Average]]),"",IF(BurstClassHr18[[#This Row],[Spk/sec-Average]]&lt;$B$3,"LF","HF"))</f>
        <v/>
      </c>
      <c r="D275" s="49" t="str">
        <f>IF(ISBLANK(BurstClassHr18[[#This Row],[%Spikes in Bursts-All]]),"",IF(BurstClassHr18[[#This Row],[%Spikes in Bursts-All]]&lt;$C$3,"LB","HB"))</f>
        <v/>
      </c>
      <c r="E275" s="50" t="str">
        <f t="shared" si="3"/>
        <v/>
      </c>
      <c r="F275"/>
      <c r="G275"/>
      <c r="H275"/>
      <c r="I275"/>
      <c r="J275"/>
      <c r="K275"/>
      <c r="L275"/>
      <c r="M275"/>
      <c r="N275"/>
      <c r="O275"/>
    </row>
    <row r="276" spans="3:15" x14ac:dyDescent="0.3">
      <c r="C276" s="49" t="str">
        <f>IF(ISBLANK(BurstClassHr18[[#This Row],[Spk/sec-Average]]),"",IF(BurstClassHr18[[#This Row],[Spk/sec-Average]]&lt;$B$3,"LF","HF"))</f>
        <v/>
      </c>
      <c r="D276" s="49" t="str">
        <f>IF(ISBLANK(BurstClassHr18[[#This Row],[%Spikes in Bursts-All]]),"",IF(BurstClassHr18[[#This Row],[%Spikes in Bursts-All]]&lt;$C$3,"LB","HB"))</f>
        <v/>
      </c>
      <c r="E276" s="50" t="str">
        <f t="shared" si="3"/>
        <v/>
      </c>
      <c r="F276"/>
      <c r="G276"/>
      <c r="H276"/>
      <c r="I276"/>
      <c r="J276"/>
      <c r="K276"/>
      <c r="L276"/>
      <c r="M276"/>
      <c r="N276"/>
      <c r="O276"/>
    </row>
    <row r="277" spans="3:15" x14ac:dyDescent="0.3">
      <c r="C277" s="49" t="str">
        <f>IF(ISBLANK(BurstClassHr18[[#This Row],[Spk/sec-Average]]),"",IF(BurstClassHr18[[#This Row],[Spk/sec-Average]]&lt;$B$3,"LF","HF"))</f>
        <v/>
      </c>
      <c r="D277" s="49" t="str">
        <f>IF(ISBLANK(BurstClassHr18[[#This Row],[%Spikes in Bursts-All]]),"",IF(BurstClassHr18[[#This Row],[%Spikes in Bursts-All]]&lt;$C$3,"LB","HB"))</f>
        <v/>
      </c>
      <c r="E277" s="50" t="str">
        <f t="shared" si="3"/>
        <v/>
      </c>
      <c r="F277"/>
      <c r="G277"/>
      <c r="H277"/>
      <c r="I277"/>
      <c r="J277"/>
      <c r="K277"/>
      <c r="L277"/>
      <c r="M277"/>
      <c r="N277"/>
      <c r="O277"/>
    </row>
    <row r="278" spans="3:15" x14ac:dyDescent="0.3">
      <c r="C278" s="49" t="str">
        <f>IF(ISBLANK(BurstClassHr18[[#This Row],[Spk/sec-Average]]),"",IF(BurstClassHr18[[#This Row],[Spk/sec-Average]]&lt;$B$3,"LF","HF"))</f>
        <v/>
      </c>
      <c r="D278" s="49" t="str">
        <f>IF(ISBLANK(BurstClassHr18[[#This Row],[%Spikes in Bursts-All]]),"",IF(BurstClassHr18[[#This Row],[%Spikes in Bursts-All]]&lt;$C$3,"LB","HB"))</f>
        <v/>
      </c>
      <c r="E278" s="50" t="str">
        <f t="shared" si="3"/>
        <v/>
      </c>
      <c r="F278"/>
      <c r="G278"/>
      <c r="H278"/>
      <c r="I278"/>
      <c r="J278"/>
      <c r="K278"/>
      <c r="L278"/>
      <c r="M278"/>
      <c r="N278"/>
      <c r="O278"/>
    </row>
    <row r="279" spans="3:15" x14ac:dyDescent="0.3">
      <c r="C279" s="49" t="str">
        <f>IF(ISBLANK(BurstClassHr18[[#This Row],[Spk/sec-Average]]),"",IF(BurstClassHr18[[#This Row],[Spk/sec-Average]]&lt;$B$3,"LF","HF"))</f>
        <v/>
      </c>
      <c r="D279" s="49" t="str">
        <f>IF(ISBLANK(BurstClassHr18[[#This Row],[%Spikes in Bursts-All]]),"",IF(BurstClassHr18[[#This Row],[%Spikes in Bursts-All]]&lt;$C$3,"LB","HB"))</f>
        <v/>
      </c>
      <c r="E279" s="50" t="str">
        <f t="shared" si="3"/>
        <v/>
      </c>
      <c r="F279"/>
      <c r="G279"/>
      <c r="H279"/>
      <c r="I279"/>
      <c r="J279"/>
      <c r="K279"/>
      <c r="L279"/>
      <c r="M279"/>
      <c r="N279"/>
      <c r="O279"/>
    </row>
    <row r="280" spans="3:15" x14ac:dyDescent="0.3">
      <c r="C280" s="49" t="str">
        <f>IF(ISBLANK(BurstClassHr18[[#This Row],[Spk/sec-Average]]),"",IF(BurstClassHr18[[#This Row],[Spk/sec-Average]]&lt;$B$3,"LF","HF"))</f>
        <v/>
      </c>
      <c r="D280" s="49" t="str">
        <f>IF(ISBLANK(BurstClassHr18[[#This Row],[%Spikes in Bursts-All]]),"",IF(BurstClassHr18[[#This Row],[%Spikes in Bursts-All]]&lt;$C$3,"LB","HB"))</f>
        <v/>
      </c>
      <c r="E280" s="50" t="str">
        <f t="shared" si="3"/>
        <v/>
      </c>
      <c r="F280"/>
      <c r="G280"/>
      <c r="H280"/>
      <c r="I280"/>
      <c r="J280"/>
      <c r="K280"/>
      <c r="L280"/>
      <c r="M280"/>
      <c r="N280"/>
      <c r="O280"/>
    </row>
    <row r="281" spans="3:15" x14ac:dyDescent="0.3">
      <c r="C281" s="49" t="str">
        <f>IF(ISBLANK(BurstClassHr18[[#This Row],[Spk/sec-Average]]),"",IF(BurstClassHr18[[#This Row],[Spk/sec-Average]]&lt;$B$3,"LF","HF"))</f>
        <v/>
      </c>
      <c r="D281" s="49" t="str">
        <f>IF(ISBLANK(BurstClassHr18[[#This Row],[%Spikes in Bursts-All]]),"",IF(BurstClassHr18[[#This Row],[%Spikes in Bursts-All]]&lt;$C$3,"LB","HB"))</f>
        <v/>
      </c>
      <c r="E281" s="50" t="str">
        <f t="shared" si="3"/>
        <v/>
      </c>
      <c r="F281"/>
      <c r="G281"/>
      <c r="H281"/>
      <c r="I281"/>
      <c r="J281"/>
      <c r="K281"/>
      <c r="L281"/>
      <c r="M281"/>
      <c r="N281"/>
      <c r="O281"/>
    </row>
    <row r="282" spans="3:15" x14ac:dyDescent="0.3">
      <c r="C282" s="49" t="str">
        <f>IF(ISBLANK(BurstClassHr18[[#This Row],[Spk/sec-Average]]),"",IF(BurstClassHr18[[#This Row],[Spk/sec-Average]]&lt;$B$3,"LF","HF"))</f>
        <v/>
      </c>
      <c r="D282" s="49" t="str">
        <f>IF(ISBLANK(BurstClassHr18[[#This Row],[%Spikes in Bursts-All]]),"",IF(BurstClassHr18[[#This Row],[%Spikes in Bursts-All]]&lt;$C$3,"LB","HB"))</f>
        <v/>
      </c>
      <c r="E282" s="50" t="str">
        <f t="shared" ref="E282:E345" si="4">CONCATENATE(C282,D282)</f>
        <v/>
      </c>
      <c r="F282"/>
      <c r="G282"/>
      <c r="H282"/>
      <c r="I282"/>
      <c r="J282"/>
      <c r="K282"/>
      <c r="L282"/>
      <c r="M282"/>
      <c r="N282"/>
      <c r="O282"/>
    </row>
    <row r="283" spans="3:15" x14ac:dyDescent="0.3">
      <c r="C283" s="49" t="str">
        <f>IF(ISBLANK(BurstClassHr18[[#This Row],[Spk/sec-Average]]),"",IF(BurstClassHr18[[#This Row],[Spk/sec-Average]]&lt;$B$3,"LF","HF"))</f>
        <v/>
      </c>
      <c r="D283" s="49" t="str">
        <f>IF(ISBLANK(BurstClassHr18[[#This Row],[%Spikes in Bursts-All]]),"",IF(BurstClassHr18[[#This Row],[%Spikes in Bursts-All]]&lt;$C$3,"LB","HB"))</f>
        <v/>
      </c>
      <c r="E283" s="50" t="str">
        <f t="shared" si="4"/>
        <v/>
      </c>
      <c r="F283"/>
      <c r="G283"/>
      <c r="H283"/>
      <c r="I283"/>
      <c r="J283"/>
      <c r="K283"/>
      <c r="L283"/>
      <c r="M283"/>
      <c r="N283"/>
      <c r="O283"/>
    </row>
    <row r="284" spans="3:15" x14ac:dyDescent="0.3">
      <c r="C284" s="49" t="str">
        <f>IF(ISBLANK(BurstClassHr18[[#This Row],[Spk/sec-Average]]),"",IF(BurstClassHr18[[#This Row],[Spk/sec-Average]]&lt;$B$3,"LF","HF"))</f>
        <v/>
      </c>
      <c r="D284" s="49" t="str">
        <f>IF(ISBLANK(BurstClassHr18[[#This Row],[%Spikes in Bursts-All]]),"",IF(BurstClassHr18[[#This Row],[%Spikes in Bursts-All]]&lt;$C$3,"LB","HB"))</f>
        <v/>
      </c>
      <c r="E284" s="50" t="str">
        <f t="shared" si="4"/>
        <v/>
      </c>
      <c r="F284"/>
      <c r="G284"/>
      <c r="H284"/>
      <c r="I284"/>
      <c r="J284"/>
      <c r="K284"/>
      <c r="L284"/>
      <c r="M284"/>
      <c r="N284"/>
      <c r="O284"/>
    </row>
    <row r="285" spans="3:15" x14ac:dyDescent="0.3">
      <c r="C285" s="49" t="str">
        <f>IF(ISBLANK(BurstClassHr18[[#This Row],[Spk/sec-Average]]),"",IF(BurstClassHr18[[#This Row],[Spk/sec-Average]]&lt;$B$3,"LF","HF"))</f>
        <v/>
      </c>
      <c r="D285" s="49" t="str">
        <f>IF(ISBLANK(BurstClassHr18[[#This Row],[%Spikes in Bursts-All]]),"",IF(BurstClassHr18[[#This Row],[%Spikes in Bursts-All]]&lt;$C$3,"LB","HB"))</f>
        <v/>
      </c>
      <c r="E285" s="50" t="str">
        <f t="shared" si="4"/>
        <v/>
      </c>
      <c r="F285"/>
      <c r="G285"/>
      <c r="H285"/>
      <c r="I285"/>
      <c r="J285"/>
      <c r="K285"/>
      <c r="L285"/>
      <c r="M285"/>
      <c r="N285"/>
      <c r="O285"/>
    </row>
    <row r="286" spans="3:15" x14ac:dyDescent="0.3">
      <c r="C286" s="49" t="str">
        <f>IF(ISBLANK(BurstClassHr18[[#This Row],[Spk/sec-Average]]),"",IF(BurstClassHr18[[#This Row],[Spk/sec-Average]]&lt;$B$3,"LF","HF"))</f>
        <v/>
      </c>
      <c r="D286" s="49" t="str">
        <f>IF(ISBLANK(BurstClassHr18[[#This Row],[%Spikes in Bursts-All]]),"",IF(BurstClassHr18[[#This Row],[%Spikes in Bursts-All]]&lt;$C$3,"LB","HB"))</f>
        <v/>
      </c>
      <c r="E286" s="50" t="str">
        <f t="shared" si="4"/>
        <v/>
      </c>
      <c r="F286"/>
      <c r="G286"/>
      <c r="H286"/>
      <c r="I286"/>
      <c r="J286"/>
      <c r="K286"/>
      <c r="L286"/>
      <c r="M286"/>
      <c r="N286"/>
      <c r="O286"/>
    </row>
    <row r="287" spans="3:15" x14ac:dyDescent="0.3">
      <c r="C287" s="49" t="str">
        <f>IF(ISBLANK(BurstClassHr18[[#This Row],[Spk/sec-Average]]),"",IF(BurstClassHr18[[#This Row],[Spk/sec-Average]]&lt;$B$3,"LF","HF"))</f>
        <v/>
      </c>
      <c r="D287" s="49" t="str">
        <f>IF(ISBLANK(BurstClassHr18[[#This Row],[%Spikes in Bursts-All]]),"",IF(BurstClassHr18[[#This Row],[%Spikes in Bursts-All]]&lt;$C$3,"LB","HB"))</f>
        <v/>
      </c>
      <c r="E287" s="50" t="str">
        <f t="shared" si="4"/>
        <v/>
      </c>
      <c r="F287"/>
      <c r="G287"/>
      <c r="H287"/>
      <c r="I287"/>
      <c r="J287"/>
      <c r="K287"/>
      <c r="L287"/>
      <c r="M287"/>
      <c r="N287"/>
      <c r="O287"/>
    </row>
    <row r="288" spans="3:15" x14ac:dyDescent="0.3">
      <c r="C288" s="49" t="str">
        <f>IF(ISBLANK(BurstClassHr18[[#This Row],[Spk/sec-Average]]),"",IF(BurstClassHr18[[#This Row],[Spk/sec-Average]]&lt;$B$3,"LF","HF"))</f>
        <v/>
      </c>
      <c r="D288" s="49" t="str">
        <f>IF(ISBLANK(BurstClassHr18[[#This Row],[%Spikes in Bursts-All]]),"",IF(BurstClassHr18[[#This Row],[%Spikes in Bursts-All]]&lt;$C$3,"LB","HB"))</f>
        <v/>
      </c>
      <c r="E288" s="50" t="str">
        <f t="shared" si="4"/>
        <v/>
      </c>
      <c r="F288"/>
      <c r="G288"/>
      <c r="H288"/>
      <c r="I288"/>
      <c r="J288"/>
      <c r="K288"/>
      <c r="L288"/>
      <c r="M288"/>
      <c r="N288"/>
      <c r="O288"/>
    </row>
    <row r="289" spans="3:15" x14ac:dyDescent="0.3">
      <c r="C289" s="49" t="str">
        <f>IF(ISBLANK(BurstClassHr18[[#This Row],[Spk/sec-Average]]),"",IF(BurstClassHr18[[#This Row],[Spk/sec-Average]]&lt;$B$3,"LF","HF"))</f>
        <v/>
      </c>
      <c r="D289" s="49" t="str">
        <f>IF(ISBLANK(BurstClassHr18[[#This Row],[%Spikes in Bursts-All]]),"",IF(BurstClassHr18[[#This Row],[%Spikes in Bursts-All]]&lt;$C$3,"LB","HB"))</f>
        <v/>
      </c>
      <c r="E289" s="50" t="str">
        <f t="shared" si="4"/>
        <v/>
      </c>
      <c r="F289"/>
      <c r="G289"/>
      <c r="H289"/>
      <c r="I289"/>
      <c r="J289"/>
      <c r="K289"/>
      <c r="L289"/>
      <c r="M289"/>
      <c r="N289"/>
      <c r="O289"/>
    </row>
    <row r="290" spans="3:15" x14ac:dyDescent="0.3">
      <c r="C290" s="49" t="str">
        <f>IF(ISBLANK(BurstClassHr18[[#This Row],[Spk/sec-Average]]),"",IF(BurstClassHr18[[#This Row],[Spk/sec-Average]]&lt;$B$3,"LF","HF"))</f>
        <v/>
      </c>
      <c r="D290" s="49" t="str">
        <f>IF(ISBLANK(BurstClassHr18[[#This Row],[%Spikes in Bursts-All]]),"",IF(BurstClassHr18[[#This Row],[%Spikes in Bursts-All]]&lt;$C$3,"LB","HB"))</f>
        <v/>
      </c>
      <c r="E290" s="50" t="str">
        <f t="shared" si="4"/>
        <v/>
      </c>
      <c r="F290"/>
      <c r="G290"/>
      <c r="H290"/>
      <c r="I290"/>
      <c r="J290"/>
      <c r="K290"/>
      <c r="L290"/>
      <c r="M290"/>
      <c r="N290"/>
      <c r="O290"/>
    </row>
    <row r="291" spans="3:15" x14ac:dyDescent="0.3">
      <c r="C291" s="49" t="str">
        <f>IF(ISBLANK(BurstClassHr18[[#This Row],[Spk/sec-Average]]),"",IF(BurstClassHr18[[#This Row],[Spk/sec-Average]]&lt;$B$3,"LF","HF"))</f>
        <v/>
      </c>
      <c r="D291" s="49" t="str">
        <f>IF(ISBLANK(BurstClassHr18[[#This Row],[%Spikes in Bursts-All]]),"",IF(BurstClassHr18[[#This Row],[%Spikes in Bursts-All]]&lt;$C$3,"LB","HB"))</f>
        <v/>
      </c>
      <c r="E291" s="50" t="str">
        <f t="shared" si="4"/>
        <v/>
      </c>
      <c r="F291"/>
      <c r="G291"/>
      <c r="H291"/>
      <c r="I291"/>
      <c r="J291"/>
      <c r="K291"/>
      <c r="L291"/>
      <c r="M291"/>
      <c r="N291"/>
      <c r="O291"/>
    </row>
    <row r="292" spans="3:15" x14ac:dyDescent="0.3">
      <c r="C292" s="49" t="str">
        <f>IF(ISBLANK(BurstClassHr18[[#This Row],[Spk/sec-Average]]),"",IF(BurstClassHr18[[#This Row],[Spk/sec-Average]]&lt;$B$3,"LF","HF"))</f>
        <v/>
      </c>
      <c r="D292" s="49" t="str">
        <f>IF(ISBLANK(BurstClassHr18[[#This Row],[%Spikes in Bursts-All]]),"",IF(BurstClassHr18[[#This Row],[%Spikes in Bursts-All]]&lt;$C$3,"LB","HB"))</f>
        <v/>
      </c>
      <c r="E292" s="50" t="str">
        <f t="shared" si="4"/>
        <v/>
      </c>
      <c r="F292"/>
      <c r="G292"/>
      <c r="H292"/>
      <c r="I292"/>
      <c r="J292"/>
      <c r="K292"/>
      <c r="L292"/>
      <c r="M292"/>
      <c r="N292"/>
      <c r="O292"/>
    </row>
    <row r="293" spans="3:15" x14ac:dyDescent="0.3">
      <c r="C293" s="49" t="str">
        <f>IF(ISBLANK(BurstClassHr18[[#This Row],[Spk/sec-Average]]),"",IF(BurstClassHr18[[#This Row],[Spk/sec-Average]]&lt;$B$3,"LF","HF"))</f>
        <v/>
      </c>
      <c r="D293" s="49" t="str">
        <f>IF(ISBLANK(BurstClassHr18[[#This Row],[%Spikes in Bursts-All]]),"",IF(BurstClassHr18[[#This Row],[%Spikes in Bursts-All]]&lt;$C$3,"LB","HB"))</f>
        <v/>
      </c>
      <c r="E293" s="50" t="str">
        <f t="shared" si="4"/>
        <v/>
      </c>
      <c r="F293"/>
      <c r="G293"/>
      <c r="H293"/>
      <c r="I293"/>
      <c r="J293"/>
      <c r="K293"/>
      <c r="L293"/>
      <c r="M293"/>
      <c r="N293"/>
      <c r="O293"/>
    </row>
    <row r="294" spans="3:15" x14ac:dyDescent="0.3">
      <c r="C294" s="49" t="str">
        <f>IF(ISBLANK(BurstClassHr18[[#This Row],[Spk/sec-Average]]),"",IF(BurstClassHr18[[#This Row],[Spk/sec-Average]]&lt;$B$3,"LF","HF"))</f>
        <v/>
      </c>
      <c r="D294" s="49" t="str">
        <f>IF(ISBLANK(BurstClassHr18[[#This Row],[%Spikes in Bursts-All]]),"",IF(BurstClassHr18[[#This Row],[%Spikes in Bursts-All]]&lt;$C$3,"LB","HB"))</f>
        <v/>
      </c>
      <c r="E294" s="50" t="str">
        <f t="shared" si="4"/>
        <v/>
      </c>
      <c r="F294"/>
      <c r="G294"/>
      <c r="H294"/>
      <c r="I294"/>
      <c r="J294"/>
      <c r="K294"/>
      <c r="L294"/>
      <c r="M294"/>
      <c r="N294"/>
      <c r="O294"/>
    </row>
    <row r="295" spans="3:15" x14ac:dyDescent="0.3">
      <c r="C295" s="49" t="str">
        <f>IF(ISBLANK(BurstClassHr18[[#This Row],[Spk/sec-Average]]),"",IF(BurstClassHr18[[#This Row],[Spk/sec-Average]]&lt;$B$3,"LF","HF"))</f>
        <v/>
      </c>
      <c r="D295" s="49" t="str">
        <f>IF(ISBLANK(BurstClassHr18[[#This Row],[%Spikes in Bursts-All]]),"",IF(BurstClassHr18[[#This Row],[%Spikes in Bursts-All]]&lt;$C$3,"LB","HB"))</f>
        <v/>
      </c>
      <c r="E295" s="50" t="str">
        <f t="shared" si="4"/>
        <v/>
      </c>
      <c r="F295"/>
      <c r="G295"/>
      <c r="H295"/>
      <c r="I295"/>
      <c r="J295"/>
      <c r="K295"/>
      <c r="L295"/>
      <c r="M295"/>
      <c r="N295"/>
      <c r="O295"/>
    </row>
    <row r="296" spans="3:15" x14ac:dyDescent="0.3">
      <c r="C296" s="49" t="str">
        <f>IF(ISBLANK(BurstClassHr18[[#This Row],[Spk/sec-Average]]),"",IF(BurstClassHr18[[#This Row],[Spk/sec-Average]]&lt;$B$3,"LF","HF"))</f>
        <v/>
      </c>
      <c r="D296" s="49" t="str">
        <f>IF(ISBLANK(BurstClassHr18[[#This Row],[%Spikes in Bursts-All]]),"",IF(BurstClassHr18[[#This Row],[%Spikes in Bursts-All]]&lt;$C$3,"LB","HB"))</f>
        <v/>
      </c>
      <c r="E296" s="50" t="str">
        <f t="shared" si="4"/>
        <v/>
      </c>
      <c r="F296"/>
      <c r="G296"/>
      <c r="H296"/>
      <c r="I296"/>
      <c r="J296"/>
      <c r="K296"/>
      <c r="L296"/>
      <c r="M296"/>
      <c r="N296"/>
      <c r="O296"/>
    </row>
    <row r="297" spans="3:15" x14ac:dyDescent="0.3">
      <c r="C297" s="49" t="str">
        <f>IF(ISBLANK(BurstClassHr18[[#This Row],[Spk/sec-Average]]),"",IF(BurstClassHr18[[#This Row],[Spk/sec-Average]]&lt;$B$3,"LF","HF"))</f>
        <v/>
      </c>
      <c r="D297" s="49" t="str">
        <f>IF(ISBLANK(BurstClassHr18[[#This Row],[%Spikes in Bursts-All]]),"",IF(BurstClassHr18[[#This Row],[%Spikes in Bursts-All]]&lt;$C$3,"LB","HB"))</f>
        <v/>
      </c>
      <c r="E297" s="50" t="str">
        <f t="shared" si="4"/>
        <v/>
      </c>
      <c r="F297"/>
      <c r="G297"/>
      <c r="H297"/>
      <c r="I297"/>
      <c r="J297"/>
      <c r="K297"/>
      <c r="L297"/>
      <c r="M297"/>
      <c r="N297"/>
      <c r="O297"/>
    </row>
    <row r="298" spans="3:15" x14ac:dyDescent="0.3">
      <c r="C298" s="49" t="str">
        <f>IF(ISBLANK(BurstClassHr18[[#This Row],[Spk/sec-Average]]),"",IF(BurstClassHr18[[#This Row],[Spk/sec-Average]]&lt;$B$3,"LF","HF"))</f>
        <v/>
      </c>
      <c r="D298" s="49" t="str">
        <f>IF(ISBLANK(BurstClassHr18[[#This Row],[%Spikes in Bursts-All]]),"",IF(BurstClassHr18[[#This Row],[%Spikes in Bursts-All]]&lt;$C$3,"LB","HB"))</f>
        <v/>
      </c>
      <c r="E298" s="50" t="str">
        <f t="shared" si="4"/>
        <v/>
      </c>
      <c r="F298"/>
      <c r="G298"/>
      <c r="H298"/>
      <c r="I298"/>
      <c r="J298"/>
      <c r="K298"/>
      <c r="L298"/>
      <c r="M298"/>
      <c r="N298"/>
      <c r="O298"/>
    </row>
    <row r="299" spans="3:15" x14ac:dyDescent="0.3">
      <c r="C299" s="49" t="str">
        <f>IF(ISBLANK(BurstClassHr18[[#This Row],[Spk/sec-Average]]),"",IF(BurstClassHr18[[#This Row],[Spk/sec-Average]]&lt;$B$3,"LF","HF"))</f>
        <v/>
      </c>
      <c r="D299" s="49" t="str">
        <f>IF(ISBLANK(BurstClassHr18[[#This Row],[%Spikes in Bursts-All]]),"",IF(BurstClassHr18[[#This Row],[%Spikes in Bursts-All]]&lt;$C$3,"LB","HB"))</f>
        <v/>
      </c>
      <c r="E299" s="50" t="str">
        <f t="shared" si="4"/>
        <v/>
      </c>
      <c r="F299"/>
      <c r="G299"/>
      <c r="H299"/>
      <c r="I299"/>
      <c r="J299"/>
      <c r="K299"/>
      <c r="L299"/>
      <c r="M299"/>
      <c r="N299"/>
      <c r="O299"/>
    </row>
    <row r="300" spans="3:15" x14ac:dyDescent="0.3">
      <c r="C300" s="49" t="str">
        <f>IF(ISBLANK(BurstClassHr18[[#This Row],[Spk/sec-Average]]),"",IF(BurstClassHr18[[#This Row],[Spk/sec-Average]]&lt;$B$3,"LF","HF"))</f>
        <v/>
      </c>
      <c r="D300" s="49" t="str">
        <f>IF(ISBLANK(BurstClassHr18[[#This Row],[%Spikes in Bursts-All]]),"",IF(BurstClassHr18[[#This Row],[%Spikes in Bursts-All]]&lt;$C$3,"LB","HB"))</f>
        <v/>
      </c>
      <c r="E300" s="50" t="str">
        <f t="shared" si="4"/>
        <v/>
      </c>
      <c r="F300"/>
      <c r="G300"/>
      <c r="H300"/>
      <c r="I300"/>
      <c r="J300"/>
      <c r="K300"/>
      <c r="L300"/>
      <c r="M300"/>
      <c r="N300"/>
      <c r="O300"/>
    </row>
    <row r="301" spans="3:15" x14ac:dyDescent="0.3">
      <c r="C301" s="49" t="str">
        <f>IF(ISBLANK(BurstClassHr18[[#This Row],[Spk/sec-Average]]),"",IF(BurstClassHr18[[#This Row],[Spk/sec-Average]]&lt;$B$3,"LF","HF"))</f>
        <v/>
      </c>
      <c r="D301" s="49" t="str">
        <f>IF(ISBLANK(BurstClassHr18[[#This Row],[%Spikes in Bursts-All]]),"",IF(BurstClassHr18[[#This Row],[%Spikes in Bursts-All]]&lt;$C$3,"LB","HB"))</f>
        <v/>
      </c>
      <c r="E301" s="50" t="str">
        <f t="shared" si="4"/>
        <v/>
      </c>
      <c r="F301"/>
      <c r="G301"/>
      <c r="H301"/>
      <c r="I301"/>
      <c r="J301"/>
      <c r="K301"/>
      <c r="L301"/>
      <c r="M301"/>
      <c r="N301"/>
      <c r="O301"/>
    </row>
    <row r="302" spans="3:15" x14ac:dyDescent="0.3">
      <c r="C302" s="49" t="str">
        <f>IF(ISBLANK(BurstClassHr18[[#This Row],[Spk/sec-Average]]),"",IF(BurstClassHr18[[#This Row],[Spk/sec-Average]]&lt;$B$3,"LF","HF"))</f>
        <v/>
      </c>
      <c r="D302" s="49" t="str">
        <f>IF(ISBLANK(BurstClassHr18[[#This Row],[%Spikes in Bursts-All]]),"",IF(BurstClassHr18[[#This Row],[%Spikes in Bursts-All]]&lt;$C$3,"LB","HB"))</f>
        <v/>
      </c>
      <c r="E302" s="50" t="str">
        <f t="shared" si="4"/>
        <v/>
      </c>
      <c r="F302"/>
      <c r="G302"/>
      <c r="H302"/>
      <c r="I302"/>
      <c r="J302"/>
      <c r="K302"/>
      <c r="L302"/>
      <c r="M302"/>
      <c r="N302"/>
      <c r="O302"/>
    </row>
    <row r="303" spans="3:15" x14ac:dyDescent="0.3">
      <c r="C303" s="49" t="str">
        <f>IF(ISBLANK(BurstClassHr18[[#This Row],[Spk/sec-Average]]),"",IF(BurstClassHr18[[#This Row],[Spk/sec-Average]]&lt;$B$3,"LF","HF"))</f>
        <v/>
      </c>
      <c r="D303" s="49" t="str">
        <f>IF(ISBLANK(BurstClassHr18[[#This Row],[%Spikes in Bursts-All]]),"",IF(BurstClassHr18[[#This Row],[%Spikes in Bursts-All]]&lt;$C$3,"LB","HB"))</f>
        <v/>
      </c>
      <c r="E303" s="50" t="str">
        <f t="shared" si="4"/>
        <v/>
      </c>
      <c r="F303"/>
      <c r="G303"/>
      <c r="H303"/>
      <c r="I303"/>
      <c r="J303"/>
      <c r="K303"/>
      <c r="L303"/>
      <c r="M303"/>
      <c r="N303"/>
      <c r="O303"/>
    </row>
    <row r="304" spans="3:15" x14ac:dyDescent="0.3">
      <c r="C304" s="49" t="str">
        <f>IF(ISBLANK(BurstClassHr18[[#This Row],[Spk/sec-Average]]),"",IF(BurstClassHr18[[#This Row],[Spk/sec-Average]]&lt;$B$3,"LF","HF"))</f>
        <v/>
      </c>
      <c r="D304" s="49" t="str">
        <f>IF(ISBLANK(BurstClassHr18[[#This Row],[%Spikes in Bursts-All]]),"",IF(BurstClassHr18[[#This Row],[%Spikes in Bursts-All]]&lt;$C$3,"LB","HB"))</f>
        <v/>
      </c>
      <c r="E304" s="50" t="str">
        <f t="shared" si="4"/>
        <v/>
      </c>
      <c r="F304"/>
      <c r="G304"/>
      <c r="H304"/>
      <c r="I304"/>
      <c r="J304"/>
      <c r="K304"/>
      <c r="L304"/>
      <c r="M304"/>
      <c r="N304"/>
      <c r="O304"/>
    </row>
    <row r="305" spans="3:15" x14ac:dyDescent="0.3">
      <c r="C305" s="49" t="str">
        <f>IF(ISBLANK(BurstClassHr18[[#This Row],[Spk/sec-Average]]),"",IF(BurstClassHr18[[#This Row],[Spk/sec-Average]]&lt;$B$3,"LF","HF"))</f>
        <v/>
      </c>
      <c r="D305" s="49" t="str">
        <f>IF(ISBLANK(BurstClassHr18[[#This Row],[%Spikes in Bursts-All]]),"",IF(BurstClassHr18[[#This Row],[%Spikes in Bursts-All]]&lt;$C$3,"LB","HB"))</f>
        <v/>
      </c>
      <c r="E305" s="50" t="str">
        <f t="shared" si="4"/>
        <v/>
      </c>
      <c r="F305"/>
      <c r="G305"/>
      <c r="H305"/>
      <c r="I305"/>
      <c r="J305"/>
      <c r="K305"/>
      <c r="L305"/>
      <c r="M305"/>
      <c r="N305"/>
      <c r="O305"/>
    </row>
    <row r="306" spans="3:15" x14ac:dyDescent="0.3">
      <c r="C306" s="49" t="str">
        <f>IF(ISBLANK(BurstClassHr18[[#This Row],[Spk/sec-Average]]),"",IF(BurstClassHr18[[#This Row],[Spk/sec-Average]]&lt;$B$3,"LF","HF"))</f>
        <v/>
      </c>
      <c r="D306" s="49" t="str">
        <f>IF(ISBLANK(BurstClassHr18[[#This Row],[%Spikes in Bursts-All]]),"",IF(BurstClassHr18[[#This Row],[%Spikes in Bursts-All]]&lt;$C$3,"LB","HB"))</f>
        <v/>
      </c>
      <c r="E306" s="50" t="str">
        <f t="shared" si="4"/>
        <v/>
      </c>
      <c r="F306"/>
      <c r="G306"/>
      <c r="H306"/>
      <c r="I306"/>
      <c r="J306"/>
      <c r="K306"/>
      <c r="L306"/>
      <c r="M306"/>
      <c r="N306"/>
      <c r="O306"/>
    </row>
    <row r="307" spans="3:15" x14ac:dyDescent="0.3">
      <c r="C307" s="49" t="str">
        <f>IF(ISBLANK(BurstClassHr18[[#This Row],[Spk/sec-Average]]),"",IF(BurstClassHr18[[#This Row],[Spk/sec-Average]]&lt;$B$3,"LF","HF"))</f>
        <v/>
      </c>
      <c r="D307" s="49" t="str">
        <f>IF(ISBLANK(BurstClassHr18[[#This Row],[%Spikes in Bursts-All]]),"",IF(BurstClassHr18[[#This Row],[%Spikes in Bursts-All]]&lt;$C$3,"LB","HB"))</f>
        <v/>
      </c>
      <c r="E307" s="50" t="str">
        <f t="shared" si="4"/>
        <v/>
      </c>
      <c r="F307"/>
      <c r="G307"/>
      <c r="H307"/>
      <c r="I307"/>
      <c r="J307"/>
      <c r="K307"/>
      <c r="L307"/>
      <c r="M307"/>
      <c r="N307"/>
      <c r="O307"/>
    </row>
    <row r="308" spans="3:15" x14ac:dyDescent="0.3">
      <c r="C308" s="49" t="str">
        <f>IF(ISBLANK(BurstClassHr18[[#This Row],[Spk/sec-Average]]),"",IF(BurstClassHr18[[#This Row],[Spk/sec-Average]]&lt;$B$3,"LF","HF"))</f>
        <v/>
      </c>
      <c r="D308" s="49" t="str">
        <f>IF(ISBLANK(BurstClassHr18[[#This Row],[%Spikes in Bursts-All]]),"",IF(BurstClassHr18[[#This Row],[%Spikes in Bursts-All]]&lt;$C$3,"LB","HB"))</f>
        <v/>
      </c>
      <c r="E308" s="50" t="str">
        <f t="shared" si="4"/>
        <v/>
      </c>
      <c r="F308"/>
      <c r="G308"/>
      <c r="H308"/>
      <c r="I308"/>
      <c r="J308"/>
      <c r="K308"/>
      <c r="L308"/>
      <c r="M308"/>
      <c r="N308"/>
      <c r="O308"/>
    </row>
    <row r="309" spans="3:15" x14ac:dyDescent="0.3">
      <c r="C309" s="49" t="str">
        <f>IF(ISBLANK(BurstClassHr18[[#This Row],[Spk/sec-Average]]),"",IF(BurstClassHr18[[#This Row],[Spk/sec-Average]]&lt;$B$3,"LF","HF"))</f>
        <v/>
      </c>
      <c r="D309" s="49" t="str">
        <f>IF(ISBLANK(BurstClassHr18[[#This Row],[%Spikes in Bursts-All]]),"",IF(BurstClassHr18[[#This Row],[%Spikes in Bursts-All]]&lt;$C$3,"LB","HB"))</f>
        <v/>
      </c>
      <c r="E309" s="50" t="str">
        <f t="shared" si="4"/>
        <v/>
      </c>
      <c r="F309"/>
      <c r="G309"/>
      <c r="H309"/>
      <c r="I309"/>
      <c r="J309"/>
      <c r="K309"/>
      <c r="L309"/>
      <c r="M309"/>
      <c r="N309"/>
      <c r="O309"/>
    </row>
    <row r="310" spans="3:15" x14ac:dyDescent="0.3">
      <c r="C310" s="49" t="str">
        <f>IF(ISBLANK(BurstClassHr18[[#This Row],[Spk/sec-Average]]),"",IF(BurstClassHr18[[#This Row],[Spk/sec-Average]]&lt;$B$3,"LF","HF"))</f>
        <v/>
      </c>
      <c r="D310" s="49" t="str">
        <f>IF(ISBLANK(BurstClassHr18[[#This Row],[%Spikes in Bursts-All]]),"",IF(BurstClassHr18[[#This Row],[%Spikes in Bursts-All]]&lt;$C$3,"LB","HB"))</f>
        <v/>
      </c>
      <c r="E310" s="50" t="str">
        <f t="shared" si="4"/>
        <v/>
      </c>
      <c r="F310"/>
      <c r="G310"/>
      <c r="H310"/>
      <c r="I310"/>
      <c r="J310"/>
      <c r="K310"/>
      <c r="L310"/>
      <c r="M310"/>
      <c r="N310"/>
      <c r="O310"/>
    </row>
    <row r="311" spans="3:15" x14ac:dyDescent="0.3">
      <c r="C311" s="49" t="str">
        <f>IF(ISBLANK(BurstClassHr18[[#This Row],[Spk/sec-Average]]),"",IF(BurstClassHr18[[#This Row],[Spk/sec-Average]]&lt;$B$3,"LF","HF"))</f>
        <v/>
      </c>
      <c r="D311" s="49" t="str">
        <f>IF(ISBLANK(BurstClassHr18[[#This Row],[%Spikes in Bursts-All]]),"",IF(BurstClassHr18[[#This Row],[%Spikes in Bursts-All]]&lt;$C$3,"LB","HB"))</f>
        <v/>
      </c>
      <c r="E311" s="50" t="str">
        <f t="shared" si="4"/>
        <v/>
      </c>
      <c r="F311"/>
      <c r="G311"/>
      <c r="H311"/>
      <c r="I311"/>
      <c r="J311"/>
      <c r="K311"/>
      <c r="L311"/>
      <c r="M311"/>
      <c r="N311"/>
      <c r="O311"/>
    </row>
    <row r="312" spans="3:15" x14ac:dyDescent="0.3">
      <c r="C312" s="49" t="str">
        <f>IF(ISBLANK(BurstClassHr18[[#This Row],[Spk/sec-Average]]),"",IF(BurstClassHr18[[#This Row],[Spk/sec-Average]]&lt;$B$3,"LF","HF"))</f>
        <v/>
      </c>
      <c r="D312" s="49" t="str">
        <f>IF(ISBLANK(BurstClassHr18[[#This Row],[%Spikes in Bursts-All]]),"",IF(BurstClassHr18[[#This Row],[%Spikes in Bursts-All]]&lt;$C$3,"LB","HB"))</f>
        <v/>
      </c>
      <c r="E312" s="50" t="str">
        <f t="shared" si="4"/>
        <v/>
      </c>
      <c r="F312"/>
      <c r="G312"/>
      <c r="H312"/>
      <c r="I312"/>
      <c r="J312"/>
      <c r="K312"/>
      <c r="L312"/>
      <c r="M312"/>
      <c r="N312"/>
      <c r="O312"/>
    </row>
    <row r="313" spans="3:15" x14ac:dyDescent="0.3">
      <c r="C313" s="49" t="str">
        <f>IF(ISBLANK(BurstClassHr18[[#This Row],[Spk/sec-Average]]),"",IF(BurstClassHr18[[#This Row],[Spk/sec-Average]]&lt;$B$3,"LF","HF"))</f>
        <v/>
      </c>
      <c r="D313" s="49" t="str">
        <f>IF(ISBLANK(BurstClassHr18[[#This Row],[%Spikes in Bursts-All]]),"",IF(BurstClassHr18[[#This Row],[%Spikes in Bursts-All]]&lt;$C$3,"LB","HB"))</f>
        <v/>
      </c>
      <c r="E313" s="50" t="str">
        <f t="shared" si="4"/>
        <v/>
      </c>
      <c r="F313"/>
      <c r="G313"/>
      <c r="H313"/>
      <c r="I313"/>
      <c r="J313"/>
      <c r="K313"/>
      <c r="L313"/>
      <c r="M313"/>
      <c r="N313"/>
      <c r="O313"/>
    </row>
    <row r="314" spans="3:15" x14ac:dyDescent="0.3">
      <c r="C314" s="49" t="str">
        <f>IF(ISBLANK(BurstClassHr18[[#This Row],[Spk/sec-Average]]),"",IF(BurstClassHr18[[#This Row],[Spk/sec-Average]]&lt;$B$3,"LF","HF"))</f>
        <v/>
      </c>
      <c r="D314" s="49" t="str">
        <f>IF(ISBLANK(BurstClassHr18[[#This Row],[%Spikes in Bursts-All]]),"",IF(BurstClassHr18[[#This Row],[%Spikes in Bursts-All]]&lt;$C$3,"LB","HB"))</f>
        <v/>
      </c>
      <c r="E314" s="50" t="str">
        <f t="shared" si="4"/>
        <v/>
      </c>
      <c r="F314"/>
      <c r="G314"/>
      <c r="H314"/>
      <c r="I314"/>
      <c r="J314"/>
      <c r="K314"/>
      <c r="L314"/>
      <c r="M314"/>
      <c r="N314"/>
      <c r="O314"/>
    </row>
    <row r="315" spans="3:15" x14ac:dyDescent="0.3">
      <c r="C315" s="49" t="str">
        <f>IF(ISBLANK(BurstClassHr18[[#This Row],[Spk/sec-Average]]),"",IF(BurstClassHr18[[#This Row],[Spk/sec-Average]]&lt;$B$3,"LF","HF"))</f>
        <v/>
      </c>
      <c r="D315" s="49" t="str">
        <f>IF(ISBLANK(BurstClassHr18[[#This Row],[%Spikes in Bursts-All]]),"",IF(BurstClassHr18[[#This Row],[%Spikes in Bursts-All]]&lt;$C$3,"LB","HB"))</f>
        <v/>
      </c>
      <c r="E315" s="50" t="str">
        <f t="shared" si="4"/>
        <v/>
      </c>
      <c r="F315"/>
      <c r="G315"/>
      <c r="H315"/>
      <c r="I315"/>
      <c r="J315"/>
      <c r="K315"/>
      <c r="L315"/>
      <c r="M315"/>
      <c r="N315"/>
      <c r="O315"/>
    </row>
    <row r="316" spans="3:15" x14ac:dyDescent="0.3">
      <c r="C316" s="49" t="str">
        <f>IF(ISBLANK(BurstClassHr18[[#This Row],[Spk/sec-Average]]),"",IF(BurstClassHr18[[#This Row],[Spk/sec-Average]]&lt;$B$3,"LF","HF"))</f>
        <v/>
      </c>
      <c r="D316" s="49" t="str">
        <f>IF(ISBLANK(BurstClassHr18[[#This Row],[%Spikes in Bursts-All]]),"",IF(BurstClassHr18[[#This Row],[%Spikes in Bursts-All]]&lt;$C$3,"LB","HB"))</f>
        <v/>
      </c>
      <c r="E316" s="50" t="str">
        <f t="shared" si="4"/>
        <v/>
      </c>
      <c r="F316"/>
      <c r="G316"/>
      <c r="H316"/>
      <c r="I316"/>
      <c r="J316"/>
      <c r="K316"/>
      <c r="L316"/>
      <c r="M316"/>
      <c r="N316"/>
      <c r="O316"/>
    </row>
    <row r="317" spans="3:15" x14ac:dyDescent="0.3">
      <c r="C317" s="49" t="str">
        <f>IF(ISBLANK(BurstClassHr18[[#This Row],[Spk/sec-Average]]),"",IF(BurstClassHr18[[#This Row],[Spk/sec-Average]]&lt;$B$3,"LF","HF"))</f>
        <v/>
      </c>
      <c r="D317" s="49" t="str">
        <f>IF(ISBLANK(BurstClassHr18[[#This Row],[%Spikes in Bursts-All]]),"",IF(BurstClassHr18[[#This Row],[%Spikes in Bursts-All]]&lt;$C$3,"LB","HB"))</f>
        <v/>
      </c>
      <c r="E317" s="50" t="str">
        <f t="shared" si="4"/>
        <v/>
      </c>
      <c r="F317"/>
      <c r="G317"/>
      <c r="H317"/>
      <c r="I317"/>
      <c r="J317"/>
      <c r="K317"/>
      <c r="L317"/>
      <c r="M317"/>
      <c r="N317"/>
      <c r="O317"/>
    </row>
    <row r="318" spans="3:15" x14ac:dyDescent="0.3">
      <c r="C318" s="49" t="str">
        <f>IF(ISBLANK(BurstClassHr18[[#This Row],[Spk/sec-Average]]),"",IF(BurstClassHr18[[#This Row],[Spk/sec-Average]]&lt;$B$3,"LF","HF"))</f>
        <v/>
      </c>
      <c r="D318" s="49" t="str">
        <f>IF(ISBLANK(BurstClassHr18[[#This Row],[%Spikes in Bursts-All]]),"",IF(BurstClassHr18[[#This Row],[%Spikes in Bursts-All]]&lt;$C$3,"LB","HB"))</f>
        <v/>
      </c>
      <c r="E318" s="50" t="str">
        <f t="shared" si="4"/>
        <v/>
      </c>
      <c r="F318"/>
      <c r="G318"/>
      <c r="H318"/>
      <c r="I318"/>
      <c r="J318"/>
      <c r="K318"/>
      <c r="L318"/>
      <c r="M318"/>
      <c r="N318"/>
      <c r="O318"/>
    </row>
    <row r="319" spans="3:15" x14ac:dyDescent="0.3">
      <c r="C319" s="49" t="str">
        <f>IF(ISBLANK(BurstClassHr18[[#This Row],[Spk/sec-Average]]),"",IF(BurstClassHr18[[#This Row],[Spk/sec-Average]]&lt;$B$3,"LF","HF"))</f>
        <v/>
      </c>
      <c r="D319" s="49" t="str">
        <f>IF(ISBLANK(BurstClassHr18[[#This Row],[%Spikes in Bursts-All]]),"",IF(BurstClassHr18[[#This Row],[%Spikes in Bursts-All]]&lt;$C$3,"LB","HB"))</f>
        <v/>
      </c>
      <c r="E319" s="50" t="str">
        <f t="shared" si="4"/>
        <v/>
      </c>
      <c r="F319"/>
      <c r="G319"/>
      <c r="H319"/>
      <c r="I319"/>
      <c r="J319"/>
      <c r="K319"/>
      <c r="L319"/>
      <c r="M319"/>
      <c r="N319"/>
      <c r="O319"/>
    </row>
    <row r="320" spans="3:15" x14ac:dyDescent="0.3">
      <c r="C320" s="49" t="str">
        <f>IF(ISBLANK(BurstClassHr18[[#This Row],[Spk/sec-Average]]),"",IF(BurstClassHr18[[#This Row],[Spk/sec-Average]]&lt;$B$3,"LF","HF"))</f>
        <v/>
      </c>
      <c r="D320" s="49" t="str">
        <f>IF(ISBLANK(BurstClassHr18[[#This Row],[%Spikes in Bursts-All]]),"",IF(BurstClassHr18[[#This Row],[%Spikes in Bursts-All]]&lt;$C$3,"LB","HB"))</f>
        <v/>
      </c>
      <c r="E320" s="50" t="str">
        <f t="shared" si="4"/>
        <v/>
      </c>
      <c r="F320"/>
      <c r="G320"/>
      <c r="H320"/>
      <c r="I320"/>
      <c r="J320"/>
      <c r="K320"/>
      <c r="L320"/>
      <c r="M320"/>
      <c r="N320"/>
      <c r="O320"/>
    </row>
    <row r="321" spans="3:15" x14ac:dyDescent="0.3">
      <c r="C321" s="49" t="str">
        <f>IF(ISBLANK(BurstClassHr18[[#This Row],[Spk/sec-Average]]),"",IF(BurstClassHr18[[#This Row],[Spk/sec-Average]]&lt;$B$3,"LF","HF"))</f>
        <v/>
      </c>
      <c r="D321" s="49" t="str">
        <f>IF(ISBLANK(BurstClassHr18[[#This Row],[%Spikes in Bursts-All]]),"",IF(BurstClassHr18[[#This Row],[%Spikes in Bursts-All]]&lt;$C$3,"LB","HB"))</f>
        <v/>
      </c>
      <c r="E321" s="50" t="str">
        <f t="shared" si="4"/>
        <v/>
      </c>
      <c r="F321"/>
      <c r="G321"/>
      <c r="H321"/>
      <c r="I321"/>
      <c r="J321"/>
      <c r="K321"/>
      <c r="L321"/>
      <c r="M321"/>
      <c r="N321"/>
      <c r="O321"/>
    </row>
    <row r="322" spans="3:15" x14ac:dyDescent="0.3">
      <c r="C322" s="49" t="str">
        <f>IF(ISBLANK(BurstClassHr18[[#This Row],[Spk/sec-Average]]),"",IF(BurstClassHr18[[#This Row],[Spk/sec-Average]]&lt;$B$3,"LF","HF"))</f>
        <v/>
      </c>
      <c r="D322" s="49" t="str">
        <f>IF(ISBLANK(BurstClassHr18[[#This Row],[%Spikes in Bursts-All]]),"",IF(BurstClassHr18[[#This Row],[%Spikes in Bursts-All]]&lt;$C$3,"LB","HB"))</f>
        <v/>
      </c>
      <c r="E322" s="50" t="str">
        <f t="shared" si="4"/>
        <v/>
      </c>
      <c r="F322"/>
      <c r="G322"/>
      <c r="H322"/>
      <c r="I322"/>
      <c r="J322"/>
      <c r="K322"/>
      <c r="L322"/>
      <c r="M322"/>
      <c r="N322"/>
      <c r="O322"/>
    </row>
    <row r="323" spans="3:15" x14ac:dyDescent="0.3">
      <c r="C323" s="49" t="str">
        <f>IF(ISBLANK(BurstClassHr18[[#This Row],[Spk/sec-Average]]),"",IF(BurstClassHr18[[#This Row],[Spk/sec-Average]]&lt;$B$3,"LF","HF"))</f>
        <v/>
      </c>
      <c r="D323" s="49" t="str">
        <f>IF(ISBLANK(BurstClassHr18[[#This Row],[%Spikes in Bursts-All]]),"",IF(BurstClassHr18[[#This Row],[%Spikes in Bursts-All]]&lt;$C$3,"LB","HB"))</f>
        <v/>
      </c>
      <c r="E323" s="50" t="str">
        <f t="shared" si="4"/>
        <v/>
      </c>
      <c r="F323"/>
      <c r="G323"/>
      <c r="H323"/>
      <c r="I323"/>
      <c r="J323"/>
      <c r="K323"/>
      <c r="L323"/>
      <c r="M323"/>
      <c r="N323"/>
      <c r="O323"/>
    </row>
    <row r="324" spans="3:15" x14ac:dyDescent="0.3">
      <c r="C324" s="49" t="str">
        <f>IF(ISBLANK(BurstClassHr18[[#This Row],[Spk/sec-Average]]),"",IF(BurstClassHr18[[#This Row],[Spk/sec-Average]]&lt;$B$3,"LF","HF"))</f>
        <v/>
      </c>
      <c r="D324" s="49" t="str">
        <f>IF(ISBLANK(BurstClassHr18[[#This Row],[%Spikes in Bursts-All]]),"",IF(BurstClassHr18[[#This Row],[%Spikes in Bursts-All]]&lt;$C$3,"LB","HB"))</f>
        <v/>
      </c>
      <c r="E324" s="50" t="str">
        <f t="shared" si="4"/>
        <v/>
      </c>
      <c r="F324"/>
      <c r="G324"/>
      <c r="H324"/>
      <c r="I324"/>
      <c r="J324"/>
      <c r="K324"/>
      <c r="L324"/>
      <c r="M324"/>
      <c r="N324"/>
      <c r="O324"/>
    </row>
    <row r="325" spans="3:15" x14ac:dyDescent="0.3">
      <c r="C325" s="49" t="str">
        <f>IF(ISBLANK(BurstClassHr18[[#This Row],[Spk/sec-Average]]),"",IF(BurstClassHr18[[#This Row],[Spk/sec-Average]]&lt;$B$3,"LF","HF"))</f>
        <v/>
      </c>
      <c r="D325" s="49" t="str">
        <f>IF(ISBLANK(BurstClassHr18[[#This Row],[%Spikes in Bursts-All]]),"",IF(BurstClassHr18[[#This Row],[%Spikes in Bursts-All]]&lt;$C$3,"LB","HB"))</f>
        <v/>
      </c>
      <c r="E325" s="50" t="str">
        <f t="shared" si="4"/>
        <v/>
      </c>
      <c r="F325"/>
      <c r="G325"/>
      <c r="H325"/>
      <c r="I325"/>
      <c r="J325"/>
      <c r="K325"/>
      <c r="L325"/>
      <c r="M325"/>
      <c r="N325"/>
      <c r="O325"/>
    </row>
    <row r="326" spans="3:15" x14ac:dyDescent="0.3">
      <c r="C326" s="49" t="str">
        <f>IF(ISBLANK(BurstClassHr18[[#This Row],[Spk/sec-Average]]),"",IF(BurstClassHr18[[#This Row],[Spk/sec-Average]]&lt;$B$3,"LF","HF"))</f>
        <v/>
      </c>
      <c r="D326" s="49" t="str">
        <f>IF(ISBLANK(BurstClassHr18[[#This Row],[%Spikes in Bursts-All]]),"",IF(BurstClassHr18[[#This Row],[%Spikes in Bursts-All]]&lt;$C$3,"LB","HB"))</f>
        <v/>
      </c>
      <c r="E326" s="50" t="str">
        <f t="shared" si="4"/>
        <v/>
      </c>
      <c r="F326"/>
      <c r="G326"/>
      <c r="H326"/>
      <c r="I326"/>
      <c r="J326"/>
      <c r="K326"/>
      <c r="L326"/>
      <c r="M326"/>
      <c r="N326"/>
      <c r="O326"/>
    </row>
    <row r="327" spans="3:15" x14ac:dyDescent="0.3">
      <c r="C327" s="49" t="str">
        <f>IF(ISBLANK(BurstClassHr18[[#This Row],[Spk/sec-Average]]),"",IF(BurstClassHr18[[#This Row],[Spk/sec-Average]]&lt;$B$3,"LF","HF"))</f>
        <v/>
      </c>
      <c r="D327" s="49" t="str">
        <f>IF(ISBLANK(BurstClassHr18[[#This Row],[%Spikes in Bursts-All]]),"",IF(BurstClassHr18[[#This Row],[%Spikes in Bursts-All]]&lt;$C$3,"LB","HB"))</f>
        <v/>
      </c>
      <c r="E327" s="50" t="str">
        <f t="shared" si="4"/>
        <v/>
      </c>
      <c r="F327"/>
      <c r="G327"/>
      <c r="H327"/>
      <c r="I327"/>
      <c r="J327"/>
      <c r="K327"/>
      <c r="L327"/>
      <c r="M327"/>
      <c r="N327"/>
      <c r="O327"/>
    </row>
    <row r="328" spans="3:15" x14ac:dyDescent="0.3">
      <c r="C328" s="49" t="str">
        <f>IF(ISBLANK(BurstClassHr18[[#This Row],[Spk/sec-Average]]),"",IF(BurstClassHr18[[#This Row],[Spk/sec-Average]]&lt;$B$3,"LF","HF"))</f>
        <v/>
      </c>
      <c r="D328" s="49" t="str">
        <f>IF(ISBLANK(BurstClassHr18[[#This Row],[%Spikes in Bursts-All]]),"",IF(BurstClassHr18[[#This Row],[%Spikes in Bursts-All]]&lt;$C$3,"LB","HB"))</f>
        <v/>
      </c>
      <c r="E328" s="50" t="str">
        <f t="shared" si="4"/>
        <v/>
      </c>
      <c r="F328"/>
      <c r="G328"/>
      <c r="H328"/>
      <c r="I328"/>
      <c r="J328"/>
      <c r="K328"/>
      <c r="L328"/>
      <c r="M328"/>
      <c r="N328"/>
      <c r="O328"/>
    </row>
    <row r="329" spans="3:15" x14ac:dyDescent="0.3">
      <c r="C329" s="49" t="str">
        <f>IF(ISBLANK(BurstClassHr18[[#This Row],[Spk/sec-Average]]),"",IF(BurstClassHr18[[#This Row],[Spk/sec-Average]]&lt;$B$3,"LF","HF"))</f>
        <v/>
      </c>
      <c r="D329" s="49" t="str">
        <f>IF(ISBLANK(BurstClassHr18[[#This Row],[%Spikes in Bursts-All]]),"",IF(BurstClassHr18[[#This Row],[%Spikes in Bursts-All]]&lt;$C$3,"LB","HB"))</f>
        <v/>
      </c>
      <c r="E329" s="50" t="str">
        <f t="shared" si="4"/>
        <v/>
      </c>
      <c r="F329"/>
      <c r="G329"/>
      <c r="H329"/>
      <c r="I329"/>
      <c r="J329"/>
      <c r="K329"/>
      <c r="L329"/>
      <c r="M329"/>
      <c r="N329"/>
      <c r="O329"/>
    </row>
    <row r="330" spans="3:15" x14ac:dyDescent="0.3">
      <c r="C330" s="49" t="str">
        <f>IF(ISBLANK(BurstClassHr18[[#This Row],[Spk/sec-Average]]),"",IF(BurstClassHr18[[#This Row],[Spk/sec-Average]]&lt;$B$3,"LF","HF"))</f>
        <v/>
      </c>
      <c r="D330" s="49" t="str">
        <f>IF(ISBLANK(BurstClassHr18[[#This Row],[%Spikes in Bursts-All]]),"",IF(BurstClassHr18[[#This Row],[%Spikes in Bursts-All]]&lt;$C$3,"LB","HB"))</f>
        <v/>
      </c>
      <c r="E330" s="50" t="str">
        <f t="shared" si="4"/>
        <v/>
      </c>
      <c r="F330"/>
      <c r="G330"/>
      <c r="H330"/>
      <c r="I330"/>
      <c r="J330"/>
      <c r="K330"/>
      <c r="L330"/>
      <c r="M330"/>
      <c r="N330"/>
      <c r="O330"/>
    </row>
    <row r="331" spans="3:15" x14ac:dyDescent="0.3">
      <c r="C331" s="49" t="str">
        <f>IF(ISBLANK(BurstClassHr18[[#This Row],[Spk/sec-Average]]),"",IF(BurstClassHr18[[#This Row],[Spk/sec-Average]]&lt;$B$3,"LF","HF"))</f>
        <v/>
      </c>
      <c r="D331" s="49" t="str">
        <f>IF(ISBLANK(BurstClassHr18[[#This Row],[%Spikes in Bursts-All]]),"",IF(BurstClassHr18[[#This Row],[%Spikes in Bursts-All]]&lt;$C$3,"LB","HB"))</f>
        <v/>
      </c>
      <c r="E331" s="50" t="str">
        <f t="shared" si="4"/>
        <v/>
      </c>
      <c r="F331"/>
      <c r="G331"/>
      <c r="H331"/>
      <c r="I331"/>
      <c r="J331"/>
      <c r="K331"/>
      <c r="L331"/>
      <c r="M331"/>
      <c r="N331"/>
      <c r="O331"/>
    </row>
    <row r="332" spans="3:15" x14ac:dyDescent="0.3">
      <c r="C332" s="49" t="str">
        <f>IF(ISBLANK(BurstClassHr18[[#This Row],[Spk/sec-Average]]),"",IF(BurstClassHr18[[#This Row],[Spk/sec-Average]]&lt;$B$3,"LF","HF"))</f>
        <v/>
      </c>
      <c r="D332" s="49" t="str">
        <f>IF(ISBLANK(BurstClassHr18[[#This Row],[%Spikes in Bursts-All]]),"",IF(BurstClassHr18[[#This Row],[%Spikes in Bursts-All]]&lt;$C$3,"LB","HB"))</f>
        <v/>
      </c>
      <c r="E332" s="50" t="str">
        <f t="shared" si="4"/>
        <v/>
      </c>
      <c r="F332" s="56"/>
      <c r="G332" s="56"/>
      <c r="H332"/>
      <c r="I332"/>
      <c r="J332"/>
      <c r="K332"/>
      <c r="L332"/>
      <c r="M332"/>
      <c r="N332"/>
      <c r="O332"/>
    </row>
    <row r="333" spans="3:15" x14ac:dyDescent="0.3">
      <c r="C333" s="49" t="str">
        <f>IF(ISBLANK(BurstClassHr18[[#This Row],[Spk/sec-Average]]),"",IF(BurstClassHr18[[#This Row],[Spk/sec-Average]]&lt;$B$3,"LF","HF"))</f>
        <v/>
      </c>
      <c r="D333" s="49" t="str">
        <f>IF(ISBLANK(BurstClassHr18[[#This Row],[%Spikes in Bursts-All]]),"",IF(BurstClassHr18[[#This Row],[%Spikes in Bursts-All]]&lt;$C$3,"LB","HB"))</f>
        <v/>
      </c>
      <c r="E333" s="50" t="str">
        <f t="shared" si="4"/>
        <v/>
      </c>
      <c r="F333" s="56"/>
      <c r="G333" s="56"/>
      <c r="H333"/>
      <c r="I333"/>
      <c r="J333"/>
      <c r="K333"/>
      <c r="L333"/>
      <c r="M333"/>
      <c r="N333"/>
      <c r="O333"/>
    </row>
    <row r="334" spans="3:15" x14ac:dyDescent="0.3">
      <c r="C334" s="49" t="str">
        <f>IF(ISBLANK(BurstClassHr18[[#This Row],[Spk/sec-Average]]),"",IF(BurstClassHr18[[#This Row],[Spk/sec-Average]]&lt;$B$3,"LF","HF"))</f>
        <v/>
      </c>
      <c r="D334" s="49" t="str">
        <f>IF(ISBLANK(BurstClassHr18[[#This Row],[%Spikes in Bursts-All]]),"",IF(BurstClassHr18[[#This Row],[%Spikes in Bursts-All]]&lt;$C$3,"LB","HB"))</f>
        <v/>
      </c>
      <c r="E334" s="50" t="str">
        <f t="shared" si="4"/>
        <v/>
      </c>
      <c r="F334" s="56"/>
      <c r="G334" s="56"/>
      <c r="H334"/>
      <c r="I334"/>
      <c r="J334"/>
      <c r="K334"/>
      <c r="L334"/>
      <c r="M334"/>
      <c r="N334"/>
      <c r="O334"/>
    </row>
    <row r="335" spans="3:15" x14ac:dyDescent="0.3">
      <c r="C335" s="49" t="str">
        <f>IF(ISBLANK(BurstClassHr18[[#This Row],[Spk/sec-Average]]),"",IF(BurstClassHr18[[#This Row],[Spk/sec-Average]]&lt;$B$3,"LF","HF"))</f>
        <v/>
      </c>
      <c r="D335" s="49" t="str">
        <f>IF(ISBLANK(BurstClassHr18[[#This Row],[%Spikes in Bursts-All]]),"",IF(BurstClassHr18[[#This Row],[%Spikes in Bursts-All]]&lt;$C$3,"LB","HB"))</f>
        <v/>
      </c>
      <c r="E335" s="50" t="str">
        <f t="shared" si="4"/>
        <v/>
      </c>
      <c r="F335" s="56"/>
      <c r="G335" s="56"/>
      <c r="H335"/>
      <c r="I335"/>
      <c r="J335"/>
      <c r="K335"/>
      <c r="L335"/>
      <c r="M335"/>
      <c r="N335"/>
      <c r="O335"/>
    </row>
    <row r="336" spans="3:15" x14ac:dyDescent="0.3">
      <c r="C336" s="49" t="str">
        <f>IF(ISBLANK(BurstClassHr18[[#This Row],[Spk/sec-Average]]),"",IF(BurstClassHr18[[#This Row],[Spk/sec-Average]]&lt;$B$3,"LF","HF"))</f>
        <v/>
      </c>
      <c r="D336" s="49" t="str">
        <f>IF(ISBLANK(BurstClassHr18[[#This Row],[%Spikes in Bursts-All]]),"",IF(BurstClassHr18[[#This Row],[%Spikes in Bursts-All]]&lt;$C$3,"LB","HB"))</f>
        <v/>
      </c>
      <c r="E336" s="50" t="str">
        <f t="shared" si="4"/>
        <v/>
      </c>
      <c r="F336" s="56"/>
      <c r="G336" s="56"/>
      <c r="H336"/>
      <c r="I336"/>
      <c r="J336"/>
      <c r="K336"/>
      <c r="L336"/>
      <c r="M336"/>
      <c r="N336"/>
      <c r="O336"/>
    </row>
    <row r="337" spans="3:15" x14ac:dyDescent="0.3">
      <c r="C337" s="49" t="str">
        <f>IF(ISBLANK(BurstClassHr18[[#This Row],[Spk/sec-Average]]),"",IF(BurstClassHr18[[#This Row],[Spk/sec-Average]]&lt;$B$3,"LF","HF"))</f>
        <v/>
      </c>
      <c r="D337" s="49" t="str">
        <f>IF(ISBLANK(BurstClassHr18[[#This Row],[%Spikes in Bursts-All]]),"",IF(BurstClassHr18[[#This Row],[%Spikes in Bursts-All]]&lt;$C$3,"LB","HB"))</f>
        <v/>
      </c>
      <c r="E337" s="50" t="str">
        <f t="shared" si="4"/>
        <v/>
      </c>
      <c r="F337" s="56"/>
      <c r="G337" s="56"/>
      <c r="H337"/>
      <c r="I337"/>
      <c r="J337"/>
      <c r="K337"/>
      <c r="L337"/>
      <c r="M337"/>
      <c r="N337"/>
      <c r="O337"/>
    </row>
    <row r="338" spans="3:15" x14ac:dyDescent="0.3">
      <c r="C338" s="49" t="str">
        <f>IF(ISBLANK(BurstClassHr18[[#This Row],[Spk/sec-Average]]),"",IF(BurstClassHr18[[#This Row],[Spk/sec-Average]]&lt;$B$3,"LF","HF"))</f>
        <v/>
      </c>
      <c r="D338" s="49" t="str">
        <f>IF(ISBLANK(BurstClassHr18[[#This Row],[%Spikes in Bursts-All]]),"",IF(BurstClassHr18[[#This Row],[%Spikes in Bursts-All]]&lt;$C$3,"LB","HB"))</f>
        <v/>
      </c>
      <c r="E338" s="50" t="str">
        <f t="shared" si="4"/>
        <v/>
      </c>
      <c r="F338" s="56"/>
      <c r="G338" s="56"/>
      <c r="H338"/>
      <c r="I338"/>
      <c r="J338"/>
      <c r="K338"/>
      <c r="L338"/>
      <c r="M338"/>
      <c r="N338"/>
      <c r="O338"/>
    </row>
    <row r="339" spans="3:15" x14ac:dyDescent="0.3">
      <c r="C339" s="49" t="str">
        <f>IF(ISBLANK(BurstClassHr18[[#This Row],[Spk/sec-Average]]),"",IF(BurstClassHr18[[#This Row],[Spk/sec-Average]]&lt;$B$3,"LF","HF"))</f>
        <v/>
      </c>
      <c r="D339" s="49" t="str">
        <f>IF(ISBLANK(BurstClassHr18[[#This Row],[%Spikes in Bursts-All]]),"",IF(BurstClassHr18[[#This Row],[%Spikes in Bursts-All]]&lt;$C$3,"LB","HB"))</f>
        <v/>
      </c>
      <c r="E339" s="50" t="str">
        <f t="shared" si="4"/>
        <v/>
      </c>
      <c r="F339" s="56"/>
      <c r="G339" s="56"/>
      <c r="H339"/>
      <c r="I339"/>
      <c r="J339"/>
      <c r="K339"/>
      <c r="L339"/>
      <c r="M339"/>
      <c r="N339"/>
      <c r="O339"/>
    </row>
    <row r="340" spans="3:15" x14ac:dyDescent="0.3">
      <c r="C340" s="49" t="str">
        <f>IF(ISBLANK(BurstClassHr18[[#This Row],[Spk/sec-Average]]),"",IF(BurstClassHr18[[#This Row],[Spk/sec-Average]]&lt;$B$3,"LF","HF"))</f>
        <v/>
      </c>
      <c r="D340" s="49" t="str">
        <f>IF(ISBLANK(BurstClassHr18[[#This Row],[%Spikes in Bursts-All]]),"",IF(BurstClassHr18[[#This Row],[%Spikes in Bursts-All]]&lt;$C$3,"LB","HB"))</f>
        <v/>
      </c>
      <c r="E340" s="50" t="str">
        <f t="shared" si="4"/>
        <v/>
      </c>
      <c r="F340" s="56"/>
      <c r="G340" s="56"/>
      <c r="H340"/>
      <c r="I340"/>
      <c r="J340"/>
      <c r="K340"/>
      <c r="L340"/>
      <c r="M340"/>
      <c r="N340"/>
      <c r="O340"/>
    </row>
    <row r="341" spans="3:15" x14ac:dyDescent="0.3">
      <c r="C341" s="49" t="str">
        <f>IF(ISBLANK(BurstClassHr18[[#This Row],[Spk/sec-Average]]),"",IF(BurstClassHr18[[#This Row],[Spk/sec-Average]]&lt;$B$3,"LF","HF"))</f>
        <v/>
      </c>
      <c r="D341" s="49" t="str">
        <f>IF(ISBLANK(BurstClassHr18[[#This Row],[%Spikes in Bursts-All]]),"",IF(BurstClassHr18[[#This Row],[%Spikes in Bursts-All]]&lt;$C$3,"LB","HB"))</f>
        <v/>
      </c>
      <c r="E341" s="50" t="str">
        <f t="shared" si="4"/>
        <v/>
      </c>
      <c r="F341" s="56"/>
      <c r="G341" s="56"/>
      <c r="H341"/>
      <c r="I341"/>
      <c r="J341"/>
      <c r="K341"/>
      <c r="L341"/>
      <c r="M341"/>
      <c r="N341"/>
      <c r="O341"/>
    </row>
    <row r="342" spans="3:15" x14ac:dyDescent="0.3">
      <c r="C342" s="49" t="str">
        <f>IF(ISBLANK(BurstClassHr18[[#This Row],[Spk/sec-Average]]),"",IF(BurstClassHr18[[#This Row],[Spk/sec-Average]]&lt;$B$3,"LF","HF"))</f>
        <v/>
      </c>
      <c r="D342" s="49" t="str">
        <f>IF(ISBLANK(BurstClassHr18[[#This Row],[%Spikes in Bursts-All]]),"",IF(BurstClassHr18[[#This Row],[%Spikes in Bursts-All]]&lt;$C$3,"LB","HB"))</f>
        <v/>
      </c>
      <c r="E342" s="50" t="str">
        <f t="shared" si="4"/>
        <v/>
      </c>
      <c r="F342" s="56"/>
      <c r="G342" s="56"/>
      <c r="H342"/>
      <c r="I342"/>
      <c r="J342"/>
      <c r="K342"/>
      <c r="L342"/>
      <c r="M342"/>
      <c r="N342"/>
      <c r="O342"/>
    </row>
    <row r="343" spans="3:15" x14ac:dyDescent="0.3">
      <c r="C343" s="49" t="str">
        <f>IF(ISBLANK(BurstClassHr18[[#This Row],[Spk/sec-Average]]),"",IF(BurstClassHr18[[#This Row],[Spk/sec-Average]]&lt;$B$3,"LF","HF"))</f>
        <v/>
      </c>
      <c r="D343" s="49" t="str">
        <f>IF(ISBLANK(BurstClassHr18[[#This Row],[%Spikes in Bursts-All]]),"",IF(BurstClassHr18[[#This Row],[%Spikes in Bursts-All]]&lt;$C$3,"LB","HB"))</f>
        <v/>
      </c>
      <c r="E343" s="50" t="str">
        <f t="shared" si="4"/>
        <v/>
      </c>
      <c r="F343" s="56"/>
      <c r="G343" s="56"/>
      <c r="H343"/>
      <c r="I343"/>
      <c r="J343"/>
      <c r="K343"/>
      <c r="L343"/>
      <c r="M343"/>
      <c r="N343"/>
      <c r="O343"/>
    </row>
    <row r="344" spans="3:15" x14ac:dyDescent="0.3">
      <c r="C344" s="49" t="str">
        <f>IF(ISBLANK(BurstClassHr18[[#This Row],[Spk/sec-Average]]),"",IF(BurstClassHr18[[#This Row],[Spk/sec-Average]]&lt;$B$3,"LF","HF"))</f>
        <v/>
      </c>
      <c r="D344" s="49" t="str">
        <f>IF(ISBLANK(BurstClassHr18[[#This Row],[%Spikes in Bursts-All]]),"",IF(BurstClassHr18[[#This Row],[%Spikes in Bursts-All]]&lt;$C$3,"LB","HB"))</f>
        <v/>
      </c>
      <c r="E344" s="50" t="str">
        <f t="shared" si="4"/>
        <v/>
      </c>
      <c r="F344" s="56"/>
      <c r="G344" s="56"/>
      <c r="H344"/>
      <c r="I344"/>
      <c r="J344"/>
      <c r="K344"/>
      <c r="L344"/>
      <c r="M344"/>
      <c r="N344"/>
      <c r="O344"/>
    </row>
    <row r="345" spans="3:15" x14ac:dyDescent="0.3">
      <c r="C345" s="49" t="str">
        <f>IF(ISBLANK(BurstClassHr18[[#This Row],[Spk/sec-Average]]),"",IF(BurstClassHr18[[#This Row],[Spk/sec-Average]]&lt;$B$3,"LF","HF"))</f>
        <v/>
      </c>
      <c r="D345" s="49" t="str">
        <f>IF(ISBLANK(BurstClassHr18[[#This Row],[%Spikes in Bursts-All]]),"",IF(BurstClassHr18[[#This Row],[%Spikes in Bursts-All]]&lt;$C$3,"LB","HB"))</f>
        <v/>
      </c>
      <c r="E345" s="50" t="str">
        <f t="shared" si="4"/>
        <v/>
      </c>
      <c r="F345" s="56"/>
      <c r="G345" s="56"/>
      <c r="H345"/>
      <c r="I345"/>
      <c r="J345"/>
      <c r="K345"/>
      <c r="L345"/>
      <c r="M345"/>
      <c r="N345"/>
      <c r="O345"/>
    </row>
    <row r="346" spans="3:15" x14ac:dyDescent="0.3">
      <c r="C346" s="49" t="str">
        <f>IF(ISBLANK(BurstClassHr18[[#This Row],[Spk/sec-Average]]),"",IF(BurstClassHr18[[#This Row],[Spk/sec-Average]]&lt;$B$3,"LF","HF"))</f>
        <v/>
      </c>
      <c r="D346" s="49" t="str">
        <f>IF(ISBLANK(BurstClassHr18[[#This Row],[%Spikes in Bursts-All]]),"",IF(BurstClassHr18[[#This Row],[%Spikes in Bursts-All]]&lt;$C$3,"LB","HB"))</f>
        <v/>
      </c>
      <c r="E346" s="50" t="str">
        <f t="shared" ref="E346:E406" si="5">CONCATENATE(C346,D346)</f>
        <v/>
      </c>
      <c r="F346" s="56"/>
      <c r="G346" s="56"/>
      <c r="H346"/>
      <c r="I346"/>
      <c r="J346"/>
      <c r="K346"/>
      <c r="L346"/>
      <c r="M346"/>
      <c r="N346"/>
      <c r="O346"/>
    </row>
    <row r="347" spans="3:15" x14ac:dyDescent="0.3">
      <c r="C347" s="49" t="str">
        <f>IF(ISBLANK(BurstClassHr18[[#This Row],[Spk/sec-Average]]),"",IF(BurstClassHr18[[#This Row],[Spk/sec-Average]]&lt;$B$3,"LF","HF"))</f>
        <v/>
      </c>
      <c r="D347" s="49" t="str">
        <f>IF(ISBLANK(BurstClassHr18[[#This Row],[%Spikes in Bursts-All]]),"",IF(BurstClassHr18[[#This Row],[%Spikes in Bursts-All]]&lt;$C$3,"LB","HB"))</f>
        <v/>
      </c>
      <c r="E347" s="50" t="str">
        <f t="shared" si="5"/>
        <v/>
      </c>
      <c r="F347" s="56"/>
      <c r="G347" s="56"/>
      <c r="H347"/>
      <c r="I347"/>
      <c r="J347"/>
      <c r="K347"/>
      <c r="L347"/>
      <c r="M347"/>
      <c r="N347"/>
      <c r="O347"/>
    </row>
    <row r="348" spans="3:15" x14ac:dyDescent="0.3">
      <c r="C348" s="49" t="str">
        <f>IF(ISBLANK(BurstClassHr18[[#This Row],[Spk/sec-Average]]),"",IF(BurstClassHr18[[#This Row],[Spk/sec-Average]]&lt;$B$3,"LF","HF"))</f>
        <v/>
      </c>
      <c r="D348" s="49" t="str">
        <f>IF(ISBLANK(BurstClassHr18[[#This Row],[%Spikes in Bursts-All]]),"",IF(BurstClassHr18[[#This Row],[%Spikes in Bursts-All]]&lt;$C$3,"LB","HB"))</f>
        <v/>
      </c>
      <c r="E348" s="50" t="str">
        <f t="shared" si="5"/>
        <v/>
      </c>
      <c r="F348" s="56"/>
      <c r="G348" s="56"/>
      <c r="H348"/>
      <c r="I348"/>
      <c r="J348"/>
      <c r="K348"/>
      <c r="L348"/>
      <c r="M348"/>
      <c r="N348"/>
      <c r="O348"/>
    </row>
    <row r="349" spans="3:15" x14ac:dyDescent="0.3">
      <c r="C349" s="49" t="str">
        <f>IF(ISBLANK(BurstClassHr18[[#This Row],[Spk/sec-Average]]),"",IF(BurstClassHr18[[#This Row],[Spk/sec-Average]]&lt;$B$3,"LF","HF"))</f>
        <v/>
      </c>
      <c r="D349" s="49" t="str">
        <f>IF(ISBLANK(BurstClassHr18[[#This Row],[%Spikes in Bursts-All]]),"",IF(BurstClassHr18[[#This Row],[%Spikes in Bursts-All]]&lt;$C$3,"LB","HB"))</f>
        <v/>
      </c>
      <c r="E349" s="50" t="str">
        <f t="shared" si="5"/>
        <v/>
      </c>
      <c r="F349" s="56"/>
      <c r="G349" s="56"/>
      <c r="H349"/>
      <c r="I349"/>
      <c r="J349"/>
      <c r="K349"/>
      <c r="L349"/>
      <c r="M349"/>
      <c r="N349"/>
      <c r="O349"/>
    </row>
    <row r="350" spans="3:15" x14ac:dyDescent="0.3">
      <c r="C350" s="49" t="str">
        <f>IF(ISBLANK(BurstClassHr18[[#This Row],[Spk/sec-Average]]),"",IF(BurstClassHr18[[#This Row],[Spk/sec-Average]]&lt;$B$3,"LF","HF"))</f>
        <v/>
      </c>
      <c r="D350" s="49" t="str">
        <f>IF(ISBLANK(BurstClassHr18[[#This Row],[%Spikes in Bursts-All]]),"",IF(BurstClassHr18[[#This Row],[%Spikes in Bursts-All]]&lt;$C$3,"LB","HB"))</f>
        <v/>
      </c>
      <c r="E350" s="50" t="str">
        <f t="shared" si="5"/>
        <v/>
      </c>
      <c r="F350" s="56"/>
      <c r="G350" s="56"/>
      <c r="H350"/>
      <c r="I350"/>
      <c r="J350"/>
      <c r="K350"/>
      <c r="L350"/>
      <c r="M350"/>
      <c r="N350"/>
      <c r="O350"/>
    </row>
    <row r="351" spans="3:15" x14ac:dyDescent="0.3">
      <c r="C351" s="49" t="str">
        <f>IF(ISBLANK(BurstClassHr18[[#This Row],[Spk/sec-Average]]),"",IF(BurstClassHr18[[#This Row],[Spk/sec-Average]]&lt;$B$3,"LF","HF"))</f>
        <v/>
      </c>
      <c r="D351" s="49" t="str">
        <f>IF(ISBLANK(BurstClassHr18[[#This Row],[%Spikes in Bursts-All]]),"",IF(BurstClassHr18[[#This Row],[%Spikes in Bursts-All]]&lt;$C$3,"LB","HB"))</f>
        <v/>
      </c>
      <c r="E351" s="50" t="str">
        <f t="shared" si="5"/>
        <v/>
      </c>
      <c r="F351" s="56"/>
      <c r="G351" s="56"/>
      <c r="H351"/>
      <c r="I351"/>
      <c r="J351"/>
      <c r="K351"/>
      <c r="L351"/>
      <c r="M351"/>
      <c r="N351"/>
      <c r="O351"/>
    </row>
    <row r="352" spans="3:15" x14ac:dyDescent="0.3">
      <c r="C352" s="49" t="str">
        <f>IF(ISBLANK(BurstClassHr18[[#This Row],[Spk/sec-Average]]),"",IF(BurstClassHr18[[#This Row],[Spk/sec-Average]]&lt;$B$3,"LF","HF"))</f>
        <v/>
      </c>
      <c r="D352" s="49" t="str">
        <f>IF(ISBLANK(BurstClassHr18[[#This Row],[%Spikes in Bursts-All]]),"",IF(BurstClassHr18[[#This Row],[%Spikes in Bursts-All]]&lt;$C$3,"LB","HB"))</f>
        <v/>
      </c>
      <c r="E352" s="50" t="str">
        <f t="shared" si="5"/>
        <v/>
      </c>
      <c r="F352" s="56"/>
      <c r="G352" s="56"/>
      <c r="H352"/>
      <c r="I352"/>
      <c r="J352"/>
      <c r="K352"/>
      <c r="L352"/>
      <c r="M352"/>
      <c r="N352"/>
      <c r="O352"/>
    </row>
    <row r="353" spans="3:15" x14ac:dyDescent="0.3">
      <c r="C353" s="49" t="str">
        <f>IF(ISBLANK(BurstClassHr18[[#This Row],[Spk/sec-Average]]),"",IF(BurstClassHr18[[#This Row],[Spk/sec-Average]]&lt;$B$3,"LF","HF"))</f>
        <v/>
      </c>
      <c r="D353" s="49" t="str">
        <f>IF(ISBLANK(BurstClassHr18[[#This Row],[%Spikes in Bursts-All]]),"",IF(BurstClassHr18[[#This Row],[%Spikes in Bursts-All]]&lt;$C$3,"LB","HB"))</f>
        <v/>
      </c>
      <c r="E353" s="50" t="str">
        <f t="shared" si="5"/>
        <v/>
      </c>
      <c r="F353" s="56"/>
      <c r="G353" s="56"/>
      <c r="H353"/>
      <c r="I353"/>
      <c r="J353"/>
      <c r="K353"/>
      <c r="L353"/>
      <c r="M353"/>
      <c r="N353"/>
      <c r="O353"/>
    </row>
    <row r="354" spans="3:15" x14ac:dyDescent="0.3">
      <c r="C354" s="49" t="str">
        <f>IF(ISBLANK(BurstClassHr18[[#This Row],[Spk/sec-Average]]),"",IF(BurstClassHr18[[#This Row],[Spk/sec-Average]]&lt;$B$3,"LF","HF"))</f>
        <v/>
      </c>
      <c r="D354" s="49" t="str">
        <f>IF(ISBLANK(BurstClassHr18[[#This Row],[%Spikes in Bursts-All]]),"",IF(BurstClassHr18[[#This Row],[%Spikes in Bursts-All]]&lt;$C$3,"LB","HB"))</f>
        <v/>
      </c>
      <c r="E354" s="50" t="str">
        <f t="shared" si="5"/>
        <v/>
      </c>
      <c r="F354" s="56"/>
      <c r="G354" s="56"/>
      <c r="H354"/>
      <c r="I354"/>
      <c r="J354"/>
      <c r="K354"/>
      <c r="L354"/>
      <c r="M354"/>
      <c r="N354"/>
      <c r="O354"/>
    </row>
    <row r="355" spans="3:15" x14ac:dyDescent="0.3">
      <c r="C355" s="49" t="str">
        <f>IF(ISBLANK(BurstClassHr18[[#This Row],[Spk/sec-Average]]),"",IF(BurstClassHr18[[#This Row],[Spk/sec-Average]]&lt;$B$3,"LF","HF"))</f>
        <v/>
      </c>
      <c r="D355" s="49" t="str">
        <f>IF(ISBLANK(BurstClassHr18[[#This Row],[%Spikes in Bursts-All]]),"",IF(BurstClassHr18[[#This Row],[%Spikes in Bursts-All]]&lt;$C$3,"LB","HB"))</f>
        <v/>
      </c>
      <c r="E355" s="50" t="str">
        <f t="shared" si="5"/>
        <v/>
      </c>
      <c r="F355" s="56"/>
      <c r="G355" s="56"/>
      <c r="H355"/>
      <c r="I355"/>
      <c r="J355"/>
      <c r="K355"/>
      <c r="L355"/>
      <c r="M355"/>
      <c r="N355"/>
      <c r="O355"/>
    </row>
    <row r="356" spans="3:15" x14ac:dyDescent="0.3">
      <c r="C356" s="49" t="str">
        <f>IF(ISBLANK(BurstClassHr18[[#This Row],[Spk/sec-Average]]),"",IF(BurstClassHr18[[#This Row],[Spk/sec-Average]]&lt;$B$3,"LF","HF"))</f>
        <v/>
      </c>
      <c r="D356" s="49" t="str">
        <f>IF(ISBLANK(BurstClassHr18[[#This Row],[%Spikes in Bursts-All]]),"",IF(BurstClassHr18[[#This Row],[%Spikes in Bursts-All]]&lt;$C$3,"LB","HB"))</f>
        <v/>
      </c>
      <c r="E356" s="50" t="str">
        <f t="shared" si="5"/>
        <v/>
      </c>
      <c r="F356" s="56"/>
      <c r="G356" s="56"/>
      <c r="H356"/>
      <c r="I356"/>
      <c r="J356"/>
      <c r="K356"/>
      <c r="L356"/>
      <c r="M356"/>
      <c r="N356"/>
      <c r="O356"/>
    </row>
    <row r="357" spans="3:15" x14ac:dyDescent="0.3">
      <c r="C357" s="49" t="str">
        <f>IF(ISBLANK(BurstClassHr18[[#This Row],[Spk/sec-Average]]),"",IF(BurstClassHr18[[#This Row],[Spk/sec-Average]]&lt;$B$3,"LF","HF"))</f>
        <v/>
      </c>
      <c r="D357" s="49" t="str">
        <f>IF(ISBLANK(BurstClassHr18[[#This Row],[%Spikes in Bursts-All]]),"",IF(BurstClassHr18[[#This Row],[%Spikes in Bursts-All]]&lt;$C$3,"LB","HB"))</f>
        <v/>
      </c>
      <c r="E357" s="50" t="str">
        <f t="shared" si="5"/>
        <v/>
      </c>
      <c r="F357" s="56"/>
      <c r="G357" s="56"/>
      <c r="H357"/>
      <c r="I357"/>
      <c r="J357"/>
      <c r="K357"/>
      <c r="L357"/>
      <c r="M357"/>
      <c r="N357"/>
      <c r="O357"/>
    </row>
    <row r="358" spans="3:15" x14ac:dyDescent="0.3">
      <c r="C358" s="49" t="str">
        <f>IF(ISBLANK(BurstClassHr18[[#This Row],[Spk/sec-Average]]),"",IF(BurstClassHr18[[#This Row],[Spk/sec-Average]]&lt;$B$3,"LF","HF"))</f>
        <v/>
      </c>
      <c r="D358" s="49" t="str">
        <f>IF(ISBLANK(BurstClassHr18[[#This Row],[%Spikes in Bursts-All]]),"",IF(BurstClassHr18[[#This Row],[%Spikes in Bursts-All]]&lt;$C$3,"LB","HB"))</f>
        <v/>
      </c>
      <c r="E358" s="50" t="str">
        <f t="shared" si="5"/>
        <v/>
      </c>
      <c r="F358" s="56"/>
      <c r="G358" s="56"/>
      <c r="H358"/>
      <c r="I358"/>
      <c r="J358"/>
      <c r="K358"/>
      <c r="L358"/>
      <c r="M358"/>
      <c r="N358"/>
      <c r="O358"/>
    </row>
    <row r="359" spans="3:15" x14ac:dyDescent="0.3">
      <c r="C359" s="49" t="str">
        <f>IF(ISBLANK(BurstClassHr18[[#This Row],[Spk/sec-Average]]),"",IF(BurstClassHr18[[#This Row],[Spk/sec-Average]]&lt;$B$3,"LF","HF"))</f>
        <v/>
      </c>
      <c r="D359" s="49" t="str">
        <f>IF(ISBLANK(BurstClassHr18[[#This Row],[%Spikes in Bursts-All]]),"",IF(BurstClassHr18[[#This Row],[%Spikes in Bursts-All]]&lt;$C$3,"LB","HB"))</f>
        <v/>
      </c>
      <c r="E359" s="50" t="str">
        <f t="shared" si="5"/>
        <v/>
      </c>
      <c r="F359" s="56"/>
      <c r="G359" s="56"/>
      <c r="H359"/>
      <c r="I359"/>
      <c r="J359"/>
      <c r="K359"/>
      <c r="L359"/>
      <c r="M359"/>
      <c r="N359"/>
      <c r="O359"/>
    </row>
    <row r="360" spans="3:15" x14ac:dyDescent="0.3">
      <c r="C360" s="49" t="str">
        <f>IF(ISBLANK(BurstClassHr18[[#This Row],[Spk/sec-Average]]),"",IF(BurstClassHr18[[#This Row],[Spk/sec-Average]]&lt;$B$3,"LF","HF"))</f>
        <v/>
      </c>
      <c r="D360" s="49" t="str">
        <f>IF(ISBLANK(BurstClassHr18[[#This Row],[%Spikes in Bursts-All]]),"",IF(BurstClassHr18[[#This Row],[%Spikes in Bursts-All]]&lt;$C$3,"LB","HB"))</f>
        <v/>
      </c>
      <c r="E360" s="50" t="str">
        <f t="shared" si="5"/>
        <v/>
      </c>
      <c r="F360" s="56"/>
      <c r="G360" s="56"/>
      <c r="H360"/>
      <c r="I360"/>
      <c r="J360"/>
      <c r="K360"/>
      <c r="L360"/>
      <c r="M360"/>
      <c r="N360"/>
      <c r="O360"/>
    </row>
    <row r="361" spans="3:15" x14ac:dyDescent="0.3">
      <c r="C361" s="49" t="str">
        <f>IF(ISBLANK(BurstClassHr18[[#This Row],[Spk/sec-Average]]),"",IF(BurstClassHr18[[#This Row],[Spk/sec-Average]]&lt;$B$3,"LF","HF"))</f>
        <v/>
      </c>
      <c r="D361" s="49" t="str">
        <f>IF(ISBLANK(BurstClassHr18[[#This Row],[%Spikes in Bursts-All]]),"",IF(BurstClassHr18[[#This Row],[%Spikes in Bursts-All]]&lt;$C$3,"LB","HB"))</f>
        <v/>
      </c>
      <c r="E361" s="50" t="str">
        <f t="shared" si="5"/>
        <v/>
      </c>
      <c r="F361" s="56"/>
      <c r="G361" s="56"/>
      <c r="H361"/>
      <c r="I361"/>
      <c r="J361"/>
      <c r="K361"/>
      <c r="L361"/>
      <c r="M361"/>
      <c r="N361"/>
      <c r="O361"/>
    </row>
    <row r="362" spans="3:15" x14ac:dyDescent="0.3">
      <c r="C362" s="49" t="str">
        <f>IF(ISBLANK(BurstClassHr18[[#This Row],[Spk/sec-Average]]),"",IF(BurstClassHr18[[#This Row],[Spk/sec-Average]]&lt;$B$3,"LF","HF"))</f>
        <v/>
      </c>
      <c r="D362" s="49" t="str">
        <f>IF(ISBLANK(BurstClassHr18[[#This Row],[%Spikes in Bursts-All]]),"",IF(BurstClassHr18[[#This Row],[%Spikes in Bursts-All]]&lt;$C$3,"LB","HB"))</f>
        <v/>
      </c>
      <c r="E362" s="50" t="str">
        <f t="shared" si="5"/>
        <v/>
      </c>
      <c r="F362" s="56"/>
      <c r="G362" s="56"/>
      <c r="H362"/>
      <c r="I362"/>
      <c r="J362"/>
      <c r="K362"/>
      <c r="L362"/>
      <c r="M362"/>
      <c r="N362"/>
      <c r="O362"/>
    </row>
    <row r="363" spans="3:15" x14ac:dyDescent="0.3">
      <c r="C363" s="49" t="str">
        <f>IF(ISBLANK(BurstClassHr18[[#This Row],[Spk/sec-Average]]),"",IF(BurstClassHr18[[#This Row],[Spk/sec-Average]]&lt;$B$3,"LF","HF"))</f>
        <v/>
      </c>
      <c r="D363" s="49" t="str">
        <f>IF(ISBLANK(BurstClassHr18[[#This Row],[%Spikes in Bursts-All]]),"",IF(BurstClassHr18[[#This Row],[%Spikes in Bursts-All]]&lt;$C$3,"LB","HB"))</f>
        <v/>
      </c>
      <c r="E363" s="50" t="str">
        <f t="shared" si="5"/>
        <v/>
      </c>
      <c r="F363" s="56"/>
      <c r="G363" s="56"/>
      <c r="H363"/>
      <c r="I363"/>
      <c r="J363"/>
      <c r="K363"/>
      <c r="L363"/>
      <c r="M363"/>
      <c r="N363"/>
      <c r="O363"/>
    </row>
    <row r="364" spans="3:15" x14ac:dyDescent="0.3">
      <c r="C364" s="49" t="str">
        <f>IF(ISBLANK(BurstClassHr18[[#This Row],[Spk/sec-Average]]),"",IF(BurstClassHr18[[#This Row],[Spk/sec-Average]]&lt;$B$3,"LF","HF"))</f>
        <v/>
      </c>
      <c r="D364" s="49" t="str">
        <f>IF(ISBLANK(BurstClassHr18[[#This Row],[%Spikes in Bursts-All]]),"",IF(BurstClassHr18[[#This Row],[%Spikes in Bursts-All]]&lt;$C$3,"LB","HB"))</f>
        <v/>
      </c>
      <c r="E364" s="50" t="str">
        <f t="shared" si="5"/>
        <v/>
      </c>
      <c r="F364" s="56"/>
      <c r="G364" s="56"/>
      <c r="H364"/>
      <c r="I364"/>
      <c r="J364"/>
      <c r="K364"/>
      <c r="L364"/>
      <c r="M364"/>
      <c r="N364"/>
      <c r="O364"/>
    </row>
    <row r="365" spans="3:15" x14ac:dyDescent="0.3">
      <c r="C365" s="49" t="str">
        <f>IF(ISBLANK(BurstClassHr18[[#This Row],[Spk/sec-Average]]),"",IF(BurstClassHr18[[#This Row],[Spk/sec-Average]]&lt;$B$3,"LF","HF"))</f>
        <v/>
      </c>
      <c r="D365" s="49" t="str">
        <f>IF(ISBLANK(BurstClassHr18[[#This Row],[%Spikes in Bursts-All]]),"",IF(BurstClassHr18[[#This Row],[%Spikes in Bursts-All]]&lt;$C$3,"LB","HB"))</f>
        <v/>
      </c>
      <c r="E365" s="50" t="str">
        <f t="shared" si="5"/>
        <v/>
      </c>
      <c r="F365" s="56"/>
      <c r="G365" s="56"/>
      <c r="H365"/>
      <c r="I365"/>
      <c r="J365"/>
      <c r="K365"/>
      <c r="L365"/>
      <c r="M365"/>
      <c r="N365"/>
      <c r="O365"/>
    </row>
    <row r="366" spans="3:15" x14ac:dyDescent="0.3">
      <c r="C366" s="49" t="str">
        <f>IF(ISBLANK(BurstClassHr18[[#This Row],[Spk/sec-Average]]),"",IF(BurstClassHr18[[#This Row],[Spk/sec-Average]]&lt;$B$3,"LF","HF"))</f>
        <v/>
      </c>
      <c r="D366" s="49" t="str">
        <f>IF(ISBLANK(BurstClassHr18[[#This Row],[%Spikes in Bursts-All]]),"",IF(BurstClassHr18[[#This Row],[%Spikes in Bursts-All]]&lt;$C$3,"LB","HB"))</f>
        <v/>
      </c>
      <c r="E366" s="50" t="str">
        <f t="shared" si="5"/>
        <v/>
      </c>
      <c r="F366" s="56"/>
      <c r="G366" s="56"/>
      <c r="H366"/>
      <c r="I366"/>
      <c r="J366"/>
      <c r="K366"/>
      <c r="L366"/>
      <c r="M366"/>
      <c r="N366"/>
      <c r="O366"/>
    </row>
    <row r="367" spans="3:15" x14ac:dyDescent="0.3">
      <c r="C367" s="49" t="str">
        <f>IF(ISBLANK(BurstClassHr18[[#This Row],[Spk/sec-Average]]),"",IF(BurstClassHr18[[#This Row],[Spk/sec-Average]]&lt;$B$3,"LF","HF"))</f>
        <v/>
      </c>
      <c r="D367" s="49" t="str">
        <f>IF(ISBLANK(BurstClassHr18[[#This Row],[%Spikes in Bursts-All]]),"",IF(BurstClassHr18[[#This Row],[%Spikes in Bursts-All]]&lt;$C$3,"LB","HB"))</f>
        <v/>
      </c>
      <c r="E367" s="50" t="str">
        <f t="shared" si="5"/>
        <v/>
      </c>
      <c r="F367" s="56"/>
      <c r="G367" s="56"/>
      <c r="H367"/>
      <c r="I367"/>
      <c r="J367"/>
      <c r="K367"/>
      <c r="L367"/>
      <c r="M367"/>
      <c r="N367"/>
      <c r="O367"/>
    </row>
    <row r="368" spans="3:15" x14ac:dyDescent="0.3">
      <c r="C368" s="49" t="str">
        <f>IF(ISBLANK(BurstClassHr18[[#This Row],[Spk/sec-Average]]),"",IF(BurstClassHr18[[#This Row],[Spk/sec-Average]]&lt;$B$3,"LF","HF"))</f>
        <v/>
      </c>
      <c r="D368" s="49" t="str">
        <f>IF(ISBLANK(BurstClassHr18[[#This Row],[%Spikes in Bursts-All]]),"",IF(BurstClassHr18[[#This Row],[%Spikes in Bursts-All]]&lt;$C$3,"LB","HB"))</f>
        <v/>
      </c>
      <c r="E368" s="50" t="str">
        <f t="shared" si="5"/>
        <v/>
      </c>
      <c r="F368" s="56"/>
      <c r="G368" s="56"/>
      <c r="H368"/>
      <c r="I368"/>
      <c r="J368"/>
      <c r="K368"/>
      <c r="L368"/>
      <c r="M368"/>
      <c r="N368"/>
      <c r="O368"/>
    </row>
    <row r="369" spans="3:15" x14ac:dyDescent="0.3">
      <c r="C369" s="49" t="str">
        <f>IF(ISBLANK(BurstClassHr18[[#This Row],[Spk/sec-Average]]),"",IF(BurstClassHr18[[#This Row],[Spk/sec-Average]]&lt;$B$3,"LF","HF"))</f>
        <v/>
      </c>
      <c r="D369" s="49" t="str">
        <f>IF(ISBLANK(BurstClassHr18[[#This Row],[%Spikes in Bursts-All]]),"",IF(BurstClassHr18[[#This Row],[%Spikes in Bursts-All]]&lt;$C$3,"LB","HB"))</f>
        <v/>
      </c>
      <c r="E369" s="50" t="str">
        <f t="shared" si="5"/>
        <v/>
      </c>
      <c r="F369" s="56"/>
      <c r="G369" s="56"/>
      <c r="H369"/>
      <c r="I369"/>
      <c r="J369"/>
      <c r="K369"/>
      <c r="L369"/>
      <c r="M369"/>
      <c r="N369"/>
      <c r="O369"/>
    </row>
    <row r="370" spans="3:15" x14ac:dyDescent="0.3">
      <c r="C370" s="49" t="str">
        <f>IF(ISBLANK(BurstClassHr18[[#This Row],[Spk/sec-Average]]),"",IF(BurstClassHr18[[#This Row],[Spk/sec-Average]]&lt;$B$3,"LF","HF"))</f>
        <v/>
      </c>
      <c r="D370" s="49" t="str">
        <f>IF(ISBLANK(BurstClassHr18[[#This Row],[%Spikes in Bursts-All]]),"",IF(BurstClassHr18[[#This Row],[%Spikes in Bursts-All]]&lt;$C$3,"LB","HB"))</f>
        <v/>
      </c>
      <c r="E370" s="50" t="str">
        <f t="shared" si="5"/>
        <v/>
      </c>
      <c r="F370" s="56"/>
      <c r="G370" s="56"/>
      <c r="H370"/>
      <c r="I370"/>
      <c r="J370"/>
      <c r="K370"/>
      <c r="L370"/>
      <c r="M370"/>
      <c r="N370"/>
      <c r="O370"/>
    </row>
    <row r="371" spans="3:15" x14ac:dyDescent="0.3">
      <c r="C371" s="49" t="str">
        <f>IF(ISBLANK(BurstClassHr18[[#This Row],[Spk/sec-Average]]),"",IF(BurstClassHr18[[#This Row],[Spk/sec-Average]]&lt;$B$3,"LF","HF"))</f>
        <v/>
      </c>
      <c r="D371" s="49" t="str">
        <f>IF(ISBLANK(BurstClassHr18[[#This Row],[%Spikes in Bursts-All]]),"",IF(BurstClassHr18[[#This Row],[%Spikes in Bursts-All]]&lt;$C$3,"LB","HB"))</f>
        <v/>
      </c>
      <c r="E371" s="50" t="str">
        <f t="shared" si="5"/>
        <v/>
      </c>
      <c r="F371" s="56"/>
      <c r="G371" s="56"/>
      <c r="H371"/>
      <c r="I371"/>
      <c r="J371"/>
      <c r="K371"/>
      <c r="L371"/>
      <c r="M371"/>
      <c r="N371"/>
      <c r="O371"/>
    </row>
    <row r="372" spans="3:15" x14ac:dyDescent="0.3">
      <c r="C372" s="49" t="str">
        <f>IF(ISBLANK(BurstClassHr18[[#This Row],[Spk/sec-Average]]),"",IF(BurstClassHr18[[#This Row],[Spk/sec-Average]]&lt;$B$3,"LF","HF"))</f>
        <v/>
      </c>
      <c r="D372" s="49" t="str">
        <f>IF(ISBLANK(BurstClassHr18[[#This Row],[%Spikes in Bursts-All]]),"",IF(BurstClassHr18[[#This Row],[%Spikes in Bursts-All]]&lt;$C$3,"LB","HB"))</f>
        <v/>
      </c>
      <c r="E372" s="50" t="str">
        <f t="shared" si="5"/>
        <v/>
      </c>
      <c r="F372" s="56"/>
      <c r="G372" s="56"/>
      <c r="H372"/>
      <c r="I372"/>
      <c r="J372"/>
      <c r="K372"/>
      <c r="L372"/>
      <c r="M372"/>
      <c r="N372"/>
      <c r="O372"/>
    </row>
    <row r="373" spans="3:15" x14ac:dyDescent="0.3">
      <c r="C373" s="49" t="str">
        <f>IF(ISBLANK(BurstClassHr18[[#This Row],[Spk/sec-Average]]),"",IF(BurstClassHr18[[#This Row],[Spk/sec-Average]]&lt;$B$3,"LF","HF"))</f>
        <v/>
      </c>
      <c r="D373" s="49" t="str">
        <f>IF(ISBLANK(BurstClassHr18[[#This Row],[%Spikes in Bursts-All]]),"",IF(BurstClassHr18[[#This Row],[%Spikes in Bursts-All]]&lt;$C$3,"LB","HB"))</f>
        <v/>
      </c>
      <c r="E373" s="50" t="str">
        <f t="shared" si="5"/>
        <v/>
      </c>
      <c r="F373" s="56"/>
      <c r="G373" s="56"/>
      <c r="H373"/>
      <c r="I373"/>
      <c r="J373"/>
      <c r="K373"/>
      <c r="L373"/>
      <c r="M373"/>
      <c r="N373"/>
      <c r="O373"/>
    </row>
    <row r="374" spans="3:15" x14ac:dyDescent="0.3">
      <c r="C374" s="49" t="str">
        <f>IF(ISBLANK(BurstClassHr18[[#This Row],[Spk/sec-Average]]),"",IF(BurstClassHr18[[#This Row],[Spk/sec-Average]]&lt;$B$3,"LF","HF"))</f>
        <v/>
      </c>
      <c r="D374" s="49" t="str">
        <f>IF(ISBLANK(BurstClassHr18[[#This Row],[%Spikes in Bursts-All]]),"",IF(BurstClassHr18[[#This Row],[%Spikes in Bursts-All]]&lt;$C$3,"LB","HB"))</f>
        <v/>
      </c>
      <c r="E374" s="50" t="str">
        <f t="shared" si="5"/>
        <v/>
      </c>
      <c r="F374" s="56"/>
      <c r="G374" s="56"/>
      <c r="H374"/>
      <c r="I374"/>
      <c r="J374"/>
      <c r="K374"/>
      <c r="L374"/>
      <c r="M374"/>
      <c r="N374"/>
      <c r="O374"/>
    </row>
    <row r="375" spans="3:15" x14ac:dyDescent="0.3">
      <c r="C375" s="49" t="str">
        <f>IF(ISBLANK(BurstClassHr18[[#This Row],[Spk/sec-Average]]),"",IF(BurstClassHr18[[#This Row],[Spk/sec-Average]]&lt;$B$3,"LF","HF"))</f>
        <v/>
      </c>
      <c r="D375" s="49" t="str">
        <f>IF(ISBLANK(BurstClassHr18[[#This Row],[%Spikes in Bursts-All]]),"",IF(BurstClassHr18[[#This Row],[%Spikes in Bursts-All]]&lt;$C$3,"LB","HB"))</f>
        <v/>
      </c>
      <c r="E375" s="50" t="str">
        <f t="shared" si="5"/>
        <v/>
      </c>
      <c r="F375" s="56"/>
      <c r="G375" s="56"/>
      <c r="H375"/>
      <c r="I375"/>
      <c r="J375"/>
      <c r="K375"/>
      <c r="L375"/>
      <c r="M375"/>
      <c r="N375"/>
      <c r="O375"/>
    </row>
    <row r="376" spans="3:15" x14ac:dyDescent="0.3">
      <c r="C376" s="49" t="str">
        <f>IF(ISBLANK(BurstClassHr18[[#This Row],[Spk/sec-Average]]),"",IF(BurstClassHr18[[#This Row],[Spk/sec-Average]]&lt;$B$3,"LF","HF"))</f>
        <v/>
      </c>
      <c r="D376" s="49" t="str">
        <f>IF(ISBLANK(BurstClassHr18[[#This Row],[%Spikes in Bursts-All]]),"",IF(BurstClassHr18[[#This Row],[%Spikes in Bursts-All]]&lt;$C$3,"LB","HB"))</f>
        <v/>
      </c>
      <c r="E376" s="50" t="str">
        <f t="shared" si="5"/>
        <v/>
      </c>
      <c r="F376" s="56"/>
      <c r="G376" s="56"/>
      <c r="H376"/>
      <c r="I376"/>
      <c r="J376"/>
      <c r="K376"/>
      <c r="L376"/>
      <c r="M376"/>
      <c r="N376"/>
      <c r="O376"/>
    </row>
    <row r="377" spans="3:15" x14ac:dyDescent="0.3">
      <c r="C377" s="49" t="str">
        <f>IF(ISBLANK(BurstClassHr18[[#This Row],[Spk/sec-Average]]),"",IF(BurstClassHr18[[#This Row],[Spk/sec-Average]]&lt;$B$3,"LF","HF"))</f>
        <v/>
      </c>
      <c r="D377" s="49" t="str">
        <f>IF(ISBLANK(BurstClassHr18[[#This Row],[%Spikes in Bursts-All]]),"",IF(BurstClassHr18[[#This Row],[%Spikes in Bursts-All]]&lt;$C$3,"LB","HB"))</f>
        <v/>
      </c>
      <c r="E377" s="50" t="str">
        <f t="shared" si="5"/>
        <v/>
      </c>
      <c r="F377" s="56"/>
      <c r="G377" s="56"/>
      <c r="H377"/>
      <c r="I377"/>
      <c r="J377"/>
      <c r="K377"/>
      <c r="L377"/>
      <c r="M377"/>
      <c r="N377"/>
      <c r="O377"/>
    </row>
    <row r="378" spans="3:15" x14ac:dyDescent="0.3">
      <c r="C378" s="49" t="str">
        <f>IF(ISBLANK(BurstClassHr18[[#This Row],[Spk/sec-Average]]),"",IF(BurstClassHr18[[#This Row],[Spk/sec-Average]]&lt;$B$3,"LF","HF"))</f>
        <v/>
      </c>
      <c r="D378" s="49" t="str">
        <f>IF(ISBLANK(BurstClassHr18[[#This Row],[%Spikes in Bursts-All]]),"",IF(BurstClassHr18[[#This Row],[%Spikes in Bursts-All]]&lt;$C$3,"LB","HB"))</f>
        <v/>
      </c>
      <c r="E378" s="50" t="str">
        <f t="shared" si="5"/>
        <v/>
      </c>
      <c r="F378" s="56"/>
      <c r="G378" s="56"/>
      <c r="H378"/>
      <c r="I378"/>
      <c r="J378"/>
      <c r="K378"/>
      <c r="L378"/>
      <c r="M378"/>
      <c r="N378"/>
      <c r="O378"/>
    </row>
    <row r="379" spans="3:15" x14ac:dyDescent="0.3">
      <c r="C379" s="49" t="str">
        <f>IF(ISBLANK(BurstClassHr18[[#This Row],[Spk/sec-Average]]),"",IF(BurstClassHr18[[#This Row],[Spk/sec-Average]]&lt;$B$3,"LF","HF"))</f>
        <v/>
      </c>
      <c r="D379" s="49" t="str">
        <f>IF(ISBLANK(BurstClassHr18[[#This Row],[%Spikes in Bursts-All]]),"",IF(BurstClassHr18[[#This Row],[%Spikes in Bursts-All]]&lt;$C$3,"LB","HB"))</f>
        <v/>
      </c>
      <c r="E379" s="50" t="str">
        <f t="shared" si="5"/>
        <v/>
      </c>
      <c r="F379" s="56"/>
      <c r="G379" s="56"/>
      <c r="H379"/>
      <c r="I379"/>
      <c r="J379"/>
      <c r="K379"/>
      <c r="L379"/>
      <c r="M379"/>
      <c r="N379"/>
      <c r="O379"/>
    </row>
    <row r="380" spans="3:15" x14ac:dyDescent="0.3">
      <c r="C380" s="49" t="str">
        <f>IF(ISBLANK(BurstClassHr18[[#This Row],[Spk/sec-Average]]),"",IF(BurstClassHr18[[#This Row],[Spk/sec-Average]]&lt;$B$3,"LF","HF"))</f>
        <v/>
      </c>
      <c r="D380" s="49" t="str">
        <f>IF(ISBLANK(BurstClassHr18[[#This Row],[%Spikes in Bursts-All]]),"",IF(BurstClassHr18[[#This Row],[%Spikes in Bursts-All]]&lt;$C$3,"LB","HB"))</f>
        <v/>
      </c>
      <c r="E380" s="50" t="str">
        <f t="shared" si="5"/>
        <v/>
      </c>
      <c r="F380" s="56"/>
      <c r="G380" s="56"/>
      <c r="H380"/>
      <c r="I380"/>
      <c r="J380"/>
      <c r="K380"/>
      <c r="L380"/>
      <c r="M380"/>
      <c r="N380"/>
      <c r="O380"/>
    </row>
    <row r="381" spans="3:15" x14ac:dyDescent="0.3">
      <c r="C381" s="49" t="str">
        <f>IF(ISBLANK(BurstClassHr18[[#This Row],[Spk/sec-Average]]),"",IF(BurstClassHr18[[#This Row],[Spk/sec-Average]]&lt;$B$3,"LF","HF"))</f>
        <v/>
      </c>
      <c r="D381" s="49" t="str">
        <f>IF(ISBLANK(BurstClassHr18[[#This Row],[%Spikes in Bursts-All]]),"",IF(BurstClassHr18[[#This Row],[%Spikes in Bursts-All]]&lt;$C$3,"LB","HB"))</f>
        <v/>
      </c>
      <c r="E381" s="50" t="str">
        <f t="shared" si="5"/>
        <v/>
      </c>
      <c r="F381" s="56"/>
      <c r="G381" s="56"/>
      <c r="H381"/>
      <c r="I381"/>
      <c r="J381"/>
      <c r="K381"/>
      <c r="L381"/>
      <c r="M381"/>
      <c r="N381"/>
      <c r="O381"/>
    </row>
    <row r="382" spans="3:15" x14ac:dyDescent="0.3">
      <c r="C382" s="49" t="str">
        <f>IF(ISBLANK(BurstClassHr18[[#This Row],[Spk/sec-Average]]),"",IF(BurstClassHr18[[#This Row],[Spk/sec-Average]]&lt;$B$3,"LF","HF"))</f>
        <v/>
      </c>
      <c r="D382" s="49" t="str">
        <f>IF(ISBLANK(BurstClassHr18[[#This Row],[%Spikes in Bursts-All]]),"",IF(BurstClassHr18[[#This Row],[%Spikes in Bursts-All]]&lt;$C$3,"LB","HB"))</f>
        <v/>
      </c>
      <c r="E382" s="50" t="str">
        <f t="shared" si="5"/>
        <v/>
      </c>
      <c r="F382" s="56"/>
      <c r="G382" s="56"/>
      <c r="H382"/>
      <c r="I382"/>
      <c r="J382"/>
      <c r="K382"/>
      <c r="L382"/>
      <c r="M382"/>
      <c r="N382"/>
      <c r="O382"/>
    </row>
    <row r="383" spans="3:15" x14ac:dyDescent="0.3">
      <c r="C383" s="49" t="str">
        <f>IF(ISBLANK(BurstClassHr18[[#This Row],[Spk/sec-Average]]),"",IF(BurstClassHr18[[#This Row],[Spk/sec-Average]]&lt;$B$3,"LF","HF"))</f>
        <v/>
      </c>
      <c r="D383" s="49" t="str">
        <f>IF(ISBLANK(BurstClassHr18[[#This Row],[%Spikes in Bursts-All]]),"",IF(BurstClassHr18[[#This Row],[%Spikes in Bursts-All]]&lt;$C$3,"LB","HB"))</f>
        <v/>
      </c>
      <c r="E383" s="50" t="str">
        <f t="shared" si="5"/>
        <v/>
      </c>
      <c r="F383" s="56"/>
      <c r="G383" s="56"/>
      <c r="H383"/>
      <c r="I383"/>
      <c r="J383"/>
      <c r="K383"/>
      <c r="L383"/>
      <c r="M383"/>
      <c r="N383"/>
      <c r="O383"/>
    </row>
    <row r="384" spans="3:15" x14ac:dyDescent="0.3">
      <c r="C384" s="49" t="str">
        <f>IF(ISBLANK(BurstClassHr18[[#This Row],[Spk/sec-Average]]),"",IF(BurstClassHr18[[#This Row],[Spk/sec-Average]]&lt;$B$3,"LF","HF"))</f>
        <v/>
      </c>
      <c r="D384" s="49" t="str">
        <f>IF(ISBLANK(BurstClassHr18[[#This Row],[%Spikes in Bursts-All]]),"",IF(BurstClassHr18[[#This Row],[%Spikes in Bursts-All]]&lt;$C$3,"LB","HB"))</f>
        <v/>
      </c>
      <c r="E384" s="50" t="str">
        <f t="shared" si="5"/>
        <v/>
      </c>
      <c r="F384" s="56"/>
      <c r="G384" s="56"/>
      <c r="H384"/>
      <c r="I384"/>
      <c r="J384"/>
      <c r="K384"/>
      <c r="L384"/>
      <c r="M384"/>
      <c r="N384"/>
      <c r="O384"/>
    </row>
    <row r="385" spans="3:15" x14ac:dyDescent="0.3">
      <c r="C385" s="49" t="str">
        <f>IF(ISBLANK(BurstClassHr18[[#This Row],[Spk/sec-Average]]),"",IF(BurstClassHr18[[#This Row],[Spk/sec-Average]]&lt;$B$3,"LF","HF"))</f>
        <v/>
      </c>
      <c r="D385" s="49" t="str">
        <f>IF(ISBLANK(BurstClassHr18[[#This Row],[%Spikes in Bursts-All]]),"",IF(BurstClassHr18[[#This Row],[%Spikes in Bursts-All]]&lt;$C$3,"LB","HB"))</f>
        <v/>
      </c>
      <c r="E385" s="50" t="str">
        <f t="shared" si="5"/>
        <v/>
      </c>
      <c r="F385" s="56"/>
      <c r="G385" s="56"/>
      <c r="H385"/>
      <c r="I385"/>
      <c r="J385"/>
      <c r="K385"/>
      <c r="L385"/>
      <c r="M385"/>
      <c r="N385"/>
      <c r="O385"/>
    </row>
    <row r="386" spans="3:15" x14ac:dyDescent="0.3">
      <c r="C386" s="49" t="str">
        <f>IF(ISBLANK(BurstClassHr18[[#This Row],[Spk/sec-Average]]),"",IF(BurstClassHr18[[#This Row],[Spk/sec-Average]]&lt;$B$3,"LF","HF"))</f>
        <v/>
      </c>
      <c r="D386" s="49" t="str">
        <f>IF(ISBLANK(BurstClassHr18[[#This Row],[%Spikes in Bursts-All]]),"",IF(BurstClassHr18[[#This Row],[%Spikes in Bursts-All]]&lt;$C$3,"LB","HB"))</f>
        <v/>
      </c>
      <c r="E386" s="50" t="str">
        <f t="shared" si="5"/>
        <v/>
      </c>
      <c r="F386" s="56"/>
      <c r="G386" s="56"/>
      <c r="H386"/>
      <c r="I386"/>
      <c r="J386"/>
      <c r="K386"/>
      <c r="L386"/>
      <c r="M386"/>
      <c r="N386"/>
      <c r="O386"/>
    </row>
    <row r="387" spans="3:15" x14ac:dyDescent="0.3">
      <c r="C387" s="49" t="str">
        <f>IF(ISBLANK(BurstClassHr18[[#This Row],[Spk/sec-Average]]),"",IF(BurstClassHr18[[#This Row],[Spk/sec-Average]]&lt;$B$3,"LF","HF"))</f>
        <v/>
      </c>
      <c r="D387" s="49" t="str">
        <f>IF(ISBLANK(BurstClassHr18[[#This Row],[%Spikes in Bursts-All]]),"",IF(BurstClassHr18[[#This Row],[%Spikes in Bursts-All]]&lt;$C$3,"LB","HB"))</f>
        <v/>
      </c>
      <c r="E387" s="50" t="str">
        <f t="shared" si="5"/>
        <v/>
      </c>
      <c r="F387" s="56"/>
      <c r="G387" s="56"/>
      <c r="H387"/>
      <c r="I387"/>
      <c r="J387"/>
      <c r="K387"/>
      <c r="L387"/>
      <c r="M387"/>
      <c r="N387"/>
      <c r="O387"/>
    </row>
    <row r="388" spans="3:15" x14ac:dyDescent="0.3">
      <c r="C388" s="49" t="str">
        <f>IF(ISBLANK(BurstClassHr18[[#This Row],[Spk/sec-Average]]),"",IF(BurstClassHr18[[#This Row],[Spk/sec-Average]]&lt;$B$3,"LF","HF"))</f>
        <v/>
      </c>
      <c r="D388" s="49" t="str">
        <f>IF(ISBLANK(BurstClassHr18[[#This Row],[%Spikes in Bursts-All]]),"",IF(BurstClassHr18[[#This Row],[%Spikes in Bursts-All]]&lt;$C$3,"LB","HB"))</f>
        <v/>
      </c>
      <c r="E388" s="50" t="str">
        <f t="shared" si="5"/>
        <v/>
      </c>
      <c r="F388" s="56"/>
      <c r="G388" s="56"/>
      <c r="H388"/>
      <c r="I388"/>
      <c r="J388"/>
      <c r="K388"/>
      <c r="L388"/>
      <c r="M388"/>
      <c r="N388"/>
      <c r="O388"/>
    </row>
    <row r="389" spans="3:15" x14ac:dyDescent="0.3">
      <c r="C389" s="49" t="str">
        <f>IF(ISBLANK(BurstClassHr18[[#This Row],[Spk/sec-Average]]),"",IF(BurstClassHr18[[#This Row],[Spk/sec-Average]]&lt;$B$3,"LF","HF"))</f>
        <v/>
      </c>
      <c r="D389" s="49" t="str">
        <f>IF(ISBLANK(BurstClassHr18[[#This Row],[%Spikes in Bursts-All]]),"",IF(BurstClassHr18[[#This Row],[%Spikes in Bursts-All]]&lt;$C$3,"LB","HB"))</f>
        <v/>
      </c>
      <c r="E389" s="50" t="str">
        <f t="shared" si="5"/>
        <v/>
      </c>
      <c r="F389" s="56"/>
      <c r="G389" s="56"/>
      <c r="H389"/>
      <c r="I389"/>
      <c r="J389"/>
      <c r="K389"/>
      <c r="L389"/>
      <c r="M389"/>
      <c r="N389"/>
      <c r="O389"/>
    </row>
    <row r="390" spans="3:15" x14ac:dyDescent="0.3">
      <c r="C390" s="49" t="str">
        <f>IF(ISBLANK(BurstClassHr18[[#This Row],[Spk/sec-Average]]),"",IF(BurstClassHr18[[#This Row],[Spk/sec-Average]]&lt;$B$3,"LF","HF"))</f>
        <v/>
      </c>
      <c r="D390" s="49" t="str">
        <f>IF(ISBLANK(BurstClassHr18[[#This Row],[%Spikes in Bursts-All]]),"",IF(BurstClassHr18[[#This Row],[%Spikes in Bursts-All]]&lt;$C$3,"LB","HB"))</f>
        <v/>
      </c>
      <c r="E390" s="50" t="str">
        <f t="shared" si="5"/>
        <v/>
      </c>
      <c r="F390" s="56"/>
      <c r="G390" s="56"/>
      <c r="H390"/>
      <c r="I390"/>
      <c r="J390"/>
      <c r="K390"/>
      <c r="L390"/>
      <c r="M390"/>
      <c r="N390"/>
      <c r="O390"/>
    </row>
    <row r="391" spans="3:15" x14ac:dyDescent="0.3">
      <c r="C391" s="49" t="str">
        <f>IF(ISBLANK(BurstClassHr18[[#This Row],[Spk/sec-Average]]),"",IF(BurstClassHr18[[#This Row],[Spk/sec-Average]]&lt;$B$3,"LF","HF"))</f>
        <v/>
      </c>
      <c r="D391" s="49" t="str">
        <f>IF(ISBLANK(BurstClassHr18[[#This Row],[%Spikes in Bursts-All]]),"",IF(BurstClassHr18[[#This Row],[%Spikes in Bursts-All]]&lt;$C$3,"LB","HB"))</f>
        <v/>
      </c>
      <c r="E391" s="50" t="str">
        <f t="shared" si="5"/>
        <v/>
      </c>
      <c r="F391" s="56"/>
      <c r="G391" s="56"/>
      <c r="H391"/>
      <c r="I391"/>
      <c r="J391"/>
      <c r="K391"/>
      <c r="L391"/>
      <c r="M391"/>
      <c r="N391"/>
      <c r="O391"/>
    </row>
    <row r="392" spans="3:15" x14ac:dyDescent="0.3">
      <c r="C392" s="49" t="str">
        <f>IF(ISBLANK(BurstClassHr18[[#This Row],[Spk/sec-Average]]),"",IF(BurstClassHr18[[#This Row],[Spk/sec-Average]]&lt;$B$3,"LF","HF"))</f>
        <v/>
      </c>
      <c r="D392" s="49" t="str">
        <f>IF(ISBLANK(BurstClassHr18[[#This Row],[%Spikes in Bursts-All]]),"",IF(BurstClassHr18[[#This Row],[%Spikes in Bursts-All]]&lt;$C$3,"LB","HB"))</f>
        <v/>
      </c>
      <c r="E392" s="50" t="str">
        <f t="shared" si="5"/>
        <v/>
      </c>
      <c r="F392" s="56"/>
      <c r="G392" s="56"/>
      <c r="H392"/>
      <c r="I392"/>
      <c r="J392"/>
      <c r="K392"/>
      <c r="L392"/>
      <c r="M392"/>
      <c r="N392"/>
      <c r="O392"/>
    </row>
    <row r="393" spans="3:15" x14ac:dyDescent="0.3">
      <c r="C393" s="49" t="str">
        <f>IF(ISBLANK(BurstClassHr18[[#This Row],[Spk/sec-Average]]),"",IF(BurstClassHr18[[#This Row],[Spk/sec-Average]]&lt;$B$3,"LF","HF"))</f>
        <v/>
      </c>
      <c r="D393" s="49" t="str">
        <f>IF(ISBLANK(BurstClassHr18[[#This Row],[%Spikes in Bursts-All]]),"",IF(BurstClassHr18[[#This Row],[%Spikes in Bursts-All]]&lt;$C$3,"LB","HB"))</f>
        <v/>
      </c>
      <c r="E393" s="50" t="str">
        <f t="shared" si="5"/>
        <v/>
      </c>
      <c r="F393" s="56"/>
      <c r="G393" s="56"/>
      <c r="H393"/>
      <c r="I393"/>
      <c r="J393"/>
      <c r="K393"/>
      <c r="L393"/>
      <c r="M393"/>
      <c r="N393"/>
      <c r="O393"/>
    </row>
    <row r="394" spans="3:15" x14ac:dyDescent="0.3">
      <c r="C394" s="49" t="str">
        <f>IF(ISBLANK(BurstClassHr18[[#This Row],[Spk/sec-Average]]),"",IF(BurstClassHr18[[#This Row],[Spk/sec-Average]]&lt;$B$3,"LF","HF"))</f>
        <v/>
      </c>
      <c r="D394" s="49" t="str">
        <f>IF(ISBLANK(BurstClassHr18[[#This Row],[%Spikes in Bursts-All]]),"",IF(BurstClassHr18[[#This Row],[%Spikes in Bursts-All]]&lt;$C$3,"LB","HB"))</f>
        <v/>
      </c>
      <c r="E394" s="50" t="str">
        <f t="shared" si="5"/>
        <v/>
      </c>
      <c r="F394" s="56"/>
      <c r="G394" s="56"/>
      <c r="H394"/>
      <c r="I394"/>
      <c r="J394"/>
      <c r="K394"/>
      <c r="L394"/>
      <c r="M394"/>
      <c r="N394"/>
      <c r="O394"/>
    </row>
    <row r="395" spans="3:15" x14ac:dyDescent="0.3">
      <c r="C395" s="49" t="str">
        <f>IF(ISBLANK(BurstClassHr18[[#This Row],[Spk/sec-Average]]),"",IF(BurstClassHr18[[#This Row],[Spk/sec-Average]]&lt;$B$3,"LF","HF"))</f>
        <v/>
      </c>
      <c r="D395" s="49" t="str">
        <f>IF(ISBLANK(BurstClassHr18[[#This Row],[%Spikes in Bursts-All]]),"",IF(BurstClassHr18[[#This Row],[%Spikes in Bursts-All]]&lt;$C$3,"LB","HB"))</f>
        <v/>
      </c>
      <c r="E395" s="50" t="str">
        <f t="shared" si="5"/>
        <v/>
      </c>
      <c r="F395" s="56"/>
      <c r="G395" s="56"/>
      <c r="H395"/>
      <c r="I395"/>
      <c r="J395"/>
      <c r="K395"/>
      <c r="L395"/>
      <c r="M395"/>
      <c r="N395"/>
      <c r="O395"/>
    </row>
    <row r="396" spans="3:15" x14ac:dyDescent="0.3">
      <c r="C396" s="49" t="str">
        <f>IF(ISBLANK(BurstClassHr18[[#This Row],[Spk/sec-Average]]),"",IF(BurstClassHr18[[#This Row],[Spk/sec-Average]]&lt;$B$3,"LF","HF"))</f>
        <v/>
      </c>
      <c r="D396" s="49" t="str">
        <f>IF(ISBLANK(BurstClassHr18[[#This Row],[%Spikes in Bursts-All]]),"",IF(BurstClassHr18[[#This Row],[%Spikes in Bursts-All]]&lt;$C$3,"LB","HB"))</f>
        <v/>
      </c>
      <c r="E396" s="50" t="str">
        <f t="shared" si="5"/>
        <v/>
      </c>
      <c r="F396" s="56"/>
      <c r="G396" s="56"/>
      <c r="H396"/>
      <c r="I396"/>
      <c r="J396"/>
      <c r="K396"/>
      <c r="L396"/>
      <c r="M396"/>
      <c r="N396"/>
      <c r="O396"/>
    </row>
    <row r="397" spans="3:15" x14ac:dyDescent="0.3">
      <c r="C397" s="49" t="str">
        <f>IF(ISBLANK(BurstClassHr18[[#This Row],[Spk/sec-Average]]),"",IF(BurstClassHr18[[#This Row],[Spk/sec-Average]]&lt;$B$3,"LF","HF"))</f>
        <v/>
      </c>
      <c r="D397" s="49" t="str">
        <f>IF(ISBLANK(BurstClassHr18[[#This Row],[%Spikes in Bursts-All]]),"",IF(BurstClassHr18[[#This Row],[%Spikes in Bursts-All]]&lt;$C$3,"LB","HB"))</f>
        <v/>
      </c>
      <c r="E397" s="50" t="str">
        <f t="shared" si="5"/>
        <v/>
      </c>
      <c r="F397" s="56"/>
      <c r="G397" s="56"/>
      <c r="H397"/>
      <c r="I397"/>
      <c r="J397"/>
      <c r="K397"/>
      <c r="L397"/>
      <c r="M397"/>
      <c r="N397"/>
      <c r="O397"/>
    </row>
    <row r="398" spans="3:15" x14ac:dyDescent="0.3">
      <c r="C398" s="49" t="str">
        <f>IF(ISBLANK(BurstClassHr18[[#This Row],[Spk/sec-Average]]),"",IF(BurstClassHr18[[#This Row],[Spk/sec-Average]]&lt;$B$3,"LF","HF"))</f>
        <v/>
      </c>
      <c r="D398" s="49" t="str">
        <f>IF(ISBLANK(BurstClassHr18[[#This Row],[%Spikes in Bursts-All]]),"",IF(BurstClassHr18[[#This Row],[%Spikes in Bursts-All]]&lt;$C$3,"LB","HB"))</f>
        <v/>
      </c>
      <c r="E398" s="50" t="str">
        <f t="shared" si="5"/>
        <v/>
      </c>
      <c r="F398" s="56"/>
      <c r="G398" s="56"/>
      <c r="H398"/>
      <c r="I398"/>
      <c r="J398"/>
      <c r="K398"/>
      <c r="L398"/>
      <c r="M398"/>
      <c r="N398"/>
      <c r="O398"/>
    </row>
    <row r="399" spans="3:15" x14ac:dyDescent="0.3">
      <c r="C399" s="49" t="str">
        <f>IF(ISBLANK(BurstClassHr18[[#This Row],[Spk/sec-Average]]),"",IF(BurstClassHr18[[#This Row],[Spk/sec-Average]]&lt;$B$3,"LF","HF"))</f>
        <v/>
      </c>
      <c r="D399" s="49" t="str">
        <f>IF(ISBLANK(BurstClassHr18[[#This Row],[%Spikes in Bursts-All]]),"",IF(BurstClassHr18[[#This Row],[%Spikes in Bursts-All]]&lt;$C$3,"LB","HB"))</f>
        <v/>
      </c>
      <c r="E399" s="50" t="str">
        <f t="shared" si="5"/>
        <v/>
      </c>
      <c r="F399" s="56"/>
      <c r="G399" s="56"/>
      <c r="H399"/>
      <c r="I399"/>
      <c r="J399"/>
      <c r="K399"/>
      <c r="L399"/>
      <c r="M399"/>
      <c r="N399"/>
      <c r="O399"/>
    </row>
    <row r="400" spans="3:15" x14ac:dyDescent="0.3">
      <c r="C400" s="49" t="str">
        <f>IF(ISBLANK(BurstClassHr18[[#This Row],[Spk/sec-Average]]),"",IF(BurstClassHr18[[#This Row],[Spk/sec-Average]]&lt;$B$3,"LF","HF"))</f>
        <v/>
      </c>
      <c r="D400" s="49" t="str">
        <f>IF(ISBLANK(BurstClassHr18[[#This Row],[%Spikes in Bursts-All]]),"",IF(BurstClassHr18[[#This Row],[%Spikes in Bursts-All]]&lt;$C$3,"LB","HB"))</f>
        <v/>
      </c>
      <c r="E400" s="50" t="str">
        <f t="shared" si="5"/>
        <v/>
      </c>
      <c r="F400" s="56"/>
      <c r="G400" s="56"/>
      <c r="H400"/>
      <c r="I400"/>
      <c r="J400"/>
      <c r="K400"/>
      <c r="L400"/>
      <c r="M400"/>
      <c r="N400"/>
      <c r="O400"/>
    </row>
    <row r="401" spans="3:15" x14ac:dyDescent="0.3">
      <c r="C401" s="49" t="str">
        <f>IF(ISBLANK(BurstClassHr18[[#This Row],[Spk/sec-Average]]),"",IF(BurstClassHr18[[#This Row],[Spk/sec-Average]]&lt;$B$3,"LF","HF"))</f>
        <v/>
      </c>
      <c r="D401" s="49" t="str">
        <f>IF(ISBLANK(BurstClassHr18[[#This Row],[%Spikes in Bursts-All]]),"",IF(BurstClassHr18[[#This Row],[%Spikes in Bursts-All]]&lt;$C$3,"LB","HB"))</f>
        <v/>
      </c>
      <c r="E401" s="50" t="str">
        <f t="shared" si="5"/>
        <v/>
      </c>
      <c r="F401" s="56"/>
      <c r="G401" s="56"/>
      <c r="H401"/>
      <c r="I401"/>
      <c r="J401"/>
      <c r="K401"/>
      <c r="L401"/>
      <c r="M401"/>
      <c r="N401"/>
      <c r="O401"/>
    </row>
    <row r="402" spans="3:15" x14ac:dyDescent="0.3">
      <c r="C402" s="49" t="str">
        <f>IF(ISBLANK(BurstClassHr18[[#This Row],[Spk/sec-Average]]),"",IF(BurstClassHr18[[#This Row],[Spk/sec-Average]]&lt;$B$3,"LF","HF"))</f>
        <v/>
      </c>
      <c r="D402" s="49" t="str">
        <f>IF(ISBLANK(BurstClassHr18[[#This Row],[%Spikes in Bursts-All]]),"",IF(BurstClassHr18[[#This Row],[%Spikes in Bursts-All]]&lt;$C$3,"LB","HB"))</f>
        <v/>
      </c>
      <c r="E402" s="50" t="str">
        <f t="shared" si="5"/>
        <v/>
      </c>
      <c r="F402" s="56"/>
      <c r="G402" s="56"/>
      <c r="H402"/>
      <c r="I402"/>
      <c r="J402"/>
      <c r="K402"/>
      <c r="L402"/>
      <c r="M402"/>
      <c r="N402"/>
      <c r="O402"/>
    </row>
    <row r="403" spans="3:15" x14ac:dyDescent="0.3">
      <c r="C403" s="49" t="str">
        <f>IF(ISBLANK(BurstClassHr18[[#This Row],[Spk/sec-Average]]),"",IF(BurstClassHr18[[#This Row],[Spk/sec-Average]]&lt;$B$3,"LF","HF"))</f>
        <v/>
      </c>
      <c r="D403" s="49" t="str">
        <f>IF(ISBLANK(BurstClassHr18[[#This Row],[%Spikes in Bursts-All]]),"",IF(BurstClassHr18[[#This Row],[%Spikes in Bursts-All]]&lt;$C$3,"LB","HB"))</f>
        <v/>
      </c>
      <c r="E403" s="50" t="str">
        <f t="shared" si="5"/>
        <v/>
      </c>
      <c r="F403" s="56"/>
      <c r="G403" s="56"/>
      <c r="H403"/>
      <c r="I403"/>
      <c r="J403"/>
      <c r="K403"/>
      <c r="L403"/>
      <c r="M403"/>
      <c r="N403"/>
      <c r="O403"/>
    </row>
    <row r="404" spans="3:15" x14ac:dyDescent="0.3">
      <c r="C404" s="49" t="str">
        <f>IF(ISBLANK(BurstClassHr18[[#This Row],[Spk/sec-Average]]),"",IF(BurstClassHr18[[#This Row],[Spk/sec-Average]]&lt;$B$3,"LF","HF"))</f>
        <v/>
      </c>
      <c r="D404" s="49" t="str">
        <f>IF(ISBLANK(BurstClassHr18[[#This Row],[%Spikes in Bursts-All]]),"",IF(BurstClassHr18[[#This Row],[%Spikes in Bursts-All]]&lt;$C$3,"LB","HB"))</f>
        <v/>
      </c>
      <c r="E404" s="50" t="str">
        <f t="shared" si="5"/>
        <v/>
      </c>
      <c r="F404" s="56"/>
      <c r="G404" s="56"/>
      <c r="H404"/>
      <c r="I404"/>
      <c r="J404"/>
      <c r="K404"/>
      <c r="L404"/>
      <c r="M404"/>
      <c r="N404"/>
      <c r="O404"/>
    </row>
    <row r="405" spans="3:15" x14ac:dyDescent="0.3">
      <c r="C405" s="49" t="str">
        <f>IF(ISBLANK(BurstClassHr18[[#This Row],[Spk/sec-Average]]),"",IF(BurstClassHr18[[#This Row],[Spk/sec-Average]]&lt;$B$3,"LF","HF"))</f>
        <v/>
      </c>
      <c r="D405" s="49" t="str">
        <f>IF(ISBLANK(BurstClassHr18[[#This Row],[%Spikes in Bursts-All]]),"",IF(BurstClassHr18[[#This Row],[%Spikes in Bursts-All]]&lt;$C$3,"LB","HB"))</f>
        <v/>
      </c>
      <c r="E405" s="50" t="str">
        <f t="shared" si="5"/>
        <v/>
      </c>
      <c r="F405" s="56"/>
      <c r="G405" s="56"/>
      <c r="H405"/>
      <c r="I405"/>
      <c r="J405"/>
      <c r="K405"/>
      <c r="L405"/>
      <c r="M405"/>
      <c r="N405"/>
      <c r="O405"/>
    </row>
    <row r="406" spans="3:15" x14ac:dyDescent="0.3">
      <c r="C406" s="49" t="str">
        <f>IF(ISBLANK(BurstClassHr18[[#This Row],[Spk/sec-Average]]),"",IF(BurstClassHr18[[#This Row],[Spk/sec-Average]]&lt;$B$3,"LF","HF"))</f>
        <v/>
      </c>
      <c r="D406" s="49" t="str">
        <f>IF(ISBLANK(BurstClassHr18[[#This Row],[%Spikes in Bursts-All]]),"",IF(BurstClassHr18[[#This Row],[%Spikes in Bursts-All]]&lt;$C$3,"LB","HB"))</f>
        <v/>
      </c>
      <c r="E406" s="50" t="str">
        <f t="shared" si="5"/>
        <v/>
      </c>
      <c r="F406" s="56"/>
      <c r="G406" s="56"/>
      <c r="H406"/>
      <c r="I406"/>
      <c r="J406"/>
      <c r="K406"/>
      <c r="L406"/>
      <c r="M406"/>
      <c r="N406"/>
      <c r="O406"/>
    </row>
  </sheetData>
  <sheetProtection formatCells="0" formatColumns="0" formatRows="0" insertColumns="0" insertRows="0" insertHyperlinks="0" deleteColumns="0" deleteRows="0" sort="0" autoFilter="0" pivotTables="0"/>
  <mergeCells count="2">
    <mergeCell ref="C24:E24"/>
    <mergeCell ref="F24:G24"/>
  </mergeCells>
  <pageMargins left="0.7" right="0.7" top="0.75" bottom="0.75" header="0.3" footer="0.3"/>
  <pageSetup orientation="portrait" horizontalDpi="0"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406"/>
  <sheetViews>
    <sheetView workbookViewId="0"/>
  </sheetViews>
  <sheetFormatPr defaultColWidth="9.109375" defaultRowHeight="14.4" x14ac:dyDescent="0.3"/>
  <cols>
    <col min="1" max="1" width="9.109375" style="1"/>
    <col min="2" max="2" width="15.6640625" style="1" bestFit="1" customWidth="1"/>
    <col min="3" max="3" width="17.5546875" style="1" bestFit="1" customWidth="1"/>
    <col min="4" max="4" width="16.33203125" style="1" bestFit="1" customWidth="1"/>
    <col min="5" max="5" width="18.109375" style="1" bestFit="1" customWidth="1"/>
    <col min="6" max="6" width="18.88671875" style="1" bestFit="1" customWidth="1"/>
    <col min="7" max="7" width="24.33203125" style="1" bestFit="1" customWidth="1"/>
    <col min="8" max="8" width="53.33203125" style="1" customWidth="1"/>
    <col min="9" max="9" width="18.5546875" style="1" customWidth="1"/>
    <col min="10" max="10" width="17.5546875" style="1" bestFit="1" customWidth="1"/>
    <col min="11" max="11" width="13" style="1" bestFit="1" customWidth="1"/>
    <col min="12" max="12" width="19.88671875" style="1" bestFit="1" customWidth="1"/>
    <col min="13" max="13" width="19.109375" style="1" bestFit="1" customWidth="1"/>
    <col min="14" max="14" width="16.44140625" style="1" bestFit="1" customWidth="1"/>
    <col min="15" max="15" width="15.33203125" style="1" bestFit="1" customWidth="1"/>
    <col min="16" max="16" width="17.6640625" style="1" customWidth="1"/>
    <col min="17" max="16384" width="9.109375" style="1"/>
  </cols>
  <sheetData>
    <row r="1" spans="1:14" ht="15" thickBot="1" x14ac:dyDescent="0.35">
      <c r="B1" s="2" t="s">
        <v>12</v>
      </c>
      <c r="C1" s="2"/>
      <c r="E1" s="2" t="s">
        <v>13</v>
      </c>
      <c r="F1" s="2"/>
      <c r="G1" s="2"/>
      <c r="H1" s="2"/>
      <c r="I1" s="3"/>
    </row>
    <row r="2" spans="1:14" ht="18" x14ac:dyDescent="0.35">
      <c r="B2" s="4" t="s">
        <v>14</v>
      </c>
      <c r="C2" s="4" t="s">
        <v>15</v>
      </c>
      <c r="E2" s="5" t="s">
        <v>16</v>
      </c>
      <c r="F2" s="6" t="s">
        <v>17</v>
      </c>
      <c r="G2" s="7" t="s">
        <v>18</v>
      </c>
      <c r="H2" s="8" t="s">
        <v>19</v>
      </c>
      <c r="I2" s="9" t="s">
        <v>20</v>
      </c>
      <c r="L2" s="10"/>
    </row>
    <row r="3" spans="1:14" ht="15" thickBot="1" x14ac:dyDescent="0.35">
      <c r="B3" s="11">
        <v>4</v>
      </c>
      <c r="C3" s="11">
        <v>20</v>
      </c>
      <c r="E3" s="12">
        <f ca="1">SUMPRODUCT(SUBTOTAL(3,OFFSET($E$26:$E$406,ROW($E$26:$E$406)-MIN(ROW($E$26:$E$406)),,1)),--($E$26:$E$406=E2))</f>
        <v>0</v>
      </c>
      <c r="F3" s="13">
        <f ca="1">SUMPRODUCT(SUBTOTAL(3,OFFSET($E$26:$E$406,ROW($E$26:$E$406)-MIN(ROW($E$26:$E$406)),,1)),--($E$26:$E$406=F2))</f>
        <v>0</v>
      </c>
      <c r="G3" s="13">
        <f ca="1">SUMPRODUCT(SUBTOTAL(3,OFFSET($E$26:$E$406,ROW($E$26:$E$406)-MIN(ROW($E$26:$E$406)),,1)),--($E$26:$E$406=G2))</f>
        <v>0</v>
      </c>
      <c r="H3" s="13">
        <f ca="1">SUMPRODUCT(SUBTOTAL(3,OFFSET($E$26:$E$406,ROW($E$26:$E$406)-MIN(ROW($E$26:$E$406)),,1)),--($E$26:$E$406=H2))</f>
        <v>0</v>
      </c>
      <c r="I3" s="14">
        <f ca="1">SUM(E3:H3)</f>
        <v>0</v>
      </c>
      <c r="L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51" t="s">
        <v>23</v>
      </c>
      <c r="B7" s="51" t="s">
        <v>24</v>
      </c>
      <c r="C7" s="52" t="s">
        <v>25</v>
      </c>
      <c r="D7" s="52" t="s">
        <v>26</v>
      </c>
      <c r="E7" s="52" t="s">
        <v>6</v>
      </c>
      <c r="F7" s="53" t="s">
        <v>16</v>
      </c>
      <c r="G7" s="53" t="s">
        <v>17</v>
      </c>
      <c r="H7" s="53" t="s">
        <v>18</v>
      </c>
      <c r="I7" s="53" t="s">
        <v>19</v>
      </c>
      <c r="J7" s="54" t="s">
        <v>27</v>
      </c>
      <c r="K7" s="61" t="s">
        <v>28</v>
      </c>
      <c r="L7" s="61" t="s">
        <v>29</v>
      </c>
      <c r="M7" s="61" t="s">
        <v>30</v>
      </c>
      <c r="N7" s="61" t="s">
        <v>31</v>
      </c>
    </row>
    <row r="8" spans="1:14" x14ac:dyDescent="0.3">
      <c r="A8" s="26" t="s">
        <v>32</v>
      </c>
      <c r="B8" s="26">
        <v>1</v>
      </c>
      <c r="C8" s="27" t="s">
        <v>33</v>
      </c>
      <c r="D8" s="27" t="s">
        <v>11</v>
      </c>
      <c r="E8" s="27" t="s">
        <v>34</v>
      </c>
      <c r="F8" s="27"/>
      <c r="G8" s="27"/>
      <c r="H8" s="27"/>
      <c r="I8" s="27"/>
      <c r="J8" s="27"/>
    </row>
    <row r="9" spans="1:14" x14ac:dyDescent="0.3">
      <c r="A9" s="26" t="s">
        <v>32</v>
      </c>
      <c r="B9" s="26">
        <v>1</v>
      </c>
      <c r="C9" s="29" t="s">
        <v>33</v>
      </c>
      <c r="D9" s="29" t="s">
        <v>35</v>
      </c>
      <c r="E9" s="29" t="s">
        <v>34</v>
      </c>
      <c r="F9" s="30"/>
      <c r="G9" s="30"/>
      <c r="H9" s="30"/>
      <c r="I9" s="30"/>
      <c r="J9" s="29"/>
    </row>
    <row r="10" spans="1:14" x14ac:dyDescent="0.3">
      <c r="A10" s="26" t="s">
        <v>32</v>
      </c>
      <c r="B10" s="26">
        <v>1</v>
      </c>
      <c r="C10" s="27" t="s">
        <v>9</v>
      </c>
      <c r="D10" s="27" t="s">
        <v>11</v>
      </c>
      <c r="E10" s="27" t="s">
        <v>10</v>
      </c>
      <c r="F10" s="27"/>
      <c r="G10" s="27"/>
      <c r="H10" s="27"/>
      <c r="I10" s="27"/>
      <c r="J10" s="27"/>
    </row>
    <row r="11" spans="1:14" ht="14.4" customHeight="1" x14ac:dyDescent="0.3">
      <c r="A11" s="26" t="s">
        <v>32</v>
      </c>
      <c r="B11" s="26">
        <v>1</v>
      </c>
      <c r="C11" s="27" t="s">
        <v>9</v>
      </c>
      <c r="D11" s="27" t="s">
        <v>35</v>
      </c>
      <c r="E11" s="27" t="s">
        <v>10</v>
      </c>
      <c r="F11" s="27"/>
      <c r="G11" s="27"/>
      <c r="H11" s="27"/>
      <c r="I11" s="27"/>
      <c r="J11" s="27"/>
    </row>
    <row r="12" spans="1:14" x14ac:dyDescent="0.3">
      <c r="A12" s="26" t="s">
        <v>36</v>
      </c>
      <c r="B12" s="26">
        <v>1</v>
      </c>
      <c r="C12" s="29" t="s">
        <v>9</v>
      </c>
      <c r="D12" s="29" t="s">
        <v>11</v>
      </c>
      <c r="E12" s="29" t="s">
        <v>34</v>
      </c>
      <c r="F12" s="27"/>
      <c r="G12" s="27"/>
      <c r="H12" s="27"/>
      <c r="I12" s="27"/>
      <c r="J12" s="27"/>
    </row>
    <row r="13" spans="1:14" x14ac:dyDescent="0.3">
      <c r="A13" s="26" t="s">
        <v>36</v>
      </c>
      <c r="B13" s="26">
        <v>1</v>
      </c>
      <c r="C13" s="29" t="s">
        <v>9</v>
      </c>
      <c r="D13" s="29" t="s">
        <v>11</v>
      </c>
      <c r="E13" s="29" t="s">
        <v>10</v>
      </c>
      <c r="F13" s="27"/>
      <c r="G13" s="27"/>
      <c r="H13" s="27"/>
      <c r="I13" s="27"/>
      <c r="J13" s="27"/>
    </row>
    <row r="14" spans="1:14" x14ac:dyDescent="0.3">
      <c r="A14" s="26" t="s">
        <v>37</v>
      </c>
      <c r="B14" s="26">
        <v>1</v>
      </c>
      <c r="C14" s="29" t="s">
        <v>9</v>
      </c>
      <c r="D14" s="29" t="s">
        <v>11</v>
      </c>
      <c r="E14" s="29" t="s">
        <v>34</v>
      </c>
      <c r="F14" s="27"/>
      <c r="G14" s="27"/>
      <c r="H14" s="27"/>
      <c r="I14" s="27"/>
      <c r="J14" s="27"/>
    </row>
    <row r="15" spans="1:14" x14ac:dyDescent="0.3">
      <c r="A15" s="26" t="s">
        <v>37</v>
      </c>
      <c r="B15" s="26">
        <v>1</v>
      </c>
      <c r="C15" s="29" t="s">
        <v>9</v>
      </c>
      <c r="D15" s="29" t="s">
        <v>11</v>
      </c>
      <c r="E15" s="29" t="s">
        <v>10</v>
      </c>
      <c r="F15" s="27"/>
      <c r="G15" s="27"/>
      <c r="H15" s="27"/>
      <c r="I15" s="27"/>
      <c r="J15" s="27"/>
    </row>
    <row r="16" spans="1:14" x14ac:dyDescent="0.3">
      <c r="A16" s="26" t="s">
        <v>36</v>
      </c>
      <c r="B16" s="26">
        <v>1</v>
      </c>
      <c r="C16" s="29" t="s">
        <v>9</v>
      </c>
      <c r="D16" s="29" t="s">
        <v>35</v>
      </c>
      <c r="E16" s="29" t="s">
        <v>34</v>
      </c>
      <c r="F16" s="27"/>
      <c r="G16" s="27"/>
      <c r="H16" s="27"/>
      <c r="I16" s="27"/>
      <c r="J16" s="27"/>
    </row>
    <row r="17" spans="1:15" x14ac:dyDescent="0.3">
      <c r="A17" s="26" t="s">
        <v>36</v>
      </c>
      <c r="B17" s="26">
        <v>1</v>
      </c>
      <c r="C17" s="29" t="s">
        <v>9</v>
      </c>
      <c r="D17" s="29" t="s">
        <v>35</v>
      </c>
      <c r="E17" s="29" t="s">
        <v>10</v>
      </c>
      <c r="F17" s="27"/>
      <c r="G17" s="27"/>
      <c r="H17" s="27"/>
      <c r="I17" s="27"/>
      <c r="J17" s="27"/>
    </row>
    <row r="18" spans="1:15" x14ac:dyDescent="0.3">
      <c r="A18" s="26" t="s">
        <v>37</v>
      </c>
      <c r="B18" s="26">
        <v>1</v>
      </c>
      <c r="C18" s="29" t="s">
        <v>9</v>
      </c>
      <c r="D18" s="29" t="s">
        <v>35</v>
      </c>
      <c r="E18" s="29" t="s">
        <v>34</v>
      </c>
      <c r="F18" s="27"/>
      <c r="G18" s="27"/>
      <c r="H18" s="27"/>
      <c r="I18" s="27"/>
      <c r="J18" s="27"/>
    </row>
    <row r="19" spans="1:15" x14ac:dyDescent="0.3">
      <c r="A19" s="26" t="s">
        <v>37</v>
      </c>
      <c r="B19" s="26">
        <v>1</v>
      </c>
      <c r="C19" s="29" t="s">
        <v>9</v>
      </c>
      <c r="D19" s="29" t="s">
        <v>35</v>
      </c>
      <c r="E19" s="29" t="s">
        <v>10</v>
      </c>
      <c r="F19" s="27"/>
      <c r="G19" s="27"/>
      <c r="H19" s="27"/>
      <c r="I19" s="27"/>
      <c r="J19" s="27"/>
    </row>
    <row r="20" spans="1:15" x14ac:dyDescent="0.3">
      <c r="B20"/>
      <c r="C20"/>
      <c r="D20"/>
      <c r="E20"/>
      <c r="H20"/>
      <c r="I20"/>
    </row>
    <row r="21" spans="1:15" x14ac:dyDescent="0.3">
      <c r="B21"/>
      <c r="E21"/>
      <c r="H21"/>
      <c r="L21" s="10"/>
    </row>
    <row r="22" spans="1:15" x14ac:dyDescent="0.3">
      <c r="L22" s="10"/>
    </row>
    <row r="23" spans="1:15" ht="15" thickBot="1" x14ac:dyDescent="0.35">
      <c r="C23"/>
      <c r="D23"/>
      <c r="E23"/>
      <c r="F23"/>
      <c r="G23"/>
      <c r="H23"/>
      <c r="L23" s="10"/>
    </row>
    <row r="24" spans="1:15" ht="15" thickBot="1" x14ac:dyDescent="0.35">
      <c r="C24" s="193" t="s">
        <v>38</v>
      </c>
      <c r="D24" s="193"/>
      <c r="E24" s="196"/>
      <c r="F24" s="197" t="s">
        <v>39</v>
      </c>
      <c r="G24" s="197"/>
      <c r="H24" s="55" t="s">
        <v>40</v>
      </c>
      <c r="I24" s="41"/>
      <c r="J24" s="41"/>
      <c r="K24" s="42"/>
      <c r="L24" s="41"/>
      <c r="M24" s="42"/>
      <c r="N24" s="42"/>
      <c r="O24" s="43"/>
    </row>
    <row r="25" spans="1:15" ht="15" thickBot="1" x14ac:dyDescent="0.35">
      <c r="C25" t="s">
        <v>41</v>
      </c>
      <c r="D25" t="s">
        <v>42</v>
      </c>
      <c r="E25" t="s">
        <v>43</v>
      </c>
      <c r="F25" s="44" t="s">
        <v>45</v>
      </c>
      <c r="G25" s="45" t="s">
        <v>8</v>
      </c>
      <c r="H25" s="46" t="s">
        <v>0</v>
      </c>
      <c r="I25" s="46" t="s">
        <v>1</v>
      </c>
      <c r="J25" s="46" t="s">
        <v>2</v>
      </c>
      <c r="K25" s="46" t="s">
        <v>3</v>
      </c>
      <c r="L25" s="46" t="s">
        <v>4</v>
      </c>
      <c r="M25" s="46" t="s">
        <v>5</v>
      </c>
      <c r="N25" s="46" t="s">
        <v>6</v>
      </c>
      <c r="O25" s="46" t="s">
        <v>7</v>
      </c>
    </row>
    <row r="26" spans="1:15" x14ac:dyDescent="0.3">
      <c r="C26" s="47" t="str">
        <f>IF(ISBLANK(BurstClassHr189[[#This Row],[Spk/sec-Average]]),"",IF(BurstClassHr189[[#This Row],[Spk/sec-Average]]&lt;$B$3,"LF","HF"))</f>
        <v/>
      </c>
      <c r="D26" s="47" t="str">
        <f>IF(ISBLANK(BurstClassHr189[[#This Row],[%Spikes in Bursts-All]]),"",IF(BurstClassHr189[[#This Row],[%Spikes in Bursts-All]]&lt;$C$3,"LB","HB"))</f>
        <v/>
      </c>
      <c r="E26" s="48" t="str">
        <f t="shared" ref="E26:E89" si="0">CONCATENATE(C26,D26)</f>
        <v/>
      </c>
      <c r="F26"/>
      <c r="G26"/>
      <c r="H26"/>
      <c r="I26"/>
      <c r="J26"/>
      <c r="K26"/>
      <c r="L26"/>
      <c r="M26"/>
      <c r="N26"/>
      <c r="O26"/>
    </row>
    <row r="27" spans="1:15" x14ac:dyDescent="0.3">
      <c r="C27" s="47" t="str">
        <f>IF(ISBLANK(BurstClassHr189[[#This Row],[Spk/sec-Average]]),"",IF(BurstClassHr189[[#This Row],[Spk/sec-Average]]&lt;$B$3,"LF","HF"))</f>
        <v/>
      </c>
      <c r="D27" s="47" t="str">
        <f>IF(ISBLANK(BurstClassHr189[[#This Row],[%Spikes in Bursts-All]]),"",IF(BurstClassHr189[[#This Row],[%Spikes in Bursts-All]]&lt;$C$3,"LB","HB"))</f>
        <v/>
      </c>
      <c r="E27" s="48" t="str">
        <f t="shared" si="0"/>
        <v/>
      </c>
      <c r="F27"/>
      <c r="G27"/>
      <c r="H27"/>
      <c r="I27"/>
      <c r="J27"/>
      <c r="K27"/>
      <c r="L27"/>
      <c r="M27"/>
      <c r="N27"/>
      <c r="O27"/>
    </row>
    <row r="28" spans="1:15" x14ac:dyDescent="0.3">
      <c r="C28" s="47" t="str">
        <f>IF(ISBLANK(BurstClassHr189[[#This Row],[Spk/sec-Average]]),"",IF(BurstClassHr189[[#This Row],[Spk/sec-Average]]&lt;$B$3,"LF","HF"))</f>
        <v/>
      </c>
      <c r="D28" s="47" t="str">
        <f>IF(ISBLANK(BurstClassHr189[[#This Row],[%Spikes in Bursts-All]]),"",IF(BurstClassHr189[[#This Row],[%Spikes in Bursts-All]]&lt;$C$3,"LB","HB"))</f>
        <v/>
      </c>
      <c r="E28" s="48" t="str">
        <f t="shared" si="0"/>
        <v/>
      </c>
      <c r="F28"/>
      <c r="G28"/>
      <c r="H28"/>
      <c r="I28"/>
      <c r="J28"/>
      <c r="K28"/>
      <c r="L28"/>
      <c r="M28"/>
      <c r="N28"/>
      <c r="O28"/>
    </row>
    <row r="29" spans="1:15" x14ac:dyDescent="0.3">
      <c r="C29" s="47" t="str">
        <f>IF(ISBLANK(BurstClassHr189[[#This Row],[Spk/sec-Average]]),"",IF(BurstClassHr189[[#This Row],[Spk/sec-Average]]&lt;$B$3,"LF","HF"))</f>
        <v/>
      </c>
      <c r="D29" s="47" t="str">
        <f>IF(ISBLANK(BurstClassHr189[[#This Row],[%Spikes in Bursts-All]]),"",IF(BurstClassHr189[[#This Row],[%Spikes in Bursts-All]]&lt;$C$3,"LB","HB"))</f>
        <v/>
      </c>
      <c r="E29" s="48" t="str">
        <f t="shared" si="0"/>
        <v/>
      </c>
      <c r="F29"/>
      <c r="G29"/>
      <c r="H29"/>
      <c r="I29"/>
      <c r="J29"/>
      <c r="K29"/>
      <c r="L29"/>
      <c r="M29"/>
      <c r="N29"/>
      <c r="O29"/>
    </row>
    <row r="30" spans="1:15" x14ac:dyDescent="0.3">
      <c r="C30" s="47" t="str">
        <f>IF(ISBLANK(BurstClassHr189[[#This Row],[Spk/sec-Average]]),"",IF(BurstClassHr189[[#This Row],[Spk/sec-Average]]&lt;$B$3,"LF","HF"))</f>
        <v/>
      </c>
      <c r="D30" s="47" t="str">
        <f>IF(ISBLANK(BurstClassHr189[[#This Row],[%Spikes in Bursts-All]]),"",IF(BurstClassHr189[[#This Row],[%Spikes in Bursts-All]]&lt;$C$3,"LB","HB"))</f>
        <v/>
      </c>
      <c r="E30" s="48" t="str">
        <f t="shared" si="0"/>
        <v/>
      </c>
      <c r="F30"/>
      <c r="G30"/>
      <c r="H30"/>
      <c r="I30"/>
      <c r="J30"/>
      <c r="K30"/>
      <c r="L30"/>
      <c r="M30"/>
      <c r="N30"/>
      <c r="O30"/>
    </row>
    <row r="31" spans="1:15" x14ac:dyDescent="0.3">
      <c r="C31" s="47" t="str">
        <f>IF(ISBLANK(BurstClassHr189[[#This Row],[Spk/sec-Average]]),"",IF(BurstClassHr189[[#This Row],[Spk/sec-Average]]&lt;$B$3,"LF","HF"))</f>
        <v/>
      </c>
      <c r="D31" s="47" t="str">
        <f>IF(ISBLANK(BurstClassHr189[[#This Row],[%Spikes in Bursts-All]]),"",IF(BurstClassHr189[[#This Row],[%Spikes in Bursts-All]]&lt;$C$3,"LB","HB"))</f>
        <v/>
      </c>
      <c r="E31" s="48" t="str">
        <f t="shared" si="0"/>
        <v/>
      </c>
      <c r="F31"/>
      <c r="G31"/>
      <c r="H31"/>
      <c r="I31"/>
      <c r="J31"/>
      <c r="K31"/>
      <c r="L31"/>
      <c r="M31"/>
      <c r="N31"/>
      <c r="O31"/>
    </row>
    <row r="32" spans="1:15" x14ac:dyDescent="0.3">
      <c r="C32" s="47" t="str">
        <f>IF(ISBLANK(BurstClassHr189[[#This Row],[Spk/sec-Average]]),"",IF(BurstClassHr189[[#This Row],[Spk/sec-Average]]&lt;$B$3,"LF","HF"))</f>
        <v/>
      </c>
      <c r="D32" s="47" t="str">
        <f>IF(ISBLANK(BurstClassHr189[[#This Row],[%Spikes in Bursts-All]]),"",IF(BurstClassHr189[[#This Row],[%Spikes in Bursts-All]]&lt;$C$3,"LB","HB"))</f>
        <v/>
      </c>
      <c r="E32" s="48" t="str">
        <f t="shared" si="0"/>
        <v/>
      </c>
      <c r="F32"/>
      <c r="G32"/>
      <c r="H32"/>
      <c r="I32"/>
      <c r="J32"/>
      <c r="K32"/>
      <c r="L32"/>
      <c r="M32"/>
      <c r="N32"/>
      <c r="O32"/>
    </row>
    <row r="33" spans="3:15" x14ac:dyDescent="0.3">
      <c r="C33" s="47" t="str">
        <f>IF(ISBLANK(BurstClassHr189[[#This Row],[Spk/sec-Average]]),"",IF(BurstClassHr189[[#This Row],[Spk/sec-Average]]&lt;$B$3,"LF","HF"))</f>
        <v/>
      </c>
      <c r="D33" s="47" t="str">
        <f>IF(ISBLANK(BurstClassHr189[[#This Row],[%Spikes in Bursts-All]]),"",IF(BurstClassHr189[[#This Row],[%Spikes in Bursts-All]]&lt;$C$3,"LB","HB"))</f>
        <v/>
      </c>
      <c r="E33" s="48" t="str">
        <f t="shared" si="0"/>
        <v/>
      </c>
      <c r="F33"/>
      <c r="G33"/>
      <c r="H33"/>
      <c r="I33"/>
      <c r="J33"/>
      <c r="K33"/>
      <c r="L33"/>
      <c r="M33"/>
      <c r="N33"/>
      <c r="O33"/>
    </row>
    <row r="34" spans="3:15" x14ac:dyDescent="0.3">
      <c r="C34" s="47" t="str">
        <f>IF(ISBLANK(BurstClassHr189[[#This Row],[Spk/sec-Average]]),"",IF(BurstClassHr189[[#This Row],[Spk/sec-Average]]&lt;$B$3,"LF","HF"))</f>
        <v/>
      </c>
      <c r="D34" s="47" t="str">
        <f>IF(ISBLANK(BurstClassHr189[[#This Row],[%Spikes in Bursts-All]]),"",IF(BurstClassHr189[[#This Row],[%Spikes in Bursts-All]]&lt;$C$3,"LB","HB"))</f>
        <v/>
      </c>
      <c r="E34" s="48" t="str">
        <f t="shared" si="0"/>
        <v/>
      </c>
      <c r="F34"/>
      <c r="G34"/>
      <c r="H34"/>
      <c r="I34"/>
      <c r="J34"/>
      <c r="K34"/>
      <c r="L34"/>
      <c r="M34"/>
      <c r="N34"/>
      <c r="O34"/>
    </row>
    <row r="35" spans="3:15" x14ac:dyDescent="0.3">
      <c r="C35" s="47" t="str">
        <f>IF(ISBLANK(BurstClassHr189[[#This Row],[Spk/sec-Average]]),"",IF(BurstClassHr189[[#This Row],[Spk/sec-Average]]&lt;$B$3,"LF","HF"))</f>
        <v/>
      </c>
      <c r="D35" s="47" t="str">
        <f>IF(ISBLANK(BurstClassHr189[[#This Row],[%Spikes in Bursts-All]]),"",IF(BurstClassHr189[[#This Row],[%Spikes in Bursts-All]]&lt;$C$3,"LB","HB"))</f>
        <v/>
      </c>
      <c r="E35" s="48" t="str">
        <f t="shared" si="0"/>
        <v/>
      </c>
      <c r="F35"/>
      <c r="G35"/>
      <c r="H35"/>
      <c r="I35"/>
      <c r="J35"/>
      <c r="K35"/>
      <c r="L35"/>
      <c r="M35"/>
      <c r="N35"/>
      <c r="O35"/>
    </row>
    <row r="36" spans="3:15" x14ac:dyDescent="0.3">
      <c r="C36" s="47" t="str">
        <f>IF(ISBLANK(BurstClassHr189[[#This Row],[Spk/sec-Average]]),"",IF(BurstClassHr189[[#This Row],[Spk/sec-Average]]&lt;$B$3,"LF","HF"))</f>
        <v/>
      </c>
      <c r="D36" s="47" t="str">
        <f>IF(ISBLANK(BurstClassHr189[[#This Row],[%Spikes in Bursts-All]]),"",IF(BurstClassHr189[[#This Row],[%Spikes in Bursts-All]]&lt;$C$3,"LB","HB"))</f>
        <v/>
      </c>
      <c r="E36" s="48" t="str">
        <f t="shared" si="0"/>
        <v/>
      </c>
      <c r="F36"/>
      <c r="G36"/>
      <c r="H36"/>
      <c r="I36"/>
      <c r="J36"/>
      <c r="K36"/>
      <c r="L36"/>
      <c r="M36"/>
      <c r="N36"/>
      <c r="O36"/>
    </row>
    <row r="37" spans="3:15" x14ac:dyDescent="0.3">
      <c r="C37" s="47" t="str">
        <f>IF(ISBLANK(BurstClassHr189[[#This Row],[Spk/sec-Average]]),"",IF(BurstClassHr189[[#This Row],[Spk/sec-Average]]&lt;$B$3,"LF","HF"))</f>
        <v/>
      </c>
      <c r="D37" s="47" t="str">
        <f>IF(ISBLANK(BurstClassHr189[[#This Row],[%Spikes in Bursts-All]]),"",IF(BurstClassHr189[[#This Row],[%Spikes in Bursts-All]]&lt;$C$3,"LB","HB"))</f>
        <v/>
      </c>
      <c r="E37" s="48" t="str">
        <f t="shared" si="0"/>
        <v/>
      </c>
      <c r="F37"/>
      <c r="G37"/>
      <c r="H37"/>
      <c r="I37"/>
      <c r="J37"/>
      <c r="K37"/>
      <c r="L37"/>
      <c r="M37"/>
      <c r="N37"/>
      <c r="O37"/>
    </row>
    <row r="38" spans="3:15" x14ac:dyDescent="0.3">
      <c r="C38" s="47" t="str">
        <f>IF(ISBLANK(BurstClassHr189[[#This Row],[Spk/sec-Average]]),"",IF(BurstClassHr189[[#This Row],[Spk/sec-Average]]&lt;$B$3,"LF","HF"))</f>
        <v/>
      </c>
      <c r="D38" s="47" t="str">
        <f>IF(ISBLANK(BurstClassHr189[[#This Row],[%Spikes in Bursts-All]]),"",IF(BurstClassHr189[[#This Row],[%Spikes in Bursts-All]]&lt;$C$3,"LB","HB"))</f>
        <v/>
      </c>
      <c r="E38" s="48" t="str">
        <f t="shared" si="0"/>
        <v/>
      </c>
      <c r="F38"/>
      <c r="G38"/>
      <c r="H38"/>
      <c r="I38"/>
      <c r="J38"/>
      <c r="K38"/>
      <c r="L38"/>
      <c r="M38"/>
      <c r="N38"/>
      <c r="O38"/>
    </row>
    <row r="39" spans="3:15" x14ac:dyDescent="0.3">
      <c r="C39" s="47" t="str">
        <f>IF(ISBLANK(BurstClassHr189[[#This Row],[Spk/sec-Average]]),"",IF(BurstClassHr189[[#This Row],[Spk/sec-Average]]&lt;$B$3,"LF","HF"))</f>
        <v/>
      </c>
      <c r="D39" s="47" t="str">
        <f>IF(ISBLANK(BurstClassHr189[[#This Row],[%Spikes in Bursts-All]]),"",IF(BurstClassHr189[[#This Row],[%Spikes in Bursts-All]]&lt;$C$3,"LB","HB"))</f>
        <v/>
      </c>
      <c r="E39" s="48" t="str">
        <f t="shared" si="0"/>
        <v/>
      </c>
      <c r="F39"/>
      <c r="G39"/>
      <c r="H39"/>
      <c r="I39"/>
      <c r="J39"/>
      <c r="K39"/>
      <c r="L39"/>
      <c r="M39"/>
      <c r="N39"/>
      <c r="O39"/>
    </row>
    <row r="40" spans="3:15" x14ac:dyDescent="0.3">
      <c r="C40" s="47" t="str">
        <f>IF(ISBLANK(BurstClassHr189[[#This Row],[Spk/sec-Average]]),"",IF(BurstClassHr189[[#This Row],[Spk/sec-Average]]&lt;$B$3,"LF","HF"))</f>
        <v/>
      </c>
      <c r="D40" s="47" t="str">
        <f>IF(ISBLANK(BurstClassHr189[[#This Row],[%Spikes in Bursts-All]]),"",IF(BurstClassHr189[[#This Row],[%Spikes in Bursts-All]]&lt;$C$3,"LB","HB"))</f>
        <v/>
      </c>
      <c r="E40" s="48" t="str">
        <f t="shared" si="0"/>
        <v/>
      </c>
      <c r="F40"/>
      <c r="G40"/>
      <c r="H40"/>
      <c r="I40"/>
      <c r="J40"/>
      <c r="K40"/>
      <c r="L40"/>
      <c r="M40"/>
      <c r="N40"/>
      <c r="O40"/>
    </row>
    <row r="41" spans="3:15" x14ac:dyDescent="0.3">
      <c r="C41" s="47" t="str">
        <f>IF(ISBLANK(BurstClassHr189[[#This Row],[Spk/sec-Average]]),"",IF(BurstClassHr189[[#This Row],[Spk/sec-Average]]&lt;$B$3,"LF","HF"))</f>
        <v/>
      </c>
      <c r="D41" s="47" t="str">
        <f>IF(ISBLANK(BurstClassHr189[[#This Row],[%Spikes in Bursts-All]]),"",IF(BurstClassHr189[[#This Row],[%Spikes in Bursts-All]]&lt;$C$3,"LB","HB"))</f>
        <v/>
      </c>
      <c r="E41" s="48" t="str">
        <f t="shared" si="0"/>
        <v/>
      </c>
      <c r="F41"/>
      <c r="G41"/>
      <c r="H41"/>
      <c r="I41"/>
      <c r="J41"/>
      <c r="K41"/>
      <c r="L41"/>
      <c r="M41"/>
      <c r="N41"/>
      <c r="O41"/>
    </row>
    <row r="42" spans="3:15" x14ac:dyDescent="0.3">
      <c r="C42" s="47" t="str">
        <f>IF(ISBLANK(BurstClassHr189[[#This Row],[Spk/sec-Average]]),"",IF(BurstClassHr189[[#This Row],[Spk/sec-Average]]&lt;$B$3,"LF","HF"))</f>
        <v/>
      </c>
      <c r="D42" s="47" t="str">
        <f>IF(ISBLANK(BurstClassHr189[[#This Row],[%Spikes in Bursts-All]]),"",IF(BurstClassHr189[[#This Row],[%Spikes in Bursts-All]]&lt;$C$3,"LB","HB"))</f>
        <v/>
      </c>
      <c r="E42" s="48" t="str">
        <f t="shared" si="0"/>
        <v/>
      </c>
      <c r="F42"/>
      <c r="G42"/>
      <c r="H42"/>
      <c r="I42"/>
      <c r="J42"/>
      <c r="K42"/>
      <c r="L42"/>
      <c r="M42"/>
      <c r="N42"/>
      <c r="O42"/>
    </row>
    <row r="43" spans="3:15" x14ac:dyDescent="0.3">
      <c r="C43" s="47" t="str">
        <f>IF(ISBLANK(BurstClassHr189[[#This Row],[Spk/sec-Average]]),"",IF(BurstClassHr189[[#This Row],[Spk/sec-Average]]&lt;$B$3,"LF","HF"))</f>
        <v/>
      </c>
      <c r="D43" s="47" t="str">
        <f>IF(ISBLANK(BurstClassHr189[[#This Row],[%Spikes in Bursts-All]]),"",IF(BurstClassHr189[[#This Row],[%Spikes in Bursts-All]]&lt;$C$3,"LB","HB"))</f>
        <v/>
      </c>
      <c r="E43" s="48" t="str">
        <f t="shared" si="0"/>
        <v/>
      </c>
      <c r="F43"/>
      <c r="G43"/>
      <c r="H43"/>
      <c r="I43"/>
      <c r="J43"/>
      <c r="K43"/>
      <c r="L43"/>
      <c r="M43"/>
      <c r="N43"/>
      <c r="O43"/>
    </row>
    <row r="44" spans="3:15" x14ac:dyDescent="0.3">
      <c r="C44" s="47" t="str">
        <f>IF(ISBLANK(BurstClassHr189[[#This Row],[Spk/sec-Average]]),"",IF(BurstClassHr189[[#This Row],[Spk/sec-Average]]&lt;$B$3,"LF","HF"))</f>
        <v/>
      </c>
      <c r="D44" s="47" t="str">
        <f>IF(ISBLANK(BurstClassHr189[[#This Row],[%Spikes in Bursts-All]]),"",IF(BurstClassHr189[[#This Row],[%Spikes in Bursts-All]]&lt;$C$3,"LB","HB"))</f>
        <v/>
      </c>
      <c r="E44" s="48" t="str">
        <f t="shared" si="0"/>
        <v/>
      </c>
      <c r="F44"/>
      <c r="G44"/>
      <c r="H44"/>
      <c r="I44"/>
      <c r="J44"/>
      <c r="K44"/>
      <c r="L44"/>
      <c r="M44"/>
      <c r="N44"/>
      <c r="O44"/>
    </row>
    <row r="45" spans="3:15" x14ac:dyDescent="0.3">
      <c r="C45" s="47" t="str">
        <f>IF(ISBLANK(BurstClassHr189[[#This Row],[Spk/sec-Average]]),"",IF(BurstClassHr189[[#This Row],[Spk/sec-Average]]&lt;$B$3,"LF","HF"))</f>
        <v/>
      </c>
      <c r="D45" s="47" t="str">
        <f>IF(ISBLANK(BurstClassHr189[[#This Row],[%Spikes in Bursts-All]]),"",IF(BurstClassHr189[[#This Row],[%Spikes in Bursts-All]]&lt;$C$3,"LB","HB"))</f>
        <v/>
      </c>
      <c r="E45" s="48" t="str">
        <f t="shared" si="0"/>
        <v/>
      </c>
      <c r="F45"/>
      <c r="G45"/>
      <c r="H45"/>
      <c r="I45"/>
      <c r="J45"/>
      <c r="K45"/>
      <c r="L45"/>
      <c r="M45"/>
      <c r="N45"/>
      <c r="O45"/>
    </row>
    <row r="46" spans="3:15" x14ac:dyDescent="0.3">
      <c r="C46" s="47" t="str">
        <f>IF(ISBLANK(BurstClassHr189[[#This Row],[Spk/sec-Average]]),"",IF(BurstClassHr189[[#This Row],[Spk/sec-Average]]&lt;$B$3,"LF","HF"))</f>
        <v/>
      </c>
      <c r="D46" s="47" t="str">
        <f>IF(ISBLANK(BurstClassHr189[[#This Row],[%Spikes in Bursts-All]]),"",IF(BurstClassHr189[[#This Row],[%Spikes in Bursts-All]]&lt;$C$3,"LB","HB"))</f>
        <v/>
      </c>
      <c r="E46" s="48" t="str">
        <f t="shared" si="0"/>
        <v/>
      </c>
      <c r="F46"/>
      <c r="G46"/>
      <c r="H46"/>
      <c r="I46"/>
      <c r="J46"/>
      <c r="K46"/>
      <c r="L46"/>
      <c r="M46"/>
      <c r="N46"/>
      <c r="O46"/>
    </row>
    <row r="47" spans="3:15" x14ac:dyDescent="0.3">
      <c r="C47" s="47" t="str">
        <f>IF(ISBLANK(BurstClassHr189[[#This Row],[Spk/sec-Average]]),"",IF(BurstClassHr189[[#This Row],[Spk/sec-Average]]&lt;$B$3,"LF","HF"))</f>
        <v/>
      </c>
      <c r="D47" s="47" t="str">
        <f>IF(ISBLANK(BurstClassHr189[[#This Row],[%Spikes in Bursts-All]]),"",IF(BurstClassHr189[[#This Row],[%Spikes in Bursts-All]]&lt;$C$3,"LB","HB"))</f>
        <v/>
      </c>
      <c r="E47" s="48" t="str">
        <f t="shared" si="0"/>
        <v/>
      </c>
      <c r="F47"/>
      <c r="G47"/>
      <c r="H47"/>
      <c r="I47"/>
      <c r="J47"/>
      <c r="K47"/>
      <c r="L47"/>
      <c r="M47"/>
      <c r="N47"/>
      <c r="O47"/>
    </row>
    <row r="48" spans="3:15" x14ac:dyDescent="0.3">
      <c r="C48" s="47" t="str">
        <f>IF(ISBLANK(BurstClassHr189[[#This Row],[Spk/sec-Average]]),"",IF(BurstClassHr189[[#This Row],[Spk/sec-Average]]&lt;$B$3,"LF","HF"))</f>
        <v/>
      </c>
      <c r="D48" s="47" t="str">
        <f>IF(ISBLANK(BurstClassHr189[[#This Row],[%Spikes in Bursts-All]]),"",IF(BurstClassHr189[[#This Row],[%Spikes in Bursts-All]]&lt;$C$3,"LB","HB"))</f>
        <v/>
      </c>
      <c r="E48" s="48" t="str">
        <f t="shared" si="0"/>
        <v/>
      </c>
      <c r="F48"/>
      <c r="G48"/>
      <c r="H48"/>
      <c r="I48"/>
      <c r="J48"/>
      <c r="K48"/>
      <c r="L48"/>
      <c r="M48"/>
      <c r="N48"/>
      <c r="O48"/>
    </row>
    <row r="49" spans="3:15" x14ac:dyDescent="0.3">
      <c r="C49" s="47" t="str">
        <f>IF(ISBLANK(BurstClassHr189[[#This Row],[Spk/sec-Average]]),"",IF(BurstClassHr189[[#This Row],[Spk/sec-Average]]&lt;$B$3,"LF","HF"))</f>
        <v/>
      </c>
      <c r="D49" s="47" t="str">
        <f>IF(ISBLANK(BurstClassHr189[[#This Row],[%Spikes in Bursts-All]]),"",IF(BurstClassHr189[[#This Row],[%Spikes in Bursts-All]]&lt;$C$3,"LB","HB"))</f>
        <v/>
      </c>
      <c r="E49" s="48" t="str">
        <f t="shared" si="0"/>
        <v/>
      </c>
      <c r="F49"/>
      <c r="G49"/>
      <c r="H49"/>
      <c r="I49"/>
      <c r="J49"/>
      <c r="K49"/>
      <c r="L49"/>
      <c r="M49"/>
      <c r="N49"/>
      <c r="O49"/>
    </row>
    <row r="50" spans="3:15" x14ac:dyDescent="0.3">
      <c r="C50" s="47" t="str">
        <f>IF(ISBLANK(BurstClassHr189[[#This Row],[Spk/sec-Average]]),"",IF(BurstClassHr189[[#This Row],[Spk/sec-Average]]&lt;$B$3,"LF","HF"))</f>
        <v/>
      </c>
      <c r="D50" s="47" t="str">
        <f>IF(ISBLANK(BurstClassHr189[[#This Row],[%Spikes in Bursts-All]]),"",IF(BurstClassHr189[[#This Row],[%Spikes in Bursts-All]]&lt;$C$3,"LB","HB"))</f>
        <v/>
      </c>
      <c r="E50" s="48" t="str">
        <f t="shared" si="0"/>
        <v/>
      </c>
      <c r="F50"/>
      <c r="G50"/>
      <c r="H50"/>
      <c r="I50"/>
      <c r="J50"/>
      <c r="K50"/>
      <c r="L50"/>
      <c r="M50"/>
      <c r="N50"/>
      <c r="O50"/>
    </row>
    <row r="51" spans="3:15" x14ac:dyDescent="0.3">
      <c r="C51" s="47" t="str">
        <f>IF(ISBLANK(BurstClassHr189[[#This Row],[Spk/sec-Average]]),"",IF(BurstClassHr189[[#This Row],[Spk/sec-Average]]&lt;$B$3,"LF","HF"))</f>
        <v/>
      </c>
      <c r="D51" s="47" t="str">
        <f>IF(ISBLANK(BurstClassHr189[[#This Row],[%Spikes in Bursts-All]]),"",IF(BurstClassHr189[[#This Row],[%Spikes in Bursts-All]]&lt;$C$3,"LB","HB"))</f>
        <v/>
      </c>
      <c r="E51" s="48" t="str">
        <f t="shared" si="0"/>
        <v/>
      </c>
      <c r="F51"/>
      <c r="G51"/>
      <c r="H51"/>
      <c r="I51"/>
      <c r="J51"/>
      <c r="K51"/>
      <c r="L51"/>
      <c r="M51"/>
      <c r="N51"/>
      <c r="O51"/>
    </row>
    <row r="52" spans="3:15" x14ac:dyDescent="0.3">
      <c r="C52" s="47" t="str">
        <f>IF(ISBLANK(BurstClassHr189[[#This Row],[Spk/sec-Average]]),"",IF(BurstClassHr189[[#This Row],[Spk/sec-Average]]&lt;$B$3,"LF","HF"))</f>
        <v/>
      </c>
      <c r="D52" s="47" t="str">
        <f>IF(ISBLANK(BurstClassHr189[[#This Row],[%Spikes in Bursts-All]]),"",IF(BurstClassHr189[[#This Row],[%Spikes in Bursts-All]]&lt;$C$3,"LB","HB"))</f>
        <v/>
      </c>
      <c r="E52" s="48" t="str">
        <f t="shared" si="0"/>
        <v/>
      </c>
      <c r="F52"/>
      <c r="G52"/>
      <c r="H52"/>
      <c r="I52"/>
      <c r="J52"/>
      <c r="K52"/>
      <c r="L52"/>
      <c r="M52"/>
      <c r="N52"/>
      <c r="O52"/>
    </row>
    <row r="53" spans="3:15" x14ac:dyDescent="0.3">
      <c r="C53" s="47" t="str">
        <f>IF(ISBLANK(BurstClassHr189[[#This Row],[Spk/sec-Average]]),"",IF(BurstClassHr189[[#This Row],[Spk/sec-Average]]&lt;$B$3,"LF","HF"))</f>
        <v/>
      </c>
      <c r="D53" s="47" t="str">
        <f>IF(ISBLANK(BurstClassHr189[[#This Row],[%Spikes in Bursts-All]]),"",IF(BurstClassHr189[[#This Row],[%Spikes in Bursts-All]]&lt;$C$3,"LB","HB"))</f>
        <v/>
      </c>
      <c r="E53" s="48" t="str">
        <f t="shared" si="0"/>
        <v/>
      </c>
      <c r="F53"/>
      <c r="G53"/>
      <c r="H53"/>
      <c r="I53"/>
      <c r="J53"/>
      <c r="K53"/>
      <c r="L53"/>
      <c r="M53"/>
      <c r="N53"/>
      <c r="O53"/>
    </row>
    <row r="54" spans="3:15" x14ac:dyDescent="0.3">
      <c r="C54" s="47" t="str">
        <f>IF(ISBLANK(BurstClassHr189[[#This Row],[Spk/sec-Average]]),"",IF(BurstClassHr189[[#This Row],[Spk/sec-Average]]&lt;$B$3,"LF","HF"))</f>
        <v/>
      </c>
      <c r="D54" s="47" t="str">
        <f>IF(ISBLANK(BurstClassHr189[[#This Row],[%Spikes in Bursts-All]]),"",IF(BurstClassHr189[[#This Row],[%Spikes in Bursts-All]]&lt;$C$3,"LB","HB"))</f>
        <v/>
      </c>
      <c r="E54" s="48" t="str">
        <f t="shared" si="0"/>
        <v/>
      </c>
      <c r="F54"/>
      <c r="G54"/>
      <c r="H54"/>
      <c r="I54"/>
      <c r="J54"/>
      <c r="K54"/>
      <c r="L54"/>
      <c r="M54"/>
      <c r="N54"/>
      <c r="O54"/>
    </row>
    <row r="55" spans="3:15" x14ac:dyDescent="0.3">
      <c r="C55" s="47" t="str">
        <f>IF(ISBLANK(BurstClassHr189[[#This Row],[Spk/sec-Average]]),"",IF(BurstClassHr189[[#This Row],[Spk/sec-Average]]&lt;$B$3,"LF","HF"))</f>
        <v/>
      </c>
      <c r="D55" s="47" t="str">
        <f>IF(ISBLANK(BurstClassHr189[[#This Row],[%Spikes in Bursts-All]]),"",IF(BurstClassHr189[[#This Row],[%Spikes in Bursts-All]]&lt;$C$3,"LB","HB"))</f>
        <v/>
      </c>
      <c r="E55" s="48" t="str">
        <f t="shared" si="0"/>
        <v/>
      </c>
      <c r="F55"/>
      <c r="G55"/>
      <c r="H55"/>
      <c r="I55"/>
      <c r="J55"/>
      <c r="K55"/>
      <c r="L55"/>
      <c r="M55"/>
      <c r="N55"/>
      <c r="O55"/>
    </row>
    <row r="56" spans="3:15" x14ac:dyDescent="0.3">
      <c r="C56" s="47" t="str">
        <f>IF(ISBLANK(BurstClassHr189[[#This Row],[Spk/sec-Average]]),"",IF(BurstClassHr189[[#This Row],[Spk/sec-Average]]&lt;$B$3,"LF","HF"))</f>
        <v/>
      </c>
      <c r="D56" s="47" t="str">
        <f>IF(ISBLANK(BurstClassHr189[[#This Row],[%Spikes in Bursts-All]]),"",IF(BurstClassHr189[[#This Row],[%Spikes in Bursts-All]]&lt;$C$3,"LB","HB"))</f>
        <v/>
      </c>
      <c r="E56" s="48" t="str">
        <f t="shared" si="0"/>
        <v/>
      </c>
      <c r="F56"/>
      <c r="G56"/>
      <c r="H56"/>
      <c r="I56"/>
      <c r="J56"/>
      <c r="K56"/>
      <c r="L56"/>
      <c r="M56"/>
      <c r="N56"/>
      <c r="O56"/>
    </row>
    <row r="57" spans="3:15" x14ac:dyDescent="0.3">
      <c r="C57" s="47" t="str">
        <f>IF(ISBLANK(BurstClassHr189[[#This Row],[Spk/sec-Average]]),"",IF(BurstClassHr189[[#This Row],[Spk/sec-Average]]&lt;$B$3,"LF","HF"))</f>
        <v/>
      </c>
      <c r="D57" s="47" t="str">
        <f>IF(ISBLANK(BurstClassHr189[[#This Row],[%Spikes in Bursts-All]]),"",IF(BurstClassHr189[[#This Row],[%Spikes in Bursts-All]]&lt;$C$3,"LB","HB"))</f>
        <v/>
      </c>
      <c r="E57" s="48" t="str">
        <f t="shared" si="0"/>
        <v/>
      </c>
      <c r="F57"/>
      <c r="G57"/>
      <c r="H57"/>
      <c r="I57"/>
      <c r="J57"/>
      <c r="K57"/>
      <c r="L57"/>
      <c r="M57"/>
      <c r="N57"/>
      <c r="O57"/>
    </row>
    <row r="58" spans="3:15" x14ac:dyDescent="0.3">
      <c r="C58" s="47" t="str">
        <f>IF(ISBLANK(BurstClassHr189[[#This Row],[Spk/sec-Average]]),"",IF(BurstClassHr189[[#This Row],[Spk/sec-Average]]&lt;$B$3,"LF","HF"))</f>
        <v/>
      </c>
      <c r="D58" s="47" t="str">
        <f>IF(ISBLANK(BurstClassHr189[[#This Row],[%Spikes in Bursts-All]]),"",IF(BurstClassHr189[[#This Row],[%Spikes in Bursts-All]]&lt;$C$3,"LB","HB"))</f>
        <v/>
      </c>
      <c r="E58" s="48" t="str">
        <f t="shared" si="0"/>
        <v/>
      </c>
      <c r="F58"/>
      <c r="G58"/>
      <c r="H58"/>
      <c r="I58"/>
      <c r="J58"/>
      <c r="K58"/>
      <c r="L58"/>
      <c r="M58"/>
      <c r="N58"/>
      <c r="O58"/>
    </row>
    <row r="59" spans="3:15" x14ac:dyDescent="0.3">
      <c r="C59" s="47" t="str">
        <f>IF(ISBLANK(BurstClassHr189[[#This Row],[Spk/sec-Average]]),"",IF(BurstClassHr189[[#This Row],[Spk/sec-Average]]&lt;$B$3,"LF","HF"))</f>
        <v/>
      </c>
      <c r="D59" s="47" t="str">
        <f>IF(ISBLANK(BurstClassHr189[[#This Row],[%Spikes in Bursts-All]]),"",IF(BurstClassHr189[[#This Row],[%Spikes in Bursts-All]]&lt;$C$3,"LB","HB"))</f>
        <v/>
      </c>
      <c r="E59" s="48" t="str">
        <f t="shared" si="0"/>
        <v/>
      </c>
      <c r="F59"/>
      <c r="G59"/>
      <c r="H59"/>
      <c r="I59"/>
      <c r="J59"/>
      <c r="K59"/>
      <c r="L59"/>
      <c r="M59"/>
      <c r="N59"/>
      <c r="O59"/>
    </row>
    <row r="60" spans="3:15" x14ac:dyDescent="0.3">
      <c r="C60" s="47" t="str">
        <f>IF(ISBLANK(BurstClassHr189[[#This Row],[Spk/sec-Average]]),"",IF(BurstClassHr189[[#This Row],[Spk/sec-Average]]&lt;$B$3,"LF","HF"))</f>
        <v/>
      </c>
      <c r="D60" s="47" t="str">
        <f>IF(ISBLANK(BurstClassHr189[[#This Row],[%Spikes in Bursts-All]]),"",IF(BurstClassHr189[[#This Row],[%Spikes in Bursts-All]]&lt;$C$3,"LB","HB"))</f>
        <v/>
      </c>
      <c r="E60" s="48" t="str">
        <f t="shared" si="0"/>
        <v/>
      </c>
      <c r="F60"/>
      <c r="G60"/>
      <c r="H60"/>
      <c r="I60"/>
      <c r="J60"/>
      <c r="K60"/>
      <c r="L60"/>
      <c r="M60"/>
      <c r="N60"/>
      <c r="O60"/>
    </row>
    <row r="61" spans="3:15" x14ac:dyDescent="0.3">
      <c r="C61" s="47" t="str">
        <f>IF(ISBLANK(BurstClassHr189[[#This Row],[Spk/sec-Average]]),"",IF(BurstClassHr189[[#This Row],[Spk/sec-Average]]&lt;$B$3,"LF","HF"))</f>
        <v/>
      </c>
      <c r="D61" s="47" t="str">
        <f>IF(ISBLANK(BurstClassHr189[[#This Row],[%Spikes in Bursts-All]]),"",IF(BurstClassHr189[[#This Row],[%Spikes in Bursts-All]]&lt;$C$3,"LB","HB"))</f>
        <v/>
      </c>
      <c r="E61" s="48" t="str">
        <f t="shared" si="0"/>
        <v/>
      </c>
      <c r="F61"/>
      <c r="G61"/>
      <c r="H61"/>
      <c r="I61"/>
      <c r="J61"/>
      <c r="K61"/>
      <c r="L61"/>
      <c r="M61"/>
      <c r="N61"/>
      <c r="O61"/>
    </row>
    <row r="62" spans="3:15" x14ac:dyDescent="0.3">
      <c r="C62" s="47" t="str">
        <f>IF(ISBLANK(BurstClassHr189[[#This Row],[Spk/sec-Average]]),"",IF(BurstClassHr189[[#This Row],[Spk/sec-Average]]&lt;$B$3,"LF","HF"))</f>
        <v/>
      </c>
      <c r="D62" s="47" t="str">
        <f>IF(ISBLANK(BurstClassHr189[[#This Row],[%Spikes in Bursts-All]]),"",IF(BurstClassHr189[[#This Row],[%Spikes in Bursts-All]]&lt;$C$3,"LB","HB"))</f>
        <v/>
      </c>
      <c r="E62" s="48" t="str">
        <f t="shared" si="0"/>
        <v/>
      </c>
      <c r="F62"/>
      <c r="G62"/>
      <c r="H62"/>
      <c r="I62"/>
      <c r="J62"/>
      <c r="K62"/>
      <c r="L62"/>
      <c r="M62"/>
      <c r="N62"/>
      <c r="O62"/>
    </row>
    <row r="63" spans="3:15" x14ac:dyDescent="0.3">
      <c r="C63" s="47" t="str">
        <f>IF(ISBLANK(BurstClassHr189[[#This Row],[Spk/sec-Average]]),"",IF(BurstClassHr189[[#This Row],[Spk/sec-Average]]&lt;$B$3,"LF","HF"))</f>
        <v/>
      </c>
      <c r="D63" s="47" t="str">
        <f>IF(ISBLANK(BurstClassHr189[[#This Row],[%Spikes in Bursts-All]]),"",IF(BurstClassHr189[[#This Row],[%Spikes in Bursts-All]]&lt;$C$3,"LB","HB"))</f>
        <v/>
      </c>
      <c r="E63" s="48" t="str">
        <f t="shared" si="0"/>
        <v/>
      </c>
      <c r="F63"/>
      <c r="G63"/>
      <c r="H63"/>
      <c r="I63"/>
      <c r="J63"/>
      <c r="K63"/>
      <c r="L63"/>
      <c r="M63"/>
      <c r="N63"/>
      <c r="O63"/>
    </row>
    <row r="64" spans="3:15" x14ac:dyDescent="0.3">
      <c r="C64" s="47" t="str">
        <f>IF(ISBLANK(BurstClassHr189[[#This Row],[Spk/sec-Average]]),"",IF(BurstClassHr189[[#This Row],[Spk/sec-Average]]&lt;$B$3,"LF","HF"))</f>
        <v/>
      </c>
      <c r="D64" s="47" t="str">
        <f>IF(ISBLANK(BurstClassHr189[[#This Row],[%Spikes in Bursts-All]]),"",IF(BurstClassHr189[[#This Row],[%Spikes in Bursts-All]]&lt;$C$3,"LB","HB"))</f>
        <v/>
      </c>
      <c r="E64" s="48" t="str">
        <f t="shared" si="0"/>
        <v/>
      </c>
      <c r="F64"/>
      <c r="G64"/>
      <c r="H64"/>
      <c r="I64"/>
      <c r="J64"/>
      <c r="K64"/>
      <c r="L64"/>
      <c r="M64"/>
      <c r="N64"/>
      <c r="O64"/>
    </row>
    <row r="65" spans="3:15" x14ac:dyDescent="0.3">
      <c r="C65" s="47" t="str">
        <f>IF(ISBLANK(BurstClassHr189[[#This Row],[Spk/sec-Average]]),"",IF(BurstClassHr189[[#This Row],[Spk/sec-Average]]&lt;$B$3,"LF","HF"))</f>
        <v/>
      </c>
      <c r="D65" s="47" t="str">
        <f>IF(ISBLANK(BurstClassHr189[[#This Row],[%Spikes in Bursts-All]]),"",IF(BurstClassHr189[[#This Row],[%Spikes in Bursts-All]]&lt;$C$3,"LB","HB"))</f>
        <v/>
      </c>
      <c r="E65" s="48" t="str">
        <f t="shared" si="0"/>
        <v/>
      </c>
      <c r="F65"/>
      <c r="G65"/>
      <c r="H65"/>
      <c r="I65"/>
      <c r="J65"/>
      <c r="K65"/>
      <c r="L65"/>
      <c r="M65"/>
      <c r="N65"/>
      <c r="O65"/>
    </row>
    <row r="66" spans="3:15" x14ac:dyDescent="0.3">
      <c r="C66" s="47" t="str">
        <f>IF(ISBLANK(BurstClassHr189[[#This Row],[Spk/sec-Average]]),"",IF(BurstClassHr189[[#This Row],[Spk/sec-Average]]&lt;$B$3,"LF","HF"))</f>
        <v/>
      </c>
      <c r="D66" s="47" t="str">
        <f>IF(ISBLANK(BurstClassHr189[[#This Row],[%Spikes in Bursts-All]]),"",IF(BurstClassHr189[[#This Row],[%Spikes in Bursts-All]]&lt;$C$3,"LB","HB"))</f>
        <v/>
      </c>
      <c r="E66" s="48" t="str">
        <f t="shared" si="0"/>
        <v/>
      </c>
      <c r="F66"/>
      <c r="G66"/>
      <c r="H66"/>
      <c r="I66"/>
      <c r="J66"/>
      <c r="K66"/>
      <c r="L66"/>
      <c r="M66"/>
      <c r="N66"/>
      <c r="O66"/>
    </row>
    <row r="67" spans="3:15" x14ac:dyDescent="0.3">
      <c r="C67" s="47" t="str">
        <f>IF(ISBLANK(BurstClassHr189[[#This Row],[Spk/sec-Average]]),"",IF(BurstClassHr189[[#This Row],[Spk/sec-Average]]&lt;$B$3,"LF","HF"))</f>
        <v/>
      </c>
      <c r="D67" s="47" t="str">
        <f>IF(ISBLANK(BurstClassHr189[[#This Row],[%Spikes in Bursts-All]]),"",IF(BurstClassHr189[[#This Row],[%Spikes in Bursts-All]]&lt;$C$3,"LB","HB"))</f>
        <v/>
      </c>
      <c r="E67" s="48" t="str">
        <f t="shared" si="0"/>
        <v/>
      </c>
      <c r="F67"/>
      <c r="G67"/>
      <c r="H67"/>
      <c r="I67"/>
      <c r="J67"/>
      <c r="K67"/>
      <c r="L67"/>
      <c r="M67"/>
      <c r="N67"/>
      <c r="O67"/>
    </row>
    <row r="68" spans="3:15" x14ac:dyDescent="0.3">
      <c r="C68" s="47" t="str">
        <f>IF(ISBLANK(BurstClassHr189[[#This Row],[Spk/sec-Average]]),"",IF(BurstClassHr189[[#This Row],[Spk/sec-Average]]&lt;$B$3,"LF","HF"))</f>
        <v/>
      </c>
      <c r="D68" s="47" t="str">
        <f>IF(ISBLANK(BurstClassHr189[[#This Row],[%Spikes in Bursts-All]]),"",IF(BurstClassHr189[[#This Row],[%Spikes in Bursts-All]]&lt;$C$3,"LB","HB"))</f>
        <v/>
      </c>
      <c r="E68" s="48" t="str">
        <f t="shared" si="0"/>
        <v/>
      </c>
      <c r="F68"/>
      <c r="G68"/>
      <c r="H68"/>
      <c r="I68"/>
      <c r="J68"/>
      <c r="K68"/>
      <c r="L68"/>
      <c r="M68"/>
      <c r="N68"/>
      <c r="O68"/>
    </row>
    <row r="69" spans="3:15" x14ac:dyDescent="0.3">
      <c r="C69" s="47" t="str">
        <f>IF(ISBLANK(BurstClassHr189[[#This Row],[Spk/sec-Average]]),"",IF(BurstClassHr189[[#This Row],[Spk/sec-Average]]&lt;$B$3,"LF","HF"))</f>
        <v/>
      </c>
      <c r="D69" s="47" t="str">
        <f>IF(ISBLANK(BurstClassHr189[[#This Row],[%Spikes in Bursts-All]]),"",IF(BurstClassHr189[[#This Row],[%Spikes in Bursts-All]]&lt;$C$3,"LB","HB"))</f>
        <v/>
      </c>
      <c r="E69" s="48" t="str">
        <f t="shared" si="0"/>
        <v/>
      </c>
      <c r="F69"/>
      <c r="G69"/>
      <c r="H69"/>
      <c r="I69"/>
      <c r="J69"/>
      <c r="K69"/>
      <c r="L69"/>
      <c r="M69"/>
      <c r="N69"/>
      <c r="O69"/>
    </row>
    <row r="70" spans="3:15" x14ac:dyDescent="0.3">
      <c r="C70" s="47" t="str">
        <f>IF(ISBLANK(BurstClassHr189[[#This Row],[Spk/sec-Average]]),"",IF(BurstClassHr189[[#This Row],[Spk/sec-Average]]&lt;$B$3,"LF","HF"))</f>
        <v/>
      </c>
      <c r="D70" s="47" t="str">
        <f>IF(ISBLANK(BurstClassHr189[[#This Row],[%Spikes in Bursts-All]]),"",IF(BurstClassHr189[[#This Row],[%Spikes in Bursts-All]]&lt;$C$3,"LB","HB"))</f>
        <v/>
      </c>
      <c r="E70" s="48" t="str">
        <f t="shared" si="0"/>
        <v/>
      </c>
      <c r="F70"/>
      <c r="G70"/>
      <c r="H70"/>
      <c r="I70"/>
      <c r="J70"/>
      <c r="K70"/>
      <c r="L70"/>
      <c r="M70"/>
      <c r="N70"/>
      <c r="O70"/>
    </row>
    <row r="71" spans="3:15" x14ac:dyDescent="0.3">
      <c r="C71" s="47" t="str">
        <f>IF(ISBLANK(BurstClassHr189[[#This Row],[Spk/sec-Average]]),"",IF(BurstClassHr189[[#This Row],[Spk/sec-Average]]&lt;$B$3,"LF","HF"))</f>
        <v/>
      </c>
      <c r="D71" s="47" t="str">
        <f>IF(ISBLANK(BurstClassHr189[[#This Row],[%Spikes in Bursts-All]]),"",IF(BurstClassHr189[[#This Row],[%Spikes in Bursts-All]]&lt;$C$3,"LB","HB"))</f>
        <v/>
      </c>
      <c r="E71" s="48" t="str">
        <f t="shared" si="0"/>
        <v/>
      </c>
      <c r="F71"/>
      <c r="G71"/>
      <c r="H71"/>
      <c r="I71"/>
      <c r="J71"/>
      <c r="K71"/>
      <c r="L71"/>
      <c r="M71"/>
      <c r="N71"/>
      <c r="O71"/>
    </row>
    <row r="72" spans="3:15" x14ac:dyDescent="0.3">
      <c r="C72" s="47" t="str">
        <f>IF(ISBLANK(BurstClassHr189[[#This Row],[Spk/sec-Average]]),"",IF(BurstClassHr189[[#This Row],[Spk/sec-Average]]&lt;$B$3,"LF","HF"))</f>
        <v/>
      </c>
      <c r="D72" s="47" t="str">
        <f>IF(ISBLANK(BurstClassHr189[[#This Row],[%Spikes in Bursts-All]]),"",IF(BurstClassHr189[[#This Row],[%Spikes in Bursts-All]]&lt;$C$3,"LB","HB"))</f>
        <v/>
      </c>
      <c r="E72" s="48" t="str">
        <f t="shared" si="0"/>
        <v/>
      </c>
      <c r="F72"/>
      <c r="G72"/>
      <c r="H72"/>
      <c r="I72"/>
      <c r="J72"/>
      <c r="K72"/>
      <c r="L72"/>
      <c r="M72"/>
      <c r="N72"/>
      <c r="O72"/>
    </row>
    <row r="73" spans="3:15" x14ac:dyDescent="0.3">
      <c r="C73" s="47" t="str">
        <f>IF(ISBLANK(BurstClassHr189[[#This Row],[Spk/sec-Average]]),"",IF(BurstClassHr189[[#This Row],[Spk/sec-Average]]&lt;$B$3,"LF","HF"))</f>
        <v/>
      </c>
      <c r="D73" s="47" t="str">
        <f>IF(ISBLANK(BurstClassHr189[[#This Row],[%Spikes in Bursts-All]]),"",IF(BurstClassHr189[[#This Row],[%Spikes in Bursts-All]]&lt;$C$3,"LB","HB"))</f>
        <v/>
      </c>
      <c r="E73" s="48" t="str">
        <f t="shared" si="0"/>
        <v/>
      </c>
      <c r="F73"/>
      <c r="G73"/>
      <c r="H73"/>
      <c r="I73"/>
      <c r="J73"/>
      <c r="K73"/>
      <c r="L73"/>
      <c r="M73"/>
      <c r="N73"/>
      <c r="O73"/>
    </row>
    <row r="74" spans="3:15" x14ac:dyDescent="0.3">
      <c r="C74" s="47" t="str">
        <f>IF(ISBLANK(BurstClassHr189[[#This Row],[Spk/sec-Average]]),"",IF(BurstClassHr189[[#This Row],[Spk/sec-Average]]&lt;$B$3,"LF","HF"))</f>
        <v/>
      </c>
      <c r="D74" s="47" t="str">
        <f>IF(ISBLANK(BurstClassHr189[[#This Row],[%Spikes in Bursts-All]]),"",IF(BurstClassHr189[[#This Row],[%Spikes in Bursts-All]]&lt;$C$3,"LB","HB"))</f>
        <v/>
      </c>
      <c r="E74" s="48" t="str">
        <f t="shared" si="0"/>
        <v/>
      </c>
      <c r="F74"/>
      <c r="G74"/>
      <c r="H74"/>
      <c r="I74"/>
      <c r="J74"/>
      <c r="K74"/>
      <c r="L74"/>
      <c r="M74"/>
      <c r="N74"/>
      <c r="O74"/>
    </row>
    <row r="75" spans="3:15" x14ac:dyDescent="0.3">
      <c r="C75" s="47" t="str">
        <f>IF(ISBLANK(BurstClassHr189[[#This Row],[Spk/sec-Average]]),"",IF(BurstClassHr189[[#This Row],[Spk/sec-Average]]&lt;$B$3,"LF","HF"))</f>
        <v/>
      </c>
      <c r="D75" s="47" t="str">
        <f>IF(ISBLANK(BurstClassHr189[[#This Row],[%Spikes in Bursts-All]]),"",IF(BurstClassHr189[[#This Row],[%Spikes in Bursts-All]]&lt;$C$3,"LB","HB"))</f>
        <v/>
      </c>
      <c r="E75" s="48" t="str">
        <f t="shared" si="0"/>
        <v/>
      </c>
      <c r="F75"/>
      <c r="G75"/>
      <c r="H75"/>
      <c r="I75"/>
      <c r="J75"/>
      <c r="K75"/>
      <c r="L75"/>
      <c r="M75"/>
      <c r="N75"/>
      <c r="O75"/>
    </row>
    <row r="76" spans="3:15" x14ac:dyDescent="0.3">
      <c r="C76" s="47" t="str">
        <f>IF(ISBLANK(BurstClassHr189[[#This Row],[Spk/sec-Average]]),"",IF(BurstClassHr189[[#This Row],[Spk/sec-Average]]&lt;$B$3,"LF","HF"))</f>
        <v/>
      </c>
      <c r="D76" s="47" t="str">
        <f>IF(ISBLANK(BurstClassHr189[[#This Row],[%Spikes in Bursts-All]]),"",IF(BurstClassHr189[[#This Row],[%Spikes in Bursts-All]]&lt;$C$3,"LB","HB"))</f>
        <v/>
      </c>
      <c r="E76" s="48" t="str">
        <f t="shared" si="0"/>
        <v/>
      </c>
      <c r="F76"/>
      <c r="G76"/>
      <c r="H76"/>
      <c r="I76"/>
      <c r="J76"/>
      <c r="K76"/>
      <c r="L76"/>
      <c r="M76"/>
      <c r="N76"/>
      <c r="O76"/>
    </row>
    <row r="77" spans="3:15" x14ac:dyDescent="0.3">
      <c r="C77" s="47" t="str">
        <f>IF(ISBLANK(BurstClassHr189[[#This Row],[Spk/sec-Average]]),"",IF(BurstClassHr189[[#This Row],[Spk/sec-Average]]&lt;$B$3,"LF","HF"))</f>
        <v/>
      </c>
      <c r="D77" s="47" t="str">
        <f>IF(ISBLANK(BurstClassHr189[[#This Row],[%Spikes in Bursts-All]]),"",IF(BurstClassHr189[[#This Row],[%Spikes in Bursts-All]]&lt;$C$3,"LB","HB"))</f>
        <v/>
      </c>
      <c r="E77" s="48" t="str">
        <f t="shared" si="0"/>
        <v/>
      </c>
      <c r="F77"/>
      <c r="G77"/>
      <c r="H77"/>
      <c r="I77"/>
      <c r="J77"/>
      <c r="K77"/>
      <c r="L77"/>
      <c r="M77"/>
      <c r="N77"/>
      <c r="O77"/>
    </row>
    <row r="78" spans="3:15" x14ac:dyDescent="0.3">
      <c r="C78" s="47" t="str">
        <f>IF(ISBLANK(BurstClassHr189[[#This Row],[Spk/sec-Average]]),"",IF(BurstClassHr189[[#This Row],[Spk/sec-Average]]&lt;$B$3,"LF","HF"))</f>
        <v/>
      </c>
      <c r="D78" s="47" t="str">
        <f>IF(ISBLANK(BurstClassHr189[[#This Row],[%Spikes in Bursts-All]]),"",IF(BurstClassHr189[[#This Row],[%Spikes in Bursts-All]]&lt;$C$3,"LB","HB"))</f>
        <v/>
      </c>
      <c r="E78" s="48" t="str">
        <f t="shared" si="0"/>
        <v/>
      </c>
      <c r="F78"/>
      <c r="G78"/>
      <c r="H78"/>
      <c r="I78"/>
      <c r="J78"/>
      <c r="K78"/>
      <c r="L78"/>
      <c r="M78"/>
      <c r="N78"/>
      <c r="O78"/>
    </row>
    <row r="79" spans="3:15" x14ac:dyDescent="0.3">
      <c r="C79" s="47" t="str">
        <f>IF(ISBLANK(BurstClassHr189[[#This Row],[Spk/sec-Average]]),"",IF(BurstClassHr189[[#This Row],[Spk/sec-Average]]&lt;$B$3,"LF","HF"))</f>
        <v/>
      </c>
      <c r="D79" s="47" t="str">
        <f>IF(ISBLANK(BurstClassHr189[[#This Row],[%Spikes in Bursts-All]]),"",IF(BurstClassHr189[[#This Row],[%Spikes in Bursts-All]]&lt;$C$3,"LB","HB"))</f>
        <v/>
      </c>
      <c r="E79" s="48" t="str">
        <f t="shared" si="0"/>
        <v/>
      </c>
      <c r="F79"/>
      <c r="G79"/>
      <c r="H79"/>
      <c r="I79"/>
      <c r="J79"/>
      <c r="K79"/>
      <c r="L79"/>
      <c r="M79"/>
      <c r="N79"/>
      <c r="O79"/>
    </row>
    <row r="80" spans="3:15" x14ac:dyDescent="0.3">
      <c r="C80" s="47" t="str">
        <f>IF(ISBLANK(BurstClassHr189[[#This Row],[Spk/sec-Average]]),"",IF(BurstClassHr189[[#This Row],[Spk/sec-Average]]&lt;$B$3,"LF","HF"))</f>
        <v/>
      </c>
      <c r="D80" s="47" t="str">
        <f>IF(ISBLANK(BurstClassHr189[[#This Row],[%Spikes in Bursts-All]]),"",IF(BurstClassHr189[[#This Row],[%Spikes in Bursts-All]]&lt;$C$3,"LB","HB"))</f>
        <v/>
      </c>
      <c r="E80" s="48" t="str">
        <f t="shared" si="0"/>
        <v/>
      </c>
      <c r="F80"/>
      <c r="G80"/>
      <c r="H80"/>
      <c r="I80"/>
      <c r="J80"/>
      <c r="K80"/>
      <c r="L80"/>
      <c r="M80"/>
      <c r="N80"/>
      <c r="O80"/>
    </row>
    <row r="81" spans="3:15" x14ac:dyDescent="0.3">
      <c r="C81" s="47" t="str">
        <f>IF(ISBLANK(BurstClassHr189[[#This Row],[Spk/sec-Average]]),"",IF(BurstClassHr189[[#This Row],[Spk/sec-Average]]&lt;$B$3,"LF","HF"))</f>
        <v/>
      </c>
      <c r="D81" s="47" t="str">
        <f>IF(ISBLANK(BurstClassHr189[[#This Row],[%Spikes in Bursts-All]]),"",IF(BurstClassHr189[[#This Row],[%Spikes in Bursts-All]]&lt;$C$3,"LB","HB"))</f>
        <v/>
      </c>
      <c r="E81" s="48" t="str">
        <f t="shared" si="0"/>
        <v/>
      </c>
      <c r="F81"/>
      <c r="G81"/>
      <c r="H81"/>
      <c r="I81"/>
      <c r="J81"/>
      <c r="K81"/>
      <c r="L81"/>
      <c r="M81"/>
      <c r="N81"/>
      <c r="O81"/>
    </row>
    <row r="82" spans="3:15" x14ac:dyDescent="0.3">
      <c r="C82" s="47" t="str">
        <f>IF(ISBLANK(BurstClassHr189[[#This Row],[Spk/sec-Average]]),"",IF(BurstClassHr189[[#This Row],[Spk/sec-Average]]&lt;$B$3,"LF","HF"))</f>
        <v/>
      </c>
      <c r="D82" s="47" t="str">
        <f>IF(ISBLANK(BurstClassHr189[[#This Row],[%Spikes in Bursts-All]]),"",IF(BurstClassHr189[[#This Row],[%Spikes in Bursts-All]]&lt;$C$3,"LB","HB"))</f>
        <v/>
      </c>
      <c r="E82" s="48" t="str">
        <f t="shared" si="0"/>
        <v/>
      </c>
      <c r="F82"/>
      <c r="G82"/>
      <c r="H82"/>
      <c r="I82"/>
      <c r="J82"/>
      <c r="K82"/>
      <c r="L82"/>
      <c r="M82"/>
      <c r="N82"/>
      <c r="O82"/>
    </row>
    <row r="83" spans="3:15" x14ac:dyDescent="0.3">
      <c r="C83" s="47" t="str">
        <f>IF(ISBLANK(BurstClassHr189[[#This Row],[Spk/sec-Average]]),"",IF(BurstClassHr189[[#This Row],[Spk/sec-Average]]&lt;$B$3,"LF","HF"))</f>
        <v/>
      </c>
      <c r="D83" s="47" t="str">
        <f>IF(ISBLANK(BurstClassHr189[[#This Row],[%Spikes in Bursts-All]]),"",IF(BurstClassHr189[[#This Row],[%Spikes in Bursts-All]]&lt;$C$3,"LB","HB"))</f>
        <v/>
      </c>
      <c r="E83" s="48" t="str">
        <f t="shared" si="0"/>
        <v/>
      </c>
      <c r="F83"/>
      <c r="G83"/>
      <c r="H83"/>
      <c r="I83"/>
      <c r="J83"/>
      <c r="K83"/>
      <c r="L83"/>
      <c r="M83"/>
      <c r="N83"/>
      <c r="O83"/>
    </row>
    <row r="84" spans="3:15" x14ac:dyDescent="0.3">
      <c r="C84" s="47" t="str">
        <f>IF(ISBLANK(BurstClassHr189[[#This Row],[Spk/sec-Average]]),"",IF(BurstClassHr189[[#This Row],[Spk/sec-Average]]&lt;$B$3,"LF","HF"))</f>
        <v/>
      </c>
      <c r="D84" s="47" t="str">
        <f>IF(ISBLANK(BurstClassHr189[[#This Row],[%Spikes in Bursts-All]]),"",IF(BurstClassHr189[[#This Row],[%Spikes in Bursts-All]]&lt;$C$3,"LB","HB"))</f>
        <v/>
      </c>
      <c r="E84" s="48" t="str">
        <f t="shared" si="0"/>
        <v/>
      </c>
      <c r="F84"/>
      <c r="G84"/>
      <c r="H84"/>
      <c r="I84"/>
      <c r="J84"/>
      <c r="K84"/>
      <c r="L84"/>
      <c r="M84"/>
      <c r="N84"/>
      <c r="O84"/>
    </row>
    <row r="85" spans="3:15" x14ac:dyDescent="0.3">
      <c r="C85" s="47" t="str">
        <f>IF(ISBLANK(BurstClassHr189[[#This Row],[Spk/sec-Average]]),"",IF(BurstClassHr189[[#This Row],[Spk/sec-Average]]&lt;$B$3,"LF","HF"))</f>
        <v/>
      </c>
      <c r="D85" s="47" t="str">
        <f>IF(ISBLANK(BurstClassHr189[[#This Row],[%Spikes in Bursts-All]]),"",IF(BurstClassHr189[[#This Row],[%Spikes in Bursts-All]]&lt;$C$3,"LB","HB"))</f>
        <v/>
      </c>
      <c r="E85" s="48" t="str">
        <f t="shared" si="0"/>
        <v/>
      </c>
      <c r="F85"/>
      <c r="G85"/>
      <c r="H85"/>
      <c r="I85"/>
      <c r="J85"/>
      <c r="K85"/>
      <c r="L85"/>
      <c r="M85"/>
      <c r="N85"/>
      <c r="O85"/>
    </row>
    <row r="86" spans="3:15" x14ac:dyDescent="0.3">
      <c r="C86" s="47" t="str">
        <f>IF(ISBLANK(BurstClassHr189[[#This Row],[Spk/sec-Average]]),"",IF(BurstClassHr189[[#This Row],[Spk/sec-Average]]&lt;$B$3,"LF","HF"))</f>
        <v/>
      </c>
      <c r="D86" s="47" t="str">
        <f>IF(ISBLANK(BurstClassHr189[[#This Row],[%Spikes in Bursts-All]]),"",IF(BurstClassHr189[[#This Row],[%Spikes in Bursts-All]]&lt;$C$3,"LB","HB"))</f>
        <v/>
      </c>
      <c r="E86" s="48" t="str">
        <f t="shared" si="0"/>
        <v/>
      </c>
      <c r="F86"/>
      <c r="G86"/>
      <c r="H86"/>
      <c r="I86"/>
      <c r="J86"/>
      <c r="K86"/>
      <c r="L86"/>
      <c r="M86"/>
      <c r="N86"/>
      <c r="O86"/>
    </row>
    <row r="87" spans="3:15" x14ac:dyDescent="0.3">
      <c r="C87" s="47" t="str">
        <f>IF(ISBLANK(BurstClassHr189[[#This Row],[Spk/sec-Average]]),"",IF(BurstClassHr189[[#This Row],[Spk/sec-Average]]&lt;$B$3,"LF","HF"))</f>
        <v/>
      </c>
      <c r="D87" s="47" t="str">
        <f>IF(ISBLANK(BurstClassHr189[[#This Row],[%Spikes in Bursts-All]]),"",IF(BurstClassHr189[[#This Row],[%Spikes in Bursts-All]]&lt;$C$3,"LB","HB"))</f>
        <v/>
      </c>
      <c r="E87" s="48" t="str">
        <f t="shared" si="0"/>
        <v/>
      </c>
      <c r="F87"/>
      <c r="G87"/>
      <c r="H87"/>
      <c r="I87"/>
      <c r="J87"/>
      <c r="K87"/>
      <c r="L87"/>
      <c r="M87"/>
      <c r="N87"/>
      <c r="O87"/>
    </row>
    <row r="88" spans="3:15" x14ac:dyDescent="0.3">
      <c r="C88" s="47" t="str">
        <f>IF(ISBLANK(BurstClassHr189[[#This Row],[Spk/sec-Average]]),"",IF(BurstClassHr189[[#This Row],[Spk/sec-Average]]&lt;$B$3,"LF","HF"))</f>
        <v/>
      </c>
      <c r="D88" s="47" t="str">
        <f>IF(ISBLANK(BurstClassHr189[[#This Row],[%Spikes in Bursts-All]]),"",IF(BurstClassHr189[[#This Row],[%Spikes in Bursts-All]]&lt;$C$3,"LB","HB"))</f>
        <v/>
      </c>
      <c r="E88" s="48" t="str">
        <f t="shared" si="0"/>
        <v/>
      </c>
      <c r="F88"/>
      <c r="G88"/>
      <c r="H88"/>
      <c r="I88"/>
      <c r="J88"/>
      <c r="K88"/>
      <c r="L88"/>
      <c r="M88"/>
      <c r="N88"/>
      <c r="O88"/>
    </row>
    <row r="89" spans="3:15" x14ac:dyDescent="0.3">
      <c r="C89" s="47" t="str">
        <f>IF(ISBLANK(BurstClassHr189[[#This Row],[Spk/sec-Average]]),"",IF(BurstClassHr189[[#This Row],[Spk/sec-Average]]&lt;$B$3,"LF","HF"))</f>
        <v/>
      </c>
      <c r="D89" s="47" t="str">
        <f>IF(ISBLANK(BurstClassHr189[[#This Row],[%Spikes in Bursts-All]]),"",IF(BurstClassHr189[[#This Row],[%Spikes in Bursts-All]]&lt;$C$3,"LB","HB"))</f>
        <v/>
      </c>
      <c r="E89" s="48" t="str">
        <f t="shared" si="0"/>
        <v/>
      </c>
      <c r="F89"/>
      <c r="G89"/>
      <c r="H89"/>
      <c r="I89"/>
      <c r="J89"/>
      <c r="K89"/>
      <c r="L89"/>
      <c r="M89"/>
      <c r="N89"/>
      <c r="O89"/>
    </row>
    <row r="90" spans="3:15" x14ac:dyDescent="0.3">
      <c r="C90" s="47" t="str">
        <f>IF(ISBLANK(BurstClassHr189[[#This Row],[Spk/sec-Average]]),"",IF(BurstClassHr189[[#This Row],[Spk/sec-Average]]&lt;$B$3,"LF","HF"))</f>
        <v/>
      </c>
      <c r="D90" s="47" t="str">
        <f>IF(ISBLANK(BurstClassHr189[[#This Row],[%Spikes in Bursts-All]]),"",IF(BurstClassHr189[[#This Row],[%Spikes in Bursts-All]]&lt;$C$3,"LB","HB"))</f>
        <v/>
      </c>
      <c r="E90" s="48" t="str">
        <f t="shared" ref="E90:E153" si="1">CONCATENATE(C90,D90)</f>
        <v/>
      </c>
      <c r="F90"/>
      <c r="G90"/>
      <c r="H90"/>
      <c r="I90"/>
      <c r="J90"/>
      <c r="K90"/>
      <c r="L90"/>
      <c r="M90"/>
      <c r="N90"/>
      <c r="O90"/>
    </row>
    <row r="91" spans="3:15" x14ac:dyDescent="0.3">
      <c r="C91" s="47" t="str">
        <f>IF(ISBLANK(BurstClassHr189[[#This Row],[Spk/sec-Average]]),"",IF(BurstClassHr189[[#This Row],[Spk/sec-Average]]&lt;$B$3,"LF","HF"))</f>
        <v/>
      </c>
      <c r="D91" s="47" t="str">
        <f>IF(ISBLANK(BurstClassHr189[[#This Row],[%Spikes in Bursts-All]]),"",IF(BurstClassHr189[[#This Row],[%Spikes in Bursts-All]]&lt;$C$3,"LB","HB"))</f>
        <v/>
      </c>
      <c r="E91" s="48" t="str">
        <f t="shared" si="1"/>
        <v/>
      </c>
      <c r="F91"/>
      <c r="G91"/>
      <c r="H91"/>
      <c r="I91"/>
      <c r="J91"/>
      <c r="K91"/>
      <c r="L91"/>
      <c r="M91"/>
      <c r="N91"/>
      <c r="O91"/>
    </row>
    <row r="92" spans="3:15" x14ac:dyDescent="0.3">
      <c r="C92" s="47" t="str">
        <f>IF(ISBLANK(BurstClassHr189[[#This Row],[Spk/sec-Average]]),"",IF(BurstClassHr189[[#This Row],[Spk/sec-Average]]&lt;$B$3,"LF","HF"))</f>
        <v/>
      </c>
      <c r="D92" s="47" t="str">
        <f>IF(ISBLANK(BurstClassHr189[[#This Row],[%Spikes in Bursts-All]]),"",IF(BurstClassHr189[[#This Row],[%Spikes in Bursts-All]]&lt;$C$3,"LB","HB"))</f>
        <v/>
      </c>
      <c r="E92" s="48" t="str">
        <f t="shared" si="1"/>
        <v/>
      </c>
      <c r="F92"/>
      <c r="G92"/>
      <c r="H92"/>
      <c r="I92"/>
      <c r="J92"/>
      <c r="K92"/>
      <c r="L92"/>
      <c r="M92"/>
      <c r="N92"/>
      <c r="O92"/>
    </row>
    <row r="93" spans="3:15" x14ac:dyDescent="0.3">
      <c r="C93" s="47" t="str">
        <f>IF(ISBLANK(BurstClassHr189[[#This Row],[Spk/sec-Average]]),"",IF(BurstClassHr189[[#This Row],[Spk/sec-Average]]&lt;$B$3,"LF","HF"))</f>
        <v/>
      </c>
      <c r="D93" s="47" t="str">
        <f>IF(ISBLANK(BurstClassHr189[[#This Row],[%Spikes in Bursts-All]]),"",IF(BurstClassHr189[[#This Row],[%Spikes in Bursts-All]]&lt;$C$3,"LB","HB"))</f>
        <v/>
      </c>
      <c r="E93" s="48" t="str">
        <f t="shared" si="1"/>
        <v/>
      </c>
      <c r="F93"/>
      <c r="G93"/>
      <c r="H93"/>
      <c r="I93"/>
      <c r="J93"/>
      <c r="K93"/>
      <c r="L93"/>
      <c r="M93"/>
      <c r="N93"/>
      <c r="O93"/>
    </row>
    <row r="94" spans="3:15" x14ac:dyDescent="0.3">
      <c r="C94" s="47" t="str">
        <f>IF(ISBLANK(BurstClassHr189[[#This Row],[Spk/sec-Average]]),"",IF(BurstClassHr189[[#This Row],[Spk/sec-Average]]&lt;$B$3,"LF","HF"))</f>
        <v/>
      </c>
      <c r="D94" s="47" t="str">
        <f>IF(ISBLANK(BurstClassHr189[[#This Row],[%Spikes in Bursts-All]]),"",IF(BurstClassHr189[[#This Row],[%Spikes in Bursts-All]]&lt;$C$3,"LB","HB"))</f>
        <v/>
      </c>
      <c r="E94" s="48" t="str">
        <f t="shared" si="1"/>
        <v/>
      </c>
      <c r="F94"/>
      <c r="G94"/>
      <c r="H94"/>
      <c r="I94"/>
      <c r="J94"/>
      <c r="K94"/>
      <c r="L94"/>
      <c r="M94"/>
      <c r="N94"/>
      <c r="O94"/>
    </row>
    <row r="95" spans="3:15" x14ac:dyDescent="0.3">
      <c r="C95" s="47" t="str">
        <f>IF(ISBLANK(BurstClassHr189[[#This Row],[Spk/sec-Average]]),"",IF(BurstClassHr189[[#This Row],[Spk/sec-Average]]&lt;$B$3,"LF","HF"))</f>
        <v/>
      </c>
      <c r="D95" s="47" t="str">
        <f>IF(ISBLANK(BurstClassHr189[[#This Row],[%Spikes in Bursts-All]]),"",IF(BurstClassHr189[[#This Row],[%Spikes in Bursts-All]]&lt;$C$3,"LB","HB"))</f>
        <v/>
      </c>
      <c r="E95" s="48" t="str">
        <f t="shared" si="1"/>
        <v/>
      </c>
      <c r="F95"/>
      <c r="G95"/>
      <c r="H95"/>
      <c r="I95"/>
      <c r="J95"/>
      <c r="K95"/>
      <c r="L95"/>
      <c r="M95"/>
      <c r="N95"/>
      <c r="O95"/>
    </row>
    <row r="96" spans="3:15" x14ac:dyDescent="0.3">
      <c r="C96" s="47" t="str">
        <f>IF(ISBLANK(BurstClassHr189[[#This Row],[Spk/sec-Average]]),"",IF(BurstClassHr189[[#This Row],[Spk/sec-Average]]&lt;$B$3,"LF","HF"))</f>
        <v/>
      </c>
      <c r="D96" s="47" t="str">
        <f>IF(ISBLANK(BurstClassHr189[[#This Row],[%Spikes in Bursts-All]]),"",IF(BurstClassHr189[[#This Row],[%Spikes in Bursts-All]]&lt;$C$3,"LB","HB"))</f>
        <v/>
      </c>
      <c r="E96" s="48" t="str">
        <f t="shared" si="1"/>
        <v/>
      </c>
      <c r="F96"/>
      <c r="G96"/>
      <c r="H96"/>
      <c r="I96"/>
      <c r="J96"/>
      <c r="K96"/>
      <c r="L96"/>
      <c r="M96"/>
      <c r="N96"/>
      <c r="O96"/>
    </row>
    <row r="97" spans="3:15" x14ac:dyDescent="0.3">
      <c r="C97" s="47" t="str">
        <f>IF(ISBLANK(BurstClassHr189[[#This Row],[Spk/sec-Average]]),"",IF(BurstClassHr189[[#This Row],[Spk/sec-Average]]&lt;$B$3,"LF","HF"))</f>
        <v/>
      </c>
      <c r="D97" s="47" t="str">
        <f>IF(ISBLANK(BurstClassHr189[[#This Row],[%Spikes in Bursts-All]]),"",IF(BurstClassHr189[[#This Row],[%Spikes in Bursts-All]]&lt;$C$3,"LB","HB"))</f>
        <v/>
      </c>
      <c r="E97" s="48" t="str">
        <f t="shared" si="1"/>
        <v/>
      </c>
      <c r="F97"/>
      <c r="G97"/>
      <c r="H97"/>
      <c r="I97"/>
      <c r="J97"/>
      <c r="K97"/>
      <c r="L97"/>
      <c r="M97"/>
      <c r="N97"/>
      <c r="O97"/>
    </row>
    <row r="98" spans="3:15" x14ac:dyDescent="0.3">
      <c r="C98" s="47" t="str">
        <f>IF(ISBLANK(BurstClassHr189[[#This Row],[Spk/sec-Average]]),"",IF(BurstClassHr189[[#This Row],[Spk/sec-Average]]&lt;$B$3,"LF","HF"))</f>
        <v/>
      </c>
      <c r="D98" s="47" t="str">
        <f>IF(ISBLANK(BurstClassHr189[[#This Row],[%Spikes in Bursts-All]]),"",IF(BurstClassHr189[[#This Row],[%Spikes in Bursts-All]]&lt;$C$3,"LB","HB"))</f>
        <v/>
      </c>
      <c r="E98" s="48" t="str">
        <f t="shared" si="1"/>
        <v/>
      </c>
      <c r="F98"/>
      <c r="G98"/>
      <c r="H98"/>
      <c r="I98"/>
      <c r="J98"/>
      <c r="K98"/>
      <c r="L98"/>
      <c r="M98"/>
      <c r="N98"/>
      <c r="O98"/>
    </row>
    <row r="99" spans="3:15" x14ac:dyDescent="0.3">
      <c r="C99" s="47" t="str">
        <f>IF(ISBLANK(BurstClassHr189[[#This Row],[Spk/sec-Average]]),"",IF(BurstClassHr189[[#This Row],[Spk/sec-Average]]&lt;$B$3,"LF","HF"))</f>
        <v/>
      </c>
      <c r="D99" s="47" t="str">
        <f>IF(ISBLANK(BurstClassHr189[[#This Row],[%Spikes in Bursts-All]]),"",IF(BurstClassHr189[[#This Row],[%Spikes in Bursts-All]]&lt;$C$3,"LB","HB"))</f>
        <v/>
      </c>
      <c r="E99" s="48" t="str">
        <f t="shared" si="1"/>
        <v/>
      </c>
      <c r="F99"/>
      <c r="G99"/>
      <c r="H99"/>
      <c r="I99"/>
      <c r="J99"/>
      <c r="K99"/>
      <c r="L99"/>
      <c r="M99"/>
      <c r="N99"/>
      <c r="O99"/>
    </row>
    <row r="100" spans="3:15" x14ac:dyDescent="0.3">
      <c r="C100" s="47" t="str">
        <f>IF(ISBLANK(BurstClassHr189[[#This Row],[Spk/sec-Average]]),"",IF(BurstClassHr189[[#This Row],[Spk/sec-Average]]&lt;$B$3,"LF","HF"))</f>
        <v/>
      </c>
      <c r="D100" s="47" t="str">
        <f>IF(ISBLANK(BurstClassHr189[[#This Row],[%Spikes in Bursts-All]]),"",IF(BurstClassHr189[[#This Row],[%Spikes in Bursts-All]]&lt;$C$3,"LB","HB"))</f>
        <v/>
      </c>
      <c r="E100" s="48" t="str">
        <f t="shared" si="1"/>
        <v/>
      </c>
      <c r="F100"/>
      <c r="G100"/>
      <c r="H100"/>
      <c r="I100"/>
      <c r="J100"/>
      <c r="K100"/>
      <c r="L100"/>
      <c r="M100"/>
      <c r="N100"/>
      <c r="O100"/>
    </row>
    <row r="101" spans="3:15" x14ac:dyDescent="0.3">
      <c r="C101" s="47" t="str">
        <f>IF(ISBLANK(BurstClassHr189[[#This Row],[Spk/sec-Average]]),"",IF(BurstClassHr189[[#This Row],[Spk/sec-Average]]&lt;$B$3,"LF","HF"))</f>
        <v/>
      </c>
      <c r="D101" s="47" t="str">
        <f>IF(ISBLANK(BurstClassHr189[[#This Row],[%Spikes in Bursts-All]]),"",IF(BurstClassHr189[[#This Row],[%Spikes in Bursts-All]]&lt;$C$3,"LB","HB"))</f>
        <v/>
      </c>
      <c r="E101" s="48" t="str">
        <f t="shared" si="1"/>
        <v/>
      </c>
      <c r="F101"/>
      <c r="G101"/>
      <c r="H101"/>
      <c r="I101"/>
      <c r="J101"/>
      <c r="K101"/>
      <c r="L101"/>
      <c r="M101"/>
      <c r="N101"/>
      <c r="O101"/>
    </row>
    <row r="102" spans="3:15" x14ac:dyDescent="0.3">
      <c r="C102" s="47" t="str">
        <f>IF(ISBLANK(BurstClassHr189[[#This Row],[Spk/sec-Average]]),"",IF(BurstClassHr189[[#This Row],[Spk/sec-Average]]&lt;$B$3,"LF","HF"))</f>
        <v/>
      </c>
      <c r="D102" s="47" t="str">
        <f>IF(ISBLANK(BurstClassHr189[[#This Row],[%Spikes in Bursts-All]]),"",IF(BurstClassHr189[[#This Row],[%Spikes in Bursts-All]]&lt;$C$3,"LB","HB"))</f>
        <v/>
      </c>
      <c r="E102" s="48" t="str">
        <f t="shared" si="1"/>
        <v/>
      </c>
      <c r="F102"/>
      <c r="G102"/>
      <c r="H102"/>
      <c r="I102"/>
      <c r="J102"/>
      <c r="K102"/>
      <c r="L102"/>
      <c r="M102"/>
      <c r="N102"/>
      <c r="O102"/>
    </row>
    <row r="103" spans="3:15" x14ac:dyDescent="0.3">
      <c r="C103" s="47" t="str">
        <f>IF(ISBLANK(BurstClassHr189[[#This Row],[Spk/sec-Average]]),"",IF(BurstClassHr189[[#This Row],[Spk/sec-Average]]&lt;$B$3,"LF","HF"))</f>
        <v/>
      </c>
      <c r="D103" s="47" t="str">
        <f>IF(ISBLANK(BurstClassHr189[[#This Row],[%Spikes in Bursts-All]]),"",IF(BurstClassHr189[[#This Row],[%Spikes in Bursts-All]]&lt;$C$3,"LB","HB"))</f>
        <v/>
      </c>
      <c r="E103" s="48" t="str">
        <f t="shared" si="1"/>
        <v/>
      </c>
      <c r="F103"/>
      <c r="G103"/>
      <c r="H103"/>
      <c r="I103"/>
      <c r="J103"/>
      <c r="K103"/>
      <c r="L103"/>
      <c r="M103"/>
      <c r="N103"/>
      <c r="O103"/>
    </row>
    <row r="104" spans="3:15" x14ac:dyDescent="0.3">
      <c r="C104" s="47" t="str">
        <f>IF(ISBLANK(BurstClassHr189[[#This Row],[Spk/sec-Average]]),"",IF(BurstClassHr189[[#This Row],[Spk/sec-Average]]&lt;$B$3,"LF","HF"))</f>
        <v/>
      </c>
      <c r="D104" s="47" t="str">
        <f>IF(ISBLANK(BurstClassHr189[[#This Row],[%Spikes in Bursts-All]]),"",IF(BurstClassHr189[[#This Row],[%Spikes in Bursts-All]]&lt;$C$3,"LB","HB"))</f>
        <v/>
      </c>
      <c r="E104" s="48" t="str">
        <f t="shared" si="1"/>
        <v/>
      </c>
      <c r="F104"/>
      <c r="G104"/>
      <c r="H104"/>
      <c r="I104"/>
      <c r="J104"/>
      <c r="K104"/>
      <c r="L104"/>
      <c r="M104"/>
      <c r="N104"/>
      <c r="O104"/>
    </row>
    <row r="105" spans="3:15" x14ac:dyDescent="0.3">
      <c r="C105" s="47" t="str">
        <f>IF(ISBLANK(BurstClassHr189[[#This Row],[Spk/sec-Average]]),"",IF(BurstClassHr189[[#This Row],[Spk/sec-Average]]&lt;$B$3,"LF","HF"))</f>
        <v/>
      </c>
      <c r="D105" s="47" t="str">
        <f>IF(ISBLANK(BurstClassHr189[[#This Row],[%Spikes in Bursts-All]]),"",IF(BurstClassHr189[[#This Row],[%Spikes in Bursts-All]]&lt;$C$3,"LB","HB"))</f>
        <v/>
      </c>
      <c r="E105" s="48" t="str">
        <f t="shared" si="1"/>
        <v/>
      </c>
      <c r="F105"/>
      <c r="G105"/>
      <c r="H105"/>
      <c r="I105"/>
      <c r="J105"/>
      <c r="K105"/>
      <c r="L105"/>
      <c r="M105"/>
      <c r="N105"/>
      <c r="O105"/>
    </row>
    <row r="106" spans="3:15" x14ac:dyDescent="0.3">
      <c r="C106" s="47" t="str">
        <f>IF(ISBLANK(BurstClassHr189[[#This Row],[Spk/sec-Average]]),"",IF(BurstClassHr189[[#This Row],[Spk/sec-Average]]&lt;$B$3,"LF","HF"))</f>
        <v/>
      </c>
      <c r="D106" s="47" t="str">
        <f>IF(ISBLANK(BurstClassHr189[[#This Row],[%Spikes in Bursts-All]]),"",IF(BurstClassHr189[[#This Row],[%Spikes in Bursts-All]]&lt;$C$3,"LB","HB"))</f>
        <v/>
      </c>
      <c r="E106" s="48" t="str">
        <f t="shared" si="1"/>
        <v/>
      </c>
      <c r="F106"/>
      <c r="G106"/>
      <c r="H106"/>
      <c r="I106"/>
      <c r="J106"/>
      <c r="K106"/>
      <c r="L106"/>
      <c r="M106"/>
      <c r="N106"/>
      <c r="O106"/>
    </row>
    <row r="107" spans="3:15" x14ac:dyDescent="0.3">
      <c r="C107" s="47" t="str">
        <f>IF(ISBLANK(BurstClassHr189[[#This Row],[Spk/sec-Average]]),"",IF(BurstClassHr189[[#This Row],[Spk/sec-Average]]&lt;$B$3,"LF","HF"))</f>
        <v/>
      </c>
      <c r="D107" s="47" t="str">
        <f>IF(ISBLANK(BurstClassHr189[[#This Row],[%Spikes in Bursts-All]]),"",IF(BurstClassHr189[[#This Row],[%Spikes in Bursts-All]]&lt;$C$3,"LB","HB"))</f>
        <v/>
      </c>
      <c r="E107" s="48" t="str">
        <f t="shared" si="1"/>
        <v/>
      </c>
      <c r="F107"/>
      <c r="G107"/>
      <c r="H107"/>
      <c r="I107"/>
      <c r="J107"/>
      <c r="K107"/>
      <c r="L107"/>
      <c r="M107"/>
      <c r="N107"/>
      <c r="O107"/>
    </row>
    <row r="108" spans="3:15" x14ac:dyDescent="0.3">
      <c r="C108" s="47" t="str">
        <f>IF(ISBLANK(BurstClassHr189[[#This Row],[Spk/sec-Average]]),"",IF(BurstClassHr189[[#This Row],[Spk/sec-Average]]&lt;$B$3,"LF","HF"))</f>
        <v/>
      </c>
      <c r="D108" s="47" t="str">
        <f>IF(ISBLANK(BurstClassHr189[[#This Row],[%Spikes in Bursts-All]]),"",IF(BurstClassHr189[[#This Row],[%Spikes in Bursts-All]]&lt;$C$3,"LB","HB"))</f>
        <v/>
      </c>
      <c r="E108" s="48" t="str">
        <f t="shared" si="1"/>
        <v/>
      </c>
      <c r="F108"/>
      <c r="G108"/>
      <c r="H108"/>
      <c r="I108"/>
      <c r="J108"/>
      <c r="K108"/>
      <c r="L108"/>
      <c r="M108"/>
      <c r="N108"/>
      <c r="O108"/>
    </row>
    <row r="109" spans="3:15" x14ac:dyDescent="0.3">
      <c r="C109" s="47" t="str">
        <f>IF(ISBLANK(BurstClassHr189[[#This Row],[Spk/sec-Average]]),"",IF(BurstClassHr189[[#This Row],[Spk/sec-Average]]&lt;$B$3,"LF","HF"))</f>
        <v/>
      </c>
      <c r="D109" s="47" t="str">
        <f>IF(ISBLANK(BurstClassHr189[[#This Row],[%Spikes in Bursts-All]]),"",IF(BurstClassHr189[[#This Row],[%Spikes in Bursts-All]]&lt;$C$3,"LB","HB"))</f>
        <v/>
      </c>
      <c r="E109" s="48" t="str">
        <f t="shared" si="1"/>
        <v/>
      </c>
      <c r="F109"/>
      <c r="G109"/>
      <c r="H109"/>
      <c r="I109"/>
      <c r="J109"/>
      <c r="K109"/>
      <c r="L109"/>
      <c r="M109"/>
      <c r="N109"/>
      <c r="O109"/>
    </row>
    <row r="110" spans="3:15" x14ac:dyDescent="0.3">
      <c r="C110" s="47" t="str">
        <f>IF(ISBLANK(BurstClassHr189[[#This Row],[Spk/sec-Average]]),"",IF(BurstClassHr189[[#This Row],[Spk/sec-Average]]&lt;$B$3,"LF","HF"))</f>
        <v/>
      </c>
      <c r="D110" s="47" t="str">
        <f>IF(ISBLANK(BurstClassHr189[[#This Row],[%Spikes in Bursts-All]]),"",IF(BurstClassHr189[[#This Row],[%Spikes in Bursts-All]]&lt;$C$3,"LB","HB"))</f>
        <v/>
      </c>
      <c r="E110" s="48" t="str">
        <f t="shared" si="1"/>
        <v/>
      </c>
      <c r="F110"/>
      <c r="G110"/>
      <c r="H110"/>
      <c r="I110"/>
      <c r="J110"/>
      <c r="K110"/>
      <c r="L110"/>
      <c r="M110"/>
      <c r="N110"/>
      <c r="O110"/>
    </row>
    <row r="111" spans="3:15" x14ac:dyDescent="0.3">
      <c r="C111" s="47" t="str">
        <f>IF(ISBLANK(BurstClassHr189[[#This Row],[Spk/sec-Average]]),"",IF(BurstClassHr189[[#This Row],[Spk/sec-Average]]&lt;$B$3,"LF","HF"))</f>
        <v/>
      </c>
      <c r="D111" s="47" t="str">
        <f>IF(ISBLANK(BurstClassHr189[[#This Row],[%Spikes in Bursts-All]]),"",IF(BurstClassHr189[[#This Row],[%Spikes in Bursts-All]]&lt;$C$3,"LB","HB"))</f>
        <v/>
      </c>
      <c r="E111" s="48" t="str">
        <f t="shared" si="1"/>
        <v/>
      </c>
      <c r="F111"/>
      <c r="G111"/>
      <c r="H111"/>
      <c r="I111"/>
      <c r="J111"/>
      <c r="K111"/>
      <c r="L111"/>
      <c r="M111"/>
      <c r="N111"/>
      <c r="O111"/>
    </row>
    <row r="112" spans="3:15" x14ac:dyDescent="0.3">
      <c r="C112" s="47" t="str">
        <f>IF(ISBLANK(BurstClassHr189[[#This Row],[Spk/sec-Average]]),"",IF(BurstClassHr189[[#This Row],[Spk/sec-Average]]&lt;$B$3,"LF","HF"))</f>
        <v/>
      </c>
      <c r="D112" s="47" t="str">
        <f>IF(ISBLANK(BurstClassHr189[[#This Row],[%Spikes in Bursts-All]]),"",IF(BurstClassHr189[[#This Row],[%Spikes in Bursts-All]]&lt;$C$3,"LB","HB"))</f>
        <v/>
      </c>
      <c r="E112" s="48" t="str">
        <f t="shared" si="1"/>
        <v/>
      </c>
      <c r="F112"/>
      <c r="G112"/>
      <c r="H112"/>
      <c r="I112"/>
      <c r="J112"/>
      <c r="K112"/>
      <c r="L112"/>
      <c r="M112"/>
      <c r="N112"/>
      <c r="O112"/>
    </row>
    <row r="113" spans="3:15" x14ac:dyDescent="0.3">
      <c r="C113" s="47" t="str">
        <f>IF(ISBLANK(BurstClassHr189[[#This Row],[Spk/sec-Average]]),"",IF(BurstClassHr189[[#This Row],[Spk/sec-Average]]&lt;$B$3,"LF","HF"))</f>
        <v/>
      </c>
      <c r="D113" s="47" t="str">
        <f>IF(ISBLANK(BurstClassHr189[[#This Row],[%Spikes in Bursts-All]]),"",IF(BurstClassHr189[[#This Row],[%Spikes in Bursts-All]]&lt;$C$3,"LB","HB"))</f>
        <v/>
      </c>
      <c r="E113" s="48" t="str">
        <f t="shared" si="1"/>
        <v/>
      </c>
      <c r="F113"/>
      <c r="G113"/>
      <c r="H113"/>
      <c r="I113"/>
      <c r="J113"/>
      <c r="K113"/>
      <c r="L113"/>
      <c r="M113"/>
      <c r="N113"/>
      <c r="O113"/>
    </row>
    <row r="114" spans="3:15" x14ac:dyDescent="0.3">
      <c r="C114" s="47" t="str">
        <f>IF(ISBLANK(BurstClassHr189[[#This Row],[Spk/sec-Average]]),"",IF(BurstClassHr189[[#This Row],[Spk/sec-Average]]&lt;$B$3,"LF","HF"))</f>
        <v/>
      </c>
      <c r="D114" s="47" t="str">
        <f>IF(ISBLANK(BurstClassHr189[[#This Row],[%Spikes in Bursts-All]]),"",IF(BurstClassHr189[[#This Row],[%Spikes in Bursts-All]]&lt;$C$3,"LB","HB"))</f>
        <v/>
      </c>
      <c r="E114" s="48" t="str">
        <f t="shared" si="1"/>
        <v/>
      </c>
      <c r="F114"/>
      <c r="G114"/>
      <c r="H114"/>
      <c r="I114"/>
      <c r="J114"/>
      <c r="K114"/>
      <c r="L114"/>
      <c r="M114"/>
      <c r="N114"/>
      <c r="O114"/>
    </row>
    <row r="115" spans="3:15" x14ac:dyDescent="0.3">
      <c r="C115" s="47" t="str">
        <f>IF(ISBLANK(BurstClassHr189[[#This Row],[Spk/sec-Average]]),"",IF(BurstClassHr189[[#This Row],[Spk/sec-Average]]&lt;$B$3,"LF","HF"))</f>
        <v/>
      </c>
      <c r="D115" s="47" t="str">
        <f>IF(ISBLANK(BurstClassHr189[[#This Row],[%Spikes in Bursts-All]]),"",IF(BurstClassHr189[[#This Row],[%Spikes in Bursts-All]]&lt;$C$3,"LB","HB"))</f>
        <v/>
      </c>
      <c r="E115" s="48" t="str">
        <f t="shared" si="1"/>
        <v/>
      </c>
      <c r="F115"/>
      <c r="G115"/>
      <c r="H115"/>
      <c r="I115"/>
      <c r="J115"/>
      <c r="K115"/>
      <c r="L115"/>
      <c r="M115"/>
      <c r="N115"/>
      <c r="O115"/>
    </row>
    <row r="116" spans="3:15" x14ac:dyDescent="0.3">
      <c r="C116" s="47" t="str">
        <f>IF(ISBLANK(BurstClassHr189[[#This Row],[Spk/sec-Average]]),"",IF(BurstClassHr189[[#This Row],[Spk/sec-Average]]&lt;$B$3,"LF","HF"))</f>
        <v/>
      </c>
      <c r="D116" s="47" t="str">
        <f>IF(ISBLANK(BurstClassHr189[[#This Row],[%Spikes in Bursts-All]]),"",IF(BurstClassHr189[[#This Row],[%Spikes in Bursts-All]]&lt;$C$3,"LB","HB"))</f>
        <v/>
      </c>
      <c r="E116" s="48" t="str">
        <f t="shared" si="1"/>
        <v/>
      </c>
      <c r="F116"/>
      <c r="G116"/>
      <c r="H116"/>
      <c r="I116"/>
      <c r="J116"/>
      <c r="K116"/>
      <c r="L116"/>
      <c r="M116"/>
      <c r="N116"/>
      <c r="O116"/>
    </row>
    <row r="117" spans="3:15" x14ac:dyDescent="0.3">
      <c r="C117" s="47" t="str">
        <f>IF(ISBLANK(BurstClassHr189[[#This Row],[Spk/sec-Average]]),"",IF(BurstClassHr189[[#This Row],[Spk/sec-Average]]&lt;$B$3,"LF","HF"))</f>
        <v/>
      </c>
      <c r="D117" s="47" t="str">
        <f>IF(ISBLANK(BurstClassHr189[[#This Row],[%Spikes in Bursts-All]]),"",IF(BurstClassHr189[[#This Row],[%Spikes in Bursts-All]]&lt;$C$3,"LB","HB"))</f>
        <v/>
      </c>
      <c r="E117" s="48" t="str">
        <f t="shared" si="1"/>
        <v/>
      </c>
      <c r="F117"/>
      <c r="G117"/>
      <c r="H117"/>
      <c r="I117"/>
      <c r="J117"/>
      <c r="K117"/>
      <c r="L117"/>
      <c r="M117"/>
      <c r="N117"/>
      <c r="O117"/>
    </row>
    <row r="118" spans="3:15" x14ac:dyDescent="0.3">
      <c r="C118" s="47" t="str">
        <f>IF(ISBLANK(BurstClassHr189[[#This Row],[Spk/sec-Average]]),"",IF(BurstClassHr189[[#This Row],[Spk/sec-Average]]&lt;$B$3,"LF","HF"))</f>
        <v/>
      </c>
      <c r="D118" s="47" t="str">
        <f>IF(ISBLANK(BurstClassHr189[[#This Row],[%Spikes in Bursts-All]]),"",IF(BurstClassHr189[[#This Row],[%Spikes in Bursts-All]]&lt;$C$3,"LB","HB"))</f>
        <v/>
      </c>
      <c r="E118" s="48" t="str">
        <f t="shared" si="1"/>
        <v/>
      </c>
      <c r="F118"/>
      <c r="G118"/>
      <c r="H118"/>
      <c r="I118"/>
      <c r="J118"/>
      <c r="K118"/>
      <c r="L118"/>
      <c r="M118"/>
      <c r="N118"/>
      <c r="O118"/>
    </row>
    <row r="119" spans="3:15" x14ac:dyDescent="0.3">
      <c r="C119" s="47" t="str">
        <f>IF(ISBLANK(BurstClassHr189[[#This Row],[Spk/sec-Average]]),"",IF(BurstClassHr189[[#This Row],[Spk/sec-Average]]&lt;$B$3,"LF","HF"))</f>
        <v/>
      </c>
      <c r="D119" s="47" t="str">
        <f>IF(ISBLANK(BurstClassHr189[[#This Row],[%Spikes in Bursts-All]]),"",IF(BurstClassHr189[[#This Row],[%Spikes in Bursts-All]]&lt;$C$3,"LB","HB"))</f>
        <v/>
      </c>
      <c r="E119" s="48" t="str">
        <f t="shared" si="1"/>
        <v/>
      </c>
      <c r="F119"/>
      <c r="G119"/>
      <c r="H119"/>
      <c r="I119"/>
      <c r="J119"/>
      <c r="K119"/>
      <c r="L119"/>
      <c r="M119"/>
      <c r="N119"/>
      <c r="O119"/>
    </row>
    <row r="120" spans="3:15" x14ac:dyDescent="0.3">
      <c r="C120" s="47" t="str">
        <f>IF(ISBLANK(BurstClassHr189[[#This Row],[Spk/sec-Average]]),"",IF(BurstClassHr189[[#This Row],[Spk/sec-Average]]&lt;$B$3,"LF","HF"))</f>
        <v/>
      </c>
      <c r="D120" s="47" t="str">
        <f>IF(ISBLANK(BurstClassHr189[[#This Row],[%Spikes in Bursts-All]]),"",IF(BurstClassHr189[[#This Row],[%Spikes in Bursts-All]]&lt;$C$3,"LB","HB"))</f>
        <v/>
      </c>
      <c r="E120" s="48" t="str">
        <f t="shared" si="1"/>
        <v/>
      </c>
      <c r="F120"/>
      <c r="G120"/>
      <c r="H120"/>
      <c r="I120"/>
      <c r="J120"/>
      <c r="K120"/>
      <c r="L120"/>
      <c r="M120"/>
      <c r="N120"/>
      <c r="O120"/>
    </row>
    <row r="121" spans="3:15" x14ac:dyDescent="0.3">
      <c r="C121" s="47" t="str">
        <f>IF(ISBLANK(BurstClassHr189[[#This Row],[Spk/sec-Average]]),"",IF(BurstClassHr189[[#This Row],[Spk/sec-Average]]&lt;$B$3,"LF","HF"))</f>
        <v/>
      </c>
      <c r="D121" s="47" t="str">
        <f>IF(ISBLANK(BurstClassHr189[[#This Row],[%Spikes in Bursts-All]]),"",IF(BurstClassHr189[[#This Row],[%Spikes in Bursts-All]]&lt;$C$3,"LB","HB"))</f>
        <v/>
      </c>
      <c r="E121" s="48" t="str">
        <f t="shared" si="1"/>
        <v/>
      </c>
      <c r="F121"/>
      <c r="G121"/>
      <c r="H121"/>
      <c r="I121"/>
      <c r="J121"/>
      <c r="K121"/>
      <c r="L121"/>
      <c r="M121"/>
      <c r="N121"/>
      <c r="O121"/>
    </row>
    <row r="122" spans="3:15" x14ac:dyDescent="0.3">
      <c r="C122" s="47" t="str">
        <f>IF(ISBLANK(BurstClassHr189[[#This Row],[Spk/sec-Average]]),"",IF(BurstClassHr189[[#This Row],[Spk/sec-Average]]&lt;$B$3,"LF","HF"))</f>
        <v/>
      </c>
      <c r="D122" s="47" t="str">
        <f>IF(ISBLANK(BurstClassHr189[[#This Row],[%Spikes in Bursts-All]]),"",IF(BurstClassHr189[[#This Row],[%Spikes in Bursts-All]]&lt;$C$3,"LB","HB"))</f>
        <v/>
      </c>
      <c r="E122" s="48" t="str">
        <f t="shared" si="1"/>
        <v/>
      </c>
      <c r="F122"/>
      <c r="G122"/>
      <c r="H122"/>
      <c r="I122"/>
      <c r="J122"/>
      <c r="K122"/>
      <c r="L122"/>
      <c r="M122"/>
      <c r="N122"/>
      <c r="O122"/>
    </row>
    <row r="123" spans="3:15" x14ac:dyDescent="0.3">
      <c r="C123" s="47" t="str">
        <f>IF(ISBLANK(BurstClassHr189[[#This Row],[Spk/sec-Average]]),"",IF(BurstClassHr189[[#This Row],[Spk/sec-Average]]&lt;$B$3,"LF","HF"))</f>
        <v/>
      </c>
      <c r="D123" s="47" t="str">
        <f>IF(ISBLANK(BurstClassHr189[[#This Row],[%Spikes in Bursts-All]]),"",IF(BurstClassHr189[[#This Row],[%Spikes in Bursts-All]]&lt;$C$3,"LB","HB"))</f>
        <v/>
      </c>
      <c r="E123" s="48" t="str">
        <f t="shared" si="1"/>
        <v/>
      </c>
      <c r="F123"/>
      <c r="G123"/>
      <c r="H123"/>
      <c r="I123"/>
      <c r="J123"/>
      <c r="K123"/>
      <c r="L123"/>
      <c r="M123"/>
      <c r="N123"/>
      <c r="O123"/>
    </row>
    <row r="124" spans="3:15" x14ac:dyDescent="0.3">
      <c r="C124" s="47" t="str">
        <f>IF(ISBLANK(BurstClassHr189[[#This Row],[Spk/sec-Average]]),"",IF(BurstClassHr189[[#This Row],[Spk/sec-Average]]&lt;$B$3,"LF","HF"))</f>
        <v/>
      </c>
      <c r="D124" s="47" t="str">
        <f>IF(ISBLANK(BurstClassHr189[[#This Row],[%Spikes in Bursts-All]]),"",IF(BurstClassHr189[[#This Row],[%Spikes in Bursts-All]]&lt;$C$3,"LB","HB"))</f>
        <v/>
      </c>
      <c r="E124" s="48" t="str">
        <f t="shared" si="1"/>
        <v/>
      </c>
      <c r="F124"/>
      <c r="G124"/>
      <c r="H124"/>
      <c r="I124"/>
      <c r="J124"/>
      <c r="K124"/>
      <c r="L124"/>
      <c r="M124"/>
      <c r="N124"/>
      <c r="O124"/>
    </row>
    <row r="125" spans="3:15" x14ac:dyDescent="0.3">
      <c r="C125" s="47" t="str">
        <f>IF(ISBLANK(BurstClassHr189[[#This Row],[Spk/sec-Average]]),"",IF(BurstClassHr189[[#This Row],[Spk/sec-Average]]&lt;$B$3,"LF","HF"))</f>
        <v/>
      </c>
      <c r="D125" s="47" t="str">
        <f>IF(ISBLANK(BurstClassHr189[[#This Row],[%Spikes in Bursts-All]]),"",IF(BurstClassHr189[[#This Row],[%Spikes in Bursts-All]]&lt;$C$3,"LB","HB"))</f>
        <v/>
      </c>
      <c r="E125" s="48" t="str">
        <f t="shared" si="1"/>
        <v/>
      </c>
      <c r="F125"/>
      <c r="G125"/>
      <c r="H125"/>
      <c r="I125"/>
      <c r="J125"/>
      <c r="K125"/>
      <c r="L125"/>
      <c r="M125"/>
      <c r="N125"/>
      <c r="O125"/>
    </row>
    <row r="126" spans="3:15" x14ac:dyDescent="0.3">
      <c r="C126" s="47" t="str">
        <f>IF(ISBLANK(BurstClassHr189[[#This Row],[Spk/sec-Average]]),"",IF(BurstClassHr189[[#This Row],[Spk/sec-Average]]&lt;$B$3,"LF","HF"))</f>
        <v/>
      </c>
      <c r="D126" s="47" t="str">
        <f>IF(ISBLANK(BurstClassHr189[[#This Row],[%Spikes in Bursts-All]]),"",IF(BurstClassHr189[[#This Row],[%Spikes in Bursts-All]]&lt;$C$3,"LB","HB"))</f>
        <v/>
      </c>
      <c r="E126" s="48" t="str">
        <f t="shared" si="1"/>
        <v/>
      </c>
      <c r="F126"/>
      <c r="G126"/>
      <c r="H126"/>
      <c r="I126"/>
      <c r="J126"/>
      <c r="K126"/>
      <c r="L126"/>
      <c r="M126"/>
      <c r="N126"/>
      <c r="O126"/>
    </row>
    <row r="127" spans="3:15" x14ac:dyDescent="0.3">
      <c r="C127" s="47" t="str">
        <f>IF(ISBLANK(BurstClassHr189[[#This Row],[Spk/sec-Average]]),"",IF(BurstClassHr189[[#This Row],[Spk/sec-Average]]&lt;$B$3,"LF","HF"))</f>
        <v/>
      </c>
      <c r="D127" s="47" t="str">
        <f>IF(ISBLANK(BurstClassHr189[[#This Row],[%Spikes in Bursts-All]]),"",IF(BurstClassHr189[[#This Row],[%Spikes in Bursts-All]]&lt;$C$3,"LB","HB"))</f>
        <v/>
      </c>
      <c r="E127" s="48" t="str">
        <f t="shared" si="1"/>
        <v/>
      </c>
      <c r="F127"/>
      <c r="G127"/>
      <c r="H127"/>
      <c r="I127"/>
      <c r="J127"/>
      <c r="K127"/>
      <c r="L127"/>
      <c r="M127"/>
      <c r="N127"/>
      <c r="O127"/>
    </row>
    <row r="128" spans="3:15" x14ac:dyDescent="0.3">
      <c r="C128" s="49" t="str">
        <f>IF(ISBLANK(BurstClassHr189[[#This Row],[Spk/sec-Average]]),"",IF(BurstClassHr189[[#This Row],[Spk/sec-Average]]&lt;$B$3,"LF","HF"))</f>
        <v/>
      </c>
      <c r="D128" s="49" t="str">
        <f>IF(ISBLANK(BurstClassHr189[[#This Row],[%Spikes in Bursts-All]]),"",IF(BurstClassHr189[[#This Row],[%Spikes in Bursts-All]]&lt;$C$3,"LB","HB"))</f>
        <v/>
      </c>
      <c r="E128" s="50" t="str">
        <f t="shared" si="1"/>
        <v/>
      </c>
      <c r="F128"/>
      <c r="G128"/>
      <c r="H128"/>
      <c r="I128"/>
      <c r="J128"/>
      <c r="K128"/>
      <c r="L128"/>
      <c r="M128"/>
      <c r="N128"/>
      <c r="O128"/>
    </row>
    <row r="129" spans="3:15" x14ac:dyDescent="0.3">
      <c r="C129" s="49" t="str">
        <f>IF(ISBLANK(BurstClassHr189[[#This Row],[Spk/sec-Average]]),"",IF(BurstClassHr189[[#This Row],[Spk/sec-Average]]&lt;$B$3,"LF","HF"))</f>
        <v/>
      </c>
      <c r="D129" s="49" t="str">
        <f>IF(ISBLANK(BurstClassHr189[[#This Row],[%Spikes in Bursts-All]]),"",IF(BurstClassHr189[[#This Row],[%Spikes in Bursts-All]]&lt;$C$3,"LB","HB"))</f>
        <v/>
      </c>
      <c r="E129" s="50" t="str">
        <f t="shared" si="1"/>
        <v/>
      </c>
      <c r="F129"/>
      <c r="G129"/>
      <c r="H129"/>
      <c r="I129"/>
      <c r="J129"/>
      <c r="K129"/>
      <c r="L129"/>
      <c r="M129"/>
      <c r="N129"/>
      <c r="O129"/>
    </row>
    <row r="130" spans="3:15" x14ac:dyDescent="0.3">
      <c r="C130" s="49" t="str">
        <f>IF(ISBLANK(BurstClassHr189[[#This Row],[Spk/sec-Average]]),"",IF(BurstClassHr189[[#This Row],[Spk/sec-Average]]&lt;$B$3,"LF","HF"))</f>
        <v/>
      </c>
      <c r="D130" s="49" t="str">
        <f>IF(ISBLANK(BurstClassHr189[[#This Row],[%Spikes in Bursts-All]]),"",IF(BurstClassHr189[[#This Row],[%Spikes in Bursts-All]]&lt;$C$3,"LB","HB"))</f>
        <v/>
      </c>
      <c r="E130" s="50" t="str">
        <f t="shared" si="1"/>
        <v/>
      </c>
      <c r="F130"/>
      <c r="G130"/>
      <c r="H130"/>
      <c r="I130"/>
      <c r="J130"/>
      <c r="K130"/>
      <c r="L130"/>
      <c r="M130"/>
      <c r="N130"/>
      <c r="O130"/>
    </row>
    <row r="131" spans="3:15" x14ac:dyDescent="0.3">
      <c r="C131" s="49" t="str">
        <f>IF(ISBLANK(BurstClassHr189[[#This Row],[Spk/sec-Average]]),"",IF(BurstClassHr189[[#This Row],[Spk/sec-Average]]&lt;$B$3,"LF","HF"))</f>
        <v/>
      </c>
      <c r="D131" s="49" t="str">
        <f>IF(ISBLANK(BurstClassHr189[[#This Row],[%Spikes in Bursts-All]]),"",IF(BurstClassHr189[[#This Row],[%Spikes in Bursts-All]]&lt;$C$3,"LB","HB"))</f>
        <v/>
      </c>
      <c r="E131" s="50" t="str">
        <f t="shared" si="1"/>
        <v/>
      </c>
      <c r="F131"/>
      <c r="G131"/>
      <c r="H131"/>
      <c r="I131"/>
      <c r="J131"/>
      <c r="K131"/>
      <c r="L131"/>
      <c r="M131"/>
      <c r="N131"/>
      <c r="O131"/>
    </row>
    <row r="132" spans="3:15" x14ac:dyDescent="0.3">
      <c r="C132" s="49" t="str">
        <f>IF(ISBLANK(BurstClassHr189[[#This Row],[Spk/sec-Average]]),"",IF(BurstClassHr189[[#This Row],[Spk/sec-Average]]&lt;$B$3,"LF","HF"))</f>
        <v/>
      </c>
      <c r="D132" s="49" t="str">
        <f>IF(ISBLANK(BurstClassHr189[[#This Row],[%Spikes in Bursts-All]]),"",IF(BurstClassHr189[[#This Row],[%Spikes in Bursts-All]]&lt;$C$3,"LB","HB"))</f>
        <v/>
      </c>
      <c r="E132" s="50" t="str">
        <f t="shared" si="1"/>
        <v/>
      </c>
      <c r="F132"/>
      <c r="G132"/>
      <c r="H132"/>
      <c r="I132"/>
      <c r="J132"/>
      <c r="K132"/>
      <c r="L132"/>
      <c r="M132"/>
      <c r="N132"/>
      <c r="O132"/>
    </row>
    <row r="133" spans="3:15" x14ac:dyDescent="0.3">
      <c r="C133" s="49" t="str">
        <f>IF(ISBLANK(BurstClassHr189[[#This Row],[Spk/sec-Average]]),"",IF(BurstClassHr189[[#This Row],[Spk/sec-Average]]&lt;$B$3,"LF","HF"))</f>
        <v/>
      </c>
      <c r="D133" s="49" t="str">
        <f>IF(ISBLANK(BurstClassHr189[[#This Row],[%Spikes in Bursts-All]]),"",IF(BurstClassHr189[[#This Row],[%Spikes in Bursts-All]]&lt;$C$3,"LB","HB"))</f>
        <v/>
      </c>
      <c r="E133" s="50" t="str">
        <f t="shared" si="1"/>
        <v/>
      </c>
      <c r="F133"/>
      <c r="G133"/>
      <c r="H133"/>
      <c r="I133"/>
      <c r="J133"/>
      <c r="K133"/>
      <c r="L133"/>
      <c r="M133"/>
      <c r="N133"/>
      <c r="O133"/>
    </row>
    <row r="134" spans="3:15" x14ac:dyDescent="0.3">
      <c r="C134" s="49" t="str">
        <f>IF(ISBLANK(BurstClassHr189[[#This Row],[Spk/sec-Average]]),"",IF(BurstClassHr189[[#This Row],[Spk/sec-Average]]&lt;$B$3,"LF","HF"))</f>
        <v/>
      </c>
      <c r="D134" s="49" t="str">
        <f>IF(ISBLANK(BurstClassHr189[[#This Row],[%Spikes in Bursts-All]]),"",IF(BurstClassHr189[[#This Row],[%Spikes in Bursts-All]]&lt;$C$3,"LB","HB"))</f>
        <v/>
      </c>
      <c r="E134" s="50" t="str">
        <f t="shared" si="1"/>
        <v/>
      </c>
      <c r="F134"/>
      <c r="G134"/>
      <c r="H134"/>
      <c r="I134"/>
      <c r="J134"/>
      <c r="K134"/>
      <c r="L134"/>
      <c r="M134"/>
      <c r="N134"/>
      <c r="O134"/>
    </row>
    <row r="135" spans="3:15" x14ac:dyDescent="0.3">
      <c r="C135" s="49" t="str">
        <f>IF(ISBLANK(BurstClassHr189[[#This Row],[Spk/sec-Average]]),"",IF(BurstClassHr189[[#This Row],[Spk/sec-Average]]&lt;$B$3,"LF","HF"))</f>
        <v/>
      </c>
      <c r="D135" s="49" t="str">
        <f>IF(ISBLANK(BurstClassHr189[[#This Row],[%Spikes in Bursts-All]]),"",IF(BurstClassHr189[[#This Row],[%Spikes in Bursts-All]]&lt;$C$3,"LB","HB"))</f>
        <v/>
      </c>
      <c r="E135" s="50" t="str">
        <f t="shared" si="1"/>
        <v/>
      </c>
      <c r="F135"/>
      <c r="G135"/>
      <c r="H135"/>
      <c r="I135"/>
      <c r="J135"/>
      <c r="K135"/>
      <c r="L135"/>
      <c r="M135"/>
      <c r="N135"/>
      <c r="O135"/>
    </row>
    <row r="136" spans="3:15" x14ac:dyDescent="0.3">
      <c r="C136" s="49" t="str">
        <f>IF(ISBLANK(BurstClassHr189[[#This Row],[Spk/sec-Average]]),"",IF(BurstClassHr189[[#This Row],[Spk/sec-Average]]&lt;$B$3,"LF","HF"))</f>
        <v/>
      </c>
      <c r="D136" s="49" t="str">
        <f>IF(ISBLANK(BurstClassHr189[[#This Row],[%Spikes in Bursts-All]]),"",IF(BurstClassHr189[[#This Row],[%Spikes in Bursts-All]]&lt;$C$3,"LB","HB"))</f>
        <v/>
      </c>
      <c r="E136" s="50" t="str">
        <f t="shared" si="1"/>
        <v/>
      </c>
      <c r="F136"/>
      <c r="G136"/>
      <c r="H136"/>
      <c r="I136"/>
      <c r="J136"/>
      <c r="K136"/>
      <c r="L136"/>
      <c r="M136"/>
      <c r="N136"/>
      <c r="O136"/>
    </row>
    <row r="137" spans="3:15" x14ac:dyDescent="0.3">
      <c r="C137" s="49" t="str">
        <f>IF(ISBLANK(BurstClassHr189[[#This Row],[Spk/sec-Average]]),"",IF(BurstClassHr189[[#This Row],[Spk/sec-Average]]&lt;$B$3,"LF","HF"))</f>
        <v/>
      </c>
      <c r="D137" s="49" t="str">
        <f>IF(ISBLANK(BurstClassHr189[[#This Row],[%Spikes in Bursts-All]]),"",IF(BurstClassHr189[[#This Row],[%Spikes in Bursts-All]]&lt;$C$3,"LB","HB"))</f>
        <v/>
      </c>
      <c r="E137" s="50" t="str">
        <f t="shared" si="1"/>
        <v/>
      </c>
      <c r="F137"/>
      <c r="G137"/>
      <c r="H137"/>
      <c r="I137"/>
      <c r="J137"/>
      <c r="K137"/>
      <c r="L137"/>
      <c r="M137"/>
      <c r="N137"/>
      <c r="O137"/>
    </row>
    <row r="138" spans="3:15" x14ac:dyDescent="0.3">
      <c r="C138" s="49" t="str">
        <f>IF(ISBLANK(BurstClassHr189[[#This Row],[Spk/sec-Average]]),"",IF(BurstClassHr189[[#This Row],[Spk/sec-Average]]&lt;$B$3,"LF","HF"))</f>
        <v/>
      </c>
      <c r="D138" s="49" t="str">
        <f>IF(ISBLANK(BurstClassHr189[[#This Row],[%Spikes in Bursts-All]]),"",IF(BurstClassHr189[[#This Row],[%Spikes in Bursts-All]]&lt;$C$3,"LB","HB"))</f>
        <v/>
      </c>
      <c r="E138" s="50" t="str">
        <f t="shared" si="1"/>
        <v/>
      </c>
      <c r="F138"/>
      <c r="G138"/>
      <c r="H138"/>
      <c r="I138"/>
      <c r="J138"/>
      <c r="K138"/>
      <c r="L138"/>
      <c r="M138"/>
      <c r="N138"/>
      <c r="O138"/>
    </row>
    <row r="139" spans="3:15" x14ac:dyDescent="0.3">
      <c r="C139" s="49" t="str">
        <f>IF(ISBLANK(BurstClassHr189[[#This Row],[Spk/sec-Average]]),"",IF(BurstClassHr189[[#This Row],[Spk/sec-Average]]&lt;$B$3,"LF","HF"))</f>
        <v/>
      </c>
      <c r="D139" s="49" t="str">
        <f>IF(ISBLANK(BurstClassHr189[[#This Row],[%Spikes in Bursts-All]]),"",IF(BurstClassHr189[[#This Row],[%Spikes in Bursts-All]]&lt;$C$3,"LB","HB"))</f>
        <v/>
      </c>
      <c r="E139" s="50" t="str">
        <f t="shared" si="1"/>
        <v/>
      </c>
      <c r="F139"/>
      <c r="G139"/>
      <c r="H139"/>
      <c r="I139"/>
      <c r="J139"/>
      <c r="K139"/>
      <c r="L139"/>
      <c r="M139"/>
      <c r="N139"/>
      <c r="O139"/>
    </row>
    <row r="140" spans="3:15" x14ac:dyDescent="0.3">
      <c r="C140" s="49" t="str">
        <f>IF(ISBLANK(BurstClassHr189[[#This Row],[Spk/sec-Average]]),"",IF(BurstClassHr189[[#This Row],[Spk/sec-Average]]&lt;$B$3,"LF","HF"))</f>
        <v/>
      </c>
      <c r="D140" s="49" t="str">
        <f>IF(ISBLANK(BurstClassHr189[[#This Row],[%Spikes in Bursts-All]]),"",IF(BurstClassHr189[[#This Row],[%Spikes in Bursts-All]]&lt;$C$3,"LB","HB"))</f>
        <v/>
      </c>
      <c r="E140" s="50" t="str">
        <f t="shared" si="1"/>
        <v/>
      </c>
      <c r="F140"/>
      <c r="G140"/>
      <c r="H140"/>
      <c r="I140"/>
      <c r="J140"/>
      <c r="K140"/>
      <c r="L140"/>
      <c r="M140"/>
      <c r="N140"/>
      <c r="O140"/>
    </row>
    <row r="141" spans="3:15" x14ac:dyDescent="0.3">
      <c r="C141" s="49" t="str">
        <f>IF(ISBLANK(BurstClassHr189[[#This Row],[Spk/sec-Average]]),"",IF(BurstClassHr189[[#This Row],[Spk/sec-Average]]&lt;$B$3,"LF","HF"))</f>
        <v/>
      </c>
      <c r="D141" s="49" t="str">
        <f>IF(ISBLANK(BurstClassHr189[[#This Row],[%Spikes in Bursts-All]]),"",IF(BurstClassHr189[[#This Row],[%Spikes in Bursts-All]]&lt;$C$3,"LB","HB"))</f>
        <v/>
      </c>
      <c r="E141" s="50" t="str">
        <f t="shared" si="1"/>
        <v/>
      </c>
      <c r="F141"/>
      <c r="G141"/>
      <c r="H141"/>
      <c r="I141"/>
      <c r="J141"/>
      <c r="K141"/>
      <c r="L141"/>
      <c r="M141"/>
      <c r="N141"/>
      <c r="O141"/>
    </row>
    <row r="142" spans="3:15" x14ac:dyDescent="0.3">
      <c r="C142" s="49" t="str">
        <f>IF(ISBLANK(BurstClassHr189[[#This Row],[Spk/sec-Average]]),"",IF(BurstClassHr189[[#This Row],[Spk/sec-Average]]&lt;$B$3,"LF","HF"))</f>
        <v/>
      </c>
      <c r="D142" s="49" t="str">
        <f>IF(ISBLANK(BurstClassHr189[[#This Row],[%Spikes in Bursts-All]]),"",IF(BurstClassHr189[[#This Row],[%Spikes in Bursts-All]]&lt;$C$3,"LB","HB"))</f>
        <v/>
      </c>
      <c r="E142" s="50" t="str">
        <f t="shared" si="1"/>
        <v/>
      </c>
      <c r="F142"/>
      <c r="G142"/>
      <c r="H142"/>
      <c r="I142"/>
      <c r="J142"/>
      <c r="K142"/>
      <c r="L142"/>
      <c r="M142"/>
      <c r="N142"/>
      <c r="O142"/>
    </row>
    <row r="143" spans="3:15" x14ac:dyDescent="0.3">
      <c r="C143" s="49" t="str">
        <f>IF(ISBLANK(BurstClassHr189[[#This Row],[Spk/sec-Average]]),"",IF(BurstClassHr189[[#This Row],[Spk/sec-Average]]&lt;$B$3,"LF","HF"))</f>
        <v/>
      </c>
      <c r="D143" s="49" t="str">
        <f>IF(ISBLANK(BurstClassHr189[[#This Row],[%Spikes in Bursts-All]]),"",IF(BurstClassHr189[[#This Row],[%Spikes in Bursts-All]]&lt;$C$3,"LB","HB"))</f>
        <v/>
      </c>
      <c r="E143" s="50" t="str">
        <f t="shared" si="1"/>
        <v/>
      </c>
      <c r="F143"/>
      <c r="G143"/>
      <c r="H143"/>
      <c r="I143"/>
      <c r="J143"/>
      <c r="K143"/>
      <c r="L143"/>
      <c r="M143"/>
      <c r="N143"/>
      <c r="O143"/>
    </row>
    <row r="144" spans="3:15" x14ac:dyDescent="0.3">
      <c r="C144" s="49" t="str">
        <f>IF(ISBLANK(BurstClassHr189[[#This Row],[Spk/sec-Average]]),"",IF(BurstClassHr189[[#This Row],[Spk/sec-Average]]&lt;$B$3,"LF","HF"))</f>
        <v/>
      </c>
      <c r="D144" s="49" t="str">
        <f>IF(ISBLANK(BurstClassHr189[[#This Row],[%Spikes in Bursts-All]]),"",IF(BurstClassHr189[[#This Row],[%Spikes in Bursts-All]]&lt;$C$3,"LB","HB"))</f>
        <v/>
      </c>
      <c r="E144" s="50" t="str">
        <f t="shared" si="1"/>
        <v/>
      </c>
      <c r="F144"/>
      <c r="G144"/>
      <c r="H144"/>
      <c r="I144"/>
      <c r="J144"/>
      <c r="K144"/>
      <c r="L144"/>
      <c r="M144"/>
      <c r="N144"/>
      <c r="O144"/>
    </row>
    <row r="145" spans="3:15" x14ac:dyDescent="0.3">
      <c r="C145" s="49" t="str">
        <f>IF(ISBLANK(BurstClassHr189[[#This Row],[Spk/sec-Average]]),"",IF(BurstClassHr189[[#This Row],[Spk/sec-Average]]&lt;$B$3,"LF","HF"))</f>
        <v/>
      </c>
      <c r="D145" s="49" t="str">
        <f>IF(ISBLANK(BurstClassHr189[[#This Row],[%Spikes in Bursts-All]]),"",IF(BurstClassHr189[[#This Row],[%Spikes in Bursts-All]]&lt;$C$3,"LB","HB"))</f>
        <v/>
      </c>
      <c r="E145" s="50" t="str">
        <f t="shared" si="1"/>
        <v/>
      </c>
      <c r="F145"/>
      <c r="G145"/>
      <c r="H145"/>
      <c r="I145"/>
      <c r="J145"/>
      <c r="K145"/>
      <c r="L145"/>
      <c r="M145"/>
      <c r="N145"/>
      <c r="O145"/>
    </row>
    <row r="146" spans="3:15" x14ac:dyDescent="0.3">
      <c r="C146" s="49" t="str">
        <f>IF(ISBLANK(BurstClassHr189[[#This Row],[Spk/sec-Average]]),"",IF(BurstClassHr189[[#This Row],[Spk/sec-Average]]&lt;$B$3,"LF","HF"))</f>
        <v/>
      </c>
      <c r="D146" s="49" t="str">
        <f>IF(ISBLANK(BurstClassHr189[[#This Row],[%Spikes in Bursts-All]]),"",IF(BurstClassHr189[[#This Row],[%Spikes in Bursts-All]]&lt;$C$3,"LB","HB"))</f>
        <v/>
      </c>
      <c r="E146" s="50" t="str">
        <f t="shared" si="1"/>
        <v/>
      </c>
      <c r="F146"/>
      <c r="G146"/>
      <c r="H146"/>
      <c r="I146"/>
      <c r="J146"/>
      <c r="K146"/>
      <c r="L146"/>
      <c r="M146"/>
      <c r="N146"/>
      <c r="O146"/>
    </row>
    <row r="147" spans="3:15" x14ac:dyDescent="0.3">
      <c r="C147" s="49" t="str">
        <f>IF(ISBLANK(BurstClassHr189[[#This Row],[Spk/sec-Average]]),"",IF(BurstClassHr189[[#This Row],[Spk/sec-Average]]&lt;$B$3,"LF","HF"))</f>
        <v/>
      </c>
      <c r="D147" s="49" t="str">
        <f>IF(ISBLANK(BurstClassHr189[[#This Row],[%Spikes in Bursts-All]]),"",IF(BurstClassHr189[[#This Row],[%Spikes in Bursts-All]]&lt;$C$3,"LB","HB"))</f>
        <v/>
      </c>
      <c r="E147" s="50" t="str">
        <f t="shared" si="1"/>
        <v/>
      </c>
      <c r="F147"/>
      <c r="G147"/>
      <c r="H147"/>
      <c r="I147"/>
      <c r="J147"/>
      <c r="K147"/>
      <c r="L147"/>
      <c r="M147"/>
      <c r="N147"/>
      <c r="O147"/>
    </row>
    <row r="148" spans="3:15" x14ac:dyDescent="0.3">
      <c r="C148" s="49" t="str">
        <f>IF(ISBLANK(BurstClassHr189[[#This Row],[Spk/sec-Average]]),"",IF(BurstClassHr189[[#This Row],[Spk/sec-Average]]&lt;$B$3,"LF","HF"))</f>
        <v/>
      </c>
      <c r="D148" s="49" t="str">
        <f>IF(ISBLANK(BurstClassHr189[[#This Row],[%Spikes in Bursts-All]]),"",IF(BurstClassHr189[[#This Row],[%Spikes in Bursts-All]]&lt;$C$3,"LB","HB"))</f>
        <v/>
      </c>
      <c r="E148" s="50" t="str">
        <f t="shared" si="1"/>
        <v/>
      </c>
      <c r="F148"/>
      <c r="G148"/>
      <c r="H148"/>
      <c r="I148"/>
      <c r="J148"/>
      <c r="K148"/>
      <c r="L148"/>
      <c r="M148"/>
      <c r="N148"/>
      <c r="O148"/>
    </row>
    <row r="149" spans="3:15" x14ac:dyDescent="0.3">
      <c r="C149" s="49" t="str">
        <f>IF(ISBLANK(BurstClassHr189[[#This Row],[Spk/sec-Average]]),"",IF(BurstClassHr189[[#This Row],[Spk/sec-Average]]&lt;$B$3,"LF","HF"))</f>
        <v/>
      </c>
      <c r="D149" s="49" t="str">
        <f>IF(ISBLANK(BurstClassHr189[[#This Row],[%Spikes in Bursts-All]]),"",IF(BurstClassHr189[[#This Row],[%Spikes in Bursts-All]]&lt;$C$3,"LB","HB"))</f>
        <v/>
      </c>
      <c r="E149" s="50" t="str">
        <f t="shared" si="1"/>
        <v/>
      </c>
      <c r="F149"/>
      <c r="G149"/>
      <c r="H149"/>
      <c r="I149"/>
      <c r="J149"/>
      <c r="K149"/>
      <c r="L149"/>
      <c r="M149"/>
      <c r="N149"/>
      <c r="O149"/>
    </row>
    <row r="150" spans="3:15" x14ac:dyDescent="0.3">
      <c r="C150" s="49" t="str">
        <f>IF(ISBLANK(BurstClassHr189[[#This Row],[Spk/sec-Average]]),"",IF(BurstClassHr189[[#This Row],[Spk/sec-Average]]&lt;$B$3,"LF","HF"))</f>
        <v/>
      </c>
      <c r="D150" s="49" t="str">
        <f>IF(ISBLANK(BurstClassHr189[[#This Row],[%Spikes in Bursts-All]]),"",IF(BurstClassHr189[[#This Row],[%Spikes in Bursts-All]]&lt;$C$3,"LB","HB"))</f>
        <v/>
      </c>
      <c r="E150" s="50" t="str">
        <f t="shared" si="1"/>
        <v/>
      </c>
      <c r="F150"/>
      <c r="G150"/>
      <c r="H150"/>
      <c r="I150"/>
      <c r="J150"/>
      <c r="K150"/>
      <c r="L150"/>
      <c r="M150"/>
      <c r="N150"/>
      <c r="O150"/>
    </row>
    <row r="151" spans="3:15" x14ac:dyDescent="0.3">
      <c r="C151" s="49" t="str">
        <f>IF(ISBLANK(BurstClassHr189[[#This Row],[Spk/sec-Average]]),"",IF(BurstClassHr189[[#This Row],[Spk/sec-Average]]&lt;$B$3,"LF","HF"))</f>
        <v/>
      </c>
      <c r="D151" s="49" t="str">
        <f>IF(ISBLANK(BurstClassHr189[[#This Row],[%Spikes in Bursts-All]]),"",IF(BurstClassHr189[[#This Row],[%Spikes in Bursts-All]]&lt;$C$3,"LB","HB"))</f>
        <v/>
      </c>
      <c r="E151" s="50" t="str">
        <f t="shared" si="1"/>
        <v/>
      </c>
      <c r="F151"/>
      <c r="G151"/>
      <c r="H151"/>
      <c r="I151"/>
      <c r="J151"/>
      <c r="K151"/>
      <c r="L151"/>
      <c r="M151"/>
      <c r="N151"/>
      <c r="O151"/>
    </row>
    <row r="152" spans="3:15" x14ac:dyDescent="0.3">
      <c r="C152" s="49" t="str">
        <f>IF(ISBLANK(BurstClassHr189[[#This Row],[Spk/sec-Average]]),"",IF(BurstClassHr189[[#This Row],[Spk/sec-Average]]&lt;$B$3,"LF","HF"))</f>
        <v/>
      </c>
      <c r="D152" s="49" t="str">
        <f>IF(ISBLANK(BurstClassHr189[[#This Row],[%Spikes in Bursts-All]]),"",IF(BurstClassHr189[[#This Row],[%Spikes in Bursts-All]]&lt;$C$3,"LB","HB"))</f>
        <v/>
      </c>
      <c r="E152" s="50" t="str">
        <f t="shared" si="1"/>
        <v/>
      </c>
      <c r="F152"/>
      <c r="G152"/>
      <c r="H152"/>
      <c r="I152"/>
      <c r="J152"/>
      <c r="K152"/>
      <c r="L152"/>
      <c r="M152"/>
      <c r="N152"/>
      <c r="O152"/>
    </row>
    <row r="153" spans="3:15" x14ac:dyDescent="0.3">
      <c r="C153" s="49" t="str">
        <f>IF(ISBLANK(BurstClassHr189[[#This Row],[Spk/sec-Average]]),"",IF(BurstClassHr189[[#This Row],[Spk/sec-Average]]&lt;$B$3,"LF","HF"))</f>
        <v/>
      </c>
      <c r="D153" s="49" t="str">
        <f>IF(ISBLANK(BurstClassHr189[[#This Row],[%Spikes in Bursts-All]]),"",IF(BurstClassHr189[[#This Row],[%Spikes in Bursts-All]]&lt;$C$3,"LB","HB"))</f>
        <v/>
      </c>
      <c r="E153" s="50" t="str">
        <f t="shared" si="1"/>
        <v/>
      </c>
      <c r="F153"/>
      <c r="G153"/>
      <c r="H153"/>
      <c r="I153"/>
      <c r="J153"/>
      <c r="K153"/>
      <c r="L153"/>
      <c r="M153"/>
      <c r="N153"/>
      <c r="O153"/>
    </row>
    <row r="154" spans="3:15" x14ac:dyDescent="0.3">
      <c r="C154" s="49" t="str">
        <f>IF(ISBLANK(BurstClassHr189[[#This Row],[Spk/sec-Average]]),"",IF(BurstClassHr189[[#This Row],[Spk/sec-Average]]&lt;$B$3,"LF","HF"))</f>
        <v/>
      </c>
      <c r="D154" s="49" t="str">
        <f>IF(ISBLANK(BurstClassHr189[[#This Row],[%Spikes in Bursts-All]]),"",IF(BurstClassHr189[[#This Row],[%Spikes in Bursts-All]]&lt;$C$3,"LB","HB"))</f>
        <v/>
      </c>
      <c r="E154" s="50" t="str">
        <f t="shared" ref="E154:E217" si="2">CONCATENATE(C154,D154)</f>
        <v/>
      </c>
      <c r="F154"/>
      <c r="G154"/>
      <c r="H154"/>
      <c r="I154"/>
      <c r="J154"/>
      <c r="K154"/>
      <c r="L154"/>
      <c r="M154"/>
      <c r="N154"/>
      <c r="O154"/>
    </row>
    <row r="155" spans="3:15" x14ac:dyDescent="0.3">
      <c r="C155" s="49" t="str">
        <f>IF(ISBLANK(BurstClassHr189[[#This Row],[Spk/sec-Average]]),"",IF(BurstClassHr189[[#This Row],[Spk/sec-Average]]&lt;$B$3,"LF","HF"))</f>
        <v/>
      </c>
      <c r="D155" s="49" t="str">
        <f>IF(ISBLANK(BurstClassHr189[[#This Row],[%Spikes in Bursts-All]]),"",IF(BurstClassHr189[[#This Row],[%Spikes in Bursts-All]]&lt;$C$3,"LB","HB"))</f>
        <v/>
      </c>
      <c r="E155" s="50" t="str">
        <f t="shared" si="2"/>
        <v/>
      </c>
      <c r="F155"/>
      <c r="G155"/>
      <c r="H155"/>
      <c r="I155"/>
      <c r="J155"/>
      <c r="K155"/>
      <c r="L155"/>
      <c r="M155"/>
      <c r="N155"/>
      <c r="O155"/>
    </row>
    <row r="156" spans="3:15" x14ac:dyDescent="0.3">
      <c r="C156" s="49" t="str">
        <f>IF(ISBLANK(BurstClassHr189[[#This Row],[Spk/sec-Average]]),"",IF(BurstClassHr189[[#This Row],[Spk/sec-Average]]&lt;$B$3,"LF","HF"))</f>
        <v/>
      </c>
      <c r="D156" s="49" t="str">
        <f>IF(ISBLANK(BurstClassHr189[[#This Row],[%Spikes in Bursts-All]]),"",IF(BurstClassHr189[[#This Row],[%Spikes in Bursts-All]]&lt;$C$3,"LB","HB"))</f>
        <v/>
      </c>
      <c r="E156" s="50" t="str">
        <f t="shared" si="2"/>
        <v/>
      </c>
      <c r="F156"/>
      <c r="G156"/>
      <c r="H156"/>
      <c r="I156"/>
      <c r="J156"/>
      <c r="K156"/>
      <c r="L156"/>
      <c r="M156"/>
      <c r="N156"/>
      <c r="O156"/>
    </row>
    <row r="157" spans="3:15" x14ac:dyDescent="0.3">
      <c r="C157" s="49" t="str">
        <f>IF(ISBLANK(BurstClassHr189[[#This Row],[Spk/sec-Average]]),"",IF(BurstClassHr189[[#This Row],[Spk/sec-Average]]&lt;$B$3,"LF","HF"))</f>
        <v/>
      </c>
      <c r="D157" s="49" t="str">
        <f>IF(ISBLANK(BurstClassHr189[[#This Row],[%Spikes in Bursts-All]]),"",IF(BurstClassHr189[[#This Row],[%Spikes in Bursts-All]]&lt;$C$3,"LB","HB"))</f>
        <v/>
      </c>
      <c r="E157" s="50" t="str">
        <f t="shared" si="2"/>
        <v/>
      </c>
      <c r="F157"/>
      <c r="G157"/>
      <c r="H157"/>
      <c r="I157"/>
      <c r="J157"/>
      <c r="K157"/>
      <c r="L157"/>
      <c r="M157"/>
      <c r="N157"/>
      <c r="O157"/>
    </row>
    <row r="158" spans="3:15" x14ac:dyDescent="0.3">
      <c r="C158" s="49" t="str">
        <f>IF(ISBLANK(BurstClassHr189[[#This Row],[Spk/sec-Average]]),"",IF(BurstClassHr189[[#This Row],[Spk/sec-Average]]&lt;$B$3,"LF","HF"))</f>
        <v/>
      </c>
      <c r="D158" s="49" t="str">
        <f>IF(ISBLANK(BurstClassHr189[[#This Row],[%Spikes in Bursts-All]]),"",IF(BurstClassHr189[[#This Row],[%Spikes in Bursts-All]]&lt;$C$3,"LB","HB"))</f>
        <v/>
      </c>
      <c r="E158" s="50" t="str">
        <f t="shared" si="2"/>
        <v/>
      </c>
      <c r="F158"/>
      <c r="G158"/>
      <c r="H158"/>
      <c r="I158"/>
      <c r="J158"/>
      <c r="K158"/>
      <c r="L158"/>
      <c r="M158"/>
      <c r="N158"/>
      <c r="O158"/>
    </row>
    <row r="159" spans="3:15" x14ac:dyDescent="0.3">
      <c r="C159" s="49" t="str">
        <f>IF(ISBLANK(BurstClassHr189[[#This Row],[Spk/sec-Average]]),"",IF(BurstClassHr189[[#This Row],[Spk/sec-Average]]&lt;$B$3,"LF","HF"))</f>
        <v/>
      </c>
      <c r="D159" s="49" t="str">
        <f>IF(ISBLANK(BurstClassHr189[[#This Row],[%Spikes in Bursts-All]]),"",IF(BurstClassHr189[[#This Row],[%Spikes in Bursts-All]]&lt;$C$3,"LB","HB"))</f>
        <v/>
      </c>
      <c r="E159" s="50" t="str">
        <f t="shared" si="2"/>
        <v/>
      </c>
      <c r="F159"/>
      <c r="G159"/>
      <c r="H159"/>
      <c r="I159"/>
      <c r="J159"/>
      <c r="K159"/>
      <c r="L159"/>
      <c r="M159"/>
      <c r="N159"/>
      <c r="O159"/>
    </row>
    <row r="160" spans="3:15" x14ac:dyDescent="0.3">
      <c r="C160" s="49" t="str">
        <f>IF(ISBLANK(BurstClassHr189[[#This Row],[Spk/sec-Average]]),"",IF(BurstClassHr189[[#This Row],[Spk/sec-Average]]&lt;$B$3,"LF","HF"))</f>
        <v/>
      </c>
      <c r="D160" s="49" t="str">
        <f>IF(ISBLANK(BurstClassHr189[[#This Row],[%Spikes in Bursts-All]]),"",IF(BurstClassHr189[[#This Row],[%Spikes in Bursts-All]]&lt;$C$3,"LB","HB"))</f>
        <v/>
      </c>
      <c r="E160" s="50" t="str">
        <f t="shared" si="2"/>
        <v/>
      </c>
      <c r="F160"/>
      <c r="G160"/>
      <c r="H160"/>
      <c r="I160"/>
      <c r="J160"/>
      <c r="K160"/>
      <c r="L160"/>
      <c r="M160"/>
      <c r="N160"/>
      <c r="O160"/>
    </row>
    <row r="161" spans="3:15" x14ac:dyDescent="0.3">
      <c r="C161" s="49" t="str">
        <f>IF(ISBLANK(BurstClassHr189[[#This Row],[Spk/sec-Average]]),"",IF(BurstClassHr189[[#This Row],[Spk/sec-Average]]&lt;$B$3,"LF","HF"))</f>
        <v/>
      </c>
      <c r="D161" s="49" t="str">
        <f>IF(ISBLANK(BurstClassHr189[[#This Row],[%Spikes in Bursts-All]]),"",IF(BurstClassHr189[[#This Row],[%Spikes in Bursts-All]]&lt;$C$3,"LB","HB"))</f>
        <v/>
      </c>
      <c r="E161" s="50" t="str">
        <f t="shared" si="2"/>
        <v/>
      </c>
      <c r="F161"/>
      <c r="G161"/>
      <c r="H161"/>
      <c r="I161"/>
      <c r="J161"/>
      <c r="K161"/>
      <c r="L161"/>
      <c r="M161"/>
      <c r="N161"/>
      <c r="O161"/>
    </row>
    <row r="162" spans="3:15" x14ac:dyDescent="0.3">
      <c r="C162" s="49" t="str">
        <f>IF(ISBLANK(BurstClassHr189[[#This Row],[Spk/sec-Average]]),"",IF(BurstClassHr189[[#This Row],[Spk/sec-Average]]&lt;$B$3,"LF","HF"))</f>
        <v/>
      </c>
      <c r="D162" s="49" t="str">
        <f>IF(ISBLANK(BurstClassHr189[[#This Row],[%Spikes in Bursts-All]]),"",IF(BurstClassHr189[[#This Row],[%Spikes in Bursts-All]]&lt;$C$3,"LB","HB"))</f>
        <v/>
      </c>
      <c r="E162" s="50" t="str">
        <f t="shared" si="2"/>
        <v/>
      </c>
      <c r="F162"/>
      <c r="G162"/>
      <c r="H162"/>
      <c r="I162"/>
      <c r="J162"/>
      <c r="K162"/>
      <c r="L162"/>
      <c r="M162"/>
      <c r="N162"/>
      <c r="O162"/>
    </row>
    <row r="163" spans="3:15" x14ac:dyDescent="0.3">
      <c r="C163" s="49" t="str">
        <f>IF(ISBLANK(BurstClassHr189[[#This Row],[Spk/sec-Average]]),"",IF(BurstClassHr189[[#This Row],[Spk/sec-Average]]&lt;$B$3,"LF","HF"))</f>
        <v/>
      </c>
      <c r="D163" s="49" t="str">
        <f>IF(ISBLANK(BurstClassHr189[[#This Row],[%Spikes in Bursts-All]]),"",IF(BurstClassHr189[[#This Row],[%Spikes in Bursts-All]]&lt;$C$3,"LB","HB"))</f>
        <v/>
      </c>
      <c r="E163" s="50" t="str">
        <f t="shared" si="2"/>
        <v/>
      </c>
      <c r="F163"/>
      <c r="G163"/>
      <c r="H163"/>
      <c r="I163"/>
      <c r="J163"/>
      <c r="K163"/>
      <c r="L163"/>
      <c r="M163"/>
      <c r="N163"/>
      <c r="O163"/>
    </row>
    <row r="164" spans="3:15" x14ac:dyDescent="0.3">
      <c r="C164" s="49" t="str">
        <f>IF(ISBLANK(BurstClassHr189[[#This Row],[Spk/sec-Average]]),"",IF(BurstClassHr189[[#This Row],[Spk/sec-Average]]&lt;$B$3,"LF","HF"))</f>
        <v/>
      </c>
      <c r="D164" s="49" t="str">
        <f>IF(ISBLANK(BurstClassHr189[[#This Row],[%Spikes in Bursts-All]]),"",IF(BurstClassHr189[[#This Row],[%Spikes in Bursts-All]]&lt;$C$3,"LB","HB"))</f>
        <v/>
      </c>
      <c r="E164" s="50" t="str">
        <f t="shared" si="2"/>
        <v/>
      </c>
      <c r="F164"/>
      <c r="G164"/>
      <c r="H164"/>
      <c r="I164"/>
      <c r="J164"/>
      <c r="K164"/>
      <c r="L164"/>
      <c r="M164"/>
      <c r="N164"/>
      <c r="O164"/>
    </row>
    <row r="165" spans="3:15" x14ac:dyDescent="0.3">
      <c r="C165" s="49" t="str">
        <f>IF(ISBLANK(BurstClassHr189[[#This Row],[Spk/sec-Average]]),"",IF(BurstClassHr189[[#This Row],[Spk/sec-Average]]&lt;$B$3,"LF","HF"))</f>
        <v/>
      </c>
      <c r="D165" s="49" t="str">
        <f>IF(ISBLANK(BurstClassHr189[[#This Row],[%Spikes in Bursts-All]]),"",IF(BurstClassHr189[[#This Row],[%Spikes in Bursts-All]]&lt;$C$3,"LB","HB"))</f>
        <v/>
      </c>
      <c r="E165" s="50" t="str">
        <f t="shared" si="2"/>
        <v/>
      </c>
      <c r="F165"/>
      <c r="G165"/>
      <c r="H165"/>
      <c r="I165"/>
      <c r="J165"/>
      <c r="K165"/>
      <c r="L165"/>
      <c r="M165"/>
      <c r="N165"/>
      <c r="O165"/>
    </row>
    <row r="166" spans="3:15" x14ac:dyDescent="0.3">
      <c r="C166" s="49" t="str">
        <f>IF(ISBLANK(BurstClassHr189[[#This Row],[Spk/sec-Average]]),"",IF(BurstClassHr189[[#This Row],[Spk/sec-Average]]&lt;$B$3,"LF","HF"))</f>
        <v/>
      </c>
      <c r="D166" s="49" t="str">
        <f>IF(ISBLANK(BurstClassHr189[[#This Row],[%Spikes in Bursts-All]]),"",IF(BurstClassHr189[[#This Row],[%Spikes in Bursts-All]]&lt;$C$3,"LB","HB"))</f>
        <v/>
      </c>
      <c r="E166" s="50" t="str">
        <f t="shared" si="2"/>
        <v/>
      </c>
      <c r="F166"/>
      <c r="G166"/>
      <c r="H166"/>
      <c r="I166"/>
      <c r="J166"/>
      <c r="K166"/>
      <c r="L166"/>
      <c r="M166"/>
      <c r="N166"/>
      <c r="O166"/>
    </row>
    <row r="167" spans="3:15" x14ac:dyDescent="0.3">
      <c r="C167" s="49" t="str">
        <f>IF(ISBLANK(BurstClassHr189[[#This Row],[Spk/sec-Average]]),"",IF(BurstClassHr189[[#This Row],[Spk/sec-Average]]&lt;$B$3,"LF","HF"))</f>
        <v/>
      </c>
      <c r="D167" s="49" t="str">
        <f>IF(ISBLANK(BurstClassHr189[[#This Row],[%Spikes in Bursts-All]]),"",IF(BurstClassHr189[[#This Row],[%Spikes in Bursts-All]]&lt;$C$3,"LB","HB"))</f>
        <v/>
      </c>
      <c r="E167" s="50" t="str">
        <f t="shared" si="2"/>
        <v/>
      </c>
      <c r="F167"/>
      <c r="G167"/>
      <c r="H167"/>
      <c r="I167"/>
      <c r="J167"/>
      <c r="K167"/>
      <c r="L167"/>
      <c r="M167"/>
      <c r="N167"/>
      <c r="O167"/>
    </row>
    <row r="168" spans="3:15" x14ac:dyDescent="0.3">
      <c r="C168" s="49" t="str">
        <f>IF(ISBLANK(BurstClassHr189[[#This Row],[Spk/sec-Average]]),"",IF(BurstClassHr189[[#This Row],[Spk/sec-Average]]&lt;$B$3,"LF","HF"))</f>
        <v/>
      </c>
      <c r="D168" s="49" t="str">
        <f>IF(ISBLANK(BurstClassHr189[[#This Row],[%Spikes in Bursts-All]]),"",IF(BurstClassHr189[[#This Row],[%Spikes in Bursts-All]]&lt;$C$3,"LB","HB"))</f>
        <v/>
      </c>
      <c r="E168" s="50" t="str">
        <f t="shared" si="2"/>
        <v/>
      </c>
      <c r="F168"/>
      <c r="G168"/>
      <c r="H168"/>
      <c r="I168"/>
      <c r="J168"/>
      <c r="K168"/>
      <c r="L168"/>
      <c r="M168"/>
      <c r="N168"/>
      <c r="O168"/>
    </row>
    <row r="169" spans="3:15" x14ac:dyDescent="0.3">
      <c r="C169" s="49" t="str">
        <f>IF(ISBLANK(BurstClassHr189[[#This Row],[Spk/sec-Average]]),"",IF(BurstClassHr189[[#This Row],[Spk/sec-Average]]&lt;$B$3,"LF","HF"))</f>
        <v/>
      </c>
      <c r="D169" s="49" t="str">
        <f>IF(ISBLANK(BurstClassHr189[[#This Row],[%Spikes in Bursts-All]]),"",IF(BurstClassHr189[[#This Row],[%Spikes in Bursts-All]]&lt;$C$3,"LB","HB"))</f>
        <v/>
      </c>
      <c r="E169" s="50" t="str">
        <f t="shared" si="2"/>
        <v/>
      </c>
      <c r="F169"/>
      <c r="G169"/>
      <c r="H169"/>
      <c r="I169"/>
      <c r="J169"/>
      <c r="K169"/>
      <c r="L169"/>
      <c r="M169"/>
      <c r="N169"/>
      <c r="O169"/>
    </row>
    <row r="170" spans="3:15" x14ac:dyDescent="0.3">
      <c r="C170" s="49" t="str">
        <f>IF(ISBLANK(BurstClassHr189[[#This Row],[Spk/sec-Average]]),"",IF(BurstClassHr189[[#This Row],[Spk/sec-Average]]&lt;$B$3,"LF","HF"))</f>
        <v/>
      </c>
      <c r="D170" s="49" t="str">
        <f>IF(ISBLANK(BurstClassHr189[[#This Row],[%Spikes in Bursts-All]]),"",IF(BurstClassHr189[[#This Row],[%Spikes in Bursts-All]]&lt;$C$3,"LB","HB"))</f>
        <v/>
      </c>
      <c r="E170" s="50" t="str">
        <f t="shared" si="2"/>
        <v/>
      </c>
      <c r="F170"/>
      <c r="G170"/>
      <c r="H170"/>
      <c r="I170"/>
      <c r="J170"/>
      <c r="K170"/>
      <c r="L170"/>
      <c r="M170"/>
      <c r="N170"/>
      <c r="O170"/>
    </row>
    <row r="171" spans="3:15" x14ac:dyDescent="0.3">
      <c r="C171" s="49" t="str">
        <f>IF(ISBLANK(BurstClassHr189[[#This Row],[Spk/sec-Average]]),"",IF(BurstClassHr189[[#This Row],[Spk/sec-Average]]&lt;$B$3,"LF","HF"))</f>
        <v/>
      </c>
      <c r="D171" s="49" t="str">
        <f>IF(ISBLANK(BurstClassHr189[[#This Row],[%Spikes in Bursts-All]]),"",IF(BurstClassHr189[[#This Row],[%Spikes in Bursts-All]]&lt;$C$3,"LB","HB"))</f>
        <v/>
      </c>
      <c r="E171" s="50" t="str">
        <f t="shared" si="2"/>
        <v/>
      </c>
      <c r="F171"/>
      <c r="G171"/>
      <c r="H171"/>
      <c r="I171"/>
      <c r="J171"/>
      <c r="K171"/>
      <c r="L171"/>
      <c r="M171"/>
      <c r="N171"/>
      <c r="O171"/>
    </row>
    <row r="172" spans="3:15" x14ac:dyDescent="0.3">
      <c r="C172" s="49" t="str">
        <f>IF(ISBLANK(BurstClassHr189[[#This Row],[Spk/sec-Average]]),"",IF(BurstClassHr189[[#This Row],[Spk/sec-Average]]&lt;$B$3,"LF","HF"))</f>
        <v/>
      </c>
      <c r="D172" s="49" t="str">
        <f>IF(ISBLANK(BurstClassHr189[[#This Row],[%Spikes in Bursts-All]]),"",IF(BurstClassHr189[[#This Row],[%Spikes in Bursts-All]]&lt;$C$3,"LB","HB"))</f>
        <v/>
      </c>
      <c r="E172" s="50" t="str">
        <f t="shared" si="2"/>
        <v/>
      </c>
      <c r="F172"/>
      <c r="G172"/>
      <c r="H172"/>
      <c r="I172"/>
      <c r="J172"/>
      <c r="K172"/>
      <c r="L172"/>
      <c r="M172"/>
      <c r="N172"/>
      <c r="O172"/>
    </row>
    <row r="173" spans="3:15" x14ac:dyDescent="0.3">
      <c r="C173" s="49" t="str">
        <f>IF(ISBLANK(BurstClassHr189[[#This Row],[Spk/sec-Average]]),"",IF(BurstClassHr189[[#This Row],[Spk/sec-Average]]&lt;$B$3,"LF","HF"))</f>
        <v/>
      </c>
      <c r="D173" s="49" t="str">
        <f>IF(ISBLANK(BurstClassHr189[[#This Row],[%Spikes in Bursts-All]]),"",IF(BurstClassHr189[[#This Row],[%Spikes in Bursts-All]]&lt;$C$3,"LB","HB"))</f>
        <v/>
      </c>
      <c r="E173" s="50" t="str">
        <f t="shared" si="2"/>
        <v/>
      </c>
      <c r="F173"/>
      <c r="G173"/>
      <c r="H173"/>
      <c r="I173"/>
      <c r="J173"/>
      <c r="K173"/>
      <c r="L173"/>
      <c r="M173"/>
      <c r="N173"/>
      <c r="O173"/>
    </row>
    <row r="174" spans="3:15" x14ac:dyDescent="0.3">
      <c r="C174" s="49" t="str">
        <f>IF(ISBLANK(BurstClassHr189[[#This Row],[Spk/sec-Average]]),"",IF(BurstClassHr189[[#This Row],[Spk/sec-Average]]&lt;$B$3,"LF","HF"))</f>
        <v/>
      </c>
      <c r="D174" s="49" t="str">
        <f>IF(ISBLANK(BurstClassHr189[[#This Row],[%Spikes in Bursts-All]]),"",IF(BurstClassHr189[[#This Row],[%Spikes in Bursts-All]]&lt;$C$3,"LB","HB"))</f>
        <v/>
      </c>
      <c r="E174" s="50" t="str">
        <f t="shared" si="2"/>
        <v/>
      </c>
      <c r="F174"/>
      <c r="G174"/>
      <c r="H174"/>
      <c r="I174"/>
      <c r="J174"/>
      <c r="K174"/>
      <c r="L174"/>
      <c r="M174"/>
      <c r="N174"/>
      <c r="O174"/>
    </row>
    <row r="175" spans="3:15" x14ac:dyDescent="0.3">
      <c r="C175" s="49" t="str">
        <f>IF(ISBLANK(BurstClassHr189[[#This Row],[Spk/sec-Average]]),"",IF(BurstClassHr189[[#This Row],[Spk/sec-Average]]&lt;$B$3,"LF","HF"))</f>
        <v/>
      </c>
      <c r="D175" s="49" t="str">
        <f>IF(ISBLANK(BurstClassHr189[[#This Row],[%Spikes in Bursts-All]]),"",IF(BurstClassHr189[[#This Row],[%Spikes in Bursts-All]]&lt;$C$3,"LB","HB"))</f>
        <v/>
      </c>
      <c r="E175" s="50" t="str">
        <f t="shared" si="2"/>
        <v/>
      </c>
      <c r="F175"/>
      <c r="G175"/>
      <c r="H175"/>
      <c r="I175"/>
      <c r="J175"/>
      <c r="K175"/>
      <c r="L175"/>
      <c r="M175"/>
      <c r="N175"/>
      <c r="O175"/>
    </row>
    <row r="176" spans="3:15" x14ac:dyDescent="0.3">
      <c r="C176" s="49" t="str">
        <f>IF(ISBLANK(BurstClassHr189[[#This Row],[Spk/sec-Average]]),"",IF(BurstClassHr189[[#This Row],[Spk/sec-Average]]&lt;$B$3,"LF","HF"))</f>
        <v/>
      </c>
      <c r="D176" s="49" t="str">
        <f>IF(ISBLANK(BurstClassHr189[[#This Row],[%Spikes in Bursts-All]]),"",IF(BurstClassHr189[[#This Row],[%Spikes in Bursts-All]]&lt;$C$3,"LB","HB"))</f>
        <v/>
      </c>
      <c r="E176" s="50" t="str">
        <f t="shared" si="2"/>
        <v/>
      </c>
      <c r="F176"/>
      <c r="G176"/>
      <c r="H176"/>
      <c r="I176"/>
      <c r="J176"/>
      <c r="K176"/>
      <c r="L176"/>
      <c r="M176"/>
      <c r="N176"/>
      <c r="O176"/>
    </row>
    <row r="177" spans="3:15" x14ac:dyDescent="0.3">
      <c r="C177" s="49" t="str">
        <f>IF(ISBLANK(BurstClassHr189[[#This Row],[Spk/sec-Average]]),"",IF(BurstClassHr189[[#This Row],[Spk/sec-Average]]&lt;$B$3,"LF","HF"))</f>
        <v/>
      </c>
      <c r="D177" s="49" t="str">
        <f>IF(ISBLANK(BurstClassHr189[[#This Row],[%Spikes in Bursts-All]]),"",IF(BurstClassHr189[[#This Row],[%Spikes in Bursts-All]]&lt;$C$3,"LB","HB"))</f>
        <v/>
      </c>
      <c r="E177" s="50" t="str">
        <f t="shared" si="2"/>
        <v/>
      </c>
      <c r="F177"/>
      <c r="G177"/>
      <c r="H177"/>
      <c r="I177"/>
      <c r="J177"/>
      <c r="K177"/>
      <c r="L177"/>
      <c r="M177"/>
      <c r="N177"/>
      <c r="O177"/>
    </row>
    <row r="178" spans="3:15" x14ac:dyDescent="0.3">
      <c r="C178" s="49" t="str">
        <f>IF(ISBLANK(BurstClassHr189[[#This Row],[Spk/sec-Average]]),"",IF(BurstClassHr189[[#This Row],[Spk/sec-Average]]&lt;$B$3,"LF","HF"))</f>
        <v/>
      </c>
      <c r="D178" s="49" t="str">
        <f>IF(ISBLANK(BurstClassHr189[[#This Row],[%Spikes in Bursts-All]]),"",IF(BurstClassHr189[[#This Row],[%Spikes in Bursts-All]]&lt;$C$3,"LB","HB"))</f>
        <v/>
      </c>
      <c r="E178" s="50" t="str">
        <f t="shared" si="2"/>
        <v/>
      </c>
      <c r="F178"/>
      <c r="G178"/>
      <c r="H178"/>
      <c r="I178"/>
      <c r="J178"/>
      <c r="K178"/>
      <c r="L178"/>
      <c r="M178"/>
      <c r="N178"/>
      <c r="O178"/>
    </row>
    <row r="179" spans="3:15" x14ac:dyDescent="0.3">
      <c r="C179" s="49" t="str">
        <f>IF(ISBLANK(BurstClassHr189[[#This Row],[Spk/sec-Average]]),"",IF(BurstClassHr189[[#This Row],[Spk/sec-Average]]&lt;$B$3,"LF","HF"))</f>
        <v/>
      </c>
      <c r="D179" s="49" t="str">
        <f>IF(ISBLANK(BurstClassHr189[[#This Row],[%Spikes in Bursts-All]]),"",IF(BurstClassHr189[[#This Row],[%Spikes in Bursts-All]]&lt;$C$3,"LB","HB"))</f>
        <v/>
      </c>
      <c r="E179" s="50" t="str">
        <f t="shared" si="2"/>
        <v/>
      </c>
      <c r="F179"/>
      <c r="G179"/>
      <c r="H179"/>
      <c r="I179"/>
      <c r="J179"/>
      <c r="K179"/>
      <c r="L179"/>
      <c r="M179"/>
      <c r="N179"/>
      <c r="O179"/>
    </row>
    <row r="180" spans="3:15" x14ac:dyDescent="0.3">
      <c r="C180" s="49" t="str">
        <f>IF(ISBLANK(BurstClassHr189[[#This Row],[Spk/sec-Average]]),"",IF(BurstClassHr189[[#This Row],[Spk/sec-Average]]&lt;$B$3,"LF","HF"))</f>
        <v/>
      </c>
      <c r="D180" s="49" t="str">
        <f>IF(ISBLANK(BurstClassHr189[[#This Row],[%Spikes in Bursts-All]]),"",IF(BurstClassHr189[[#This Row],[%Spikes in Bursts-All]]&lt;$C$3,"LB","HB"))</f>
        <v/>
      </c>
      <c r="E180" s="50" t="str">
        <f t="shared" si="2"/>
        <v/>
      </c>
      <c r="F180"/>
      <c r="G180"/>
      <c r="H180"/>
      <c r="I180"/>
      <c r="J180"/>
      <c r="K180"/>
      <c r="L180"/>
      <c r="M180"/>
      <c r="N180"/>
      <c r="O180"/>
    </row>
    <row r="181" spans="3:15" x14ac:dyDescent="0.3">
      <c r="C181" s="49" t="str">
        <f>IF(ISBLANK(BurstClassHr189[[#This Row],[Spk/sec-Average]]),"",IF(BurstClassHr189[[#This Row],[Spk/sec-Average]]&lt;$B$3,"LF","HF"))</f>
        <v/>
      </c>
      <c r="D181" s="49" t="str">
        <f>IF(ISBLANK(BurstClassHr189[[#This Row],[%Spikes in Bursts-All]]),"",IF(BurstClassHr189[[#This Row],[%Spikes in Bursts-All]]&lt;$C$3,"LB","HB"))</f>
        <v/>
      </c>
      <c r="E181" s="50" t="str">
        <f t="shared" si="2"/>
        <v/>
      </c>
      <c r="F181"/>
      <c r="G181"/>
      <c r="H181"/>
      <c r="I181"/>
      <c r="J181"/>
      <c r="K181"/>
      <c r="L181"/>
      <c r="M181"/>
      <c r="N181"/>
      <c r="O181"/>
    </row>
    <row r="182" spans="3:15" x14ac:dyDescent="0.3">
      <c r="C182" s="49" t="str">
        <f>IF(ISBLANK(BurstClassHr189[[#This Row],[Spk/sec-Average]]),"",IF(BurstClassHr189[[#This Row],[Spk/sec-Average]]&lt;$B$3,"LF","HF"))</f>
        <v/>
      </c>
      <c r="D182" s="49" t="str">
        <f>IF(ISBLANK(BurstClassHr189[[#This Row],[%Spikes in Bursts-All]]),"",IF(BurstClassHr189[[#This Row],[%Spikes in Bursts-All]]&lt;$C$3,"LB","HB"))</f>
        <v/>
      </c>
      <c r="E182" s="50" t="str">
        <f t="shared" si="2"/>
        <v/>
      </c>
      <c r="F182"/>
      <c r="G182"/>
      <c r="H182"/>
      <c r="I182"/>
      <c r="J182"/>
      <c r="K182"/>
      <c r="L182"/>
      <c r="M182"/>
      <c r="N182"/>
      <c r="O182"/>
    </row>
    <row r="183" spans="3:15" x14ac:dyDescent="0.3">
      <c r="C183" s="49" t="str">
        <f>IF(ISBLANK(BurstClassHr189[[#This Row],[Spk/sec-Average]]),"",IF(BurstClassHr189[[#This Row],[Spk/sec-Average]]&lt;$B$3,"LF","HF"))</f>
        <v/>
      </c>
      <c r="D183" s="49" t="str">
        <f>IF(ISBLANK(BurstClassHr189[[#This Row],[%Spikes in Bursts-All]]),"",IF(BurstClassHr189[[#This Row],[%Spikes in Bursts-All]]&lt;$C$3,"LB","HB"))</f>
        <v/>
      </c>
      <c r="E183" s="50" t="str">
        <f t="shared" si="2"/>
        <v/>
      </c>
      <c r="F183"/>
      <c r="G183"/>
      <c r="H183"/>
      <c r="I183"/>
      <c r="J183"/>
      <c r="K183"/>
      <c r="L183"/>
      <c r="M183"/>
      <c r="N183"/>
      <c r="O183"/>
    </row>
    <row r="184" spans="3:15" x14ac:dyDescent="0.3">
      <c r="C184" s="49" t="str">
        <f>IF(ISBLANK(BurstClassHr189[[#This Row],[Spk/sec-Average]]),"",IF(BurstClassHr189[[#This Row],[Spk/sec-Average]]&lt;$B$3,"LF","HF"))</f>
        <v/>
      </c>
      <c r="D184" s="49" t="str">
        <f>IF(ISBLANK(BurstClassHr189[[#This Row],[%Spikes in Bursts-All]]),"",IF(BurstClassHr189[[#This Row],[%Spikes in Bursts-All]]&lt;$C$3,"LB","HB"))</f>
        <v/>
      </c>
      <c r="E184" s="50" t="str">
        <f t="shared" si="2"/>
        <v/>
      </c>
      <c r="F184"/>
      <c r="G184"/>
      <c r="H184"/>
      <c r="I184"/>
      <c r="J184"/>
      <c r="K184"/>
      <c r="L184"/>
      <c r="M184"/>
      <c r="N184"/>
      <c r="O184"/>
    </row>
    <row r="185" spans="3:15" x14ac:dyDescent="0.3">
      <c r="C185" s="49" t="str">
        <f>IF(ISBLANK(BurstClassHr189[[#This Row],[Spk/sec-Average]]),"",IF(BurstClassHr189[[#This Row],[Spk/sec-Average]]&lt;$B$3,"LF","HF"))</f>
        <v/>
      </c>
      <c r="D185" s="49" t="str">
        <f>IF(ISBLANK(BurstClassHr189[[#This Row],[%Spikes in Bursts-All]]),"",IF(BurstClassHr189[[#This Row],[%Spikes in Bursts-All]]&lt;$C$3,"LB","HB"))</f>
        <v/>
      </c>
      <c r="E185" s="50" t="str">
        <f t="shared" si="2"/>
        <v/>
      </c>
      <c r="F185"/>
      <c r="G185"/>
      <c r="H185"/>
      <c r="I185"/>
      <c r="J185"/>
      <c r="K185"/>
      <c r="L185"/>
      <c r="M185"/>
      <c r="N185"/>
      <c r="O185"/>
    </row>
    <row r="186" spans="3:15" x14ac:dyDescent="0.3">
      <c r="C186" s="49" t="str">
        <f>IF(ISBLANK(BurstClassHr189[[#This Row],[Spk/sec-Average]]),"",IF(BurstClassHr189[[#This Row],[Spk/sec-Average]]&lt;$B$3,"LF","HF"))</f>
        <v/>
      </c>
      <c r="D186" s="49" t="str">
        <f>IF(ISBLANK(BurstClassHr189[[#This Row],[%Spikes in Bursts-All]]),"",IF(BurstClassHr189[[#This Row],[%Spikes in Bursts-All]]&lt;$C$3,"LB","HB"))</f>
        <v/>
      </c>
      <c r="E186" s="50" t="str">
        <f t="shared" si="2"/>
        <v/>
      </c>
      <c r="F186"/>
      <c r="G186"/>
      <c r="H186"/>
      <c r="I186"/>
      <c r="J186"/>
      <c r="K186"/>
      <c r="L186"/>
      <c r="M186"/>
      <c r="N186"/>
      <c r="O186"/>
    </row>
    <row r="187" spans="3:15" x14ac:dyDescent="0.3">
      <c r="C187" s="49" t="str">
        <f>IF(ISBLANK(BurstClassHr189[[#This Row],[Spk/sec-Average]]),"",IF(BurstClassHr189[[#This Row],[Spk/sec-Average]]&lt;$B$3,"LF","HF"))</f>
        <v/>
      </c>
      <c r="D187" s="49" t="str">
        <f>IF(ISBLANK(BurstClassHr189[[#This Row],[%Spikes in Bursts-All]]),"",IF(BurstClassHr189[[#This Row],[%Spikes in Bursts-All]]&lt;$C$3,"LB","HB"))</f>
        <v/>
      </c>
      <c r="E187" s="50" t="str">
        <f t="shared" si="2"/>
        <v/>
      </c>
      <c r="F187"/>
      <c r="G187"/>
      <c r="H187"/>
      <c r="I187"/>
      <c r="J187"/>
      <c r="K187"/>
      <c r="L187"/>
      <c r="M187"/>
      <c r="N187"/>
      <c r="O187"/>
    </row>
    <row r="188" spans="3:15" x14ac:dyDescent="0.3">
      <c r="C188" s="49" t="str">
        <f>IF(ISBLANK(BurstClassHr189[[#This Row],[Spk/sec-Average]]),"",IF(BurstClassHr189[[#This Row],[Spk/sec-Average]]&lt;$B$3,"LF","HF"))</f>
        <v/>
      </c>
      <c r="D188" s="49" t="str">
        <f>IF(ISBLANK(BurstClassHr189[[#This Row],[%Spikes in Bursts-All]]),"",IF(BurstClassHr189[[#This Row],[%Spikes in Bursts-All]]&lt;$C$3,"LB","HB"))</f>
        <v/>
      </c>
      <c r="E188" s="50" t="str">
        <f t="shared" si="2"/>
        <v/>
      </c>
      <c r="F188"/>
      <c r="G188"/>
      <c r="H188"/>
      <c r="I188"/>
      <c r="J188"/>
      <c r="K188"/>
      <c r="L188"/>
      <c r="M188"/>
      <c r="N188"/>
      <c r="O188"/>
    </row>
    <row r="189" spans="3:15" x14ac:dyDescent="0.3">
      <c r="C189" s="49" t="str">
        <f>IF(ISBLANK(BurstClassHr189[[#This Row],[Spk/sec-Average]]),"",IF(BurstClassHr189[[#This Row],[Spk/sec-Average]]&lt;$B$3,"LF","HF"))</f>
        <v/>
      </c>
      <c r="D189" s="49" t="str">
        <f>IF(ISBLANK(BurstClassHr189[[#This Row],[%Spikes in Bursts-All]]),"",IF(BurstClassHr189[[#This Row],[%Spikes in Bursts-All]]&lt;$C$3,"LB","HB"))</f>
        <v/>
      </c>
      <c r="E189" s="50" t="str">
        <f t="shared" si="2"/>
        <v/>
      </c>
      <c r="F189"/>
      <c r="G189"/>
      <c r="H189"/>
      <c r="I189"/>
      <c r="J189"/>
      <c r="K189"/>
      <c r="L189"/>
      <c r="M189"/>
      <c r="N189"/>
      <c r="O189"/>
    </row>
    <row r="190" spans="3:15" x14ac:dyDescent="0.3">
      <c r="C190" s="49" t="str">
        <f>IF(ISBLANK(BurstClassHr189[[#This Row],[Spk/sec-Average]]),"",IF(BurstClassHr189[[#This Row],[Spk/sec-Average]]&lt;$B$3,"LF","HF"))</f>
        <v/>
      </c>
      <c r="D190" s="49" t="str">
        <f>IF(ISBLANK(BurstClassHr189[[#This Row],[%Spikes in Bursts-All]]),"",IF(BurstClassHr189[[#This Row],[%Spikes in Bursts-All]]&lt;$C$3,"LB","HB"))</f>
        <v/>
      </c>
      <c r="E190" s="50" t="str">
        <f t="shared" si="2"/>
        <v/>
      </c>
      <c r="F190"/>
      <c r="G190"/>
      <c r="H190"/>
      <c r="I190"/>
      <c r="J190"/>
      <c r="K190"/>
      <c r="L190"/>
      <c r="M190"/>
      <c r="N190"/>
      <c r="O190"/>
    </row>
    <row r="191" spans="3:15" x14ac:dyDescent="0.3">
      <c r="C191" s="49" t="str">
        <f>IF(ISBLANK(BurstClassHr189[[#This Row],[Spk/sec-Average]]),"",IF(BurstClassHr189[[#This Row],[Spk/sec-Average]]&lt;$B$3,"LF","HF"))</f>
        <v/>
      </c>
      <c r="D191" s="49" t="str">
        <f>IF(ISBLANK(BurstClassHr189[[#This Row],[%Spikes in Bursts-All]]),"",IF(BurstClassHr189[[#This Row],[%Spikes in Bursts-All]]&lt;$C$3,"LB","HB"))</f>
        <v/>
      </c>
      <c r="E191" s="50" t="str">
        <f t="shared" si="2"/>
        <v/>
      </c>
      <c r="F191"/>
      <c r="G191"/>
      <c r="H191"/>
      <c r="I191"/>
      <c r="J191"/>
      <c r="K191"/>
      <c r="L191"/>
      <c r="M191"/>
      <c r="N191"/>
      <c r="O191"/>
    </row>
    <row r="192" spans="3:15" x14ac:dyDescent="0.3">
      <c r="C192" s="49" t="str">
        <f>IF(ISBLANK(BurstClassHr189[[#This Row],[Spk/sec-Average]]),"",IF(BurstClassHr189[[#This Row],[Spk/sec-Average]]&lt;$B$3,"LF","HF"))</f>
        <v/>
      </c>
      <c r="D192" s="49" t="str">
        <f>IF(ISBLANK(BurstClassHr189[[#This Row],[%Spikes in Bursts-All]]),"",IF(BurstClassHr189[[#This Row],[%Spikes in Bursts-All]]&lt;$C$3,"LB","HB"))</f>
        <v/>
      </c>
      <c r="E192" s="50" t="str">
        <f t="shared" si="2"/>
        <v/>
      </c>
      <c r="F192"/>
      <c r="G192"/>
      <c r="H192"/>
      <c r="I192"/>
      <c r="J192"/>
      <c r="K192"/>
      <c r="L192"/>
      <c r="M192"/>
      <c r="N192"/>
      <c r="O192"/>
    </row>
    <row r="193" spans="3:16" x14ac:dyDescent="0.3">
      <c r="C193" s="49" t="str">
        <f>IF(ISBLANK(BurstClassHr189[[#This Row],[Spk/sec-Average]]),"",IF(BurstClassHr189[[#This Row],[Spk/sec-Average]]&lt;$B$3,"LF","HF"))</f>
        <v/>
      </c>
      <c r="D193" s="49" t="str">
        <f>IF(ISBLANK(BurstClassHr189[[#This Row],[%Spikes in Bursts-All]]),"",IF(BurstClassHr189[[#This Row],[%Spikes in Bursts-All]]&lt;$C$3,"LB","HB"))</f>
        <v/>
      </c>
      <c r="E193" s="50" t="str">
        <f t="shared" si="2"/>
        <v/>
      </c>
      <c r="F193"/>
      <c r="G193"/>
      <c r="H193"/>
      <c r="I193"/>
      <c r="J193"/>
      <c r="K193"/>
      <c r="L193"/>
      <c r="M193"/>
      <c r="N193"/>
      <c r="O193"/>
    </row>
    <row r="194" spans="3:16" x14ac:dyDescent="0.3">
      <c r="C194" s="49" t="str">
        <f>IF(ISBLANK(BurstClassHr189[[#This Row],[Spk/sec-Average]]),"",IF(BurstClassHr189[[#This Row],[Spk/sec-Average]]&lt;$B$3,"LF","HF"))</f>
        <v/>
      </c>
      <c r="D194" s="49" t="str">
        <f>IF(ISBLANK(BurstClassHr189[[#This Row],[%Spikes in Bursts-All]]),"",IF(BurstClassHr189[[#This Row],[%Spikes in Bursts-All]]&lt;$C$3,"LB","HB"))</f>
        <v/>
      </c>
      <c r="E194" s="50" t="str">
        <f t="shared" si="2"/>
        <v/>
      </c>
      <c r="F194"/>
      <c r="G194"/>
      <c r="H194"/>
      <c r="I194"/>
      <c r="J194"/>
      <c r="K194"/>
      <c r="L194"/>
      <c r="M194"/>
      <c r="N194"/>
      <c r="O194"/>
    </row>
    <row r="195" spans="3:16" x14ac:dyDescent="0.3">
      <c r="C195" s="49" t="str">
        <f>IF(ISBLANK(BurstClassHr189[[#This Row],[Spk/sec-Average]]),"",IF(BurstClassHr189[[#This Row],[Spk/sec-Average]]&lt;$B$3,"LF","HF"))</f>
        <v/>
      </c>
      <c r="D195" s="49" t="str">
        <f>IF(ISBLANK(BurstClassHr189[[#This Row],[%Spikes in Bursts-All]]),"",IF(BurstClassHr189[[#This Row],[%Spikes in Bursts-All]]&lt;$C$3,"LB","HB"))</f>
        <v/>
      </c>
      <c r="E195" s="50" t="str">
        <f t="shared" si="2"/>
        <v/>
      </c>
      <c r="F195"/>
      <c r="G195"/>
      <c r="H195"/>
      <c r="I195"/>
      <c r="J195"/>
      <c r="K195"/>
      <c r="L195"/>
      <c r="M195"/>
      <c r="N195"/>
      <c r="O195"/>
    </row>
    <row r="196" spans="3:16" x14ac:dyDescent="0.3">
      <c r="C196" s="49" t="str">
        <f>IF(ISBLANK(BurstClassHr189[[#This Row],[Spk/sec-Average]]),"",IF(BurstClassHr189[[#This Row],[Spk/sec-Average]]&lt;$B$3,"LF","HF"))</f>
        <v/>
      </c>
      <c r="D196" s="49" t="str">
        <f>IF(ISBLANK(BurstClassHr189[[#This Row],[%Spikes in Bursts-All]]),"",IF(BurstClassHr189[[#This Row],[%Spikes in Bursts-All]]&lt;$C$3,"LB","HB"))</f>
        <v/>
      </c>
      <c r="E196" s="50" t="str">
        <f t="shared" si="2"/>
        <v/>
      </c>
      <c r="F196"/>
      <c r="G196"/>
      <c r="H196"/>
      <c r="I196"/>
      <c r="J196"/>
      <c r="K196"/>
      <c r="L196"/>
      <c r="M196"/>
      <c r="N196"/>
      <c r="O196"/>
    </row>
    <row r="197" spans="3:16" x14ac:dyDescent="0.3">
      <c r="C197" s="49" t="str">
        <f>IF(ISBLANK(BurstClassHr189[[#This Row],[Spk/sec-Average]]),"",IF(BurstClassHr189[[#This Row],[Spk/sec-Average]]&lt;$B$3,"LF","HF"))</f>
        <v/>
      </c>
      <c r="D197" s="49" t="str">
        <f>IF(ISBLANK(BurstClassHr189[[#This Row],[%Spikes in Bursts-All]]),"",IF(BurstClassHr189[[#This Row],[%Spikes in Bursts-All]]&lt;$C$3,"LB","HB"))</f>
        <v/>
      </c>
      <c r="E197" s="50" t="str">
        <f t="shared" si="2"/>
        <v/>
      </c>
      <c r="F197"/>
      <c r="G197"/>
      <c r="H197"/>
      <c r="I197"/>
      <c r="J197"/>
      <c r="K197"/>
      <c r="L197"/>
      <c r="M197"/>
      <c r="N197"/>
      <c r="O197"/>
    </row>
    <row r="198" spans="3:16" x14ac:dyDescent="0.3">
      <c r="C198" s="49" t="str">
        <f>IF(ISBLANK(BurstClassHr189[[#This Row],[Spk/sec-Average]]),"",IF(BurstClassHr189[[#This Row],[Spk/sec-Average]]&lt;$B$3,"LF","HF"))</f>
        <v/>
      </c>
      <c r="D198" s="49" t="str">
        <f>IF(ISBLANK(BurstClassHr189[[#This Row],[%Spikes in Bursts-All]]),"",IF(BurstClassHr189[[#This Row],[%Spikes in Bursts-All]]&lt;$C$3,"LB","HB"))</f>
        <v/>
      </c>
      <c r="E198" s="50" t="str">
        <f t="shared" si="2"/>
        <v/>
      </c>
      <c r="F198"/>
      <c r="G198"/>
      <c r="H198"/>
      <c r="I198"/>
      <c r="J198"/>
      <c r="K198"/>
      <c r="L198"/>
      <c r="M198"/>
      <c r="N198"/>
      <c r="O198"/>
      <c r="P198" s="1" t="s">
        <v>44</v>
      </c>
    </row>
    <row r="199" spans="3:16" x14ac:dyDescent="0.3">
      <c r="C199" s="49" t="str">
        <f>IF(ISBLANK(BurstClassHr189[[#This Row],[Spk/sec-Average]]),"",IF(BurstClassHr189[[#This Row],[Spk/sec-Average]]&lt;$B$3,"LF","HF"))</f>
        <v/>
      </c>
      <c r="D199" s="49" t="str">
        <f>IF(ISBLANK(BurstClassHr189[[#This Row],[%Spikes in Bursts-All]]),"",IF(BurstClassHr189[[#This Row],[%Spikes in Bursts-All]]&lt;$C$3,"LB","HB"))</f>
        <v/>
      </c>
      <c r="E199" s="50" t="str">
        <f t="shared" si="2"/>
        <v/>
      </c>
      <c r="F199"/>
      <c r="G199"/>
      <c r="H199"/>
      <c r="I199"/>
      <c r="J199"/>
      <c r="K199"/>
      <c r="L199"/>
      <c r="M199"/>
      <c r="N199"/>
      <c r="O199"/>
    </row>
    <row r="200" spans="3:16" x14ac:dyDescent="0.3">
      <c r="C200" s="49" t="str">
        <f>IF(ISBLANK(BurstClassHr189[[#This Row],[Spk/sec-Average]]),"",IF(BurstClassHr189[[#This Row],[Spk/sec-Average]]&lt;$B$3,"LF","HF"))</f>
        <v/>
      </c>
      <c r="D200" s="49" t="str">
        <f>IF(ISBLANK(BurstClassHr189[[#This Row],[%Spikes in Bursts-All]]),"",IF(BurstClassHr189[[#This Row],[%Spikes in Bursts-All]]&lt;$C$3,"LB","HB"))</f>
        <v/>
      </c>
      <c r="E200" s="50" t="str">
        <f t="shared" si="2"/>
        <v/>
      </c>
      <c r="F200"/>
      <c r="G200"/>
      <c r="H200"/>
      <c r="I200"/>
      <c r="J200"/>
      <c r="K200"/>
      <c r="L200"/>
      <c r="M200"/>
      <c r="N200"/>
      <c r="O200"/>
    </row>
    <row r="201" spans="3:16" x14ac:dyDescent="0.3">
      <c r="C201" s="49" t="str">
        <f>IF(ISBLANK(BurstClassHr189[[#This Row],[Spk/sec-Average]]),"",IF(BurstClassHr189[[#This Row],[Spk/sec-Average]]&lt;$B$3,"LF","HF"))</f>
        <v/>
      </c>
      <c r="D201" s="49" t="str">
        <f>IF(ISBLANK(BurstClassHr189[[#This Row],[%Spikes in Bursts-All]]),"",IF(BurstClassHr189[[#This Row],[%Spikes in Bursts-All]]&lt;$C$3,"LB","HB"))</f>
        <v/>
      </c>
      <c r="E201" s="50" t="str">
        <f t="shared" si="2"/>
        <v/>
      </c>
      <c r="F201"/>
      <c r="G201"/>
      <c r="H201"/>
      <c r="I201"/>
      <c r="J201"/>
      <c r="K201"/>
      <c r="L201"/>
      <c r="M201"/>
      <c r="N201"/>
      <c r="O201"/>
    </row>
    <row r="202" spans="3:16" x14ac:dyDescent="0.3">
      <c r="C202" s="49" t="str">
        <f>IF(ISBLANK(BurstClassHr189[[#This Row],[Spk/sec-Average]]),"",IF(BurstClassHr189[[#This Row],[Spk/sec-Average]]&lt;$B$3,"LF","HF"))</f>
        <v/>
      </c>
      <c r="D202" s="49" t="str">
        <f>IF(ISBLANK(BurstClassHr189[[#This Row],[%Spikes in Bursts-All]]),"",IF(BurstClassHr189[[#This Row],[%Spikes in Bursts-All]]&lt;$C$3,"LB","HB"))</f>
        <v/>
      </c>
      <c r="E202" s="50" t="str">
        <f t="shared" si="2"/>
        <v/>
      </c>
      <c r="F202"/>
      <c r="G202"/>
      <c r="H202"/>
      <c r="I202"/>
      <c r="J202"/>
      <c r="K202"/>
      <c r="L202"/>
      <c r="M202"/>
      <c r="N202"/>
      <c r="O202"/>
    </row>
    <row r="203" spans="3:16" x14ac:dyDescent="0.3">
      <c r="C203" s="49" t="str">
        <f>IF(ISBLANK(BurstClassHr189[[#This Row],[Spk/sec-Average]]),"",IF(BurstClassHr189[[#This Row],[Spk/sec-Average]]&lt;$B$3,"LF","HF"))</f>
        <v/>
      </c>
      <c r="D203" s="49" t="str">
        <f>IF(ISBLANK(BurstClassHr189[[#This Row],[%Spikes in Bursts-All]]),"",IF(BurstClassHr189[[#This Row],[%Spikes in Bursts-All]]&lt;$C$3,"LB","HB"))</f>
        <v/>
      </c>
      <c r="E203" s="50" t="str">
        <f t="shared" si="2"/>
        <v/>
      </c>
      <c r="F203"/>
      <c r="G203"/>
      <c r="H203"/>
      <c r="I203"/>
      <c r="J203"/>
      <c r="K203"/>
      <c r="L203"/>
      <c r="M203"/>
      <c r="N203"/>
      <c r="O203"/>
    </row>
    <row r="204" spans="3:16" x14ac:dyDescent="0.3">
      <c r="C204" s="49" t="str">
        <f>IF(ISBLANK(BurstClassHr189[[#This Row],[Spk/sec-Average]]),"",IF(BurstClassHr189[[#This Row],[Spk/sec-Average]]&lt;$B$3,"LF","HF"))</f>
        <v/>
      </c>
      <c r="D204" s="49" t="str">
        <f>IF(ISBLANK(BurstClassHr189[[#This Row],[%Spikes in Bursts-All]]),"",IF(BurstClassHr189[[#This Row],[%Spikes in Bursts-All]]&lt;$C$3,"LB","HB"))</f>
        <v/>
      </c>
      <c r="E204" s="50" t="str">
        <f t="shared" si="2"/>
        <v/>
      </c>
      <c r="F204"/>
      <c r="G204"/>
      <c r="H204"/>
      <c r="I204"/>
      <c r="J204"/>
      <c r="K204"/>
      <c r="L204"/>
      <c r="M204"/>
      <c r="N204"/>
      <c r="O204"/>
    </row>
    <row r="205" spans="3:16" x14ac:dyDescent="0.3">
      <c r="C205" s="49" t="str">
        <f>IF(ISBLANK(BurstClassHr189[[#This Row],[Spk/sec-Average]]),"",IF(BurstClassHr189[[#This Row],[Spk/sec-Average]]&lt;$B$3,"LF","HF"))</f>
        <v/>
      </c>
      <c r="D205" s="49" t="str">
        <f>IF(ISBLANK(BurstClassHr189[[#This Row],[%Spikes in Bursts-All]]),"",IF(BurstClassHr189[[#This Row],[%Spikes in Bursts-All]]&lt;$C$3,"LB","HB"))</f>
        <v/>
      </c>
      <c r="E205" s="50" t="str">
        <f t="shared" si="2"/>
        <v/>
      </c>
      <c r="F205"/>
      <c r="G205"/>
      <c r="H205"/>
      <c r="I205"/>
      <c r="J205"/>
      <c r="K205"/>
      <c r="L205"/>
      <c r="M205"/>
      <c r="N205"/>
      <c r="O205"/>
    </row>
    <row r="206" spans="3:16" x14ac:dyDescent="0.3">
      <c r="C206" s="49" t="str">
        <f>IF(ISBLANK(BurstClassHr189[[#This Row],[Spk/sec-Average]]),"",IF(BurstClassHr189[[#This Row],[Spk/sec-Average]]&lt;$B$3,"LF","HF"))</f>
        <v/>
      </c>
      <c r="D206" s="49" t="str">
        <f>IF(ISBLANK(BurstClassHr189[[#This Row],[%Spikes in Bursts-All]]),"",IF(BurstClassHr189[[#This Row],[%Spikes in Bursts-All]]&lt;$C$3,"LB","HB"))</f>
        <v/>
      </c>
      <c r="E206" s="50" t="str">
        <f t="shared" si="2"/>
        <v/>
      </c>
      <c r="F206"/>
      <c r="G206"/>
      <c r="H206"/>
      <c r="I206"/>
      <c r="J206"/>
      <c r="K206"/>
      <c r="L206"/>
      <c r="M206"/>
      <c r="N206"/>
      <c r="O206"/>
    </row>
    <row r="207" spans="3:16" x14ac:dyDescent="0.3">
      <c r="C207" s="49" t="str">
        <f>IF(ISBLANK(BurstClassHr189[[#This Row],[Spk/sec-Average]]),"",IF(BurstClassHr189[[#This Row],[Spk/sec-Average]]&lt;$B$3,"LF","HF"))</f>
        <v/>
      </c>
      <c r="D207" s="49" t="str">
        <f>IF(ISBLANK(BurstClassHr189[[#This Row],[%Spikes in Bursts-All]]),"",IF(BurstClassHr189[[#This Row],[%Spikes in Bursts-All]]&lt;$C$3,"LB","HB"))</f>
        <v/>
      </c>
      <c r="E207" s="50" t="str">
        <f t="shared" si="2"/>
        <v/>
      </c>
      <c r="F207"/>
      <c r="G207"/>
      <c r="H207"/>
      <c r="I207"/>
      <c r="J207"/>
      <c r="K207"/>
      <c r="L207"/>
      <c r="M207"/>
      <c r="N207"/>
      <c r="O207"/>
    </row>
    <row r="208" spans="3:16" x14ac:dyDescent="0.3">
      <c r="C208" s="49" t="str">
        <f>IF(ISBLANK(BurstClassHr189[[#This Row],[Spk/sec-Average]]),"",IF(BurstClassHr189[[#This Row],[Spk/sec-Average]]&lt;$B$3,"LF","HF"))</f>
        <v/>
      </c>
      <c r="D208" s="49" t="str">
        <f>IF(ISBLANK(BurstClassHr189[[#This Row],[%Spikes in Bursts-All]]),"",IF(BurstClassHr189[[#This Row],[%Spikes in Bursts-All]]&lt;$C$3,"LB","HB"))</f>
        <v/>
      </c>
      <c r="E208" s="50" t="str">
        <f t="shared" si="2"/>
        <v/>
      </c>
      <c r="F208"/>
      <c r="G208"/>
      <c r="H208"/>
      <c r="I208"/>
      <c r="J208"/>
      <c r="K208"/>
      <c r="L208"/>
      <c r="M208"/>
      <c r="N208"/>
      <c r="O208"/>
    </row>
    <row r="209" spans="3:15" x14ac:dyDescent="0.3">
      <c r="C209" s="49" t="str">
        <f>IF(ISBLANK(BurstClassHr189[[#This Row],[Spk/sec-Average]]),"",IF(BurstClassHr189[[#This Row],[Spk/sec-Average]]&lt;$B$3,"LF","HF"))</f>
        <v/>
      </c>
      <c r="D209" s="49" t="str">
        <f>IF(ISBLANK(BurstClassHr189[[#This Row],[%Spikes in Bursts-All]]),"",IF(BurstClassHr189[[#This Row],[%Spikes in Bursts-All]]&lt;$C$3,"LB","HB"))</f>
        <v/>
      </c>
      <c r="E209" s="50" t="str">
        <f t="shared" si="2"/>
        <v/>
      </c>
      <c r="F209"/>
      <c r="G209"/>
      <c r="H209"/>
      <c r="I209"/>
      <c r="J209"/>
      <c r="K209"/>
      <c r="L209"/>
      <c r="M209"/>
      <c r="N209"/>
      <c r="O209"/>
    </row>
    <row r="210" spans="3:15" x14ac:dyDescent="0.3">
      <c r="C210" s="49" t="str">
        <f>IF(ISBLANK(BurstClassHr189[[#This Row],[Spk/sec-Average]]),"",IF(BurstClassHr189[[#This Row],[Spk/sec-Average]]&lt;$B$3,"LF","HF"))</f>
        <v/>
      </c>
      <c r="D210" s="49" t="str">
        <f>IF(ISBLANK(BurstClassHr189[[#This Row],[%Spikes in Bursts-All]]),"",IF(BurstClassHr189[[#This Row],[%Spikes in Bursts-All]]&lt;$C$3,"LB","HB"))</f>
        <v/>
      </c>
      <c r="E210" s="50" t="str">
        <f t="shared" si="2"/>
        <v/>
      </c>
      <c r="F210"/>
      <c r="G210"/>
      <c r="H210"/>
      <c r="I210"/>
      <c r="J210"/>
      <c r="K210"/>
      <c r="L210"/>
      <c r="M210"/>
      <c r="N210"/>
      <c r="O210"/>
    </row>
    <row r="211" spans="3:15" x14ac:dyDescent="0.3">
      <c r="C211" s="49" t="str">
        <f>IF(ISBLANK(BurstClassHr189[[#This Row],[Spk/sec-Average]]),"",IF(BurstClassHr189[[#This Row],[Spk/sec-Average]]&lt;$B$3,"LF","HF"))</f>
        <v/>
      </c>
      <c r="D211" s="49" t="str">
        <f>IF(ISBLANK(BurstClassHr189[[#This Row],[%Spikes in Bursts-All]]),"",IF(BurstClassHr189[[#This Row],[%Spikes in Bursts-All]]&lt;$C$3,"LB","HB"))</f>
        <v/>
      </c>
      <c r="E211" s="50" t="str">
        <f t="shared" si="2"/>
        <v/>
      </c>
      <c r="F211"/>
      <c r="G211"/>
      <c r="H211"/>
      <c r="I211"/>
      <c r="J211"/>
      <c r="K211"/>
      <c r="L211"/>
      <c r="M211"/>
      <c r="N211"/>
      <c r="O211"/>
    </row>
    <row r="212" spans="3:15" x14ac:dyDescent="0.3">
      <c r="C212" s="49" t="str">
        <f>IF(ISBLANK(BurstClassHr189[[#This Row],[Spk/sec-Average]]),"",IF(BurstClassHr189[[#This Row],[Spk/sec-Average]]&lt;$B$3,"LF","HF"))</f>
        <v/>
      </c>
      <c r="D212" s="49" t="str">
        <f>IF(ISBLANK(BurstClassHr189[[#This Row],[%Spikes in Bursts-All]]),"",IF(BurstClassHr189[[#This Row],[%Spikes in Bursts-All]]&lt;$C$3,"LB","HB"))</f>
        <v/>
      </c>
      <c r="E212" s="50" t="str">
        <f t="shared" si="2"/>
        <v/>
      </c>
      <c r="F212"/>
      <c r="G212"/>
      <c r="H212"/>
      <c r="I212"/>
      <c r="J212"/>
      <c r="K212"/>
      <c r="L212"/>
      <c r="M212"/>
      <c r="N212"/>
      <c r="O212"/>
    </row>
    <row r="213" spans="3:15" x14ac:dyDescent="0.3">
      <c r="C213" s="49" t="str">
        <f>IF(ISBLANK(BurstClassHr189[[#This Row],[Spk/sec-Average]]),"",IF(BurstClassHr189[[#This Row],[Spk/sec-Average]]&lt;$B$3,"LF","HF"))</f>
        <v/>
      </c>
      <c r="D213" s="49" t="str">
        <f>IF(ISBLANK(BurstClassHr189[[#This Row],[%Spikes in Bursts-All]]),"",IF(BurstClassHr189[[#This Row],[%Spikes in Bursts-All]]&lt;$C$3,"LB","HB"))</f>
        <v/>
      </c>
      <c r="E213" s="50" t="str">
        <f t="shared" si="2"/>
        <v/>
      </c>
      <c r="F213"/>
      <c r="G213"/>
      <c r="H213"/>
      <c r="I213"/>
      <c r="J213"/>
      <c r="K213"/>
      <c r="L213"/>
      <c r="M213"/>
      <c r="N213"/>
      <c r="O213"/>
    </row>
    <row r="214" spans="3:15" x14ac:dyDescent="0.3">
      <c r="C214" s="49" t="str">
        <f>IF(ISBLANK(BurstClassHr189[[#This Row],[Spk/sec-Average]]),"",IF(BurstClassHr189[[#This Row],[Spk/sec-Average]]&lt;$B$3,"LF","HF"))</f>
        <v/>
      </c>
      <c r="D214" s="49" t="str">
        <f>IF(ISBLANK(BurstClassHr189[[#This Row],[%Spikes in Bursts-All]]),"",IF(BurstClassHr189[[#This Row],[%Spikes in Bursts-All]]&lt;$C$3,"LB","HB"))</f>
        <v/>
      </c>
      <c r="E214" s="50" t="str">
        <f t="shared" si="2"/>
        <v/>
      </c>
      <c r="F214"/>
      <c r="G214"/>
      <c r="H214"/>
      <c r="I214"/>
      <c r="J214"/>
      <c r="K214"/>
      <c r="L214"/>
      <c r="M214"/>
      <c r="N214"/>
      <c r="O214"/>
    </row>
    <row r="215" spans="3:15" x14ac:dyDescent="0.3">
      <c r="C215" s="49" t="str">
        <f>IF(ISBLANK(BurstClassHr189[[#This Row],[Spk/sec-Average]]),"",IF(BurstClassHr189[[#This Row],[Spk/sec-Average]]&lt;$B$3,"LF","HF"))</f>
        <v/>
      </c>
      <c r="D215" s="49" t="str">
        <f>IF(ISBLANK(BurstClassHr189[[#This Row],[%Spikes in Bursts-All]]),"",IF(BurstClassHr189[[#This Row],[%Spikes in Bursts-All]]&lt;$C$3,"LB","HB"))</f>
        <v/>
      </c>
      <c r="E215" s="50" t="str">
        <f t="shared" si="2"/>
        <v/>
      </c>
      <c r="F215"/>
      <c r="G215"/>
      <c r="H215"/>
      <c r="I215"/>
      <c r="J215"/>
      <c r="K215"/>
      <c r="L215"/>
      <c r="M215"/>
      <c r="N215"/>
      <c r="O215"/>
    </row>
    <row r="216" spans="3:15" x14ac:dyDescent="0.3">
      <c r="C216" s="49" t="str">
        <f>IF(ISBLANK(BurstClassHr189[[#This Row],[Spk/sec-Average]]),"",IF(BurstClassHr189[[#This Row],[Spk/sec-Average]]&lt;$B$3,"LF","HF"))</f>
        <v/>
      </c>
      <c r="D216" s="49" t="str">
        <f>IF(ISBLANK(BurstClassHr189[[#This Row],[%Spikes in Bursts-All]]),"",IF(BurstClassHr189[[#This Row],[%Spikes in Bursts-All]]&lt;$C$3,"LB","HB"))</f>
        <v/>
      </c>
      <c r="E216" s="50" t="str">
        <f t="shared" si="2"/>
        <v/>
      </c>
      <c r="F216"/>
      <c r="G216"/>
      <c r="H216"/>
      <c r="I216"/>
      <c r="J216"/>
      <c r="K216"/>
      <c r="L216"/>
      <c r="M216"/>
      <c r="N216"/>
      <c r="O216"/>
    </row>
    <row r="217" spans="3:15" x14ac:dyDescent="0.3">
      <c r="C217" s="49" t="str">
        <f>IF(ISBLANK(BurstClassHr189[[#This Row],[Spk/sec-Average]]),"",IF(BurstClassHr189[[#This Row],[Spk/sec-Average]]&lt;$B$3,"LF","HF"))</f>
        <v/>
      </c>
      <c r="D217" s="49" t="str">
        <f>IF(ISBLANK(BurstClassHr189[[#This Row],[%Spikes in Bursts-All]]),"",IF(BurstClassHr189[[#This Row],[%Spikes in Bursts-All]]&lt;$C$3,"LB","HB"))</f>
        <v/>
      </c>
      <c r="E217" s="50" t="str">
        <f t="shared" si="2"/>
        <v/>
      </c>
      <c r="F217"/>
      <c r="G217"/>
      <c r="H217"/>
      <c r="I217"/>
      <c r="J217"/>
      <c r="K217"/>
      <c r="L217"/>
      <c r="M217"/>
      <c r="N217"/>
      <c r="O217"/>
    </row>
    <row r="218" spans="3:15" x14ac:dyDescent="0.3">
      <c r="C218" s="49" t="str">
        <f>IF(ISBLANK(BurstClassHr189[[#This Row],[Spk/sec-Average]]),"",IF(BurstClassHr189[[#This Row],[Spk/sec-Average]]&lt;$B$3,"LF","HF"))</f>
        <v/>
      </c>
      <c r="D218" s="49" t="str">
        <f>IF(ISBLANK(BurstClassHr189[[#This Row],[%Spikes in Bursts-All]]),"",IF(BurstClassHr189[[#This Row],[%Spikes in Bursts-All]]&lt;$C$3,"LB","HB"))</f>
        <v/>
      </c>
      <c r="E218" s="50" t="str">
        <f t="shared" ref="E218:E281" si="3">CONCATENATE(C218,D218)</f>
        <v/>
      </c>
      <c r="F218"/>
      <c r="G218"/>
      <c r="H218"/>
      <c r="I218"/>
      <c r="J218"/>
      <c r="K218"/>
      <c r="L218"/>
      <c r="M218"/>
      <c r="N218"/>
      <c r="O218"/>
    </row>
    <row r="219" spans="3:15" x14ac:dyDescent="0.3">
      <c r="C219" s="49" t="str">
        <f>IF(ISBLANK(BurstClassHr189[[#This Row],[Spk/sec-Average]]),"",IF(BurstClassHr189[[#This Row],[Spk/sec-Average]]&lt;$B$3,"LF","HF"))</f>
        <v/>
      </c>
      <c r="D219" s="49" t="str">
        <f>IF(ISBLANK(BurstClassHr189[[#This Row],[%Spikes in Bursts-All]]),"",IF(BurstClassHr189[[#This Row],[%Spikes in Bursts-All]]&lt;$C$3,"LB","HB"))</f>
        <v/>
      </c>
      <c r="E219" s="50" t="str">
        <f t="shared" si="3"/>
        <v/>
      </c>
      <c r="F219"/>
      <c r="G219"/>
      <c r="H219"/>
      <c r="I219"/>
      <c r="J219"/>
      <c r="K219"/>
      <c r="L219"/>
      <c r="M219"/>
      <c r="N219"/>
      <c r="O219"/>
    </row>
    <row r="220" spans="3:15" x14ac:dyDescent="0.3">
      <c r="C220" s="49" t="str">
        <f>IF(ISBLANK(BurstClassHr189[[#This Row],[Spk/sec-Average]]),"",IF(BurstClassHr189[[#This Row],[Spk/sec-Average]]&lt;$B$3,"LF","HF"))</f>
        <v/>
      </c>
      <c r="D220" s="49" t="str">
        <f>IF(ISBLANK(BurstClassHr189[[#This Row],[%Spikes in Bursts-All]]),"",IF(BurstClassHr189[[#This Row],[%Spikes in Bursts-All]]&lt;$C$3,"LB","HB"))</f>
        <v/>
      </c>
      <c r="E220" s="50" t="str">
        <f t="shared" si="3"/>
        <v/>
      </c>
      <c r="F220"/>
      <c r="G220"/>
      <c r="H220"/>
      <c r="I220"/>
      <c r="J220"/>
      <c r="K220"/>
      <c r="L220"/>
      <c r="M220"/>
      <c r="N220"/>
      <c r="O220"/>
    </row>
    <row r="221" spans="3:15" x14ac:dyDescent="0.3">
      <c r="C221" s="49" t="str">
        <f>IF(ISBLANK(BurstClassHr189[[#This Row],[Spk/sec-Average]]),"",IF(BurstClassHr189[[#This Row],[Spk/sec-Average]]&lt;$B$3,"LF","HF"))</f>
        <v/>
      </c>
      <c r="D221" s="49" t="str">
        <f>IF(ISBLANK(BurstClassHr189[[#This Row],[%Spikes in Bursts-All]]),"",IF(BurstClassHr189[[#This Row],[%Spikes in Bursts-All]]&lt;$C$3,"LB","HB"))</f>
        <v/>
      </c>
      <c r="E221" s="50" t="str">
        <f t="shared" si="3"/>
        <v/>
      </c>
      <c r="F221"/>
      <c r="G221"/>
      <c r="H221"/>
      <c r="I221"/>
      <c r="J221"/>
      <c r="K221"/>
      <c r="L221"/>
      <c r="M221"/>
      <c r="N221"/>
      <c r="O221"/>
    </row>
    <row r="222" spans="3:15" x14ac:dyDescent="0.3">
      <c r="C222" s="49" t="str">
        <f>IF(ISBLANK(BurstClassHr189[[#This Row],[Spk/sec-Average]]),"",IF(BurstClassHr189[[#This Row],[Spk/sec-Average]]&lt;$B$3,"LF","HF"))</f>
        <v/>
      </c>
      <c r="D222" s="49" t="str">
        <f>IF(ISBLANK(BurstClassHr189[[#This Row],[%Spikes in Bursts-All]]),"",IF(BurstClassHr189[[#This Row],[%Spikes in Bursts-All]]&lt;$C$3,"LB","HB"))</f>
        <v/>
      </c>
      <c r="E222" s="50" t="str">
        <f t="shared" si="3"/>
        <v/>
      </c>
      <c r="F222"/>
      <c r="G222"/>
      <c r="H222"/>
      <c r="I222"/>
      <c r="J222"/>
      <c r="K222"/>
      <c r="L222"/>
      <c r="M222"/>
      <c r="N222"/>
      <c r="O222"/>
    </row>
    <row r="223" spans="3:15" x14ac:dyDescent="0.3">
      <c r="C223" s="49" t="str">
        <f>IF(ISBLANK(BurstClassHr189[[#This Row],[Spk/sec-Average]]),"",IF(BurstClassHr189[[#This Row],[Spk/sec-Average]]&lt;$B$3,"LF","HF"))</f>
        <v/>
      </c>
      <c r="D223" s="49" t="str">
        <f>IF(ISBLANK(BurstClassHr189[[#This Row],[%Spikes in Bursts-All]]),"",IF(BurstClassHr189[[#This Row],[%Spikes in Bursts-All]]&lt;$C$3,"LB","HB"))</f>
        <v/>
      </c>
      <c r="E223" s="50" t="str">
        <f t="shared" si="3"/>
        <v/>
      </c>
      <c r="F223"/>
      <c r="G223"/>
      <c r="H223"/>
      <c r="I223"/>
      <c r="J223"/>
      <c r="K223"/>
      <c r="L223"/>
      <c r="M223"/>
      <c r="N223"/>
      <c r="O223"/>
    </row>
    <row r="224" spans="3:15" x14ac:dyDescent="0.3">
      <c r="C224" s="49" t="str">
        <f>IF(ISBLANK(BurstClassHr189[[#This Row],[Spk/sec-Average]]),"",IF(BurstClassHr189[[#This Row],[Spk/sec-Average]]&lt;$B$3,"LF","HF"))</f>
        <v/>
      </c>
      <c r="D224" s="49" t="str">
        <f>IF(ISBLANK(BurstClassHr189[[#This Row],[%Spikes in Bursts-All]]),"",IF(BurstClassHr189[[#This Row],[%Spikes in Bursts-All]]&lt;$C$3,"LB","HB"))</f>
        <v/>
      </c>
      <c r="E224" s="50" t="str">
        <f t="shared" si="3"/>
        <v/>
      </c>
      <c r="F224"/>
      <c r="G224"/>
      <c r="H224"/>
      <c r="I224"/>
      <c r="J224"/>
      <c r="K224"/>
      <c r="L224"/>
      <c r="M224"/>
      <c r="N224"/>
      <c r="O224"/>
    </row>
    <row r="225" spans="3:15" x14ac:dyDescent="0.3">
      <c r="C225" s="49" t="str">
        <f>IF(ISBLANK(BurstClassHr189[[#This Row],[Spk/sec-Average]]),"",IF(BurstClassHr189[[#This Row],[Spk/sec-Average]]&lt;$B$3,"LF","HF"))</f>
        <v/>
      </c>
      <c r="D225" s="49" t="str">
        <f>IF(ISBLANK(BurstClassHr189[[#This Row],[%Spikes in Bursts-All]]),"",IF(BurstClassHr189[[#This Row],[%Spikes in Bursts-All]]&lt;$C$3,"LB","HB"))</f>
        <v/>
      </c>
      <c r="E225" s="50" t="str">
        <f t="shared" si="3"/>
        <v/>
      </c>
      <c r="F225"/>
      <c r="G225"/>
      <c r="H225"/>
      <c r="I225"/>
      <c r="J225"/>
      <c r="K225"/>
      <c r="L225"/>
      <c r="M225"/>
      <c r="N225"/>
      <c r="O225"/>
    </row>
    <row r="226" spans="3:15" x14ac:dyDescent="0.3">
      <c r="C226" s="49" t="str">
        <f>IF(ISBLANK(BurstClassHr189[[#This Row],[Spk/sec-Average]]),"",IF(BurstClassHr189[[#This Row],[Spk/sec-Average]]&lt;$B$3,"LF","HF"))</f>
        <v/>
      </c>
      <c r="D226" s="49" t="str">
        <f>IF(ISBLANK(BurstClassHr189[[#This Row],[%Spikes in Bursts-All]]),"",IF(BurstClassHr189[[#This Row],[%Spikes in Bursts-All]]&lt;$C$3,"LB","HB"))</f>
        <v/>
      </c>
      <c r="E226" s="50" t="str">
        <f t="shared" si="3"/>
        <v/>
      </c>
      <c r="F226"/>
      <c r="G226"/>
      <c r="H226"/>
      <c r="I226"/>
      <c r="J226"/>
      <c r="K226"/>
      <c r="L226"/>
      <c r="M226"/>
      <c r="N226"/>
      <c r="O226"/>
    </row>
    <row r="227" spans="3:15" x14ac:dyDescent="0.3">
      <c r="C227" s="49" t="str">
        <f>IF(ISBLANK(BurstClassHr189[[#This Row],[Spk/sec-Average]]),"",IF(BurstClassHr189[[#This Row],[Spk/sec-Average]]&lt;$B$3,"LF","HF"))</f>
        <v/>
      </c>
      <c r="D227" s="49" t="str">
        <f>IF(ISBLANK(BurstClassHr189[[#This Row],[%Spikes in Bursts-All]]),"",IF(BurstClassHr189[[#This Row],[%Spikes in Bursts-All]]&lt;$C$3,"LB","HB"))</f>
        <v/>
      </c>
      <c r="E227" s="50" t="str">
        <f t="shared" si="3"/>
        <v/>
      </c>
      <c r="F227"/>
      <c r="G227"/>
      <c r="H227"/>
      <c r="I227"/>
      <c r="J227"/>
      <c r="K227"/>
      <c r="L227"/>
      <c r="M227"/>
      <c r="N227"/>
      <c r="O227"/>
    </row>
    <row r="228" spans="3:15" x14ac:dyDescent="0.3">
      <c r="C228" s="49" t="str">
        <f>IF(ISBLANK(BurstClassHr189[[#This Row],[Spk/sec-Average]]),"",IF(BurstClassHr189[[#This Row],[Spk/sec-Average]]&lt;$B$3,"LF","HF"))</f>
        <v/>
      </c>
      <c r="D228" s="49" t="str">
        <f>IF(ISBLANK(BurstClassHr189[[#This Row],[%Spikes in Bursts-All]]),"",IF(BurstClassHr189[[#This Row],[%Spikes in Bursts-All]]&lt;$C$3,"LB","HB"))</f>
        <v/>
      </c>
      <c r="E228" s="50" t="str">
        <f t="shared" si="3"/>
        <v/>
      </c>
      <c r="F228"/>
      <c r="G228"/>
      <c r="H228"/>
      <c r="I228"/>
      <c r="J228"/>
      <c r="K228"/>
      <c r="L228"/>
      <c r="M228"/>
      <c r="N228"/>
      <c r="O228"/>
    </row>
    <row r="229" spans="3:15" x14ac:dyDescent="0.3">
      <c r="C229" s="49" t="str">
        <f>IF(ISBLANK(BurstClassHr189[[#This Row],[Spk/sec-Average]]),"",IF(BurstClassHr189[[#This Row],[Spk/sec-Average]]&lt;$B$3,"LF","HF"))</f>
        <v/>
      </c>
      <c r="D229" s="49" t="str">
        <f>IF(ISBLANK(BurstClassHr189[[#This Row],[%Spikes in Bursts-All]]),"",IF(BurstClassHr189[[#This Row],[%Spikes in Bursts-All]]&lt;$C$3,"LB","HB"))</f>
        <v/>
      </c>
      <c r="E229" s="50" t="str">
        <f t="shared" si="3"/>
        <v/>
      </c>
      <c r="F229"/>
      <c r="G229"/>
      <c r="H229"/>
      <c r="I229"/>
      <c r="J229"/>
      <c r="K229"/>
      <c r="L229"/>
      <c r="M229"/>
      <c r="N229"/>
      <c r="O229"/>
    </row>
    <row r="230" spans="3:15" x14ac:dyDescent="0.3">
      <c r="C230" s="49" t="str">
        <f>IF(ISBLANK(BurstClassHr189[[#This Row],[Spk/sec-Average]]),"",IF(BurstClassHr189[[#This Row],[Spk/sec-Average]]&lt;$B$3,"LF","HF"))</f>
        <v/>
      </c>
      <c r="D230" s="49" t="str">
        <f>IF(ISBLANK(BurstClassHr189[[#This Row],[%Spikes in Bursts-All]]),"",IF(BurstClassHr189[[#This Row],[%Spikes in Bursts-All]]&lt;$C$3,"LB","HB"))</f>
        <v/>
      </c>
      <c r="E230" s="50" t="str">
        <f t="shared" si="3"/>
        <v/>
      </c>
      <c r="F230"/>
      <c r="G230"/>
      <c r="H230"/>
      <c r="I230"/>
      <c r="J230"/>
      <c r="K230"/>
      <c r="L230"/>
      <c r="M230"/>
      <c r="N230"/>
      <c r="O230"/>
    </row>
    <row r="231" spans="3:15" x14ac:dyDescent="0.3">
      <c r="C231" s="49" t="str">
        <f>IF(ISBLANK(BurstClassHr189[[#This Row],[Spk/sec-Average]]),"",IF(BurstClassHr189[[#This Row],[Spk/sec-Average]]&lt;$B$3,"LF","HF"))</f>
        <v/>
      </c>
      <c r="D231" s="49" t="str">
        <f>IF(ISBLANK(BurstClassHr189[[#This Row],[%Spikes in Bursts-All]]),"",IF(BurstClassHr189[[#This Row],[%Spikes in Bursts-All]]&lt;$C$3,"LB","HB"))</f>
        <v/>
      </c>
      <c r="E231" s="50" t="str">
        <f t="shared" si="3"/>
        <v/>
      </c>
      <c r="F231"/>
      <c r="G231"/>
      <c r="H231"/>
      <c r="I231"/>
      <c r="J231"/>
      <c r="K231"/>
      <c r="L231"/>
      <c r="M231"/>
      <c r="N231"/>
      <c r="O231"/>
    </row>
    <row r="232" spans="3:15" x14ac:dyDescent="0.3">
      <c r="C232" s="49" t="str">
        <f>IF(ISBLANK(BurstClassHr189[[#This Row],[Spk/sec-Average]]),"",IF(BurstClassHr189[[#This Row],[Spk/sec-Average]]&lt;$B$3,"LF","HF"))</f>
        <v/>
      </c>
      <c r="D232" s="49" t="str">
        <f>IF(ISBLANK(BurstClassHr189[[#This Row],[%Spikes in Bursts-All]]),"",IF(BurstClassHr189[[#This Row],[%Spikes in Bursts-All]]&lt;$C$3,"LB","HB"))</f>
        <v/>
      </c>
      <c r="E232" s="50" t="str">
        <f t="shared" si="3"/>
        <v/>
      </c>
      <c r="F232"/>
      <c r="G232"/>
      <c r="H232"/>
      <c r="I232"/>
      <c r="J232"/>
      <c r="K232"/>
      <c r="L232"/>
      <c r="M232"/>
      <c r="N232"/>
      <c r="O232"/>
    </row>
    <row r="233" spans="3:15" x14ac:dyDescent="0.3">
      <c r="C233" s="49" t="str">
        <f>IF(ISBLANK(BurstClassHr189[[#This Row],[Spk/sec-Average]]),"",IF(BurstClassHr189[[#This Row],[Spk/sec-Average]]&lt;$B$3,"LF","HF"))</f>
        <v/>
      </c>
      <c r="D233" s="49" t="str">
        <f>IF(ISBLANK(BurstClassHr189[[#This Row],[%Spikes in Bursts-All]]),"",IF(BurstClassHr189[[#This Row],[%Spikes in Bursts-All]]&lt;$C$3,"LB","HB"))</f>
        <v/>
      </c>
      <c r="E233" s="50" t="str">
        <f t="shared" si="3"/>
        <v/>
      </c>
      <c r="F233"/>
      <c r="G233"/>
      <c r="H233"/>
      <c r="I233"/>
      <c r="J233"/>
      <c r="K233"/>
      <c r="L233"/>
      <c r="M233"/>
      <c r="N233"/>
      <c r="O233"/>
    </row>
    <row r="234" spans="3:15" x14ac:dyDescent="0.3">
      <c r="C234" s="49" t="str">
        <f>IF(ISBLANK(BurstClassHr189[[#This Row],[Spk/sec-Average]]),"",IF(BurstClassHr189[[#This Row],[Spk/sec-Average]]&lt;$B$3,"LF","HF"))</f>
        <v/>
      </c>
      <c r="D234" s="49" t="str">
        <f>IF(ISBLANK(BurstClassHr189[[#This Row],[%Spikes in Bursts-All]]),"",IF(BurstClassHr189[[#This Row],[%Spikes in Bursts-All]]&lt;$C$3,"LB","HB"))</f>
        <v/>
      </c>
      <c r="E234" s="50" t="str">
        <f t="shared" si="3"/>
        <v/>
      </c>
      <c r="F234"/>
      <c r="G234"/>
      <c r="H234"/>
      <c r="I234"/>
      <c r="J234"/>
      <c r="K234"/>
      <c r="L234"/>
      <c r="M234"/>
      <c r="N234"/>
      <c r="O234"/>
    </row>
    <row r="235" spans="3:15" x14ac:dyDescent="0.3">
      <c r="C235" s="49" t="str">
        <f>IF(ISBLANK(BurstClassHr189[[#This Row],[Spk/sec-Average]]),"",IF(BurstClassHr189[[#This Row],[Spk/sec-Average]]&lt;$B$3,"LF","HF"))</f>
        <v/>
      </c>
      <c r="D235" s="49" t="str">
        <f>IF(ISBLANK(BurstClassHr189[[#This Row],[%Spikes in Bursts-All]]),"",IF(BurstClassHr189[[#This Row],[%Spikes in Bursts-All]]&lt;$C$3,"LB","HB"))</f>
        <v/>
      </c>
      <c r="E235" s="50" t="str">
        <f t="shared" si="3"/>
        <v/>
      </c>
      <c r="F235"/>
      <c r="G235"/>
      <c r="H235"/>
      <c r="I235"/>
      <c r="J235"/>
      <c r="K235"/>
      <c r="L235"/>
      <c r="M235"/>
      <c r="N235"/>
      <c r="O235"/>
    </row>
    <row r="236" spans="3:15" x14ac:dyDescent="0.3">
      <c r="C236" s="49" t="str">
        <f>IF(ISBLANK(BurstClassHr189[[#This Row],[Spk/sec-Average]]),"",IF(BurstClassHr189[[#This Row],[Spk/sec-Average]]&lt;$B$3,"LF","HF"))</f>
        <v/>
      </c>
      <c r="D236" s="49" t="str">
        <f>IF(ISBLANK(BurstClassHr189[[#This Row],[%Spikes in Bursts-All]]),"",IF(BurstClassHr189[[#This Row],[%Spikes in Bursts-All]]&lt;$C$3,"LB","HB"))</f>
        <v/>
      </c>
      <c r="E236" s="50" t="str">
        <f t="shared" si="3"/>
        <v/>
      </c>
      <c r="F236"/>
      <c r="G236"/>
      <c r="H236"/>
      <c r="I236"/>
      <c r="J236"/>
      <c r="K236"/>
      <c r="L236"/>
      <c r="M236"/>
      <c r="N236"/>
      <c r="O236"/>
    </row>
    <row r="237" spans="3:15" x14ac:dyDescent="0.3">
      <c r="C237" s="49" t="str">
        <f>IF(ISBLANK(BurstClassHr189[[#This Row],[Spk/sec-Average]]),"",IF(BurstClassHr189[[#This Row],[Spk/sec-Average]]&lt;$B$3,"LF","HF"))</f>
        <v/>
      </c>
      <c r="D237" s="49" t="str">
        <f>IF(ISBLANK(BurstClassHr189[[#This Row],[%Spikes in Bursts-All]]),"",IF(BurstClassHr189[[#This Row],[%Spikes in Bursts-All]]&lt;$C$3,"LB","HB"))</f>
        <v/>
      </c>
      <c r="E237" s="50" t="str">
        <f t="shared" si="3"/>
        <v/>
      </c>
      <c r="F237"/>
      <c r="G237"/>
      <c r="H237"/>
      <c r="I237"/>
      <c r="J237"/>
      <c r="K237"/>
      <c r="L237"/>
      <c r="M237"/>
      <c r="N237"/>
      <c r="O237"/>
    </row>
    <row r="238" spans="3:15" x14ac:dyDescent="0.3">
      <c r="C238" s="49" t="str">
        <f>IF(ISBLANK(BurstClassHr189[[#This Row],[Spk/sec-Average]]),"",IF(BurstClassHr189[[#This Row],[Spk/sec-Average]]&lt;$B$3,"LF","HF"))</f>
        <v/>
      </c>
      <c r="D238" s="49" t="str">
        <f>IF(ISBLANK(BurstClassHr189[[#This Row],[%Spikes in Bursts-All]]),"",IF(BurstClassHr189[[#This Row],[%Spikes in Bursts-All]]&lt;$C$3,"LB","HB"))</f>
        <v/>
      </c>
      <c r="E238" s="50" t="str">
        <f t="shared" si="3"/>
        <v/>
      </c>
      <c r="F238"/>
      <c r="G238"/>
      <c r="H238"/>
      <c r="I238"/>
      <c r="J238"/>
      <c r="K238"/>
      <c r="L238"/>
      <c r="M238"/>
      <c r="N238"/>
      <c r="O238"/>
    </row>
    <row r="239" spans="3:15" x14ac:dyDescent="0.3">
      <c r="C239" s="49" t="str">
        <f>IF(ISBLANK(BurstClassHr189[[#This Row],[Spk/sec-Average]]),"",IF(BurstClassHr189[[#This Row],[Spk/sec-Average]]&lt;$B$3,"LF","HF"))</f>
        <v/>
      </c>
      <c r="D239" s="49" t="str">
        <f>IF(ISBLANK(BurstClassHr189[[#This Row],[%Spikes in Bursts-All]]),"",IF(BurstClassHr189[[#This Row],[%Spikes in Bursts-All]]&lt;$C$3,"LB","HB"))</f>
        <v/>
      </c>
      <c r="E239" s="50" t="str">
        <f t="shared" si="3"/>
        <v/>
      </c>
      <c r="F239"/>
      <c r="G239"/>
      <c r="H239"/>
      <c r="I239"/>
      <c r="J239"/>
      <c r="K239"/>
      <c r="L239"/>
      <c r="M239"/>
      <c r="N239"/>
      <c r="O239"/>
    </row>
    <row r="240" spans="3:15" x14ac:dyDescent="0.3">
      <c r="C240" s="49" t="str">
        <f>IF(ISBLANK(BurstClassHr189[[#This Row],[Spk/sec-Average]]),"",IF(BurstClassHr189[[#This Row],[Spk/sec-Average]]&lt;$B$3,"LF","HF"))</f>
        <v/>
      </c>
      <c r="D240" s="49" t="str">
        <f>IF(ISBLANK(BurstClassHr189[[#This Row],[%Spikes in Bursts-All]]),"",IF(BurstClassHr189[[#This Row],[%Spikes in Bursts-All]]&lt;$C$3,"LB","HB"))</f>
        <v/>
      </c>
      <c r="E240" s="50" t="str">
        <f t="shared" si="3"/>
        <v/>
      </c>
      <c r="F240"/>
      <c r="G240"/>
      <c r="H240"/>
      <c r="I240"/>
      <c r="J240"/>
      <c r="K240"/>
      <c r="L240"/>
      <c r="M240"/>
      <c r="N240"/>
      <c r="O240"/>
    </row>
    <row r="241" spans="3:15" x14ac:dyDescent="0.3">
      <c r="C241" s="49" t="str">
        <f>IF(ISBLANK(BurstClassHr189[[#This Row],[Spk/sec-Average]]),"",IF(BurstClassHr189[[#This Row],[Spk/sec-Average]]&lt;$B$3,"LF","HF"))</f>
        <v/>
      </c>
      <c r="D241" s="49" t="str">
        <f>IF(ISBLANK(BurstClassHr189[[#This Row],[%Spikes in Bursts-All]]),"",IF(BurstClassHr189[[#This Row],[%Spikes in Bursts-All]]&lt;$C$3,"LB","HB"))</f>
        <v/>
      </c>
      <c r="E241" s="50" t="str">
        <f t="shared" si="3"/>
        <v/>
      </c>
      <c r="F241"/>
      <c r="G241"/>
      <c r="H241"/>
      <c r="I241"/>
      <c r="J241"/>
      <c r="K241"/>
      <c r="L241"/>
      <c r="M241"/>
      <c r="N241"/>
      <c r="O241"/>
    </row>
    <row r="242" spans="3:15" x14ac:dyDescent="0.3">
      <c r="C242" s="49" t="str">
        <f>IF(ISBLANK(BurstClassHr189[[#This Row],[Spk/sec-Average]]),"",IF(BurstClassHr189[[#This Row],[Spk/sec-Average]]&lt;$B$3,"LF","HF"))</f>
        <v/>
      </c>
      <c r="D242" s="49" t="str">
        <f>IF(ISBLANK(BurstClassHr189[[#This Row],[%Spikes in Bursts-All]]),"",IF(BurstClassHr189[[#This Row],[%Spikes in Bursts-All]]&lt;$C$3,"LB","HB"))</f>
        <v/>
      </c>
      <c r="E242" s="50" t="str">
        <f t="shared" si="3"/>
        <v/>
      </c>
      <c r="F242"/>
      <c r="G242"/>
      <c r="H242"/>
      <c r="I242"/>
      <c r="J242"/>
      <c r="K242"/>
      <c r="L242"/>
      <c r="M242"/>
      <c r="N242"/>
      <c r="O242"/>
    </row>
    <row r="243" spans="3:15" x14ac:dyDescent="0.3">
      <c r="C243" s="49" t="str">
        <f>IF(ISBLANK(BurstClassHr189[[#This Row],[Spk/sec-Average]]),"",IF(BurstClassHr189[[#This Row],[Spk/sec-Average]]&lt;$B$3,"LF","HF"))</f>
        <v/>
      </c>
      <c r="D243" s="49" t="str">
        <f>IF(ISBLANK(BurstClassHr189[[#This Row],[%Spikes in Bursts-All]]),"",IF(BurstClassHr189[[#This Row],[%Spikes in Bursts-All]]&lt;$C$3,"LB","HB"))</f>
        <v/>
      </c>
      <c r="E243" s="50" t="str">
        <f t="shared" si="3"/>
        <v/>
      </c>
      <c r="F243"/>
      <c r="G243"/>
      <c r="H243"/>
      <c r="I243"/>
      <c r="J243"/>
      <c r="K243"/>
      <c r="L243"/>
      <c r="M243"/>
      <c r="N243"/>
      <c r="O243"/>
    </row>
    <row r="244" spans="3:15" x14ac:dyDescent="0.3">
      <c r="C244" s="49" t="str">
        <f>IF(ISBLANK(BurstClassHr189[[#This Row],[Spk/sec-Average]]),"",IF(BurstClassHr189[[#This Row],[Spk/sec-Average]]&lt;$B$3,"LF","HF"))</f>
        <v/>
      </c>
      <c r="D244" s="49" t="str">
        <f>IF(ISBLANK(BurstClassHr189[[#This Row],[%Spikes in Bursts-All]]),"",IF(BurstClassHr189[[#This Row],[%Spikes in Bursts-All]]&lt;$C$3,"LB","HB"))</f>
        <v/>
      </c>
      <c r="E244" s="50" t="str">
        <f t="shared" si="3"/>
        <v/>
      </c>
      <c r="F244"/>
      <c r="G244"/>
      <c r="H244"/>
      <c r="I244"/>
      <c r="J244"/>
      <c r="K244"/>
      <c r="L244"/>
      <c r="M244"/>
      <c r="N244"/>
      <c r="O244"/>
    </row>
    <row r="245" spans="3:15" x14ac:dyDescent="0.3">
      <c r="C245" s="49" t="str">
        <f>IF(ISBLANK(BurstClassHr189[[#This Row],[Spk/sec-Average]]),"",IF(BurstClassHr189[[#This Row],[Spk/sec-Average]]&lt;$B$3,"LF","HF"))</f>
        <v/>
      </c>
      <c r="D245" s="49" t="str">
        <f>IF(ISBLANK(BurstClassHr189[[#This Row],[%Spikes in Bursts-All]]),"",IF(BurstClassHr189[[#This Row],[%Spikes in Bursts-All]]&lt;$C$3,"LB","HB"))</f>
        <v/>
      </c>
      <c r="E245" s="50" t="str">
        <f t="shared" si="3"/>
        <v/>
      </c>
      <c r="F245"/>
      <c r="G245"/>
      <c r="H245"/>
      <c r="I245"/>
      <c r="J245"/>
      <c r="K245"/>
      <c r="L245"/>
      <c r="M245"/>
      <c r="N245"/>
      <c r="O245"/>
    </row>
    <row r="246" spans="3:15" x14ac:dyDescent="0.3">
      <c r="C246" s="49" t="str">
        <f>IF(ISBLANK(BurstClassHr189[[#This Row],[Spk/sec-Average]]),"",IF(BurstClassHr189[[#This Row],[Spk/sec-Average]]&lt;$B$3,"LF","HF"))</f>
        <v/>
      </c>
      <c r="D246" s="49" t="str">
        <f>IF(ISBLANK(BurstClassHr189[[#This Row],[%Spikes in Bursts-All]]),"",IF(BurstClassHr189[[#This Row],[%Spikes in Bursts-All]]&lt;$C$3,"LB","HB"))</f>
        <v/>
      </c>
      <c r="E246" s="50" t="str">
        <f t="shared" si="3"/>
        <v/>
      </c>
      <c r="F246"/>
      <c r="G246"/>
      <c r="H246"/>
      <c r="I246"/>
      <c r="J246"/>
      <c r="K246"/>
      <c r="L246"/>
      <c r="M246"/>
      <c r="N246"/>
      <c r="O246"/>
    </row>
    <row r="247" spans="3:15" x14ac:dyDescent="0.3">
      <c r="C247" s="49" t="str">
        <f>IF(ISBLANK(BurstClassHr189[[#This Row],[Spk/sec-Average]]),"",IF(BurstClassHr189[[#This Row],[Spk/sec-Average]]&lt;$B$3,"LF","HF"))</f>
        <v/>
      </c>
      <c r="D247" s="49" t="str">
        <f>IF(ISBLANK(BurstClassHr189[[#This Row],[%Spikes in Bursts-All]]),"",IF(BurstClassHr189[[#This Row],[%Spikes in Bursts-All]]&lt;$C$3,"LB","HB"))</f>
        <v/>
      </c>
      <c r="E247" s="50" t="str">
        <f t="shared" si="3"/>
        <v/>
      </c>
      <c r="F247"/>
      <c r="G247"/>
      <c r="H247"/>
      <c r="I247"/>
      <c r="J247"/>
      <c r="K247"/>
      <c r="L247"/>
      <c r="M247"/>
      <c r="N247"/>
      <c r="O247"/>
    </row>
    <row r="248" spans="3:15" x14ac:dyDescent="0.3">
      <c r="C248" s="49" t="str">
        <f>IF(ISBLANK(BurstClassHr189[[#This Row],[Spk/sec-Average]]),"",IF(BurstClassHr189[[#This Row],[Spk/sec-Average]]&lt;$B$3,"LF","HF"))</f>
        <v/>
      </c>
      <c r="D248" s="49" t="str">
        <f>IF(ISBLANK(BurstClassHr189[[#This Row],[%Spikes in Bursts-All]]),"",IF(BurstClassHr189[[#This Row],[%Spikes in Bursts-All]]&lt;$C$3,"LB","HB"))</f>
        <v/>
      </c>
      <c r="E248" s="50" t="str">
        <f t="shared" si="3"/>
        <v/>
      </c>
      <c r="F248"/>
      <c r="G248"/>
      <c r="H248"/>
      <c r="I248"/>
      <c r="J248"/>
      <c r="K248"/>
      <c r="L248"/>
      <c r="M248"/>
      <c r="N248"/>
      <c r="O248"/>
    </row>
    <row r="249" spans="3:15" x14ac:dyDescent="0.3">
      <c r="C249" s="49" t="str">
        <f>IF(ISBLANK(BurstClassHr189[[#This Row],[Spk/sec-Average]]),"",IF(BurstClassHr189[[#This Row],[Spk/sec-Average]]&lt;$B$3,"LF","HF"))</f>
        <v/>
      </c>
      <c r="D249" s="49" t="str">
        <f>IF(ISBLANK(BurstClassHr189[[#This Row],[%Spikes in Bursts-All]]),"",IF(BurstClassHr189[[#This Row],[%Spikes in Bursts-All]]&lt;$C$3,"LB","HB"))</f>
        <v/>
      </c>
      <c r="E249" s="50" t="str">
        <f t="shared" si="3"/>
        <v/>
      </c>
      <c r="F249"/>
      <c r="G249"/>
      <c r="H249"/>
      <c r="I249"/>
      <c r="J249"/>
      <c r="K249"/>
      <c r="L249"/>
      <c r="M249"/>
      <c r="N249"/>
      <c r="O249"/>
    </row>
    <row r="250" spans="3:15" x14ac:dyDescent="0.3">
      <c r="C250" s="49" t="str">
        <f>IF(ISBLANK(BurstClassHr189[[#This Row],[Spk/sec-Average]]),"",IF(BurstClassHr189[[#This Row],[Spk/sec-Average]]&lt;$B$3,"LF","HF"))</f>
        <v/>
      </c>
      <c r="D250" s="49" t="str">
        <f>IF(ISBLANK(BurstClassHr189[[#This Row],[%Spikes in Bursts-All]]),"",IF(BurstClassHr189[[#This Row],[%Spikes in Bursts-All]]&lt;$C$3,"LB","HB"))</f>
        <v/>
      </c>
      <c r="E250" s="50" t="str">
        <f t="shared" si="3"/>
        <v/>
      </c>
      <c r="F250"/>
      <c r="G250"/>
      <c r="H250"/>
      <c r="I250"/>
      <c r="J250"/>
      <c r="K250"/>
      <c r="L250"/>
      <c r="M250"/>
      <c r="N250"/>
      <c r="O250"/>
    </row>
    <row r="251" spans="3:15" x14ac:dyDescent="0.3">
      <c r="C251" s="49" t="str">
        <f>IF(ISBLANK(BurstClassHr189[[#This Row],[Spk/sec-Average]]),"",IF(BurstClassHr189[[#This Row],[Spk/sec-Average]]&lt;$B$3,"LF","HF"))</f>
        <v/>
      </c>
      <c r="D251" s="49" t="str">
        <f>IF(ISBLANK(BurstClassHr189[[#This Row],[%Spikes in Bursts-All]]),"",IF(BurstClassHr189[[#This Row],[%Spikes in Bursts-All]]&lt;$C$3,"LB","HB"))</f>
        <v/>
      </c>
      <c r="E251" s="50" t="str">
        <f t="shared" si="3"/>
        <v/>
      </c>
      <c r="F251"/>
      <c r="G251"/>
      <c r="H251"/>
      <c r="I251"/>
      <c r="J251"/>
      <c r="K251"/>
      <c r="L251"/>
      <c r="M251"/>
      <c r="N251"/>
      <c r="O251"/>
    </row>
    <row r="252" spans="3:15" x14ac:dyDescent="0.3">
      <c r="C252" s="49" t="str">
        <f>IF(ISBLANK(BurstClassHr189[[#This Row],[Spk/sec-Average]]),"",IF(BurstClassHr189[[#This Row],[Spk/sec-Average]]&lt;$B$3,"LF","HF"))</f>
        <v/>
      </c>
      <c r="D252" s="49" t="str">
        <f>IF(ISBLANK(BurstClassHr189[[#This Row],[%Spikes in Bursts-All]]),"",IF(BurstClassHr189[[#This Row],[%Spikes in Bursts-All]]&lt;$C$3,"LB","HB"))</f>
        <v/>
      </c>
      <c r="E252" s="50" t="str">
        <f t="shared" si="3"/>
        <v/>
      </c>
      <c r="F252"/>
      <c r="G252"/>
      <c r="H252"/>
      <c r="I252"/>
      <c r="J252"/>
      <c r="K252"/>
      <c r="L252"/>
      <c r="M252"/>
      <c r="N252"/>
      <c r="O252"/>
    </row>
    <row r="253" spans="3:15" x14ac:dyDescent="0.3">
      <c r="C253" s="49" t="str">
        <f>IF(ISBLANK(BurstClassHr189[[#This Row],[Spk/sec-Average]]),"",IF(BurstClassHr189[[#This Row],[Spk/sec-Average]]&lt;$B$3,"LF","HF"))</f>
        <v/>
      </c>
      <c r="D253" s="49" t="str">
        <f>IF(ISBLANK(BurstClassHr189[[#This Row],[%Spikes in Bursts-All]]),"",IF(BurstClassHr189[[#This Row],[%Spikes in Bursts-All]]&lt;$C$3,"LB","HB"))</f>
        <v/>
      </c>
      <c r="E253" s="50" t="str">
        <f t="shared" si="3"/>
        <v/>
      </c>
      <c r="F253"/>
      <c r="G253"/>
      <c r="H253"/>
      <c r="I253"/>
      <c r="J253"/>
      <c r="K253"/>
      <c r="L253"/>
      <c r="M253"/>
      <c r="N253"/>
      <c r="O253"/>
    </row>
    <row r="254" spans="3:15" x14ac:dyDescent="0.3">
      <c r="C254" s="49" t="str">
        <f>IF(ISBLANK(BurstClassHr189[[#This Row],[Spk/sec-Average]]),"",IF(BurstClassHr189[[#This Row],[Spk/sec-Average]]&lt;$B$3,"LF","HF"))</f>
        <v/>
      </c>
      <c r="D254" s="49" t="str">
        <f>IF(ISBLANK(BurstClassHr189[[#This Row],[%Spikes in Bursts-All]]),"",IF(BurstClassHr189[[#This Row],[%Spikes in Bursts-All]]&lt;$C$3,"LB","HB"))</f>
        <v/>
      </c>
      <c r="E254" s="50" t="str">
        <f t="shared" si="3"/>
        <v/>
      </c>
      <c r="F254"/>
      <c r="G254"/>
      <c r="H254"/>
      <c r="I254"/>
      <c r="J254"/>
      <c r="K254"/>
      <c r="L254"/>
      <c r="M254"/>
      <c r="N254"/>
      <c r="O254"/>
    </row>
    <row r="255" spans="3:15" x14ac:dyDescent="0.3">
      <c r="C255" s="49" t="str">
        <f>IF(ISBLANK(BurstClassHr189[[#This Row],[Spk/sec-Average]]),"",IF(BurstClassHr189[[#This Row],[Spk/sec-Average]]&lt;$B$3,"LF","HF"))</f>
        <v/>
      </c>
      <c r="D255" s="49" t="str">
        <f>IF(ISBLANK(BurstClassHr189[[#This Row],[%Spikes in Bursts-All]]),"",IF(BurstClassHr189[[#This Row],[%Spikes in Bursts-All]]&lt;$C$3,"LB","HB"))</f>
        <v/>
      </c>
      <c r="E255" s="50" t="str">
        <f t="shared" si="3"/>
        <v/>
      </c>
      <c r="F255"/>
      <c r="G255"/>
      <c r="H255"/>
      <c r="I255"/>
      <c r="J255"/>
      <c r="K255"/>
      <c r="L255"/>
      <c r="M255"/>
      <c r="N255"/>
      <c r="O255"/>
    </row>
    <row r="256" spans="3:15" x14ac:dyDescent="0.3">
      <c r="C256" s="49" t="str">
        <f>IF(ISBLANK(BurstClassHr189[[#This Row],[Spk/sec-Average]]),"",IF(BurstClassHr189[[#This Row],[Spk/sec-Average]]&lt;$B$3,"LF","HF"))</f>
        <v/>
      </c>
      <c r="D256" s="49" t="str">
        <f>IF(ISBLANK(BurstClassHr189[[#This Row],[%Spikes in Bursts-All]]),"",IF(BurstClassHr189[[#This Row],[%Spikes in Bursts-All]]&lt;$C$3,"LB","HB"))</f>
        <v/>
      </c>
      <c r="E256" s="50" t="str">
        <f t="shared" si="3"/>
        <v/>
      </c>
      <c r="F256"/>
      <c r="G256"/>
      <c r="H256"/>
      <c r="I256"/>
      <c r="J256"/>
      <c r="K256"/>
      <c r="L256"/>
      <c r="M256"/>
      <c r="N256"/>
      <c r="O256"/>
    </row>
    <row r="257" spans="3:15" x14ac:dyDescent="0.3">
      <c r="C257" s="49" t="str">
        <f>IF(ISBLANK(BurstClassHr189[[#This Row],[Spk/sec-Average]]),"",IF(BurstClassHr189[[#This Row],[Spk/sec-Average]]&lt;$B$3,"LF","HF"))</f>
        <v/>
      </c>
      <c r="D257" s="49" t="str">
        <f>IF(ISBLANK(BurstClassHr189[[#This Row],[%Spikes in Bursts-All]]),"",IF(BurstClassHr189[[#This Row],[%Spikes in Bursts-All]]&lt;$C$3,"LB","HB"))</f>
        <v/>
      </c>
      <c r="E257" s="50" t="str">
        <f t="shared" si="3"/>
        <v/>
      </c>
      <c r="F257"/>
      <c r="G257"/>
      <c r="H257"/>
      <c r="I257"/>
      <c r="J257"/>
      <c r="K257"/>
      <c r="L257"/>
      <c r="M257"/>
      <c r="N257"/>
      <c r="O257"/>
    </row>
    <row r="258" spans="3:15" x14ac:dyDescent="0.3">
      <c r="C258" s="49" t="str">
        <f>IF(ISBLANK(BurstClassHr189[[#This Row],[Spk/sec-Average]]),"",IF(BurstClassHr189[[#This Row],[Spk/sec-Average]]&lt;$B$3,"LF","HF"))</f>
        <v/>
      </c>
      <c r="D258" s="49" t="str">
        <f>IF(ISBLANK(BurstClassHr189[[#This Row],[%Spikes in Bursts-All]]),"",IF(BurstClassHr189[[#This Row],[%Spikes in Bursts-All]]&lt;$C$3,"LB","HB"))</f>
        <v/>
      </c>
      <c r="E258" s="50" t="str">
        <f t="shared" si="3"/>
        <v/>
      </c>
      <c r="F258"/>
      <c r="G258"/>
      <c r="H258"/>
      <c r="I258"/>
      <c r="J258"/>
      <c r="K258"/>
      <c r="L258"/>
      <c r="M258"/>
      <c r="N258"/>
      <c r="O258"/>
    </row>
    <row r="259" spans="3:15" x14ac:dyDescent="0.3">
      <c r="C259" s="49" t="str">
        <f>IF(ISBLANK(BurstClassHr189[[#This Row],[Spk/sec-Average]]),"",IF(BurstClassHr189[[#This Row],[Spk/sec-Average]]&lt;$B$3,"LF","HF"))</f>
        <v/>
      </c>
      <c r="D259" s="49" t="str">
        <f>IF(ISBLANK(BurstClassHr189[[#This Row],[%Spikes in Bursts-All]]),"",IF(BurstClassHr189[[#This Row],[%Spikes in Bursts-All]]&lt;$C$3,"LB","HB"))</f>
        <v/>
      </c>
      <c r="E259" s="50" t="str">
        <f t="shared" si="3"/>
        <v/>
      </c>
      <c r="F259"/>
      <c r="G259"/>
      <c r="H259"/>
      <c r="I259"/>
      <c r="J259"/>
      <c r="K259"/>
      <c r="L259"/>
      <c r="M259"/>
      <c r="N259"/>
      <c r="O259"/>
    </row>
    <row r="260" spans="3:15" x14ac:dyDescent="0.3">
      <c r="C260" s="49" t="str">
        <f>IF(ISBLANK(BurstClassHr189[[#This Row],[Spk/sec-Average]]),"",IF(BurstClassHr189[[#This Row],[Spk/sec-Average]]&lt;$B$3,"LF","HF"))</f>
        <v/>
      </c>
      <c r="D260" s="49" t="str">
        <f>IF(ISBLANK(BurstClassHr189[[#This Row],[%Spikes in Bursts-All]]),"",IF(BurstClassHr189[[#This Row],[%Spikes in Bursts-All]]&lt;$C$3,"LB","HB"))</f>
        <v/>
      </c>
      <c r="E260" s="50" t="str">
        <f t="shared" si="3"/>
        <v/>
      </c>
      <c r="F260"/>
      <c r="G260"/>
      <c r="H260"/>
      <c r="I260"/>
      <c r="J260"/>
      <c r="K260"/>
      <c r="L260"/>
      <c r="M260"/>
      <c r="N260"/>
      <c r="O260"/>
    </row>
    <row r="261" spans="3:15" x14ac:dyDescent="0.3">
      <c r="C261" s="49" t="str">
        <f>IF(ISBLANK(BurstClassHr189[[#This Row],[Spk/sec-Average]]),"",IF(BurstClassHr189[[#This Row],[Spk/sec-Average]]&lt;$B$3,"LF","HF"))</f>
        <v/>
      </c>
      <c r="D261" s="49" t="str">
        <f>IF(ISBLANK(BurstClassHr189[[#This Row],[%Spikes in Bursts-All]]),"",IF(BurstClassHr189[[#This Row],[%Spikes in Bursts-All]]&lt;$C$3,"LB","HB"))</f>
        <v/>
      </c>
      <c r="E261" s="50" t="str">
        <f t="shared" si="3"/>
        <v/>
      </c>
      <c r="F261"/>
      <c r="G261"/>
      <c r="H261"/>
      <c r="I261"/>
      <c r="J261"/>
      <c r="K261"/>
      <c r="L261"/>
      <c r="M261"/>
      <c r="N261"/>
      <c r="O261"/>
    </row>
    <row r="262" spans="3:15" x14ac:dyDescent="0.3">
      <c r="C262" s="49" t="str">
        <f>IF(ISBLANK(BurstClassHr189[[#This Row],[Spk/sec-Average]]),"",IF(BurstClassHr189[[#This Row],[Spk/sec-Average]]&lt;$B$3,"LF","HF"))</f>
        <v/>
      </c>
      <c r="D262" s="49" t="str">
        <f>IF(ISBLANK(BurstClassHr189[[#This Row],[%Spikes in Bursts-All]]),"",IF(BurstClassHr189[[#This Row],[%Spikes in Bursts-All]]&lt;$C$3,"LB","HB"))</f>
        <v/>
      </c>
      <c r="E262" s="50" t="str">
        <f t="shared" si="3"/>
        <v/>
      </c>
      <c r="F262"/>
      <c r="G262"/>
      <c r="H262"/>
      <c r="I262"/>
      <c r="J262"/>
      <c r="K262"/>
      <c r="L262"/>
      <c r="M262"/>
      <c r="N262"/>
      <c r="O262"/>
    </row>
    <row r="263" spans="3:15" x14ac:dyDescent="0.3">
      <c r="C263" s="49" t="str">
        <f>IF(ISBLANK(BurstClassHr189[[#This Row],[Spk/sec-Average]]),"",IF(BurstClassHr189[[#This Row],[Spk/sec-Average]]&lt;$B$3,"LF","HF"))</f>
        <v/>
      </c>
      <c r="D263" s="49" t="str">
        <f>IF(ISBLANK(BurstClassHr189[[#This Row],[%Spikes in Bursts-All]]),"",IF(BurstClassHr189[[#This Row],[%Spikes in Bursts-All]]&lt;$C$3,"LB","HB"))</f>
        <v/>
      </c>
      <c r="E263" s="50" t="str">
        <f t="shared" si="3"/>
        <v/>
      </c>
      <c r="F263"/>
      <c r="G263"/>
      <c r="H263"/>
      <c r="I263"/>
      <c r="J263"/>
      <c r="K263"/>
      <c r="L263"/>
      <c r="M263"/>
      <c r="N263"/>
      <c r="O263"/>
    </row>
    <row r="264" spans="3:15" x14ac:dyDescent="0.3">
      <c r="C264" s="49" t="str">
        <f>IF(ISBLANK(BurstClassHr189[[#This Row],[Spk/sec-Average]]),"",IF(BurstClassHr189[[#This Row],[Spk/sec-Average]]&lt;$B$3,"LF","HF"))</f>
        <v/>
      </c>
      <c r="D264" s="49" t="str">
        <f>IF(ISBLANK(BurstClassHr189[[#This Row],[%Spikes in Bursts-All]]),"",IF(BurstClassHr189[[#This Row],[%Spikes in Bursts-All]]&lt;$C$3,"LB","HB"))</f>
        <v/>
      </c>
      <c r="E264" s="50" t="str">
        <f t="shared" si="3"/>
        <v/>
      </c>
      <c r="F264"/>
      <c r="G264"/>
      <c r="H264"/>
      <c r="I264"/>
      <c r="J264"/>
      <c r="K264"/>
      <c r="L264"/>
      <c r="M264"/>
      <c r="N264"/>
      <c r="O264"/>
    </row>
    <row r="265" spans="3:15" x14ac:dyDescent="0.3">
      <c r="C265" s="49" t="str">
        <f>IF(ISBLANK(BurstClassHr189[[#This Row],[Spk/sec-Average]]),"",IF(BurstClassHr189[[#This Row],[Spk/sec-Average]]&lt;$B$3,"LF","HF"))</f>
        <v/>
      </c>
      <c r="D265" s="49" t="str">
        <f>IF(ISBLANK(BurstClassHr189[[#This Row],[%Spikes in Bursts-All]]),"",IF(BurstClassHr189[[#This Row],[%Spikes in Bursts-All]]&lt;$C$3,"LB","HB"))</f>
        <v/>
      </c>
      <c r="E265" s="50" t="str">
        <f t="shared" si="3"/>
        <v/>
      </c>
      <c r="F265"/>
      <c r="G265"/>
      <c r="H265"/>
      <c r="I265"/>
      <c r="J265"/>
      <c r="K265"/>
      <c r="L265"/>
      <c r="M265"/>
      <c r="N265"/>
      <c r="O265"/>
    </row>
    <row r="266" spans="3:15" x14ac:dyDescent="0.3">
      <c r="C266" s="49" t="str">
        <f>IF(ISBLANK(BurstClassHr189[[#This Row],[Spk/sec-Average]]),"",IF(BurstClassHr189[[#This Row],[Spk/sec-Average]]&lt;$B$3,"LF","HF"))</f>
        <v/>
      </c>
      <c r="D266" s="49" t="str">
        <f>IF(ISBLANK(BurstClassHr189[[#This Row],[%Spikes in Bursts-All]]),"",IF(BurstClassHr189[[#This Row],[%Spikes in Bursts-All]]&lt;$C$3,"LB","HB"))</f>
        <v/>
      </c>
      <c r="E266" s="50" t="str">
        <f t="shared" si="3"/>
        <v/>
      </c>
      <c r="F266"/>
      <c r="G266"/>
      <c r="H266"/>
      <c r="I266"/>
      <c r="J266"/>
      <c r="K266"/>
      <c r="L266"/>
      <c r="M266"/>
      <c r="N266"/>
      <c r="O266"/>
    </row>
    <row r="267" spans="3:15" x14ac:dyDescent="0.3">
      <c r="C267" s="49" t="str">
        <f>IF(ISBLANK(BurstClassHr189[[#This Row],[Spk/sec-Average]]),"",IF(BurstClassHr189[[#This Row],[Spk/sec-Average]]&lt;$B$3,"LF","HF"))</f>
        <v/>
      </c>
      <c r="D267" s="49" t="str">
        <f>IF(ISBLANK(BurstClassHr189[[#This Row],[%Spikes in Bursts-All]]),"",IF(BurstClassHr189[[#This Row],[%Spikes in Bursts-All]]&lt;$C$3,"LB","HB"))</f>
        <v/>
      </c>
      <c r="E267" s="50" t="str">
        <f t="shared" si="3"/>
        <v/>
      </c>
      <c r="F267"/>
      <c r="G267"/>
      <c r="H267"/>
      <c r="I267"/>
      <c r="J267"/>
      <c r="K267"/>
      <c r="L267"/>
      <c r="M267"/>
      <c r="N267"/>
      <c r="O267"/>
    </row>
    <row r="268" spans="3:15" x14ac:dyDescent="0.3">
      <c r="C268" s="49" t="str">
        <f>IF(ISBLANK(BurstClassHr189[[#This Row],[Spk/sec-Average]]),"",IF(BurstClassHr189[[#This Row],[Spk/sec-Average]]&lt;$B$3,"LF","HF"))</f>
        <v/>
      </c>
      <c r="D268" s="49" t="str">
        <f>IF(ISBLANK(BurstClassHr189[[#This Row],[%Spikes in Bursts-All]]),"",IF(BurstClassHr189[[#This Row],[%Spikes in Bursts-All]]&lt;$C$3,"LB","HB"))</f>
        <v/>
      </c>
      <c r="E268" s="50" t="str">
        <f t="shared" si="3"/>
        <v/>
      </c>
      <c r="F268"/>
      <c r="G268"/>
      <c r="H268"/>
      <c r="I268"/>
      <c r="J268"/>
      <c r="K268"/>
      <c r="L268"/>
      <c r="M268"/>
      <c r="N268"/>
      <c r="O268"/>
    </row>
    <row r="269" spans="3:15" x14ac:dyDescent="0.3">
      <c r="C269" s="49" t="str">
        <f>IF(ISBLANK(BurstClassHr189[[#This Row],[Spk/sec-Average]]),"",IF(BurstClassHr189[[#This Row],[Spk/sec-Average]]&lt;$B$3,"LF","HF"))</f>
        <v/>
      </c>
      <c r="D269" s="49" t="str">
        <f>IF(ISBLANK(BurstClassHr189[[#This Row],[%Spikes in Bursts-All]]),"",IF(BurstClassHr189[[#This Row],[%Spikes in Bursts-All]]&lt;$C$3,"LB","HB"))</f>
        <v/>
      </c>
      <c r="E269" s="50" t="str">
        <f t="shared" si="3"/>
        <v/>
      </c>
      <c r="F269"/>
      <c r="G269"/>
      <c r="H269"/>
      <c r="I269"/>
      <c r="J269"/>
      <c r="K269"/>
      <c r="L269"/>
      <c r="M269"/>
      <c r="N269"/>
      <c r="O269"/>
    </row>
    <row r="270" spans="3:15" x14ac:dyDescent="0.3">
      <c r="C270" s="49" t="str">
        <f>IF(ISBLANK(BurstClassHr189[[#This Row],[Spk/sec-Average]]),"",IF(BurstClassHr189[[#This Row],[Spk/sec-Average]]&lt;$B$3,"LF","HF"))</f>
        <v/>
      </c>
      <c r="D270" s="49" t="str">
        <f>IF(ISBLANK(BurstClassHr189[[#This Row],[%Spikes in Bursts-All]]),"",IF(BurstClassHr189[[#This Row],[%Spikes in Bursts-All]]&lt;$C$3,"LB","HB"))</f>
        <v/>
      </c>
      <c r="E270" s="50" t="str">
        <f t="shared" si="3"/>
        <v/>
      </c>
      <c r="F270"/>
      <c r="G270"/>
      <c r="H270"/>
      <c r="I270"/>
      <c r="J270"/>
      <c r="K270"/>
      <c r="L270"/>
      <c r="M270"/>
      <c r="N270"/>
      <c r="O270"/>
    </row>
    <row r="271" spans="3:15" x14ac:dyDescent="0.3">
      <c r="C271" s="49" t="str">
        <f>IF(ISBLANK(BurstClassHr189[[#This Row],[Spk/sec-Average]]),"",IF(BurstClassHr189[[#This Row],[Spk/sec-Average]]&lt;$B$3,"LF","HF"))</f>
        <v/>
      </c>
      <c r="D271" s="49" t="str">
        <f>IF(ISBLANK(BurstClassHr189[[#This Row],[%Spikes in Bursts-All]]),"",IF(BurstClassHr189[[#This Row],[%Spikes in Bursts-All]]&lt;$C$3,"LB","HB"))</f>
        <v/>
      </c>
      <c r="E271" s="50" t="str">
        <f t="shared" si="3"/>
        <v/>
      </c>
      <c r="F271"/>
      <c r="G271"/>
      <c r="H271"/>
      <c r="I271"/>
      <c r="J271"/>
      <c r="K271"/>
      <c r="L271"/>
      <c r="M271"/>
      <c r="N271"/>
      <c r="O271"/>
    </row>
    <row r="272" spans="3:15" x14ac:dyDescent="0.3">
      <c r="C272" s="49" t="str">
        <f>IF(ISBLANK(BurstClassHr189[[#This Row],[Spk/sec-Average]]),"",IF(BurstClassHr189[[#This Row],[Spk/sec-Average]]&lt;$B$3,"LF","HF"))</f>
        <v/>
      </c>
      <c r="D272" s="49" t="str">
        <f>IF(ISBLANK(BurstClassHr189[[#This Row],[%Spikes in Bursts-All]]),"",IF(BurstClassHr189[[#This Row],[%Spikes in Bursts-All]]&lt;$C$3,"LB","HB"))</f>
        <v/>
      </c>
      <c r="E272" s="50" t="str">
        <f t="shared" si="3"/>
        <v/>
      </c>
      <c r="F272"/>
      <c r="G272"/>
      <c r="H272"/>
      <c r="I272"/>
      <c r="J272"/>
      <c r="K272"/>
      <c r="L272"/>
      <c r="M272"/>
      <c r="N272"/>
      <c r="O272"/>
    </row>
    <row r="273" spans="3:15" x14ac:dyDescent="0.3">
      <c r="C273" s="49" t="str">
        <f>IF(ISBLANK(BurstClassHr189[[#This Row],[Spk/sec-Average]]),"",IF(BurstClassHr189[[#This Row],[Spk/sec-Average]]&lt;$B$3,"LF","HF"))</f>
        <v/>
      </c>
      <c r="D273" s="49" t="str">
        <f>IF(ISBLANK(BurstClassHr189[[#This Row],[%Spikes in Bursts-All]]),"",IF(BurstClassHr189[[#This Row],[%Spikes in Bursts-All]]&lt;$C$3,"LB","HB"))</f>
        <v/>
      </c>
      <c r="E273" s="50" t="str">
        <f t="shared" si="3"/>
        <v/>
      </c>
      <c r="F273"/>
      <c r="G273"/>
      <c r="H273"/>
      <c r="I273"/>
      <c r="J273"/>
      <c r="K273"/>
      <c r="L273"/>
      <c r="M273"/>
      <c r="N273"/>
      <c r="O273"/>
    </row>
    <row r="274" spans="3:15" x14ac:dyDescent="0.3">
      <c r="C274" s="49" t="str">
        <f>IF(ISBLANK(BurstClassHr189[[#This Row],[Spk/sec-Average]]),"",IF(BurstClassHr189[[#This Row],[Spk/sec-Average]]&lt;$B$3,"LF","HF"))</f>
        <v/>
      </c>
      <c r="D274" s="49" t="str">
        <f>IF(ISBLANK(BurstClassHr189[[#This Row],[%Spikes in Bursts-All]]),"",IF(BurstClassHr189[[#This Row],[%Spikes in Bursts-All]]&lt;$C$3,"LB","HB"))</f>
        <v/>
      </c>
      <c r="E274" s="50" t="str">
        <f t="shared" si="3"/>
        <v/>
      </c>
      <c r="F274"/>
      <c r="G274"/>
      <c r="H274"/>
      <c r="I274"/>
      <c r="J274"/>
      <c r="K274"/>
      <c r="L274"/>
      <c r="M274"/>
      <c r="N274"/>
      <c r="O274"/>
    </row>
    <row r="275" spans="3:15" x14ac:dyDescent="0.3">
      <c r="C275" s="49" t="str">
        <f>IF(ISBLANK(BurstClassHr189[[#This Row],[Spk/sec-Average]]),"",IF(BurstClassHr189[[#This Row],[Spk/sec-Average]]&lt;$B$3,"LF","HF"))</f>
        <v/>
      </c>
      <c r="D275" s="49" t="str">
        <f>IF(ISBLANK(BurstClassHr189[[#This Row],[%Spikes in Bursts-All]]),"",IF(BurstClassHr189[[#This Row],[%Spikes in Bursts-All]]&lt;$C$3,"LB","HB"))</f>
        <v/>
      </c>
      <c r="E275" s="50" t="str">
        <f t="shared" si="3"/>
        <v/>
      </c>
      <c r="F275"/>
      <c r="G275"/>
      <c r="H275"/>
      <c r="I275"/>
      <c r="J275"/>
      <c r="K275"/>
      <c r="L275"/>
      <c r="M275"/>
      <c r="N275"/>
      <c r="O275"/>
    </row>
    <row r="276" spans="3:15" x14ac:dyDescent="0.3">
      <c r="C276" s="49" t="str">
        <f>IF(ISBLANK(BurstClassHr189[[#This Row],[Spk/sec-Average]]),"",IF(BurstClassHr189[[#This Row],[Spk/sec-Average]]&lt;$B$3,"LF","HF"))</f>
        <v/>
      </c>
      <c r="D276" s="49" t="str">
        <f>IF(ISBLANK(BurstClassHr189[[#This Row],[%Spikes in Bursts-All]]),"",IF(BurstClassHr189[[#This Row],[%Spikes in Bursts-All]]&lt;$C$3,"LB","HB"))</f>
        <v/>
      </c>
      <c r="E276" s="50" t="str">
        <f t="shared" si="3"/>
        <v/>
      </c>
      <c r="F276"/>
      <c r="G276"/>
      <c r="H276"/>
      <c r="I276"/>
      <c r="J276"/>
      <c r="K276"/>
      <c r="L276"/>
      <c r="M276"/>
      <c r="N276"/>
      <c r="O276"/>
    </row>
    <row r="277" spans="3:15" x14ac:dyDescent="0.3">
      <c r="C277" s="49" t="str">
        <f>IF(ISBLANK(BurstClassHr189[[#This Row],[Spk/sec-Average]]),"",IF(BurstClassHr189[[#This Row],[Spk/sec-Average]]&lt;$B$3,"LF","HF"))</f>
        <v/>
      </c>
      <c r="D277" s="49" t="str">
        <f>IF(ISBLANK(BurstClassHr189[[#This Row],[%Spikes in Bursts-All]]),"",IF(BurstClassHr189[[#This Row],[%Spikes in Bursts-All]]&lt;$C$3,"LB","HB"))</f>
        <v/>
      </c>
      <c r="E277" s="50" t="str">
        <f t="shared" si="3"/>
        <v/>
      </c>
      <c r="F277"/>
      <c r="G277"/>
      <c r="H277"/>
      <c r="I277"/>
      <c r="J277"/>
      <c r="K277"/>
      <c r="L277"/>
      <c r="M277"/>
      <c r="N277"/>
      <c r="O277"/>
    </row>
    <row r="278" spans="3:15" x14ac:dyDescent="0.3">
      <c r="C278" s="49" t="str">
        <f>IF(ISBLANK(BurstClassHr189[[#This Row],[Spk/sec-Average]]),"",IF(BurstClassHr189[[#This Row],[Spk/sec-Average]]&lt;$B$3,"LF","HF"))</f>
        <v/>
      </c>
      <c r="D278" s="49" t="str">
        <f>IF(ISBLANK(BurstClassHr189[[#This Row],[%Spikes in Bursts-All]]),"",IF(BurstClassHr189[[#This Row],[%Spikes in Bursts-All]]&lt;$C$3,"LB","HB"))</f>
        <v/>
      </c>
      <c r="E278" s="50" t="str">
        <f t="shared" si="3"/>
        <v/>
      </c>
      <c r="F278"/>
      <c r="G278"/>
      <c r="H278"/>
      <c r="I278"/>
      <c r="J278"/>
      <c r="K278"/>
      <c r="L278"/>
      <c r="M278"/>
      <c r="N278"/>
      <c r="O278"/>
    </row>
    <row r="279" spans="3:15" x14ac:dyDescent="0.3">
      <c r="C279" s="49" t="str">
        <f>IF(ISBLANK(BurstClassHr189[[#This Row],[Spk/sec-Average]]),"",IF(BurstClassHr189[[#This Row],[Spk/sec-Average]]&lt;$B$3,"LF","HF"))</f>
        <v/>
      </c>
      <c r="D279" s="49" t="str">
        <f>IF(ISBLANK(BurstClassHr189[[#This Row],[%Spikes in Bursts-All]]),"",IF(BurstClassHr189[[#This Row],[%Spikes in Bursts-All]]&lt;$C$3,"LB","HB"))</f>
        <v/>
      </c>
      <c r="E279" s="50" t="str">
        <f t="shared" si="3"/>
        <v/>
      </c>
      <c r="F279"/>
      <c r="G279"/>
      <c r="H279"/>
      <c r="I279"/>
      <c r="J279"/>
      <c r="K279"/>
      <c r="L279"/>
      <c r="M279"/>
      <c r="N279"/>
      <c r="O279"/>
    </row>
    <row r="280" spans="3:15" x14ac:dyDescent="0.3">
      <c r="C280" s="49" t="str">
        <f>IF(ISBLANK(BurstClassHr189[[#This Row],[Spk/sec-Average]]),"",IF(BurstClassHr189[[#This Row],[Spk/sec-Average]]&lt;$B$3,"LF","HF"))</f>
        <v/>
      </c>
      <c r="D280" s="49" t="str">
        <f>IF(ISBLANK(BurstClassHr189[[#This Row],[%Spikes in Bursts-All]]),"",IF(BurstClassHr189[[#This Row],[%Spikes in Bursts-All]]&lt;$C$3,"LB","HB"))</f>
        <v/>
      </c>
      <c r="E280" s="50" t="str">
        <f t="shared" si="3"/>
        <v/>
      </c>
      <c r="F280"/>
      <c r="G280"/>
      <c r="H280"/>
      <c r="I280"/>
      <c r="J280"/>
      <c r="K280"/>
      <c r="L280"/>
      <c r="M280"/>
      <c r="N280"/>
      <c r="O280"/>
    </row>
    <row r="281" spans="3:15" x14ac:dyDescent="0.3">
      <c r="C281" s="49" t="str">
        <f>IF(ISBLANK(BurstClassHr189[[#This Row],[Spk/sec-Average]]),"",IF(BurstClassHr189[[#This Row],[Spk/sec-Average]]&lt;$B$3,"LF","HF"))</f>
        <v/>
      </c>
      <c r="D281" s="49" t="str">
        <f>IF(ISBLANK(BurstClassHr189[[#This Row],[%Spikes in Bursts-All]]),"",IF(BurstClassHr189[[#This Row],[%Spikes in Bursts-All]]&lt;$C$3,"LB","HB"))</f>
        <v/>
      </c>
      <c r="E281" s="50" t="str">
        <f t="shared" si="3"/>
        <v/>
      </c>
      <c r="F281"/>
      <c r="G281"/>
      <c r="H281"/>
      <c r="I281"/>
      <c r="J281"/>
      <c r="K281"/>
      <c r="L281"/>
      <c r="M281"/>
      <c r="N281"/>
      <c r="O281"/>
    </row>
    <row r="282" spans="3:15" x14ac:dyDescent="0.3">
      <c r="C282" s="49" t="str">
        <f>IF(ISBLANK(BurstClassHr189[[#This Row],[Spk/sec-Average]]),"",IF(BurstClassHr189[[#This Row],[Spk/sec-Average]]&lt;$B$3,"LF","HF"))</f>
        <v/>
      </c>
      <c r="D282" s="49" t="str">
        <f>IF(ISBLANK(BurstClassHr189[[#This Row],[%Spikes in Bursts-All]]),"",IF(BurstClassHr189[[#This Row],[%Spikes in Bursts-All]]&lt;$C$3,"LB","HB"))</f>
        <v/>
      </c>
      <c r="E282" s="50" t="str">
        <f t="shared" ref="E282:E345" si="4">CONCATENATE(C282,D282)</f>
        <v/>
      </c>
      <c r="F282"/>
      <c r="G282"/>
      <c r="H282"/>
      <c r="I282"/>
      <c r="J282"/>
      <c r="K282"/>
      <c r="L282"/>
      <c r="M282"/>
      <c r="N282"/>
      <c r="O282"/>
    </row>
    <row r="283" spans="3:15" x14ac:dyDescent="0.3">
      <c r="C283" s="49" t="str">
        <f>IF(ISBLANK(BurstClassHr189[[#This Row],[Spk/sec-Average]]),"",IF(BurstClassHr189[[#This Row],[Spk/sec-Average]]&lt;$B$3,"LF","HF"))</f>
        <v/>
      </c>
      <c r="D283" s="49" t="str">
        <f>IF(ISBLANK(BurstClassHr189[[#This Row],[%Spikes in Bursts-All]]),"",IF(BurstClassHr189[[#This Row],[%Spikes in Bursts-All]]&lt;$C$3,"LB","HB"))</f>
        <v/>
      </c>
      <c r="E283" s="50" t="str">
        <f t="shared" si="4"/>
        <v/>
      </c>
      <c r="F283"/>
      <c r="G283"/>
      <c r="H283"/>
      <c r="I283"/>
      <c r="J283"/>
      <c r="K283"/>
      <c r="L283"/>
      <c r="M283"/>
      <c r="N283"/>
      <c r="O283"/>
    </row>
    <row r="284" spans="3:15" x14ac:dyDescent="0.3">
      <c r="C284" s="49" t="str">
        <f>IF(ISBLANK(BurstClassHr189[[#This Row],[Spk/sec-Average]]),"",IF(BurstClassHr189[[#This Row],[Spk/sec-Average]]&lt;$B$3,"LF","HF"))</f>
        <v/>
      </c>
      <c r="D284" s="49" t="str">
        <f>IF(ISBLANK(BurstClassHr189[[#This Row],[%Spikes in Bursts-All]]),"",IF(BurstClassHr189[[#This Row],[%Spikes in Bursts-All]]&lt;$C$3,"LB","HB"))</f>
        <v/>
      </c>
      <c r="E284" s="50" t="str">
        <f t="shared" si="4"/>
        <v/>
      </c>
      <c r="F284"/>
      <c r="G284"/>
      <c r="H284"/>
      <c r="I284"/>
      <c r="J284"/>
      <c r="K284"/>
      <c r="L284"/>
      <c r="M284"/>
      <c r="N284"/>
      <c r="O284"/>
    </row>
    <row r="285" spans="3:15" x14ac:dyDescent="0.3">
      <c r="C285" s="49" t="str">
        <f>IF(ISBLANK(BurstClassHr189[[#This Row],[Spk/sec-Average]]),"",IF(BurstClassHr189[[#This Row],[Spk/sec-Average]]&lt;$B$3,"LF","HF"))</f>
        <v/>
      </c>
      <c r="D285" s="49" t="str">
        <f>IF(ISBLANK(BurstClassHr189[[#This Row],[%Spikes in Bursts-All]]),"",IF(BurstClassHr189[[#This Row],[%Spikes in Bursts-All]]&lt;$C$3,"LB","HB"))</f>
        <v/>
      </c>
      <c r="E285" s="50" t="str">
        <f t="shared" si="4"/>
        <v/>
      </c>
      <c r="F285"/>
      <c r="G285"/>
      <c r="H285"/>
      <c r="I285"/>
      <c r="J285"/>
      <c r="K285"/>
      <c r="L285"/>
      <c r="M285"/>
      <c r="N285"/>
      <c r="O285"/>
    </row>
    <row r="286" spans="3:15" x14ac:dyDescent="0.3">
      <c r="C286" s="49" t="str">
        <f>IF(ISBLANK(BurstClassHr189[[#This Row],[Spk/sec-Average]]),"",IF(BurstClassHr189[[#This Row],[Spk/sec-Average]]&lt;$B$3,"LF","HF"))</f>
        <v/>
      </c>
      <c r="D286" s="49" t="str">
        <f>IF(ISBLANK(BurstClassHr189[[#This Row],[%Spikes in Bursts-All]]),"",IF(BurstClassHr189[[#This Row],[%Spikes in Bursts-All]]&lt;$C$3,"LB","HB"))</f>
        <v/>
      </c>
      <c r="E286" s="50" t="str">
        <f t="shared" si="4"/>
        <v/>
      </c>
      <c r="F286"/>
      <c r="G286"/>
      <c r="H286"/>
      <c r="I286"/>
      <c r="J286"/>
      <c r="K286"/>
      <c r="L286"/>
      <c r="M286"/>
      <c r="N286"/>
      <c r="O286"/>
    </row>
    <row r="287" spans="3:15" x14ac:dyDescent="0.3">
      <c r="C287" s="49" t="str">
        <f>IF(ISBLANK(BurstClassHr189[[#This Row],[Spk/sec-Average]]),"",IF(BurstClassHr189[[#This Row],[Spk/sec-Average]]&lt;$B$3,"LF","HF"))</f>
        <v/>
      </c>
      <c r="D287" s="49" t="str">
        <f>IF(ISBLANK(BurstClassHr189[[#This Row],[%Spikes in Bursts-All]]),"",IF(BurstClassHr189[[#This Row],[%Spikes in Bursts-All]]&lt;$C$3,"LB","HB"))</f>
        <v/>
      </c>
      <c r="E287" s="50" t="str">
        <f t="shared" si="4"/>
        <v/>
      </c>
      <c r="F287"/>
      <c r="G287"/>
      <c r="H287"/>
      <c r="I287"/>
      <c r="J287"/>
      <c r="K287"/>
      <c r="L287"/>
      <c r="M287"/>
      <c r="N287"/>
      <c r="O287"/>
    </row>
    <row r="288" spans="3:15" x14ac:dyDescent="0.3">
      <c r="C288" s="49" t="str">
        <f>IF(ISBLANK(BurstClassHr189[[#This Row],[Spk/sec-Average]]),"",IF(BurstClassHr189[[#This Row],[Spk/sec-Average]]&lt;$B$3,"LF","HF"))</f>
        <v/>
      </c>
      <c r="D288" s="49" t="str">
        <f>IF(ISBLANK(BurstClassHr189[[#This Row],[%Spikes in Bursts-All]]),"",IF(BurstClassHr189[[#This Row],[%Spikes in Bursts-All]]&lt;$C$3,"LB","HB"))</f>
        <v/>
      </c>
      <c r="E288" s="50" t="str">
        <f t="shared" si="4"/>
        <v/>
      </c>
      <c r="F288"/>
      <c r="G288"/>
      <c r="H288"/>
      <c r="I288"/>
      <c r="J288"/>
      <c r="K288"/>
      <c r="L288"/>
      <c r="M288"/>
      <c r="N288"/>
      <c r="O288"/>
    </row>
    <row r="289" spans="3:15" x14ac:dyDescent="0.3">
      <c r="C289" s="49" t="str">
        <f>IF(ISBLANK(BurstClassHr189[[#This Row],[Spk/sec-Average]]),"",IF(BurstClassHr189[[#This Row],[Spk/sec-Average]]&lt;$B$3,"LF","HF"))</f>
        <v/>
      </c>
      <c r="D289" s="49" t="str">
        <f>IF(ISBLANK(BurstClassHr189[[#This Row],[%Spikes in Bursts-All]]),"",IF(BurstClassHr189[[#This Row],[%Spikes in Bursts-All]]&lt;$C$3,"LB","HB"))</f>
        <v/>
      </c>
      <c r="E289" s="50" t="str">
        <f t="shared" si="4"/>
        <v/>
      </c>
      <c r="F289"/>
      <c r="G289"/>
      <c r="H289"/>
      <c r="I289"/>
      <c r="J289"/>
      <c r="K289"/>
      <c r="L289"/>
      <c r="M289"/>
      <c r="N289"/>
      <c r="O289"/>
    </row>
    <row r="290" spans="3:15" x14ac:dyDescent="0.3">
      <c r="C290" s="49" t="str">
        <f>IF(ISBLANK(BurstClassHr189[[#This Row],[Spk/sec-Average]]),"",IF(BurstClassHr189[[#This Row],[Spk/sec-Average]]&lt;$B$3,"LF","HF"))</f>
        <v/>
      </c>
      <c r="D290" s="49" t="str">
        <f>IF(ISBLANK(BurstClassHr189[[#This Row],[%Spikes in Bursts-All]]),"",IF(BurstClassHr189[[#This Row],[%Spikes in Bursts-All]]&lt;$C$3,"LB","HB"))</f>
        <v/>
      </c>
      <c r="E290" s="50" t="str">
        <f t="shared" si="4"/>
        <v/>
      </c>
      <c r="F290"/>
      <c r="G290"/>
      <c r="H290"/>
      <c r="I290"/>
      <c r="J290"/>
      <c r="K290"/>
      <c r="L290"/>
      <c r="M290"/>
      <c r="N290"/>
      <c r="O290"/>
    </row>
    <row r="291" spans="3:15" x14ac:dyDescent="0.3">
      <c r="C291" s="49" t="str">
        <f>IF(ISBLANK(BurstClassHr189[[#This Row],[Spk/sec-Average]]),"",IF(BurstClassHr189[[#This Row],[Spk/sec-Average]]&lt;$B$3,"LF","HF"))</f>
        <v/>
      </c>
      <c r="D291" s="49" t="str">
        <f>IF(ISBLANK(BurstClassHr189[[#This Row],[%Spikes in Bursts-All]]),"",IF(BurstClassHr189[[#This Row],[%Spikes in Bursts-All]]&lt;$C$3,"LB","HB"))</f>
        <v/>
      </c>
      <c r="E291" s="50" t="str">
        <f t="shared" si="4"/>
        <v/>
      </c>
      <c r="F291"/>
      <c r="G291"/>
      <c r="H291"/>
      <c r="I291"/>
      <c r="J291"/>
      <c r="K291"/>
      <c r="L291"/>
      <c r="M291"/>
      <c r="N291"/>
      <c r="O291"/>
    </row>
    <row r="292" spans="3:15" x14ac:dyDescent="0.3">
      <c r="C292" s="49" t="str">
        <f>IF(ISBLANK(BurstClassHr189[[#This Row],[Spk/sec-Average]]),"",IF(BurstClassHr189[[#This Row],[Spk/sec-Average]]&lt;$B$3,"LF","HF"))</f>
        <v/>
      </c>
      <c r="D292" s="49" t="str">
        <f>IF(ISBLANK(BurstClassHr189[[#This Row],[%Spikes in Bursts-All]]),"",IF(BurstClassHr189[[#This Row],[%Spikes in Bursts-All]]&lt;$C$3,"LB","HB"))</f>
        <v/>
      </c>
      <c r="E292" s="50" t="str">
        <f t="shared" si="4"/>
        <v/>
      </c>
      <c r="F292"/>
      <c r="G292"/>
      <c r="H292"/>
      <c r="I292"/>
      <c r="J292"/>
      <c r="K292"/>
      <c r="L292"/>
      <c r="M292"/>
      <c r="N292"/>
      <c r="O292"/>
    </row>
    <row r="293" spans="3:15" x14ac:dyDescent="0.3">
      <c r="C293" s="49" t="str">
        <f>IF(ISBLANK(BurstClassHr189[[#This Row],[Spk/sec-Average]]),"",IF(BurstClassHr189[[#This Row],[Spk/sec-Average]]&lt;$B$3,"LF","HF"))</f>
        <v/>
      </c>
      <c r="D293" s="49" t="str">
        <f>IF(ISBLANK(BurstClassHr189[[#This Row],[%Spikes in Bursts-All]]),"",IF(BurstClassHr189[[#This Row],[%Spikes in Bursts-All]]&lt;$C$3,"LB","HB"))</f>
        <v/>
      </c>
      <c r="E293" s="50" t="str">
        <f t="shared" si="4"/>
        <v/>
      </c>
      <c r="F293"/>
      <c r="G293"/>
      <c r="H293"/>
      <c r="I293"/>
      <c r="J293"/>
      <c r="K293"/>
      <c r="L293"/>
      <c r="M293"/>
      <c r="N293"/>
      <c r="O293"/>
    </row>
    <row r="294" spans="3:15" x14ac:dyDescent="0.3">
      <c r="C294" s="49" t="str">
        <f>IF(ISBLANK(BurstClassHr189[[#This Row],[Spk/sec-Average]]),"",IF(BurstClassHr189[[#This Row],[Spk/sec-Average]]&lt;$B$3,"LF","HF"))</f>
        <v/>
      </c>
      <c r="D294" s="49" t="str">
        <f>IF(ISBLANK(BurstClassHr189[[#This Row],[%Spikes in Bursts-All]]),"",IF(BurstClassHr189[[#This Row],[%Spikes in Bursts-All]]&lt;$C$3,"LB","HB"))</f>
        <v/>
      </c>
      <c r="E294" s="50" t="str">
        <f t="shared" si="4"/>
        <v/>
      </c>
      <c r="F294"/>
      <c r="G294"/>
      <c r="H294"/>
      <c r="I294"/>
      <c r="J294"/>
      <c r="K294"/>
      <c r="L294"/>
      <c r="M294"/>
      <c r="N294"/>
      <c r="O294"/>
    </row>
    <row r="295" spans="3:15" x14ac:dyDescent="0.3">
      <c r="C295" s="49" t="str">
        <f>IF(ISBLANK(BurstClassHr189[[#This Row],[Spk/sec-Average]]),"",IF(BurstClassHr189[[#This Row],[Spk/sec-Average]]&lt;$B$3,"LF","HF"))</f>
        <v/>
      </c>
      <c r="D295" s="49" t="str">
        <f>IF(ISBLANK(BurstClassHr189[[#This Row],[%Spikes in Bursts-All]]),"",IF(BurstClassHr189[[#This Row],[%Spikes in Bursts-All]]&lt;$C$3,"LB","HB"))</f>
        <v/>
      </c>
      <c r="E295" s="50" t="str">
        <f t="shared" si="4"/>
        <v/>
      </c>
      <c r="F295"/>
      <c r="G295"/>
      <c r="H295"/>
      <c r="I295"/>
      <c r="J295"/>
      <c r="K295"/>
      <c r="L295"/>
      <c r="M295"/>
      <c r="N295"/>
      <c r="O295"/>
    </row>
    <row r="296" spans="3:15" x14ac:dyDescent="0.3">
      <c r="C296" s="49" t="str">
        <f>IF(ISBLANK(BurstClassHr189[[#This Row],[Spk/sec-Average]]),"",IF(BurstClassHr189[[#This Row],[Spk/sec-Average]]&lt;$B$3,"LF","HF"))</f>
        <v/>
      </c>
      <c r="D296" s="49" t="str">
        <f>IF(ISBLANK(BurstClassHr189[[#This Row],[%Spikes in Bursts-All]]),"",IF(BurstClassHr189[[#This Row],[%Spikes in Bursts-All]]&lt;$C$3,"LB","HB"))</f>
        <v/>
      </c>
      <c r="E296" s="50" t="str">
        <f t="shared" si="4"/>
        <v/>
      </c>
      <c r="F296"/>
      <c r="G296"/>
      <c r="H296"/>
      <c r="I296"/>
      <c r="J296"/>
      <c r="K296"/>
      <c r="L296"/>
      <c r="M296"/>
      <c r="N296"/>
      <c r="O296"/>
    </row>
    <row r="297" spans="3:15" x14ac:dyDescent="0.3">
      <c r="C297" s="49" t="str">
        <f>IF(ISBLANK(BurstClassHr189[[#This Row],[Spk/sec-Average]]),"",IF(BurstClassHr189[[#This Row],[Spk/sec-Average]]&lt;$B$3,"LF","HF"))</f>
        <v/>
      </c>
      <c r="D297" s="49" t="str">
        <f>IF(ISBLANK(BurstClassHr189[[#This Row],[%Spikes in Bursts-All]]),"",IF(BurstClassHr189[[#This Row],[%Spikes in Bursts-All]]&lt;$C$3,"LB","HB"))</f>
        <v/>
      </c>
      <c r="E297" s="50" t="str">
        <f t="shared" si="4"/>
        <v/>
      </c>
      <c r="F297"/>
      <c r="G297"/>
      <c r="H297"/>
      <c r="I297"/>
      <c r="J297"/>
      <c r="K297"/>
      <c r="L297"/>
      <c r="M297"/>
      <c r="N297"/>
      <c r="O297"/>
    </row>
    <row r="298" spans="3:15" x14ac:dyDescent="0.3">
      <c r="C298" s="49" t="str">
        <f>IF(ISBLANK(BurstClassHr189[[#This Row],[Spk/sec-Average]]),"",IF(BurstClassHr189[[#This Row],[Spk/sec-Average]]&lt;$B$3,"LF","HF"))</f>
        <v/>
      </c>
      <c r="D298" s="49" t="str">
        <f>IF(ISBLANK(BurstClassHr189[[#This Row],[%Spikes in Bursts-All]]),"",IF(BurstClassHr189[[#This Row],[%Spikes in Bursts-All]]&lt;$C$3,"LB","HB"))</f>
        <v/>
      </c>
      <c r="E298" s="50" t="str">
        <f t="shared" si="4"/>
        <v/>
      </c>
      <c r="F298"/>
      <c r="G298"/>
      <c r="H298"/>
      <c r="I298"/>
      <c r="J298"/>
      <c r="K298"/>
      <c r="L298"/>
      <c r="M298"/>
      <c r="N298"/>
      <c r="O298"/>
    </row>
    <row r="299" spans="3:15" x14ac:dyDescent="0.3">
      <c r="C299" s="49" t="str">
        <f>IF(ISBLANK(BurstClassHr189[[#This Row],[Spk/sec-Average]]),"",IF(BurstClassHr189[[#This Row],[Spk/sec-Average]]&lt;$B$3,"LF","HF"))</f>
        <v/>
      </c>
      <c r="D299" s="49" t="str">
        <f>IF(ISBLANK(BurstClassHr189[[#This Row],[%Spikes in Bursts-All]]),"",IF(BurstClassHr189[[#This Row],[%Spikes in Bursts-All]]&lt;$C$3,"LB","HB"))</f>
        <v/>
      </c>
      <c r="E299" s="50" t="str">
        <f t="shared" si="4"/>
        <v/>
      </c>
      <c r="F299"/>
      <c r="G299"/>
      <c r="H299"/>
      <c r="I299"/>
      <c r="J299"/>
      <c r="K299"/>
      <c r="L299"/>
      <c r="M299"/>
      <c r="N299"/>
      <c r="O299"/>
    </row>
    <row r="300" spans="3:15" x14ac:dyDescent="0.3">
      <c r="C300" s="49" t="str">
        <f>IF(ISBLANK(BurstClassHr189[[#This Row],[Spk/sec-Average]]),"",IF(BurstClassHr189[[#This Row],[Spk/sec-Average]]&lt;$B$3,"LF","HF"))</f>
        <v/>
      </c>
      <c r="D300" s="49" t="str">
        <f>IF(ISBLANK(BurstClassHr189[[#This Row],[%Spikes in Bursts-All]]),"",IF(BurstClassHr189[[#This Row],[%Spikes in Bursts-All]]&lt;$C$3,"LB","HB"))</f>
        <v/>
      </c>
      <c r="E300" s="50" t="str">
        <f t="shared" si="4"/>
        <v/>
      </c>
      <c r="F300"/>
      <c r="G300"/>
      <c r="H300"/>
      <c r="I300"/>
      <c r="J300"/>
      <c r="K300"/>
      <c r="L300"/>
      <c r="M300"/>
      <c r="N300"/>
      <c r="O300"/>
    </row>
    <row r="301" spans="3:15" x14ac:dyDescent="0.3">
      <c r="C301" s="49" t="str">
        <f>IF(ISBLANK(BurstClassHr189[[#This Row],[Spk/sec-Average]]),"",IF(BurstClassHr189[[#This Row],[Spk/sec-Average]]&lt;$B$3,"LF","HF"))</f>
        <v/>
      </c>
      <c r="D301" s="49" t="str">
        <f>IF(ISBLANK(BurstClassHr189[[#This Row],[%Spikes in Bursts-All]]),"",IF(BurstClassHr189[[#This Row],[%Spikes in Bursts-All]]&lt;$C$3,"LB","HB"))</f>
        <v/>
      </c>
      <c r="E301" s="50" t="str">
        <f t="shared" si="4"/>
        <v/>
      </c>
      <c r="F301"/>
      <c r="G301"/>
      <c r="H301"/>
      <c r="I301"/>
      <c r="J301"/>
      <c r="K301"/>
      <c r="L301"/>
      <c r="M301"/>
      <c r="N301"/>
      <c r="O301"/>
    </row>
    <row r="302" spans="3:15" x14ac:dyDescent="0.3">
      <c r="C302" s="49" t="str">
        <f>IF(ISBLANK(BurstClassHr189[[#This Row],[Spk/sec-Average]]),"",IF(BurstClassHr189[[#This Row],[Spk/sec-Average]]&lt;$B$3,"LF","HF"))</f>
        <v/>
      </c>
      <c r="D302" s="49" t="str">
        <f>IF(ISBLANK(BurstClassHr189[[#This Row],[%Spikes in Bursts-All]]),"",IF(BurstClassHr189[[#This Row],[%Spikes in Bursts-All]]&lt;$C$3,"LB","HB"))</f>
        <v/>
      </c>
      <c r="E302" s="50" t="str">
        <f t="shared" si="4"/>
        <v/>
      </c>
      <c r="F302"/>
      <c r="G302"/>
      <c r="H302"/>
      <c r="I302"/>
      <c r="J302"/>
      <c r="K302"/>
      <c r="L302"/>
      <c r="M302"/>
      <c r="N302"/>
      <c r="O302"/>
    </row>
    <row r="303" spans="3:15" x14ac:dyDescent="0.3">
      <c r="C303" s="49" t="str">
        <f>IF(ISBLANK(BurstClassHr189[[#This Row],[Spk/sec-Average]]),"",IF(BurstClassHr189[[#This Row],[Spk/sec-Average]]&lt;$B$3,"LF","HF"))</f>
        <v/>
      </c>
      <c r="D303" s="49" t="str">
        <f>IF(ISBLANK(BurstClassHr189[[#This Row],[%Spikes in Bursts-All]]),"",IF(BurstClassHr189[[#This Row],[%Spikes in Bursts-All]]&lt;$C$3,"LB","HB"))</f>
        <v/>
      </c>
      <c r="E303" s="50" t="str">
        <f t="shared" si="4"/>
        <v/>
      </c>
      <c r="F303"/>
      <c r="G303"/>
      <c r="H303"/>
      <c r="I303"/>
      <c r="J303"/>
      <c r="K303"/>
      <c r="L303"/>
      <c r="M303"/>
      <c r="N303"/>
      <c r="O303"/>
    </row>
    <row r="304" spans="3:15" x14ac:dyDescent="0.3">
      <c r="C304" s="49" t="str">
        <f>IF(ISBLANK(BurstClassHr189[[#This Row],[Spk/sec-Average]]),"",IF(BurstClassHr189[[#This Row],[Spk/sec-Average]]&lt;$B$3,"LF","HF"))</f>
        <v/>
      </c>
      <c r="D304" s="49" t="str">
        <f>IF(ISBLANK(BurstClassHr189[[#This Row],[%Spikes in Bursts-All]]),"",IF(BurstClassHr189[[#This Row],[%Spikes in Bursts-All]]&lt;$C$3,"LB","HB"))</f>
        <v/>
      </c>
      <c r="E304" s="50" t="str">
        <f t="shared" si="4"/>
        <v/>
      </c>
      <c r="F304"/>
      <c r="G304"/>
      <c r="H304"/>
      <c r="I304"/>
      <c r="J304"/>
      <c r="K304"/>
      <c r="L304"/>
      <c r="M304"/>
      <c r="N304"/>
      <c r="O304"/>
    </row>
    <row r="305" spans="3:15" x14ac:dyDescent="0.3">
      <c r="C305" s="49" t="str">
        <f>IF(ISBLANK(BurstClassHr189[[#This Row],[Spk/sec-Average]]),"",IF(BurstClassHr189[[#This Row],[Spk/sec-Average]]&lt;$B$3,"LF","HF"))</f>
        <v/>
      </c>
      <c r="D305" s="49" t="str">
        <f>IF(ISBLANK(BurstClassHr189[[#This Row],[%Spikes in Bursts-All]]),"",IF(BurstClassHr189[[#This Row],[%Spikes in Bursts-All]]&lt;$C$3,"LB","HB"))</f>
        <v/>
      </c>
      <c r="E305" s="50" t="str">
        <f t="shared" si="4"/>
        <v/>
      </c>
      <c r="F305"/>
      <c r="G305"/>
      <c r="H305"/>
      <c r="I305"/>
      <c r="J305"/>
      <c r="K305"/>
      <c r="L305"/>
      <c r="M305"/>
      <c r="N305"/>
      <c r="O305"/>
    </row>
    <row r="306" spans="3:15" x14ac:dyDescent="0.3">
      <c r="C306" s="49" t="str">
        <f>IF(ISBLANK(BurstClassHr189[[#This Row],[Spk/sec-Average]]),"",IF(BurstClassHr189[[#This Row],[Spk/sec-Average]]&lt;$B$3,"LF","HF"))</f>
        <v/>
      </c>
      <c r="D306" s="49" t="str">
        <f>IF(ISBLANK(BurstClassHr189[[#This Row],[%Spikes in Bursts-All]]),"",IF(BurstClassHr189[[#This Row],[%Spikes in Bursts-All]]&lt;$C$3,"LB","HB"))</f>
        <v/>
      </c>
      <c r="E306" s="50" t="str">
        <f t="shared" si="4"/>
        <v/>
      </c>
      <c r="F306"/>
      <c r="G306"/>
      <c r="H306"/>
      <c r="I306"/>
      <c r="J306"/>
      <c r="K306"/>
      <c r="L306"/>
      <c r="M306"/>
      <c r="N306"/>
      <c r="O306"/>
    </row>
    <row r="307" spans="3:15" x14ac:dyDescent="0.3">
      <c r="C307" s="49" t="str">
        <f>IF(ISBLANK(BurstClassHr189[[#This Row],[Spk/sec-Average]]),"",IF(BurstClassHr189[[#This Row],[Spk/sec-Average]]&lt;$B$3,"LF","HF"))</f>
        <v/>
      </c>
      <c r="D307" s="49" t="str">
        <f>IF(ISBLANK(BurstClassHr189[[#This Row],[%Spikes in Bursts-All]]),"",IF(BurstClassHr189[[#This Row],[%Spikes in Bursts-All]]&lt;$C$3,"LB","HB"))</f>
        <v/>
      </c>
      <c r="E307" s="50" t="str">
        <f t="shared" si="4"/>
        <v/>
      </c>
      <c r="F307"/>
      <c r="G307"/>
      <c r="H307"/>
      <c r="I307"/>
      <c r="J307"/>
      <c r="K307"/>
      <c r="L307"/>
      <c r="M307"/>
      <c r="N307"/>
      <c r="O307"/>
    </row>
    <row r="308" spans="3:15" x14ac:dyDescent="0.3">
      <c r="C308" s="49" t="str">
        <f>IF(ISBLANK(BurstClassHr189[[#This Row],[Spk/sec-Average]]),"",IF(BurstClassHr189[[#This Row],[Spk/sec-Average]]&lt;$B$3,"LF","HF"))</f>
        <v/>
      </c>
      <c r="D308" s="49" t="str">
        <f>IF(ISBLANK(BurstClassHr189[[#This Row],[%Spikes in Bursts-All]]),"",IF(BurstClassHr189[[#This Row],[%Spikes in Bursts-All]]&lt;$C$3,"LB","HB"))</f>
        <v/>
      </c>
      <c r="E308" s="50" t="str">
        <f t="shared" si="4"/>
        <v/>
      </c>
      <c r="F308"/>
      <c r="G308"/>
      <c r="H308"/>
      <c r="I308"/>
      <c r="J308"/>
      <c r="K308"/>
      <c r="L308"/>
      <c r="M308"/>
      <c r="N308"/>
      <c r="O308"/>
    </row>
    <row r="309" spans="3:15" x14ac:dyDescent="0.3">
      <c r="C309" s="49" t="str">
        <f>IF(ISBLANK(BurstClassHr189[[#This Row],[Spk/sec-Average]]),"",IF(BurstClassHr189[[#This Row],[Spk/sec-Average]]&lt;$B$3,"LF","HF"))</f>
        <v/>
      </c>
      <c r="D309" s="49" t="str">
        <f>IF(ISBLANK(BurstClassHr189[[#This Row],[%Spikes in Bursts-All]]),"",IF(BurstClassHr189[[#This Row],[%Spikes in Bursts-All]]&lt;$C$3,"LB","HB"))</f>
        <v/>
      </c>
      <c r="E309" s="50" t="str">
        <f t="shared" si="4"/>
        <v/>
      </c>
      <c r="F309"/>
      <c r="G309"/>
      <c r="H309"/>
      <c r="I309"/>
      <c r="J309"/>
      <c r="K309"/>
      <c r="L309"/>
      <c r="M309"/>
      <c r="N309"/>
      <c r="O309"/>
    </row>
    <row r="310" spans="3:15" x14ac:dyDescent="0.3">
      <c r="C310" s="49" t="str">
        <f>IF(ISBLANK(BurstClassHr189[[#This Row],[Spk/sec-Average]]),"",IF(BurstClassHr189[[#This Row],[Spk/sec-Average]]&lt;$B$3,"LF","HF"))</f>
        <v/>
      </c>
      <c r="D310" s="49" t="str">
        <f>IF(ISBLANK(BurstClassHr189[[#This Row],[%Spikes in Bursts-All]]),"",IF(BurstClassHr189[[#This Row],[%Spikes in Bursts-All]]&lt;$C$3,"LB","HB"))</f>
        <v/>
      </c>
      <c r="E310" s="50" t="str">
        <f t="shared" si="4"/>
        <v/>
      </c>
      <c r="F310"/>
      <c r="G310"/>
      <c r="H310"/>
      <c r="I310"/>
      <c r="J310"/>
      <c r="K310"/>
      <c r="L310"/>
      <c r="M310"/>
      <c r="N310"/>
      <c r="O310"/>
    </row>
    <row r="311" spans="3:15" x14ac:dyDescent="0.3">
      <c r="C311" s="49" t="str">
        <f>IF(ISBLANK(BurstClassHr189[[#This Row],[Spk/sec-Average]]),"",IF(BurstClassHr189[[#This Row],[Spk/sec-Average]]&lt;$B$3,"LF","HF"))</f>
        <v/>
      </c>
      <c r="D311" s="49" t="str">
        <f>IF(ISBLANK(BurstClassHr189[[#This Row],[%Spikes in Bursts-All]]),"",IF(BurstClassHr189[[#This Row],[%Spikes in Bursts-All]]&lt;$C$3,"LB","HB"))</f>
        <v/>
      </c>
      <c r="E311" s="50" t="str">
        <f t="shared" si="4"/>
        <v/>
      </c>
      <c r="F311"/>
      <c r="G311"/>
      <c r="H311"/>
      <c r="I311"/>
      <c r="J311"/>
      <c r="K311"/>
      <c r="L311"/>
      <c r="M311"/>
      <c r="N311"/>
      <c r="O311"/>
    </row>
    <row r="312" spans="3:15" x14ac:dyDescent="0.3">
      <c r="C312" s="49" t="str">
        <f>IF(ISBLANK(BurstClassHr189[[#This Row],[Spk/sec-Average]]),"",IF(BurstClassHr189[[#This Row],[Spk/sec-Average]]&lt;$B$3,"LF","HF"))</f>
        <v/>
      </c>
      <c r="D312" s="49" t="str">
        <f>IF(ISBLANK(BurstClassHr189[[#This Row],[%Spikes in Bursts-All]]),"",IF(BurstClassHr189[[#This Row],[%Spikes in Bursts-All]]&lt;$C$3,"LB","HB"))</f>
        <v/>
      </c>
      <c r="E312" s="50" t="str">
        <f t="shared" si="4"/>
        <v/>
      </c>
      <c r="F312"/>
      <c r="G312"/>
      <c r="H312"/>
      <c r="I312"/>
      <c r="J312"/>
      <c r="K312"/>
      <c r="L312"/>
      <c r="M312"/>
      <c r="N312"/>
      <c r="O312"/>
    </row>
    <row r="313" spans="3:15" x14ac:dyDescent="0.3">
      <c r="C313" s="49" t="str">
        <f>IF(ISBLANK(BurstClassHr189[[#This Row],[Spk/sec-Average]]),"",IF(BurstClassHr189[[#This Row],[Spk/sec-Average]]&lt;$B$3,"LF","HF"))</f>
        <v/>
      </c>
      <c r="D313" s="49" t="str">
        <f>IF(ISBLANK(BurstClassHr189[[#This Row],[%Spikes in Bursts-All]]),"",IF(BurstClassHr189[[#This Row],[%Spikes in Bursts-All]]&lt;$C$3,"LB","HB"))</f>
        <v/>
      </c>
      <c r="E313" s="50" t="str">
        <f t="shared" si="4"/>
        <v/>
      </c>
      <c r="F313"/>
      <c r="G313"/>
      <c r="H313"/>
      <c r="I313"/>
      <c r="J313"/>
      <c r="K313"/>
      <c r="L313"/>
      <c r="M313"/>
      <c r="N313"/>
      <c r="O313"/>
    </row>
    <row r="314" spans="3:15" x14ac:dyDescent="0.3">
      <c r="C314" s="49" t="str">
        <f>IF(ISBLANK(BurstClassHr189[[#This Row],[Spk/sec-Average]]),"",IF(BurstClassHr189[[#This Row],[Spk/sec-Average]]&lt;$B$3,"LF","HF"))</f>
        <v/>
      </c>
      <c r="D314" s="49" t="str">
        <f>IF(ISBLANK(BurstClassHr189[[#This Row],[%Spikes in Bursts-All]]),"",IF(BurstClassHr189[[#This Row],[%Spikes in Bursts-All]]&lt;$C$3,"LB","HB"))</f>
        <v/>
      </c>
      <c r="E314" s="50" t="str">
        <f t="shared" si="4"/>
        <v/>
      </c>
      <c r="F314"/>
      <c r="G314"/>
      <c r="H314"/>
      <c r="I314"/>
      <c r="J314"/>
      <c r="K314"/>
      <c r="L314"/>
      <c r="M314"/>
      <c r="N314"/>
      <c r="O314"/>
    </row>
    <row r="315" spans="3:15" x14ac:dyDescent="0.3">
      <c r="C315" s="49" t="str">
        <f>IF(ISBLANK(BurstClassHr189[[#This Row],[Spk/sec-Average]]),"",IF(BurstClassHr189[[#This Row],[Spk/sec-Average]]&lt;$B$3,"LF","HF"))</f>
        <v/>
      </c>
      <c r="D315" s="49" t="str">
        <f>IF(ISBLANK(BurstClassHr189[[#This Row],[%Spikes in Bursts-All]]),"",IF(BurstClassHr189[[#This Row],[%Spikes in Bursts-All]]&lt;$C$3,"LB","HB"))</f>
        <v/>
      </c>
      <c r="E315" s="50" t="str">
        <f t="shared" si="4"/>
        <v/>
      </c>
      <c r="F315"/>
      <c r="G315"/>
      <c r="H315"/>
      <c r="I315"/>
      <c r="J315"/>
      <c r="K315"/>
      <c r="L315"/>
      <c r="M315"/>
      <c r="N315"/>
      <c r="O315"/>
    </row>
    <row r="316" spans="3:15" x14ac:dyDescent="0.3">
      <c r="C316" s="49" t="str">
        <f>IF(ISBLANK(BurstClassHr189[[#This Row],[Spk/sec-Average]]),"",IF(BurstClassHr189[[#This Row],[Spk/sec-Average]]&lt;$B$3,"LF","HF"))</f>
        <v/>
      </c>
      <c r="D316" s="49" t="str">
        <f>IF(ISBLANK(BurstClassHr189[[#This Row],[%Spikes in Bursts-All]]),"",IF(BurstClassHr189[[#This Row],[%Spikes in Bursts-All]]&lt;$C$3,"LB","HB"))</f>
        <v/>
      </c>
      <c r="E316" s="50" t="str">
        <f t="shared" si="4"/>
        <v/>
      </c>
      <c r="F316"/>
      <c r="G316"/>
      <c r="H316"/>
      <c r="I316"/>
      <c r="J316"/>
      <c r="K316"/>
      <c r="L316"/>
      <c r="M316"/>
      <c r="N316"/>
      <c r="O316"/>
    </row>
    <row r="317" spans="3:15" x14ac:dyDescent="0.3">
      <c r="C317" s="49" t="str">
        <f>IF(ISBLANK(BurstClassHr189[[#This Row],[Spk/sec-Average]]),"",IF(BurstClassHr189[[#This Row],[Spk/sec-Average]]&lt;$B$3,"LF","HF"))</f>
        <v/>
      </c>
      <c r="D317" s="49" t="str">
        <f>IF(ISBLANK(BurstClassHr189[[#This Row],[%Spikes in Bursts-All]]),"",IF(BurstClassHr189[[#This Row],[%Spikes in Bursts-All]]&lt;$C$3,"LB","HB"))</f>
        <v/>
      </c>
      <c r="E317" s="50" t="str">
        <f t="shared" si="4"/>
        <v/>
      </c>
      <c r="F317"/>
      <c r="G317"/>
      <c r="H317"/>
      <c r="I317"/>
      <c r="J317"/>
      <c r="K317"/>
      <c r="L317"/>
      <c r="M317"/>
      <c r="N317"/>
      <c r="O317"/>
    </row>
    <row r="318" spans="3:15" x14ac:dyDescent="0.3">
      <c r="C318" s="49" t="str">
        <f>IF(ISBLANK(BurstClassHr189[[#This Row],[Spk/sec-Average]]),"",IF(BurstClassHr189[[#This Row],[Spk/sec-Average]]&lt;$B$3,"LF","HF"))</f>
        <v/>
      </c>
      <c r="D318" s="49" t="str">
        <f>IF(ISBLANK(BurstClassHr189[[#This Row],[%Spikes in Bursts-All]]),"",IF(BurstClassHr189[[#This Row],[%Spikes in Bursts-All]]&lt;$C$3,"LB","HB"))</f>
        <v/>
      </c>
      <c r="E318" s="50" t="str">
        <f t="shared" si="4"/>
        <v/>
      </c>
      <c r="F318"/>
      <c r="G318"/>
      <c r="H318"/>
      <c r="I318"/>
      <c r="J318"/>
      <c r="K318"/>
      <c r="L318"/>
      <c r="M318"/>
      <c r="N318"/>
      <c r="O318"/>
    </row>
    <row r="319" spans="3:15" x14ac:dyDescent="0.3">
      <c r="C319" s="49" t="str">
        <f>IF(ISBLANK(BurstClassHr189[[#This Row],[Spk/sec-Average]]),"",IF(BurstClassHr189[[#This Row],[Spk/sec-Average]]&lt;$B$3,"LF","HF"))</f>
        <v/>
      </c>
      <c r="D319" s="49" t="str">
        <f>IF(ISBLANK(BurstClassHr189[[#This Row],[%Spikes in Bursts-All]]),"",IF(BurstClassHr189[[#This Row],[%Spikes in Bursts-All]]&lt;$C$3,"LB","HB"))</f>
        <v/>
      </c>
      <c r="E319" s="50" t="str">
        <f t="shared" si="4"/>
        <v/>
      </c>
      <c r="F319"/>
      <c r="G319"/>
      <c r="H319"/>
      <c r="I319"/>
      <c r="J319"/>
      <c r="K319"/>
      <c r="L319"/>
      <c r="M319"/>
      <c r="N319"/>
      <c r="O319"/>
    </row>
    <row r="320" spans="3:15" x14ac:dyDescent="0.3">
      <c r="C320" s="49" t="str">
        <f>IF(ISBLANK(BurstClassHr189[[#This Row],[Spk/sec-Average]]),"",IF(BurstClassHr189[[#This Row],[Spk/sec-Average]]&lt;$B$3,"LF","HF"))</f>
        <v/>
      </c>
      <c r="D320" s="49" t="str">
        <f>IF(ISBLANK(BurstClassHr189[[#This Row],[%Spikes in Bursts-All]]),"",IF(BurstClassHr189[[#This Row],[%Spikes in Bursts-All]]&lt;$C$3,"LB","HB"))</f>
        <v/>
      </c>
      <c r="E320" s="50" t="str">
        <f t="shared" si="4"/>
        <v/>
      </c>
      <c r="F320"/>
      <c r="G320"/>
      <c r="H320"/>
      <c r="I320"/>
      <c r="J320"/>
      <c r="K320"/>
      <c r="L320"/>
      <c r="M320"/>
      <c r="N320"/>
      <c r="O320"/>
    </row>
    <row r="321" spans="3:15" x14ac:dyDescent="0.3">
      <c r="C321" s="49" t="str">
        <f>IF(ISBLANK(BurstClassHr189[[#This Row],[Spk/sec-Average]]),"",IF(BurstClassHr189[[#This Row],[Spk/sec-Average]]&lt;$B$3,"LF","HF"))</f>
        <v/>
      </c>
      <c r="D321" s="49" t="str">
        <f>IF(ISBLANK(BurstClassHr189[[#This Row],[%Spikes in Bursts-All]]),"",IF(BurstClassHr189[[#This Row],[%Spikes in Bursts-All]]&lt;$C$3,"LB","HB"))</f>
        <v/>
      </c>
      <c r="E321" s="50" t="str">
        <f t="shared" si="4"/>
        <v/>
      </c>
      <c r="F321"/>
      <c r="G321"/>
      <c r="H321"/>
      <c r="I321"/>
      <c r="J321"/>
      <c r="K321"/>
      <c r="L321"/>
      <c r="M321"/>
      <c r="N321"/>
      <c r="O321"/>
    </row>
    <row r="322" spans="3:15" x14ac:dyDescent="0.3">
      <c r="C322" s="49" t="str">
        <f>IF(ISBLANK(BurstClassHr189[[#This Row],[Spk/sec-Average]]),"",IF(BurstClassHr189[[#This Row],[Spk/sec-Average]]&lt;$B$3,"LF","HF"))</f>
        <v/>
      </c>
      <c r="D322" s="49" t="str">
        <f>IF(ISBLANK(BurstClassHr189[[#This Row],[%Spikes in Bursts-All]]),"",IF(BurstClassHr189[[#This Row],[%Spikes in Bursts-All]]&lt;$C$3,"LB","HB"))</f>
        <v/>
      </c>
      <c r="E322" s="50" t="str">
        <f t="shared" si="4"/>
        <v/>
      </c>
      <c r="F322"/>
      <c r="G322"/>
      <c r="H322"/>
      <c r="I322"/>
      <c r="J322"/>
      <c r="K322"/>
      <c r="L322"/>
      <c r="M322"/>
      <c r="N322"/>
      <c r="O322"/>
    </row>
    <row r="323" spans="3:15" x14ac:dyDescent="0.3">
      <c r="C323" s="49" t="str">
        <f>IF(ISBLANK(BurstClassHr189[[#This Row],[Spk/sec-Average]]),"",IF(BurstClassHr189[[#This Row],[Spk/sec-Average]]&lt;$B$3,"LF","HF"))</f>
        <v/>
      </c>
      <c r="D323" s="49" t="str">
        <f>IF(ISBLANK(BurstClassHr189[[#This Row],[%Spikes in Bursts-All]]),"",IF(BurstClassHr189[[#This Row],[%Spikes in Bursts-All]]&lt;$C$3,"LB","HB"))</f>
        <v/>
      </c>
      <c r="E323" s="50" t="str">
        <f t="shared" si="4"/>
        <v/>
      </c>
      <c r="F323"/>
      <c r="G323"/>
      <c r="H323"/>
      <c r="I323"/>
      <c r="J323"/>
      <c r="K323"/>
      <c r="L323"/>
      <c r="M323"/>
      <c r="N323"/>
      <c r="O323"/>
    </row>
    <row r="324" spans="3:15" x14ac:dyDescent="0.3">
      <c r="C324" s="49" t="str">
        <f>IF(ISBLANK(BurstClassHr189[[#This Row],[Spk/sec-Average]]),"",IF(BurstClassHr189[[#This Row],[Spk/sec-Average]]&lt;$B$3,"LF","HF"))</f>
        <v/>
      </c>
      <c r="D324" s="49" t="str">
        <f>IF(ISBLANK(BurstClassHr189[[#This Row],[%Spikes in Bursts-All]]),"",IF(BurstClassHr189[[#This Row],[%Spikes in Bursts-All]]&lt;$C$3,"LB","HB"))</f>
        <v/>
      </c>
      <c r="E324" s="50" t="str">
        <f t="shared" si="4"/>
        <v/>
      </c>
      <c r="F324"/>
      <c r="G324"/>
      <c r="H324"/>
      <c r="I324"/>
      <c r="J324"/>
      <c r="K324"/>
      <c r="L324"/>
      <c r="M324"/>
      <c r="N324"/>
      <c r="O324"/>
    </row>
    <row r="325" spans="3:15" x14ac:dyDescent="0.3">
      <c r="C325" s="49" t="str">
        <f>IF(ISBLANK(BurstClassHr189[[#This Row],[Spk/sec-Average]]),"",IF(BurstClassHr189[[#This Row],[Spk/sec-Average]]&lt;$B$3,"LF","HF"))</f>
        <v/>
      </c>
      <c r="D325" s="49" t="str">
        <f>IF(ISBLANK(BurstClassHr189[[#This Row],[%Spikes in Bursts-All]]),"",IF(BurstClassHr189[[#This Row],[%Spikes in Bursts-All]]&lt;$C$3,"LB","HB"))</f>
        <v/>
      </c>
      <c r="E325" s="50" t="str">
        <f t="shared" si="4"/>
        <v/>
      </c>
      <c r="F325"/>
      <c r="G325"/>
      <c r="H325"/>
      <c r="I325"/>
      <c r="J325"/>
      <c r="K325"/>
      <c r="L325"/>
      <c r="M325"/>
      <c r="N325"/>
      <c r="O325"/>
    </row>
    <row r="326" spans="3:15" x14ac:dyDescent="0.3">
      <c r="C326" s="49" t="str">
        <f>IF(ISBLANK(BurstClassHr189[[#This Row],[Spk/sec-Average]]),"",IF(BurstClassHr189[[#This Row],[Spk/sec-Average]]&lt;$B$3,"LF","HF"))</f>
        <v/>
      </c>
      <c r="D326" s="49" t="str">
        <f>IF(ISBLANK(BurstClassHr189[[#This Row],[%Spikes in Bursts-All]]),"",IF(BurstClassHr189[[#This Row],[%Spikes in Bursts-All]]&lt;$C$3,"LB","HB"))</f>
        <v/>
      </c>
      <c r="E326" s="50" t="str">
        <f t="shared" si="4"/>
        <v/>
      </c>
      <c r="F326"/>
      <c r="G326"/>
      <c r="H326"/>
      <c r="I326"/>
      <c r="J326"/>
      <c r="K326"/>
      <c r="L326"/>
      <c r="M326"/>
      <c r="N326"/>
      <c r="O326"/>
    </row>
    <row r="327" spans="3:15" x14ac:dyDescent="0.3">
      <c r="C327" s="49" t="str">
        <f>IF(ISBLANK(BurstClassHr189[[#This Row],[Spk/sec-Average]]),"",IF(BurstClassHr189[[#This Row],[Spk/sec-Average]]&lt;$B$3,"LF","HF"))</f>
        <v/>
      </c>
      <c r="D327" s="49" t="str">
        <f>IF(ISBLANK(BurstClassHr189[[#This Row],[%Spikes in Bursts-All]]),"",IF(BurstClassHr189[[#This Row],[%Spikes in Bursts-All]]&lt;$C$3,"LB","HB"))</f>
        <v/>
      </c>
      <c r="E327" s="50" t="str">
        <f t="shared" si="4"/>
        <v/>
      </c>
      <c r="F327"/>
      <c r="G327"/>
      <c r="H327"/>
      <c r="I327"/>
      <c r="J327"/>
      <c r="K327"/>
      <c r="L327"/>
      <c r="M327"/>
      <c r="N327"/>
      <c r="O327"/>
    </row>
    <row r="328" spans="3:15" x14ac:dyDescent="0.3">
      <c r="C328" s="49" t="str">
        <f>IF(ISBLANK(BurstClassHr189[[#This Row],[Spk/sec-Average]]),"",IF(BurstClassHr189[[#This Row],[Spk/sec-Average]]&lt;$B$3,"LF","HF"))</f>
        <v/>
      </c>
      <c r="D328" s="49" t="str">
        <f>IF(ISBLANK(BurstClassHr189[[#This Row],[%Spikes in Bursts-All]]),"",IF(BurstClassHr189[[#This Row],[%Spikes in Bursts-All]]&lt;$C$3,"LB","HB"))</f>
        <v/>
      </c>
      <c r="E328" s="50" t="str">
        <f t="shared" si="4"/>
        <v/>
      </c>
      <c r="F328"/>
      <c r="G328"/>
      <c r="H328"/>
      <c r="I328"/>
      <c r="J328"/>
      <c r="K328"/>
      <c r="L328"/>
      <c r="M328"/>
      <c r="N328"/>
      <c r="O328"/>
    </row>
    <row r="329" spans="3:15" x14ac:dyDescent="0.3">
      <c r="C329" s="49" t="str">
        <f>IF(ISBLANK(BurstClassHr189[[#This Row],[Spk/sec-Average]]),"",IF(BurstClassHr189[[#This Row],[Spk/sec-Average]]&lt;$B$3,"LF","HF"))</f>
        <v/>
      </c>
      <c r="D329" s="49" t="str">
        <f>IF(ISBLANK(BurstClassHr189[[#This Row],[%Spikes in Bursts-All]]),"",IF(BurstClassHr189[[#This Row],[%Spikes in Bursts-All]]&lt;$C$3,"LB","HB"))</f>
        <v/>
      </c>
      <c r="E329" s="50" t="str">
        <f t="shared" si="4"/>
        <v/>
      </c>
      <c r="F329"/>
      <c r="G329"/>
      <c r="H329"/>
      <c r="I329"/>
      <c r="J329"/>
      <c r="K329"/>
      <c r="L329"/>
      <c r="M329"/>
      <c r="N329"/>
      <c r="O329"/>
    </row>
    <row r="330" spans="3:15" x14ac:dyDescent="0.3">
      <c r="C330" s="49" t="str">
        <f>IF(ISBLANK(BurstClassHr189[[#This Row],[Spk/sec-Average]]),"",IF(BurstClassHr189[[#This Row],[Spk/sec-Average]]&lt;$B$3,"LF","HF"))</f>
        <v/>
      </c>
      <c r="D330" s="49" t="str">
        <f>IF(ISBLANK(BurstClassHr189[[#This Row],[%Spikes in Bursts-All]]),"",IF(BurstClassHr189[[#This Row],[%Spikes in Bursts-All]]&lt;$C$3,"LB","HB"))</f>
        <v/>
      </c>
      <c r="E330" s="50" t="str">
        <f t="shared" si="4"/>
        <v/>
      </c>
      <c r="F330"/>
      <c r="G330"/>
      <c r="H330"/>
      <c r="I330"/>
      <c r="J330"/>
      <c r="K330"/>
      <c r="L330"/>
      <c r="M330"/>
      <c r="N330"/>
      <c r="O330"/>
    </row>
    <row r="331" spans="3:15" x14ac:dyDescent="0.3">
      <c r="C331" s="49" t="str">
        <f>IF(ISBLANK(BurstClassHr189[[#This Row],[Spk/sec-Average]]),"",IF(BurstClassHr189[[#This Row],[Spk/sec-Average]]&lt;$B$3,"LF","HF"))</f>
        <v/>
      </c>
      <c r="D331" s="49" t="str">
        <f>IF(ISBLANK(BurstClassHr189[[#This Row],[%Spikes in Bursts-All]]),"",IF(BurstClassHr189[[#This Row],[%Spikes in Bursts-All]]&lt;$C$3,"LB","HB"))</f>
        <v/>
      </c>
      <c r="E331" s="50" t="str">
        <f t="shared" si="4"/>
        <v/>
      </c>
      <c r="F331"/>
      <c r="G331"/>
      <c r="H331"/>
      <c r="I331"/>
      <c r="J331"/>
      <c r="K331"/>
      <c r="L331"/>
      <c r="M331"/>
      <c r="N331"/>
      <c r="O331"/>
    </row>
    <row r="332" spans="3:15" x14ac:dyDescent="0.3">
      <c r="C332" s="49" t="str">
        <f>IF(ISBLANK(BurstClassHr189[[#This Row],[Spk/sec-Average]]),"",IF(BurstClassHr189[[#This Row],[Spk/sec-Average]]&lt;$B$3,"LF","HF"))</f>
        <v/>
      </c>
      <c r="D332" s="49" t="str">
        <f>IF(ISBLANK(BurstClassHr189[[#This Row],[%Spikes in Bursts-All]]),"",IF(BurstClassHr189[[#This Row],[%Spikes in Bursts-All]]&lt;$C$3,"LB","HB"))</f>
        <v/>
      </c>
      <c r="E332" s="50" t="str">
        <f t="shared" si="4"/>
        <v/>
      </c>
      <c r="F332" s="56"/>
      <c r="G332" s="56"/>
      <c r="H332"/>
      <c r="I332"/>
      <c r="J332"/>
      <c r="K332"/>
      <c r="L332"/>
      <c r="M332"/>
      <c r="N332"/>
      <c r="O332"/>
    </row>
    <row r="333" spans="3:15" x14ac:dyDescent="0.3">
      <c r="C333" s="49" t="str">
        <f>IF(ISBLANK(BurstClassHr189[[#This Row],[Spk/sec-Average]]),"",IF(BurstClassHr189[[#This Row],[Spk/sec-Average]]&lt;$B$3,"LF","HF"))</f>
        <v/>
      </c>
      <c r="D333" s="49" t="str">
        <f>IF(ISBLANK(BurstClassHr189[[#This Row],[%Spikes in Bursts-All]]),"",IF(BurstClassHr189[[#This Row],[%Spikes in Bursts-All]]&lt;$C$3,"LB","HB"))</f>
        <v/>
      </c>
      <c r="E333" s="50" t="str">
        <f t="shared" si="4"/>
        <v/>
      </c>
      <c r="F333" s="56"/>
      <c r="G333" s="56"/>
      <c r="H333"/>
      <c r="I333"/>
      <c r="J333"/>
      <c r="K333"/>
      <c r="L333"/>
      <c r="M333"/>
      <c r="N333"/>
      <c r="O333"/>
    </row>
    <row r="334" spans="3:15" x14ac:dyDescent="0.3">
      <c r="C334" s="49" t="str">
        <f>IF(ISBLANK(BurstClassHr189[[#This Row],[Spk/sec-Average]]),"",IF(BurstClassHr189[[#This Row],[Spk/sec-Average]]&lt;$B$3,"LF","HF"))</f>
        <v/>
      </c>
      <c r="D334" s="49" t="str">
        <f>IF(ISBLANK(BurstClassHr189[[#This Row],[%Spikes in Bursts-All]]),"",IF(BurstClassHr189[[#This Row],[%Spikes in Bursts-All]]&lt;$C$3,"LB","HB"))</f>
        <v/>
      </c>
      <c r="E334" s="50" t="str">
        <f t="shared" si="4"/>
        <v/>
      </c>
      <c r="F334" s="56"/>
      <c r="G334" s="56"/>
      <c r="H334"/>
      <c r="I334"/>
      <c r="J334"/>
      <c r="K334"/>
      <c r="L334"/>
      <c r="M334"/>
      <c r="N334"/>
      <c r="O334"/>
    </row>
    <row r="335" spans="3:15" x14ac:dyDescent="0.3">
      <c r="C335" s="49" t="str">
        <f>IF(ISBLANK(BurstClassHr189[[#This Row],[Spk/sec-Average]]),"",IF(BurstClassHr189[[#This Row],[Spk/sec-Average]]&lt;$B$3,"LF","HF"))</f>
        <v/>
      </c>
      <c r="D335" s="49" t="str">
        <f>IF(ISBLANK(BurstClassHr189[[#This Row],[%Spikes in Bursts-All]]),"",IF(BurstClassHr189[[#This Row],[%Spikes in Bursts-All]]&lt;$C$3,"LB","HB"))</f>
        <v/>
      </c>
      <c r="E335" s="50" t="str">
        <f t="shared" si="4"/>
        <v/>
      </c>
      <c r="F335" s="56"/>
      <c r="G335" s="56"/>
      <c r="H335"/>
      <c r="I335"/>
      <c r="J335"/>
      <c r="K335"/>
      <c r="L335"/>
      <c r="M335"/>
      <c r="N335"/>
      <c r="O335"/>
    </row>
    <row r="336" spans="3:15" x14ac:dyDescent="0.3">
      <c r="C336" s="49" t="str">
        <f>IF(ISBLANK(BurstClassHr189[[#This Row],[Spk/sec-Average]]),"",IF(BurstClassHr189[[#This Row],[Spk/sec-Average]]&lt;$B$3,"LF","HF"))</f>
        <v/>
      </c>
      <c r="D336" s="49" t="str">
        <f>IF(ISBLANK(BurstClassHr189[[#This Row],[%Spikes in Bursts-All]]),"",IF(BurstClassHr189[[#This Row],[%Spikes in Bursts-All]]&lt;$C$3,"LB","HB"))</f>
        <v/>
      </c>
      <c r="E336" s="50" t="str">
        <f t="shared" si="4"/>
        <v/>
      </c>
      <c r="F336" s="56"/>
      <c r="G336" s="56"/>
      <c r="H336"/>
      <c r="I336"/>
      <c r="J336"/>
      <c r="K336"/>
      <c r="L336"/>
      <c r="M336"/>
      <c r="N336"/>
      <c r="O336"/>
    </row>
    <row r="337" spans="3:15" x14ac:dyDescent="0.3">
      <c r="C337" s="49" t="str">
        <f>IF(ISBLANK(BurstClassHr189[[#This Row],[Spk/sec-Average]]),"",IF(BurstClassHr189[[#This Row],[Spk/sec-Average]]&lt;$B$3,"LF","HF"))</f>
        <v/>
      </c>
      <c r="D337" s="49" t="str">
        <f>IF(ISBLANK(BurstClassHr189[[#This Row],[%Spikes in Bursts-All]]),"",IF(BurstClassHr189[[#This Row],[%Spikes in Bursts-All]]&lt;$C$3,"LB","HB"))</f>
        <v/>
      </c>
      <c r="E337" s="50" t="str">
        <f t="shared" si="4"/>
        <v/>
      </c>
      <c r="F337" s="56"/>
      <c r="G337" s="56"/>
      <c r="H337"/>
      <c r="I337"/>
      <c r="J337"/>
      <c r="K337"/>
      <c r="L337"/>
      <c r="M337"/>
      <c r="N337"/>
      <c r="O337"/>
    </row>
    <row r="338" spans="3:15" x14ac:dyDescent="0.3">
      <c r="C338" s="49" t="str">
        <f>IF(ISBLANK(BurstClassHr189[[#This Row],[Spk/sec-Average]]),"",IF(BurstClassHr189[[#This Row],[Spk/sec-Average]]&lt;$B$3,"LF","HF"))</f>
        <v/>
      </c>
      <c r="D338" s="49" t="str">
        <f>IF(ISBLANK(BurstClassHr189[[#This Row],[%Spikes in Bursts-All]]),"",IF(BurstClassHr189[[#This Row],[%Spikes in Bursts-All]]&lt;$C$3,"LB","HB"))</f>
        <v/>
      </c>
      <c r="E338" s="50" t="str">
        <f t="shared" si="4"/>
        <v/>
      </c>
      <c r="F338" s="56"/>
      <c r="G338" s="56"/>
      <c r="H338"/>
      <c r="I338"/>
      <c r="J338"/>
      <c r="K338"/>
      <c r="L338"/>
      <c r="M338"/>
      <c r="N338"/>
      <c r="O338"/>
    </row>
    <row r="339" spans="3:15" x14ac:dyDescent="0.3">
      <c r="C339" s="49" t="str">
        <f>IF(ISBLANK(BurstClassHr189[[#This Row],[Spk/sec-Average]]),"",IF(BurstClassHr189[[#This Row],[Spk/sec-Average]]&lt;$B$3,"LF","HF"))</f>
        <v/>
      </c>
      <c r="D339" s="49" t="str">
        <f>IF(ISBLANK(BurstClassHr189[[#This Row],[%Spikes in Bursts-All]]),"",IF(BurstClassHr189[[#This Row],[%Spikes in Bursts-All]]&lt;$C$3,"LB","HB"))</f>
        <v/>
      </c>
      <c r="E339" s="50" t="str">
        <f t="shared" si="4"/>
        <v/>
      </c>
      <c r="F339" s="56"/>
      <c r="G339" s="56"/>
      <c r="H339"/>
      <c r="I339"/>
      <c r="J339"/>
      <c r="K339"/>
      <c r="L339"/>
      <c r="M339"/>
      <c r="N339"/>
      <c r="O339"/>
    </row>
    <row r="340" spans="3:15" x14ac:dyDescent="0.3">
      <c r="C340" s="49" t="str">
        <f>IF(ISBLANK(BurstClassHr189[[#This Row],[Spk/sec-Average]]),"",IF(BurstClassHr189[[#This Row],[Spk/sec-Average]]&lt;$B$3,"LF","HF"))</f>
        <v/>
      </c>
      <c r="D340" s="49" t="str">
        <f>IF(ISBLANK(BurstClassHr189[[#This Row],[%Spikes in Bursts-All]]),"",IF(BurstClassHr189[[#This Row],[%Spikes in Bursts-All]]&lt;$C$3,"LB","HB"))</f>
        <v/>
      </c>
      <c r="E340" s="50" t="str">
        <f t="shared" si="4"/>
        <v/>
      </c>
      <c r="F340" s="56"/>
      <c r="G340" s="56"/>
      <c r="H340"/>
      <c r="I340"/>
      <c r="J340"/>
      <c r="K340"/>
      <c r="L340"/>
      <c r="M340"/>
      <c r="N340"/>
      <c r="O340"/>
    </row>
    <row r="341" spans="3:15" x14ac:dyDescent="0.3">
      <c r="C341" s="49" t="str">
        <f>IF(ISBLANK(BurstClassHr189[[#This Row],[Spk/sec-Average]]),"",IF(BurstClassHr189[[#This Row],[Spk/sec-Average]]&lt;$B$3,"LF","HF"))</f>
        <v/>
      </c>
      <c r="D341" s="49" t="str">
        <f>IF(ISBLANK(BurstClassHr189[[#This Row],[%Spikes in Bursts-All]]),"",IF(BurstClassHr189[[#This Row],[%Spikes in Bursts-All]]&lt;$C$3,"LB","HB"))</f>
        <v/>
      </c>
      <c r="E341" s="50" t="str">
        <f t="shared" si="4"/>
        <v/>
      </c>
      <c r="F341" s="56"/>
      <c r="G341" s="56"/>
      <c r="H341"/>
      <c r="I341"/>
      <c r="J341"/>
      <c r="K341"/>
      <c r="L341"/>
      <c r="M341"/>
      <c r="N341"/>
      <c r="O341"/>
    </row>
    <row r="342" spans="3:15" x14ac:dyDescent="0.3">
      <c r="C342" s="49" t="str">
        <f>IF(ISBLANK(BurstClassHr189[[#This Row],[Spk/sec-Average]]),"",IF(BurstClassHr189[[#This Row],[Spk/sec-Average]]&lt;$B$3,"LF","HF"))</f>
        <v/>
      </c>
      <c r="D342" s="49" t="str">
        <f>IF(ISBLANK(BurstClassHr189[[#This Row],[%Spikes in Bursts-All]]),"",IF(BurstClassHr189[[#This Row],[%Spikes in Bursts-All]]&lt;$C$3,"LB","HB"))</f>
        <v/>
      </c>
      <c r="E342" s="50" t="str">
        <f t="shared" si="4"/>
        <v/>
      </c>
      <c r="F342" s="56"/>
      <c r="G342" s="56"/>
      <c r="H342"/>
      <c r="I342"/>
      <c r="J342"/>
      <c r="K342"/>
      <c r="L342"/>
      <c r="M342"/>
      <c r="N342"/>
      <c r="O342"/>
    </row>
    <row r="343" spans="3:15" x14ac:dyDescent="0.3">
      <c r="C343" s="49" t="str">
        <f>IF(ISBLANK(BurstClassHr189[[#This Row],[Spk/sec-Average]]),"",IF(BurstClassHr189[[#This Row],[Spk/sec-Average]]&lt;$B$3,"LF","HF"))</f>
        <v/>
      </c>
      <c r="D343" s="49" t="str">
        <f>IF(ISBLANK(BurstClassHr189[[#This Row],[%Spikes in Bursts-All]]),"",IF(BurstClassHr189[[#This Row],[%Spikes in Bursts-All]]&lt;$C$3,"LB","HB"))</f>
        <v/>
      </c>
      <c r="E343" s="50" t="str">
        <f t="shared" si="4"/>
        <v/>
      </c>
      <c r="F343" s="56"/>
      <c r="G343" s="56"/>
      <c r="H343"/>
      <c r="I343"/>
      <c r="J343"/>
      <c r="K343"/>
      <c r="L343"/>
      <c r="M343"/>
      <c r="N343"/>
      <c r="O343"/>
    </row>
    <row r="344" spans="3:15" x14ac:dyDescent="0.3">
      <c r="C344" s="49" t="str">
        <f>IF(ISBLANK(BurstClassHr189[[#This Row],[Spk/sec-Average]]),"",IF(BurstClassHr189[[#This Row],[Spk/sec-Average]]&lt;$B$3,"LF","HF"))</f>
        <v/>
      </c>
      <c r="D344" s="49" t="str">
        <f>IF(ISBLANK(BurstClassHr189[[#This Row],[%Spikes in Bursts-All]]),"",IF(BurstClassHr189[[#This Row],[%Spikes in Bursts-All]]&lt;$C$3,"LB","HB"))</f>
        <v/>
      </c>
      <c r="E344" s="50" t="str">
        <f t="shared" si="4"/>
        <v/>
      </c>
      <c r="F344" s="56"/>
      <c r="G344" s="56"/>
      <c r="H344"/>
      <c r="I344"/>
      <c r="J344"/>
      <c r="K344"/>
      <c r="L344"/>
      <c r="M344"/>
      <c r="N344"/>
      <c r="O344"/>
    </row>
    <row r="345" spans="3:15" x14ac:dyDescent="0.3">
      <c r="C345" s="49" t="str">
        <f>IF(ISBLANK(BurstClassHr189[[#This Row],[Spk/sec-Average]]),"",IF(BurstClassHr189[[#This Row],[Spk/sec-Average]]&lt;$B$3,"LF","HF"))</f>
        <v/>
      </c>
      <c r="D345" s="49" t="str">
        <f>IF(ISBLANK(BurstClassHr189[[#This Row],[%Spikes in Bursts-All]]),"",IF(BurstClassHr189[[#This Row],[%Spikes in Bursts-All]]&lt;$C$3,"LB","HB"))</f>
        <v/>
      </c>
      <c r="E345" s="50" t="str">
        <f t="shared" si="4"/>
        <v/>
      </c>
      <c r="F345" s="56"/>
      <c r="G345" s="56"/>
      <c r="H345"/>
      <c r="I345"/>
      <c r="J345"/>
      <c r="K345"/>
      <c r="L345"/>
      <c r="M345"/>
      <c r="N345"/>
      <c r="O345"/>
    </row>
    <row r="346" spans="3:15" x14ac:dyDescent="0.3">
      <c r="C346" s="49" t="str">
        <f>IF(ISBLANK(BurstClassHr189[[#This Row],[Spk/sec-Average]]),"",IF(BurstClassHr189[[#This Row],[Spk/sec-Average]]&lt;$B$3,"LF","HF"))</f>
        <v/>
      </c>
      <c r="D346" s="49" t="str">
        <f>IF(ISBLANK(BurstClassHr189[[#This Row],[%Spikes in Bursts-All]]),"",IF(BurstClassHr189[[#This Row],[%Spikes in Bursts-All]]&lt;$C$3,"LB","HB"))</f>
        <v/>
      </c>
      <c r="E346" s="50" t="str">
        <f t="shared" ref="E346:E406" si="5">CONCATENATE(C346,D346)</f>
        <v/>
      </c>
      <c r="F346" s="56"/>
      <c r="G346" s="56"/>
      <c r="H346"/>
      <c r="I346"/>
      <c r="J346"/>
      <c r="K346"/>
      <c r="L346"/>
      <c r="M346"/>
      <c r="N346"/>
      <c r="O346"/>
    </row>
    <row r="347" spans="3:15" x14ac:dyDescent="0.3">
      <c r="C347" s="49" t="str">
        <f>IF(ISBLANK(BurstClassHr189[[#This Row],[Spk/sec-Average]]),"",IF(BurstClassHr189[[#This Row],[Spk/sec-Average]]&lt;$B$3,"LF","HF"))</f>
        <v/>
      </c>
      <c r="D347" s="49" t="str">
        <f>IF(ISBLANK(BurstClassHr189[[#This Row],[%Spikes in Bursts-All]]),"",IF(BurstClassHr189[[#This Row],[%Spikes in Bursts-All]]&lt;$C$3,"LB","HB"))</f>
        <v/>
      </c>
      <c r="E347" s="50" t="str">
        <f t="shared" si="5"/>
        <v/>
      </c>
      <c r="F347" s="56"/>
      <c r="G347" s="56"/>
      <c r="H347"/>
      <c r="I347"/>
      <c r="J347"/>
      <c r="K347"/>
      <c r="L347"/>
      <c r="M347"/>
      <c r="N347"/>
      <c r="O347"/>
    </row>
    <row r="348" spans="3:15" x14ac:dyDescent="0.3">
      <c r="C348" s="49" t="str">
        <f>IF(ISBLANK(BurstClassHr189[[#This Row],[Spk/sec-Average]]),"",IF(BurstClassHr189[[#This Row],[Spk/sec-Average]]&lt;$B$3,"LF","HF"))</f>
        <v/>
      </c>
      <c r="D348" s="49" t="str">
        <f>IF(ISBLANK(BurstClassHr189[[#This Row],[%Spikes in Bursts-All]]),"",IF(BurstClassHr189[[#This Row],[%Spikes in Bursts-All]]&lt;$C$3,"LB","HB"))</f>
        <v/>
      </c>
      <c r="E348" s="50" t="str">
        <f t="shared" si="5"/>
        <v/>
      </c>
      <c r="F348" s="56"/>
      <c r="G348" s="56"/>
      <c r="H348"/>
      <c r="I348"/>
      <c r="J348"/>
      <c r="K348"/>
      <c r="L348"/>
      <c r="M348"/>
      <c r="N348"/>
      <c r="O348"/>
    </row>
    <row r="349" spans="3:15" x14ac:dyDescent="0.3">
      <c r="C349" s="49" t="str">
        <f>IF(ISBLANK(BurstClassHr189[[#This Row],[Spk/sec-Average]]),"",IF(BurstClassHr189[[#This Row],[Spk/sec-Average]]&lt;$B$3,"LF","HF"))</f>
        <v/>
      </c>
      <c r="D349" s="49" t="str">
        <f>IF(ISBLANK(BurstClassHr189[[#This Row],[%Spikes in Bursts-All]]),"",IF(BurstClassHr189[[#This Row],[%Spikes in Bursts-All]]&lt;$C$3,"LB","HB"))</f>
        <v/>
      </c>
      <c r="E349" s="50" t="str">
        <f t="shared" si="5"/>
        <v/>
      </c>
      <c r="F349" s="56"/>
      <c r="G349" s="56"/>
      <c r="H349"/>
      <c r="I349"/>
      <c r="J349"/>
      <c r="K349"/>
      <c r="L349"/>
      <c r="M349"/>
      <c r="N349"/>
      <c r="O349"/>
    </row>
    <row r="350" spans="3:15" x14ac:dyDescent="0.3">
      <c r="C350" s="49" t="str">
        <f>IF(ISBLANK(BurstClassHr189[[#This Row],[Spk/sec-Average]]),"",IF(BurstClassHr189[[#This Row],[Spk/sec-Average]]&lt;$B$3,"LF","HF"))</f>
        <v/>
      </c>
      <c r="D350" s="49" t="str">
        <f>IF(ISBLANK(BurstClassHr189[[#This Row],[%Spikes in Bursts-All]]),"",IF(BurstClassHr189[[#This Row],[%Spikes in Bursts-All]]&lt;$C$3,"LB","HB"))</f>
        <v/>
      </c>
      <c r="E350" s="50" t="str">
        <f t="shared" si="5"/>
        <v/>
      </c>
      <c r="F350" s="56"/>
      <c r="G350" s="56"/>
      <c r="H350"/>
      <c r="I350"/>
      <c r="J350"/>
      <c r="K350"/>
      <c r="L350"/>
      <c r="M350"/>
      <c r="N350"/>
      <c r="O350"/>
    </row>
    <row r="351" spans="3:15" x14ac:dyDescent="0.3">
      <c r="C351" s="49" t="str">
        <f>IF(ISBLANK(BurstClassHr189[[#This Row],[Spk/sec-Average]]),"",IF(BurstClassHr189[[#This Row],[Spk/sec-Average]]&lt;$B$3,"LF","HF"))</f>
        <v/>
      </c>
      <c r="D351" s="49" t="str">
        <f>IF(ISBLANK(BurstClassHr189[[#This Row],[%Spikes in Bursts-All]]),"",IF(BurstClassHr189[[#This Row],[%Spikes in Bursts-All]]&lt;$C$3,"LB","HB"))</f>
        <v/>
      </c>
      <c r="E351" s="50" t="str">
        <f t="shared" si="5"/>
        <v/>
      </c>
      <c r="F351" s="56"/>
      <c r="G351" s="56"/>
      <c r="H351"/>
      <c r="I351"/>
      <c r="J351"/>
      <c r="K351"/>
      <c r="L351"/>
      <c r="M351"/>
      <c r="N351"/>
      <c r="O351"/>
    </row>
    <row r="352" spans="3:15" x14ac:dyDescent="0.3">
      <c r="C352" s="49" t="str">
        <f>IF(ISBLANK(BurstClassHr189[[#This Row],[Spk/sec-Average]]),"",IF(BurstClassHr189[[#This Row],[Spk/sec-Average]]&lt;$B$3,"LF","HF"))</f>
        <v/>
      </c>
      <c r="D352" s="49" t="str">
        <f>IF(ISBLANK(BurstClassHr189[[#This Row],[%Spikes in Bursts-All]]),"",IF(BurstClassHr189[[#This Row],[%Spikes in Bursts-All]]&lt;$C$3,"LB","HB"))</f>
        <v/>
      </c>
      <c r="E352" s="50" t="str">
        <f t="shared" si="5"/>
        <v/>
      </c>
      <c r="F352" s="56"/>
      <c r="G352" s="56"/>
      <c r="H352"/>
      <c r="I352"/>
      <c r="J352"/>
      <c r="K352"/>
      <c r="L352"/>
      <c r="M352"/>
      <c r="N352"/>
      <c r="O352"/>
    </row>
    <row r="353" spans="3:15" x14ac:dyDescent="0.3">
      <c r="C353" s="49" t="str">
        <f>IF(ISBLANK(BurstClassHr189[[#This Row],[Spk/sec-Average]]),"",IF(BurstClassHr189[[#This Row],[Spk/sec-Average]]&lt;$B$3,"LF","HF"))</f>
        <v/>
      </c>
      <c r="D353" s="49" t="str">
        <f>IF(ISBLANK(BurstClassHr189[[#This Row],[%Spikes in Bursts-All]]),"",IF(BurstClassHr189[[#This Row],[%Spikes in Bursts-All]]&lt;$C$3,"LB","HB"))</f>
        <v/>
      </c>
      <c r="E353" s="50" t="str">
        <f t="shared" si="5"/>
        <v/>
      </c>
      <c r="F353" s="56"/>
      <c r="G353" s="56"/>
      <c r="H353"/>
      <c r="I353"/>
      <c r="J353"/>
      <c r="K353"/>
      <c r="L353"/>
      <c r="M353"/>
      <c r="N353"/>
      <c r="O353"/>
    </row>
    <row r="354" spans="3:15" x14ac:dyDescent="0.3">
      <c r="C354" s="49" t="str">
        <f>IF(ISBLANK(BurstClassHr189[[#This Row],[Spk/sec-Average]]),"",IF(BurstClassHr189[[#This Row],[Spk/sec-Average]]&lt;$B$3,"LF","HF"))</f>
        <v/>
      </c>
      <c r="D354" s="49" t="str">
        <f>IF(ISBLANK(BurstClassHr189[[#This Row],[%Spikes in Bursts-All]]),"",IF(BurstClassHr189[[#This Row],[%Spikes in Bursts-All]]&lt;$C$3,"LB","HB"))</f>
        <v/>
      </c>
      <c r="E354" s="50" t="str">
        <f t="shared" si="5"/>
        <v/>
      </c>
      <c r="F354" s="56"/>
      <c r="G354" s="56"/>
      <c r="H354"/>
      <c r="I354"/>
      <c r="J354"/>
      <c r="K354"/>
      <c r="L354"/>
      <c r="M354"/>
      <c r="N354"/>
      <c r="O354"/>
    </row>
    <row r="355" spans="3:15" x14ac:dyDescent="0.3">
      <c r="C355" s="49" t="str">
        <f>IF(ISBLANK(BurstClassHr189[[#This Row],[Spk/sec-Average]]),"",IF(BurstClassHr189[[#This Row],[Spk/sec-Average]]&lt;$B$3,"LF","HF"))</f>
        <v/>
      </c>
      <c r="D355" s="49" t="str">
        <f>IF(ISBLANK(BurstClassHr189[[#This Row],[%Spikes in Bursts-All]]),"",IF(BurstClassHr189[[#This Row],[%Spikes in Bursts-All]]&lt;$C$3,"LB","HB"))</f>
        <v/>
      </c>
      <c r="E355" s="50" t="str">
        <f t="shared" si="5"/>
        <v/>
      </c>
      <c r="F355" s="56"/>
      <c r="G355" s="56"/>
      <c r="H355"/>
      <c r="I355"/>
      <c r="J355"/>
      <c r="K355"/>
      <c r="L355"/>
      <c r="M355"/>
      <c r="N355"/>
      <c r="O355"/>
    </row>
    <row r="356" spans="3:15" x14ac:dyDescent="0.3">
      <c r="C356" s="49" t="str">
        <f>IF(ISBLANK(BurstClassHr189[[#This Row],[Spk/sec-Average]]),"",IF(BurstClassHr189[[#This Row],[Spk/sec-Average]]&lt;$B$3,"LF","HF"))</f>
        <v/>
      </c>
      <c r="D356" s="49" t="str">
        <f>IF(ISBLANK(BurstClassHr189[[#This Row],[%Spikes in Bursts-All]]),"",IF(BurstClassHr189[[#This Row],[%Spikes in Bursts-All]]&lt;$C$3,"LB","HB"))</f>
        <v/>
      </c>
      <c r="E356" s="50" t="str">
        <f t="shared" si="5"/>
        <v/>
      </c>
      <c r="F356" s="56"/>
      <c r="G356" s="56"/>
      <c r="H356"/>
      <c r="I356"/>
      <c r="J356"/>
      <c r="K356"/>
      <c r="L356"/>
      <c r="M356"/>
      <c r="N356"/>
      <c r="O356"/>
    </row>
    <row r="357" spans="3:15" x14ac:dyDescent="0.3">
      <c r="C357" s="49" t="str">
        <f>IF(ISBLANK(BurstClassHr189[[#This Row],[Spk/sec-Average]]),"",IF(BurstClassHr189[[#This Row],[Spk/sec-Average]]&lt;$B$3,"LF","HF"))</f>
        <v/>
      </c>
      <c r="D357" s="49" t="str">
        <f>IF(ISBLANK(BurstClassHr189[[#This Row],[%Spikes in Bursts-All]]),"",IF(BurstClassHr189[[#This Row],[%Spikes in Bursts-All]]&lt;$C$3,"LB","HB"))</f>
        <v/>
      </c>
      <c r="E357" s="50" t="str">
        <f t="shared" si="5"/>
        <v/>
      </c>
      <c r="F357" s="56"/>
      <c r="G357" s="56"/>
      <c r="H357"/>
      <c r="I357"/>
      <c r="J357"/>
      <c r="K357"/>
      <c r="L357"/>
      <c r="M357"/>
      <c r="N357"/>
      <c r="O357"/>
    </row>
    <row r="358" spans="3:15" x14ac:dyDescent="0.3">
      <c r="C358" s="49" t="str">
        <f>IF(ISBLANK(BurstClassHr189[[#This Row],[Spk/sec-Average]]),"",IF(BurstClassHr189[[#This Row],[Spk/sec-Average]]&lt;$B$3,"LF","HF"))</f>
        <v/>
      </c>
      <c r="D358" s="49" t="str">
        <f>IF(ISBLANK(BurstClassHr189[[#This Row],[%Spikes in Bursts-All]]),"",IF(BurstClassHr189[[#This Row],[%Spikes in Bursts-All]]&lt;$C$3,"LB","HB"))</f>
        <v/>
      </c>
      <c r="E358" s="50" t="str">
        <f t="shared" si="5"/>
        <v/>
      </c>
      <c r="F358" s="56"/>
      <c r="G358" s="56"/>
      <c r="H358"/>
      <c r="I358"/>
      <c r="J358"/>
      <c r="K358"/>
      <c r="L358"/>
      <c r="M358"/>
      <c r="N358"/>
      <c r="O358"/>
    </row>
    <row r="359" spans="3:15" x14ac:dyDescent="0.3">
      <c r="C359" s="49" t="str">
        <f>IF(ISBLANK(BurstClassHr189[[#This Row],[Spk/sec-Average]]),"",IF(BurstClassHr189[[#This Row],[Spk/sec-Average]]&lt;$B$3,"LF","HF"))</f>
        <v/>
      </c>
      <c r="D359" s="49" t="str">
        <f>IF(ISBLANK(BurstClassHr189[[#This Row],[%Spikes in Bursts-All]]),"",IF(BurstClassHr189[[#This Row],[%Spikes in Bursts-All]]&lt;$C$3,"LB","HB"))</f>
        <v/>
      </c>
      <c r="E359" s="50" t="str">
        <f t="shared" si="5"/>
        <v/>
      </c>
      <c r="F359" s="56"/>
      <c r="G359" s="56"/>
      <c r="H359"/>
      <c r="I359"/>
      <c r="J359"/>
      <c r="K359"/>
      <c r="L359"/>
      <c r="M359"/>
      <c r="N359"/>
      <c r="O359"/>
    </row>
    <row r="360" spans="3:15" x14ac:dyDescent="0.3">
      <c r="C360" s="49" t="str">
        <f>IF(ISBLANK(BurstClassHr189[[#This Row],[Spk/sec-Average]]),"",IF(BurstClassHr189[[#This Row],[Spk/sec-Average]]&lt;$B$3,"LF","HF"))</f>
        <v/>
      </c>
      <c r="D360" s="49" t="str">
        <f>IF(ISBLANK(BurstClassHr189[[#This Row],[%Spikes in Bursts-All]]),"",IF(BurstClassHr189[[#This Row],[%Spikes in Bursts-All]]&lt;$C$3,"LB","HB"))</f>
        <v/>
      </c>
      <c r="E360" s="50" t="str">
        <f t="shared" si="5"/>
        <v/>
      </c>
      <c r="F360" s="56"/>
      <c r="G360" s="56"/>
      <c r="H360"/>
      <c r="I360"/>
      <c r="J360"/>
      <c r="K360"/>
      <c r="L360"/>
      <c r="M360"/>
      <c r="N360"/>
      <c r="O360"/>
    </row>
    <row r="361" spans="3:15" x14ac:dyDescent="0.3">
      <c r="C361" s="49" t="str">
        <f>IF(ISBLANK(BurstClassHr189[[#This Row],[Spk/sec-Average]]),"",IF(BurstClassHr189[[#This Row],[Spk/sec-Average]]&lt;$B$3,"LF","HF"))</f>
        <v/>
      </c>
      <c r="D361" s="49" t="str">
        <f>IF(ISBLANK(BurstClassHr189[[#This Row],[%Spikes in Bursts-All]]),"",IF(BurstClassHr189[[#This Row],[%Spikes in Bursts-All]]&lt;$C$3,"LB","HB"))</f>
        <v/>
      </c>
      <c r="E361" s="50" t="str">
        <f t="shared" si="5"/>
        <v/>
      </c>
      <c r="F361" s="56"/>
      <c r="G361" s="56"/>
      <c r="H361"/>
      <c r="I361"/>
      <c r="J361"/>
      <c r="K361"/>
      <c r="L361"/>
      <c r="M361"/>
      <c r="N361"/>
      <c r="O361"/>
    </row>
    <row r="362" spans="3:15" x14ac:dyDescent="0.3">
      <c r="C362" s="49" t="str">
        <f>IF(ISBLANK(BurstClassHr189[[#This Row],[Spk/sec-Average]]),"",IF(BurstClassHr189[[#This Row],[Spk/sec-Average]]&lt;$B$3,"LF","HF"))</f>
        <v/>
      </c>
      <c r="D362" s="49" t="str">
        <f>IF(ISBLANK(BurstClassHr189[[#This Row],[%Spikes in Bursts-All]]),"",IF(BurstClassHr189[[#This Row],[%Spikes in Bursts-All]]&lt;$C$3,"LB","HB"))</f>
        <v/>
      </c>
      <c r="E362" s="50" t="str">
        <f t="shared" si="5"/>
        <v/>
      </c>
      <c r="F362" s="56"/>
      <c r="G362" s="56"/>
      <c r="H362"/>
      <c r="I362"/>
      <c r="J362"/>
      <c r="K362"/>
      <c r="L362"/>
      <c r="M362"/>
      <c r="N362"/>
      <c r="O362"/>
    </row>
    <row r="363" spans="3:15" x14ac:dyDescent="0.3">
      <c r="C363" s="49" t="str">
        <f>IF(ISBLANK(BurstClassHr189[[#This Row],[Spk/sec-Average]]),"",IF(BurstClassHr189[[#This Row],[Spk/sec-Average]]&lt;$B$3,"LF","HF"))</f>
        <v/>
      </c>
      <c r="D363" s="49" t="str">
        <f>IF(ISBLANK(BurstClassHr189[[#This Row],[%Spikes in Bursts-All]]),"",IF(BurstClassHr189[[#This Row],[%Spikes in Bursts-All]]&lt;$C$3,"LB","HB"))</f>
        <v/>
      </c>
      <c r="E363" s="50" t="str">
        <f t="shared" si="5"/>
        <v/>
      </c>
      <c r="F363" s="56"/>
      <c r="G363" s="56"/>
      <c r="H363"/>
      <c r="I363"/>
      <c r="J363"/>
      <c r="K363"/>
      <c r="L363"/>
      <c r="M363"/>
      <c r="N363"/>
      <c r="O363"/>
    </row>
    <row r="364" spans="3:15" x14ac:dyDescent="0.3">
      <c r="C364" s="49" t="str">
        <f>IF(ISBLANK(BurstClassHr189[[#This Row],[Spk/sec-Average]]),"",IF(BurstClassHr189[[#This Row],[Spk/sec-Average]]&lt;$B$3,"LF","HF"))</f>
        <v/>
      </c>
      <c r="D364" s="49" t="str">
        <f>IF(ISBLANK(BurstClassHr189[[#This Row],[%Spikes in Bursts-All]]),"",IF(BurstClassHr189[[#This Row],[%Spikes in Bursts-All]]&lt;$C$3,"LB","HB"))</f>
        <v/>
      </c>
      <c r="E364" s="50" t="str">
        <f t="shared" si="5"/>
        <v/>
      </c>
      <c r="F364" s="56"/>
      <c r="G364" s="56"/>
      <c r="H364"/>
      <c r="I364"/>
      <c r="J364"/>
      <c r="K364"/>
      <c r="L364"/>
      <c r="M364"/>
      <c r="N364"/>
      <c r="O364"/>
    </row>
    <row r="365" spans="3:15" x14ac:dyDescent="0.3">
      <c r="C365" s="49" t="str">
        <f>IF(ISBLANK(BurstClassHr189[[#This Row],[Spk/sec-Average]]),"",IF(BurstClassHr189[[#This Row],[Spk/sec-Average]]&lt;$B$3,"LF","HF"))</f>
        <v/>
      </c>
      <c r="D365" s="49" t="str">
        <f>IF(ISBLANK(BurstClassHr189[[#This Row],[%Spikes in Bursts-All]]),"",IF(BurstClassHr189[[#This Row],[%Spikes in Bursts-All]]&lt;$C$3,"LB","HB"))</f>
        <v/>
      </c>
      <c r="E365" s="50" t="str">
        <f t="shared" si="5"/>
        <v/>
      </c>
      <c r="F365" s="56"/>
      <c r="G365" s="56"/>
      <c r="H365"/>
      <c r="I365"/>
      <c r="J365"/>
      <c r="K365"/>
      <c r="L365"/>
      <c r="M365"/>
      <c r="N365"/>
      <c r="O365"/>
    </row>
    <row r="366" spans="3:15" x14ac:dyDescent="0.3">
      <c r="C366" s="49" t="str">
        <f>IF(ISBLANK(BurstClassHr189[[#This Row],[Spk/sec-Average]]),"",IF(BurstClassHr189[[#This Row],[Spk/sec-Average]]&lt;$B$3,"LF","HF"))</f>
        <v/>
      </c>
      <c r="D366" s="49" t="str">
        <f>IF(ISBLANK(BurstClassHr189[[#This Row],[%Spikes in Bursts-All]]),"",IF(BurstClassHr189[[#This Row],[%Spikes in Bursts-All]]&lt;$C$3,"LB","HB"))</f>
        <v/>
      </c>
      <c r="E366" s="50" t="str">
        <f t="shared" si="5"/>
        <v/>
      </c>
      <c r="F366" s="56"/>
      <c r="G366" s="56"/>
      <c r="H366"/>
      <c r="I366"/>
      <c r="J366"/>
      <c r="K366"/>
      <c r="L366"/>
      <c r="M366"/>
      <c r="N366"/>
      <c r="O366"/>
    </row>
    <row r="367" spans="3:15" x14ac:dyDescent="0.3">
      <c r="C367" s="49" t="str">
        <f>IF(ISBLANK(BurstClassHr189[[#This Row],[Spk/sec-Average]]),"",IF(BurstClassHr189[[#This Row],[Spk/sec-Average]]&lt;$B$3,"LF","HF"))</f>
        <v/>
      </c>
      <c r="D367" s="49" t="str">
        <f>IF(ISBLANK(BurstClassHr189[[#This Row],[%Spikes in Bursts-All]]),"",IF(BurstClassHr189[[#This Row],[%Spikes in Bursts-All]]&lt;$C$3,"LB","HB"))</f>
        <v/>
      </c>
      <c r="E367" s="50" t="str">
        <f t="shared" si="5"/>
        <v/>
      </c>
      <c r="F367" s="56"/>
      <c r="G367" s="56"/>
      <c r="H367"/>
      <c r="I367"/>
      <c r="J367"/>
      <c r="K367"/>
      <c r="L367"/>
      <c r="M367"/>
      <c r="N367"/>
      <c r="O367"/>
    </row>
    <row r="368" spans="3:15" x14ac:dyDescent="0.3">
      <c r="C368" s="49" t="str">
        <f>IF(ISBLANK(BurstClassHr189[[#This Row],[Spk/sec-Average]]),"",IF(BurstClassHr189[[#This Row],[Spk/sec-Average]]&lt;$B$3,"LF","HF"))</f>
        <v/>
      </c>
      <c r="D368" s="49" t="str">
        <f>IF(ISBLANK(BurstClassHr189[[#This Row],[%Spikes in Bursts-All]]),"",IF(BurstClassHr189[[#This Row],[%Spikes in Bursts-All]]&lt;$C$3,"LB","HB"))</f>
        <v/>
      </c>
      <c r="E368" s="50" t="str">
        <f t="shared" si="5"/>
        <v/>
      </c>
      <c r="F368" s="56"/>
      <c r="G368" s="56"/>
      <c r="H368"/>
      <c r="I368"/>
      <c r="J368"/>
      <c r="K368"/>
      <c r="L368"/>
      <c r="M368"/>
      <c r="N368"/>
      <c r="O368"/>
    </row>
    <row r="369" spans="3:15" x14ac:dyDescent="0.3">
      <c r="C369" s="49" t="str">
        <f>IF(ISBLANK(BurstClassHr189[[#This Row],[Spk/sec-Average]]),"",IF(BurstClassHr189[[#This Row],[Spk/sec-Average]]&lt;$B$3,"LF","HF"))</f>
        <v/>
      </c>
      <c r="D369" s="49" t="str">
        <f>IF(ISBLANK(BurstClassHr189[[#This Row],[%Spikes in Bursts-All]]),"",IF(BurstClassHr189[[#This Row],[%Spikes in Bursts-All]]&lt;$C$3,"LB","HB"))</f>
        <v/>
      </c>
      <c r="E369" s="50" t="str">
        <f t="shared" si="5"/>
        <v/>
      </c>
      <c r="F369" s="56"/>
      <c r="G369" s="56"/>
      <c r="H369"/>
      <c r="I369"/>
      <c r="J369"/>
      <c r="K369"/>
      <c r="L369"/>
      <c r="M369"/>
      <c r="N369"/>
      <c r="O369"/>
    </row>
    <row r="370" spans="3:15" x14ac:dyDescent="0.3">
      <c r="C370" s="49" t="str">
        <f>IF(ISBLANK(BurstClassHr189[[#This Row],[Spk/sec-Average]]),"",IF(BurstClassHr189[[#This Row],[Spk/sec-Average]]&lt;$B$3,"LF","HF"))</f>
        <v/>
      </c>
      <c r="D370" s="49" t="str">
        <f>IF(ISBLANK(BurstClassHr189[[#This Row],[%Spikes in Bursts-All]]),"",IF(BurstClassHr189[[#This Row],[%Spikes in Bursts-All]]&lt;$C$3,"LB","HB"))</f>
        <v/>
      </c>
      <c r="E370" s="50" t="str">
        <f t="shared" si="5"/>
        <v/>
      </c>
      <c r="F370" s="56"/>
      <c r="G370" s="56"/>
      <c r="H370"/>
      <c r="I370"/>
      <c r="J370"/>
      <c r="K370"/>
      <c r="L370"/>
      <c r="M370"/>
      <c r="N370"/>
      <c r="O370"/>
    </row>
    <row r="371" spans="3:15" x14ac:dyDescent="0.3">
      <c r="C371" s="49" t="str">
        <f>IF(ISBLANK(BurstClassHr189[[#This Row],[Spk/sec-Average]]),"",IF(BurstClassHr189[[#This Row],[Spk/sec-Average]]&lt;$B$3,"LF","HF"))</f>
        <v/>
      </c>
      <c r="D371" s="49" t="str">
        <f>IF(ISBLANK(BurstClassHr189[[#This Row],[%Spikes in Bursts-All]]),"",IF(BurstClassHr189[[#This Row],[%Spikes in Bursts-All]]&lt;$C$3,"LB","HB"))</f>
        <v/>
      </c>
      <c r="E371" s="50" t="str">
        <f t="shared" si="5"/>
        <v/>
      </c>
      <c r="F371" s="56"/>
      <c r="G371" s="56"/>
      <c r="H371"/>
      <c r="I371"/>
      <c r="J371"/>
      <c r="K371"/>
      <c r="L371"/>
      <c r="M371"/>
      <c r="N371"/>
      <c r="O371"/>
    </row>
    <row r="372" spans="3:15" x14ac:dyDescent="0.3">
      <c r="C372" s="49" t="str">
        <f>IF(ISBLANK(BurstClassHr189[[#This Row],[Spk/sec-Average]]),"",IF(BurstClassHr189[[#This Row],[Spk/sec-Average]]&lt;$B$3,"LF","HF"))</f>
        <v/>
      </c>
      <c r="D372" s="49" t="str">
        <f>IF(ISBLANK(BurstClassHr189[[#This Row],[%Spikes in Bursts-All]]),"",IF(BurstClassHr189[[#This Row],[%Spikes in Bursts-All]]&lt;$C$3,"LB","HB"))</f>
        <v/>
      </c>
      <c r="E372" s="50" t="str">
        <f t="shared" si="5"/>
        <v/>
      </c>
      <c r="F372" s="56"/>
      <c r="G372" s="56"/>
      <c r="H372"/>
      <c r="I372"/>
      <c r="J372"/>
      <c r="K372"/>
      <c r="L372"/>
      <c r="M372"/>
      <c r="N372"/>
      <c r="O372"/>
    </row>
    <row r="373" spans="3:15" x14ac:dyDescent="0.3">
      <c r="C373" s="49" t="str">
        <f>IF(ISBLANK(BurstClassHr189[[#This Row],[Spk/sec-Average]]),"",IF(BurstClassHr189[[#This Row],[Spk/sec-Average]]&lt;$B$3,"LF","HF"))</f>
        <v/>
      </c>
      <c r="D373" s="49" t="str">
        <f>IF(ISBLANK(BurstClassHr189[[#This Row],[%Spikes in Bursts-All]]),"",IF(BurstClassHr189[[#This Row],[%Spikes in Bursts-All]]&lt;$C$3,"LB","HB"))</f>
        <v/>
      </c>
      <c r="E373" s="50" t="str">
        <f t="shared" si="5"/>
        <v/>
      </c>
      <c r="F373" s="56"/>
      <c r="G373" s="56"/>
      <c r="H373"/>
      <c r="I373"/>
      <c r="J373"/>
      <c r="K373"/>
      <c r="L373"/>
      <c r="M373"/>
      <c r="N373"/>
      <c r="O373"/>
    </row>
    <row r="374" spans="3:15" x14ac:dyDescent="0.3">
      <c r="C374" s="49" t="str">
        <f>IF(ISBLANK(BurstClassHr189[[#This Row],[Spk/sec-Average]]),"",IF(BurstClassHr189[[#This Row],[Spk/sec-Average]]&lt;$B$3,"LF","HF"))</f>
        <v/>
      </c>
      <c r="D374" s="49" t="str">
        <f>IF(ISBLANK(BurstClassHr189[[#This Row],[%Spikes in Bursts-All]]),"",IF(BurstClassHr189[[#This Row],[%Spikes in Bursts-All]]&lt;$C$3,"LB","HB"))</f>
        <v/>
      </c>
      <c r="E374" s="50" t="str">
        <f t="shared" si="5"/>
        <v/>
      </c>
      <c r="F374" s="56"/>
      <c r="G374" s="56"/>
      <c r="H374"/>
      <c r="I374"/>
      <c r="J374"/>
      <c r="K374"/>
      <c r="L374"/>
      <c r="M374"/>
      <c r="N374"/>
      <c r="O374"/>
    </row>
    <row r="375" spans="3:15" x14ac:dyDescent="0.3">
      <c r="C375" s="49" t="str">
        <f>IF(ISBLANK(BurstClassHr189[[#This Row],[Spk/sec-Average]]),"",IF(BurstClassHr189[[#This Row],[Spk/sec-Average]]&lt;$B$3,"LF","HF"))</f>
        <v/>
      </c>
      <c r="D375" s="49" t="str">
        <f>IF(ISBLANK(BurstClassHr189[[#This Row],[%Spikes in Bursts-All]]),"",IF(BurstClassHr189[[#This Row],[%Spikes in Bursts-All]]&lt;$C$3,"LB","HB"))</f>
        <v/>
      </c>
      <c r="E375" s="50" t="str">
        <f t="shared" si="5"/>
        <v/>
      </c>
      <c r="F375" s="56"/>
      <c r="G375" s="56"/>
      <c r="H375"/>
      <c r="I375"/>
      <c r="J375"/>
      <c r="K375"/>
      <c r="L375"/>
      <c r="M375"/>
      <c r="N375"/>
      <c r="O375"/>
    </row>
    <row r="376" spans="3:15" x14ac:dyDescent="0.3">
      <c r="C376" s="49" t="str">
        <f>IF(ISBLANK(BurstClassHr189[[#This Row],[Spk/sec-Average]]),"",IF(BurstClassHr189[[#This Row],[Spk/sec-Average]]&lt;$B$3,"LF","HF"))</f>
        <v/>
      </c>
      <c r="D376" s="49" t="str">
        <f>IF(ISBLANK(BurstClassHr189[[#This Row],[%Spikes in Bursts-All]]),"",IF(BurstClassHr189[[#This Row],[%Spikes in Bursts-All]]&lt;$C$3,"LB","HB"))</f>
        <v/>
      </c>
      <c r="E376" s="50" t="str">
        <f t="shared" si="5"/>
        <v/>
      </c>
      <c r="F376" s="56"/>
      <c r="G376" s="56"/>
      <c r="H376"/>
      <c r="I376"/>
      <c r="J376"/>
      <c r="K376"/>
      <c r="L376"/>
      <c r="M376"/>
      <c r="N376"/>
      <c r="O376"/>
    </row>
    <row r="377" spans="3:15" x14ac:dyDescent="0.3">
      <c r="C377" s="49" t="str">
        <f>IF(ISBLANK(BurstClassHr189[[#This Row],[Spk/sec-Average]]),"",IF(BurstClassHr189[[#This Row],[Spk/sec-Average]]&lt;$B$3,"LF","HF"))</f>
        <v/>
      </c>
      <c r="D377" s="49" t="str">
        <f>IF(ISBLANK(BurstClassHr189[[#This Row],[%Spikes in Bursts-All]]),"",IF(BurstClassHr189[[#This Row],[%Spikes in Bursts-All]]&lt;$C$3,"LB","HB"))</f>
        <v/>
      </c>
      <c r="E377" s="50" t="str">
        <f t="shared" si="5"/>
        <v/>
      </c>
      <c r="F377" s="56"/>
      <c r="G377" s="56"/>
      <c r="H377"/>
      <c r="I377"/>
      <c r="J377"/>
      <c r="K377"/>
      <c r="L377"/>
      <c r="M377"/>
      <c r="N377"/>
      <c r="O377"/>
    </row>
    <row r="378" spans="3:15" x14ac:dyDescent="0.3">
      <c r="C378" s="49" t="str">
        <f>IF(ISBLANK(BurstClassHr189[[#This Row],[Spk/sec-Average]]),"",IF(BurstClassHr189[[#This Row],[Spk/sec-Average]]&lt;$B$3,"LF","HF"))</f>
        <v/>
      </c>
      <c r="D378" s="49" t="str">
        <f>IF(ISBLANK(BurstClassHr189[[#This Row],[%Spikes in Bursts-All]]),"",IF(BurstClassHr189[[#This Row],[%Spikes in Bursts-All]]&lt;$C$3,"LB","HB"))</f>
        <v/>
      </c>
      <c r="E378" s="50" t="str">
        <f t="shared" si="5"/>
        <v/>
      </c>
      <c r="F378" s="56"/>
      <c r="G378" s="56"/>
      <c r="H378"/>
      <c r="I378"/>
      <c r="J378"/>
      <c r="K378"/>
      <c r="L378"/>
      <c r="M378"/>
      <c r="N378"/>
      <c r="O378"/>
    </row>
    <row r="379" spans="3:15" x14ac:dyDescent="0.3">
      <c r="C379" s="49" t="str">
        <f>IF(ISBLANK(BurstClassHr189[[#This Row],[Spk/sec-Average]]),"",IF(BurstClassHr189[[#This Row],[Spk/sec-Average]]&lt;$B$3,"LF","HF"))</f>
        <v/>
      </c>
      <c r="D379" s="49" t="str">
        <f>IF(ISBLANK(BurstClassHr189[[#This Row],[%Spikes in Bursts-All]]),"",IF(BurstClassHr189[[#This Row],[%Spikes in Bursts-All]]&lt;$C$3,"LB","HB"))</f>
        <v/>
      </c>
      <c r="E379" s="50" t="str">
        <f t="shared" si="5"/>
        <v/>
      </c>
      <c r="F379" s="56"/>
      <c r="G379" s="56"/>
      <c r="H379"/>
      <c r="I379"/>
      <c r="J379"/>
      <c r="K379"/>
      <c r="L379"/>
      <c r="M379"/>
      <c r="N379"/>
      <c r="O379"/>
    </row>
    <row r="380" spans="3:15" x14ac:dyDescent="0.3">
      <c r="C380" s="49" t="str">
        <f>IF(ISBLANK(BurstClassHr189[[#This Row],[Spk/sec-Average]]),"",IF(BurstClassHr189[[#This Row],[Spk/sec-Average]]&lt;$B$3,"LF","HF"))</f>
        <v/>
      </c>
      <c r="D380" s="49" t="str">
        <f>IF(ISBLANK(BurstClassHr189[[#This Row],[%Spikes in Bursts-All]]),"",IF(BurstClassHr189[[#This Row],[%Spikes in Bursts-All]]&lt;$C$3,"LB","HB"))</f>
        <v/>
      </c>
      <c r="E380" s="50" t="str">
        <f t="shared" si="5"/>
        <v/>
      </c>
      <c r="F380" s="56"/>
      <c r="G380" s="56"/>
      <c r="H380"/>
      <c r="I380"/>
      <c r="J380"/>
      <c r="K380"/>
      <c r="L380"/>
      <c r="M380"/>
      <c r="N380"/>
      <c r="O380"/>
    </row>
    <row r="381" spans="3:15" x14ac:dyDescent="0.3">
      <c r="C381" s="49" t="str">
        <f>IF(ISBLANK(BurstClassHr189[[#This Row],[Spk/sec-Average]]),"",IF(BurstClassHr189[[#This Row],[Spk/sec-Average]]&lt;$B$3,"LF","HF"))</f>
        <v/>
      </c>
      <c r="D381" s="49" t="str">
        <f>IF(ISBLANK(BurstClassHr189[[#This Row],[%Spikes in Bursts-All]]),"",IF(BurstClassHr189[[#This Row],[%Spikes in Bursts-All]]&lt;$C$3,"LB","HB"))</f>
        <v/>
      </c>
      <c r="E381" s="50" t="str">
        <f t="shared" si="5"/>
        <v/>
      </c>
      <c r="F381" s="56"/>
      <c r="G381" s="56"/>
      <c r="H381"/>
      <c r="I381"/>
      <c r="J381"/>
      <c r="K381"/>
      <c r="L381"/>
      <c r="M381"/>
      <c r="N381"/>
      <c r="O381"/>
    </row>
    <row r="382" spans="3:15" x14ac:dyDescent="0.3">
      <c r="C382" s="49" t="str">
        <f>IF(ISBLANK(BurstClassHr189[[#This Row],[Spk/sec-Average]]),"",IF(BurstClassHr189[[#This Row],[Spk/sec-Average]]&lt;$B$3,"LF","HF"))</f>
        <v/>
      </c>
      <c r="D382" s="49" t="str">
        <f>IF(ISBLANK(BurstClassHr189[[#This Row],[%Spikes in Bursts-All]]),"",IF(BurstClassHr189[[#This Row],[%Spikes in Bursts-All]]&lt;$C$3,"LB","HB"))</f>
        <v/>
      </c>
      <c r="E382" s="50" t="str">
        <f t="shared" si="5"/>
        <v/>
      </c>
      <c r="F382" s="56"/>
      <c r="G382" s="56"/>
      <c r="H382"/>
      <c r="I382"/>
      <c r="J382"/>
      <c r="K382"/>
      <c r="L382"/>
      <c r="M382"/>
      <c r="N382"/>
      <c r="O382"/>
    </row>
    <row r="383" spans="3:15" x14ac:dyDescent="0.3">
      <c r="C383" s="49" t="str">
        <f>IF(ISBLANK(BurstClassHr189[[#This Row],[Spk/sec-Average]]),"",IF(BurstClassHr189[[#This Row],[Spk/sec-Average]]&lt;$B$3,"LF","HF"))</f>
        <v/>
      </c>
      <c r="D383" s="49" t="str">
        <f>IF(ISBLANK(BurstClassHr189[[#This Row],[%Spikes in Bursts-All]]),"",IF(BurstClassHr189[[#This Row],[%Spikes in Bursts-All]]&lt;$C$3,"LB","HB"))</f>
        <v/>
      </c>
      <c r="E383" s="50" t="str">
        <f t="shared" si="5"/>
        <v/>
      </c>
      <c r="F383" s="56"/>
      <c r="G383" s="56"/>
      <c r="H383"/>
      <c r="I383"/>
      <c r="J383"/>
      <c r="K383"/>
      <c r="L383"/>
      <c r="M383"/>
      <c r="N383"/>
      <c r="O383"/>
    </row>
    <row r="384" spans="3:15" x14ac:dyDescent="0.3">
      <c r="C384" s="49" t="str">
        <f>IF(ISBLANK(BurstClassHr189[[#This Row],[Spk/sec-Average]]),"",IF(BurstClassHr189[[#This Row],[Spk/sec-Average]]&lt;$B$3,"LF","HF"))</f>
        <v/>
      </c>
      <c r="D384" s="49" t="str">
        <f>IF(ISBLANK(BurstClassHr189[[#This Row],[%Spikes in Bursts-All]]),"",IF(BurstClassHr189[[#This Row],[%Spikes in Bursts-All]]&lt;$C$3,"LB","HB"))</f>
        <v/>
      </c>
      <c r="E384" s="50" t="str">
        <f t="shared" si="5"/>
        <v/>
      </c>
      <c r="F384" s="56"/>
      <c r="G384" s="56"/>
      <c r="H384"/>
      <c r="I384"/>
      <c r="J384"/>
      <c r="K384"/>
      <c r="L384"/>
      <c r="M384"/>
      <c r="N384"/>
      <c r="O384"/>
    </row>
    <row r="385" spans="3:15" x14ac:dyDescent="0.3">
      <c r="C385" s="49" t="str">
        <f>IF(ISBLANK(BurstClassHr189[[#This Row],[Spk/sec-Average]]),"",IF(BurstClassHr189[[#This Row],[Spk/sec-Average]]&lt;$B$3,"LF","HF"))</f>
        <v/>
      </c>
      <c r="D385" s="49" t="str">
        <f>IF(ISBLANK(BurstClassHr189[[#This Row],[%Spikes in Bursts-All]]),"",IF(BurstClassHr189[[#This Row],[%Spikes in Bursts-All]]&lt;$C$3,"LB","HB"))</f>
        <v/>
      </c>
      <c r="E385" s="50" t="str">
        <f t="shared" si="5"/>
        <v/>
      </c>
      <c r="F385" s="56"/>
      <c r="G385" s="56"/>
      <c r="H385"/>
      <c r="I385"/>
      <c r="J385"/>
      <c r="K385"/>
      <c r="L385"/>
      <c r="M385"/>
      <c r="N385"/>
      <c r="O385"/>
    </row>
    <row r="386" spans="3:15" x14ac:dyDescent="0.3">
      <c r="C386" s="49" t="str">
        <f>IF(ISBLANK(BurstClassHr189[[#This Row],[Spk/sec-Average]]),"",IF(BurstClassHr189[[#This Row],[Spk/sec-Average]]&lt;$B$3,"LF","HF"))</f>
        <v/>
      </c>
      <c r="D386" s="49" t="str">
        <f>IF(ISBLANK(BurstClassHr189[[#This Row],[%Spikes in Bursts-All]]),"",IF(BurstClassHr189[[#This Row],[%Spikes in Bursts-All]]&lt;$C$3,"LB","HB"))</f>
        <v/>
      </c>
      <c r="E386" s="50" t="str">
        <f t="shared" si="5"/>
        <v/>
      </c>
      <c r="F386" s="56"/>
      <c r="G386" s="56"/>
      <c r="H386"/>
      <c r="I386"/>
      <c r="J386"/>
      <c r="K386"/>
      <c r="L386"/>
      <c r="M386"/>
      <c r="N386"/>
      <c r="O386"/>
    </row>
    <row r="387" spans="3:15" x14ac:dyDescent="0.3">
      <c r="C387" s="49" t="str">
        <f>IF(ISBLANK(BurstClassHr189[[#This Row],[Spk/sec-Average]]),"",IF(BurstClassHr189[[#This Row],[Spk/sec-Average]]&lt;$B$3,"LF","HF"))</f>
        <v/>
      </c>
      <c r="D387" s="49" t="str">
        <f>IF(ISBLANK(BurstClassHr189[[#This Row],[%Spikes in Bursts-All]]),"",IF(BurstClassHr189[[#This Row],[%Spikes in Bursts-All]]&lt;$C$3,"LB","HB"))</f>
        <v/>
      </c>
      <c r="E387" s="50" t="str">
        <f t="shared" si="5"/>
        <v/>
      </c>
      <c r="F387" s="56"/>
      <c r="G387" s="56"/>
      <c r="H387"/>
      <c r="I387"/>
      <c r="J387"/>
      <c r="K387"/>
      <c r="L387"/>
      <c r="M387"/>
      <c r="N387"/>
      <c r="O387"/>
    </row>
    <row r="388" spans="3:15" x14ac:dyDescent="0.3">
      <c r="C388" s="49" t="str">
        <f>IF(ISBLANK(BurstClassHr189[[#This Row],[Spk/sec-Average]]),"",IF(BurstClassHr189[[#This Row],[Spk/sec-Average]]&lt;$B$3,"LF","HF"))</f>
        <v/>
      </c>
      <c r="D388" s="49" t="str">
        <f>IF(ISBLANK(BurstClassHr189[[#This Row],[%Spikes in Bursts-All]]),"",IF(BurstClassHr189[[#This Row],[%Spikes in Bursts-All]]&lt;$C$3,"LB","HB"))</f>
        <v/>
      </c>
      <c r="E388" s="50" t="str">
        <f t="shared" si="5"/>
        <v/>
      </c>
      <c r="F388" s="56"/>
      <c r="G388" s="56"/>
      <c r="H388"/>
      <c r="I388"/>
      <c r="J388"/>
      <c r="K388"/>
      <c r="L388"/>
      <c r="M388"/>
      <c r="N388"/>
      <c r="O388"/>
    </row>
    <row r="389" spans="3:15" x14ac:dyDescent="0.3">
      <c r="C389" s="49" t="str">
        <f>IF(ISBLANK(BurstClassHr189[[#This Row],[Spk/sec-Average]]),"",IF(BurstClassHr189[[#This Row],[Spk/sec-Average]]&lt;$B$3,"LF","HF"))</f>
        <v/>
      </c>
      <c r="D389" s="49" t="str">
        <f>IF(ISBLANK(BurstClassHr189[[#This Row],[%Spikes in Bursts-All]]),"",IF(BurstClassHr189[[#This Row],[%Spikes in Bursts-All]]&lt;$C$3,"LB","HB"))</f>
        <v/>
      </c>
      <c r="E389" s="50" t="str">
        <f t="shared" si="5"/>
        <v/>
      </c>
      <c r="F389" s="56"/>
      <c r="G389" s="56"/>
      <c r="H389"/>
      <c r="I389"/>
      <c r="J389"/>
      <c r="K389"/>
      <c r="L389"/>
      <c r="M389"/>
      <c r="N389"/>
      <c r="O389"/>
    </row>
    <row r="390" spans="3:15" x14ac:dyDescent="0.3">
      <c r="C390" s="49" t="str">
        <f>IF(ISBLANK(BurstClassHr189[[#This Row],[Spk/sec-Average]]),"",IF(BurstClassHr189[[#This Row],[Spk/sec-Average]]&lt;$B$3,"LF","HF"))</f>
        <v/>
      </c>
      <c r="D390" s="49" t="str">
        <f>IF(ISBLANK(BurstClassHr189[[#This Row],[%Spikes in Bursts-All]]),"",IF(BurstClassHr189[[#This Row],[%Spikes in Bursts-All]]&lt;$C$3,"LB","HB"))</f>
        <v/>
      </c>
      <c r="E390" s="50" t="str">
        <f t="shared" si="5"/>
        <v/>
      </c>
      <c r="F390" s="56"/>
      <c r="G390" s="56"/>
      <c r="H390"/>
      <c r="I390"/>
      <c r="J390"/>
      <c r="K390"/>
      <c r="L390"/>
      <c r="M390"/>
      <c r="N390"/>
      <c r="O390"/>
    </row>
    <row r="391" spans="3:15" x14ac:dyDescent="0.3">
      <c r="C391" s="49" t="str">
        <f>IF(ISBLANK(BurstClassHr189[[#This Row],[Spk/sec-Average]]),"",IF(BurstClassHr189[[#This Row],[Spk/sec-Average]]&lt;$B$3,"LF","HF"))</f>
        <v/>
      </c>
      <c r="D391" s="49" t="str">
        <f>IF(ISBLANK(BurstClassHr189[[#This Row],[%Spikes in Bursts-All]]),"",IF(BurstClassHr189[[#This Row],[%Spikes in Bursts-All]]&lt;$C$3,"LB","HB"))</f>
        <v/>
      </c>
      <c r="E391" s="50" t="str">
        <f t="shared" si="5"/>
        <v/>
      </c>
      <c r="F391" s="56"/>
      <c r="G391" s="56"/>
      <c r="H391"/>
      <c r="I391"/>
      <c r="J391"/>
      <c r="K391"/>
      <c r="L391"/>
      <c r="M391"/>
      <c r="N391"/>
      <c r="O391"/>
    </row>
    <row r="392" spans="3:15" x14ac:dyDescent="0.3">
      <c r="C392" s="49" t="str">
        <f>IF(ISBLANK(BurstClassHr189[[#This Row],[Spk/sec-Average]]),"",IF(BurstClassHr189[[#This Row],[Spk/sec-Average]]&lt;$B$3,"LF","HF"))</f>
        <v/>
      </c>
      <c r="D392" s="49" t="str">
        <f>IF(ISBLANK(BurstClassHr189[[#This Row],[%Spikes in Bursts-All]]),"",IF(BurstClassHr189[[#This Row],[%Spikes in Bursts-All]]&lt;$C$3,"LB","HB"))</f>
        <v/>
      </c>
      <c r="E392" s="50" t="str">
        <f t="shared" si="5"/>
        <v/>
      </c>
      <c r="F392" s="56"/>
      <c r="G392" s="56"/>
      <c r="H392"/>
      <c r="I392"/>
      <c r="J392"/>
      <c r="K392"/>
      <c r="L392"/>
      <c r="M392"/>
      <c r="N392"/>
      <c r="O392"/>
    </row>
    <row r="393" spans="3:15" x14ac:dyDescent="0.3">
      <c r="C393" s="49" t="str">
        <f>IF(ISBLANK(BurstClassHr189[[#This Row],[Spk/sec-Average]]),"",IF(BurstClassHr189[[#This Row],[Spk/sec-Average]]&lt;$B$3,"LF","HF"))</f>
        <v/>
      </c>
      <c r="D393" s="49" t="str">
        <f>IF(ISBLANK(BurstClassHr189[[#This Row],[%Spikes in Bursts-All]]),"",IF(BurstClassHr189[[#This Row],[%Spikes in Bursts-All]]&lt;$C$3,"LB","HB"))</f>
        <v/>
      </c>
      <c r="E393" s="50" t="str">
        <f t="shared" si="5"/>
        <v/>
      </c>
      <c r="F393" s="56"/>
      <c r="G393" s="56"/>
      <c r="H393"/>
      <c r="I393"/>
      <c r="J393"/>
      <c r="K393"/>
      <c r="L393"/>
      <c r="M393"/>
      <c r="N393"/>
      <c r="O393"/>
    </row>
    <row r="394" spans="3:15" x14ac:dyDescent="0.3">
      <c r="C394" s="49" t="str">
        <f>IF(ISBLANK(BurstClassHr189[[#This Row],[Spk/sec-Average]]),"",IF(BurstClassHr189[[#This Row],[Spk/sec-Average]]&lt;$B$3,"LF","HF"))</f>
        <v/>
      </c>
      <c r="D394" s="49" t="str">
        <f>IF(ISBLANK(BurstClassHr189[[#This Row],[%Spikes in Bursts-All]]),"",IF(BurstClassHr189[[#This Row],[%Spikes in Bursts-All]]&lt;$C$3,"LB","HB"))</f>
        <v/>
      </c>
      <c r="E394" s="50" t="str">
        <f t="shared" si="5"/>
        <v/>
      </c>
      <c r="F394" s="56"/>
      <c r="G394" s="56"/>
      <c r="H394"/>
      <c r="I394"/>
      <c r="J394"/>
      <c r="K394"/>
      <c r="L394"/>
      <c r="M394"/>
      <c r="N394"/>
      <c r="O394"/>
    </row>
    <row r="395" spans="3:15" x14ac:dyDescent="0.3">
      <c r="C395" s="49" t="str">
        <f>IF(ISBLANK(BurstClassHr189[[#This Row],[Spk/sec-Average]]),"",IF(BurstClassHr189[[#This Row],[Spk/sec-Average]]&lt;$B$3,"LF","HF"))</f>
        <v/>
      </c>
      <c r="D395" s="49" t="str">
        <f>IF(ISBLANK(BurstClassHr189[[#This Row],[%Spikes in Bursts-All]]),"",IF(BurstClassHr189[[#This Row],[%Spikes in Bursts-All]]&lt;$C$3,"LB","HB"))</f>
        <v/>
      </c>
      <c r="E395" s="50" t="str">
        <f t="shared" si="5"/>
        <v/>
      </c>
      <c r="F395" s="56"/>
      <c r="G395" s="56"/>
      <c r="H395"/>
      <c r="I395"/>
      <c r="J395"/>
      <c r="K395"/>
      <c r="L395"/>
      <c r="M395"/>
      <c r="N395"/>
      <c r="O395"/>
    </row>
    <row r="396" spans="3:15" x14ac:dyDescent="0.3">
      <c r="C396" s="49" t="str">
        <f>IF(ISBLANK(BurstClassHr189[[#This Row],[Spk/sec-Average]]),"",IF(BurstClassHr189[[#This Row],[Spk/sec-Average]]&lt;$B$3,"LF","HF"))</f>
        <v/>
      </c>
      <c r="D396" s="49" t="str">
        <f>IF(ISBLANK(BurstClassHr189[[#This Row],[%Spikes in Bursts-All]]),"",IF(BurstClassHr189[[#This Row],[%Spikes in Bursts-All]]&lt;$C$3,"LB","HB"))</f>
        <v/>
      </c>
      <c r="E396" s="50" t="str">
        <f t="shared" si="5"/>
        <v/>
      </c>
      <c r="F396" s="56"/>
      <c r="G396" s="56"/>
      <c r="H396"/>
      <c r="I396"/>
      <c r="J396"/>
      <c r="K396"/>
      <c r="L396"/>
      <c r="M396"/>
      <c r="N396"/>
      <c r="O396"/>
    </row>
    <row r="397" spans="3:15" x14ac:dyDescent="0.3">
      <c r="C397" s="49" t="str">
        <f>IF(ISBLANK(BurstClassHr189[[#This Row],[Spk/sec-Average]]),"",IF(BurstClassHr189[[#This Row],[Spk/sec-Average]]&lt;$B$3,"LF","HF"))</f>
        <v/>
      </c>
      <c r="D397" s="49" t="str">
        <f>IF(ISBLANK(BurstClassHr189[[#This Row],[%Spikes in Bursts-All]]),"",IF(BurstClassHr189[[#This Row],[%Spikes in Bursts-All]]&lt;$C$3,"LB","HB"))</f>
        <v/>
      </c>
      <c r="E397" s="50" t="str">
        <f t="shared" si="5"/>
        <v/>
      </c>
      <c r="F397" s="56"/>
      <c r="G397" s="56"/>
      <c r="H397"/>
      <c r="I397"/>
      <c r="J397"/>
      <c r="K397"/>
      <c r="L397"/>
      <c r="M397"/>
      <c r="N397"/>
      <c r="O397"/>
    </row>
    <row r="398" spans="3:15" x14ac:dyDescent="0.3">
      <c r="C398" s="49" t="str">
        <f>IF(ISBLANK(BurstClassHr189[[#This Row],[Spk/sec-Average]]),"",IF(BurstClassHr189[[#This Row],[Spk/sec-Average]]&lt;$B$3,"LF","HF"))</f>
        <v/>
      </c>
      <c r="D398" s="49" t="str">
        <f>IF(ISBLANK(BurstClassHr189[[#This Row],[%Spikes in Bursts-All]]),"",IF(BurstClassHr189[[#This Row],[%Spikes in Bursts-All]]&lt;$C$3,"LB","HB"))</f>
        <v/>
      </c>
      <c r="E398" s="50" t="str">
        <f t="shared" si="5"/>
        <v/>
      </c>
      <c r="F398" s="56"/>
      <c r="G398" s="56"/>
      <c r="H398"/>
      <c r="I398"/>
      <c r="J398"/>
      <c r="K398"/>
      <c r="L398"/>
      <c r="M398"/>
      <c r="N398"/>
      <c r="O398"/>
    </row>
    <row r="399" spans="3:15" x14ac:dyDescent="0.3">
      <c r="C399" s="49" t="str">
        <f>IF(ISBLANK(BurstClassHr189[[#This Row],[Spk/sec-Average]]),"",IF(BurstClassHr189[[#This Row],[Spk/sec-Average]]&lt;$B$3,"LF","HF"))</f>
        <v/>
      </c>
      <c r="D399" s="49" t="str">
        <f>IF(ISBLANK(BurstClassHr189[[#This Row],[%Spikes in Bursts-All]]),"",IF(BurstClassHr189[[#This Row],[%Spikes in Bursts-All]]&lt;$C$3,"LB","HB"))</f>
        <v/>
      </c>
      <c r="E399" s="50" t="str">
        <f t="shared" si="5"/>
        <v/>
      </c>
      <c r="F399" s="56"/>
      <c r="G399" s="56"/>
      <c r="H399"/>
      <c r="I399"/>
      <c r="J399"/>
      <c r="K399"/>
      <c r="L399"/>
      <c r="M399"/>
      <c r="N399"/>
      <c r="O399"/>
    </row>
    <row r="400" spans="3:15" x14ac:dyDescent="0.3">
      <c r="C400" s="49" t="str">
        <f>IF(ISBLANK(BurstClassHr189[[#This Row],[Spk/sec-Average]]),"",IF(BurstClassHr189[[#This Row],[Spk/sec-Average]]&lt;$B$3,"LF","HF"))</f>
        <v/>
      </c>
      <c r="D400" s="49" t="str">
        <f>IF(ISBLANK(BurstClassHr189[[#This Row],[%Spikes in Bursts-All]]),"",IF(BurstClassHr189[[#This Row],[%Spikes in Bursts-All]]&lt;$C$3,"LB","HB"))</f>
        <v/>
      </c>
      <c r="E400" s="50" t="str">
        <f t="shared" si="5"/>
        <v/>
      </c>
      <c r="F400" s="56"/>
      <c r="G400" s="56"/>
      <c r="H400"/>
      <c r="I400"/>
      <c r="J400"/>
      <c r="K400"/>
      <c r="L400"/>
      <c r="M400"/>
      <c r="N400"/>
      <c r="O400"/>
    </row>
    <row r="401" spans="3:15" x14ac:dyDescent="0.3">
      <c r="C401" s="49" t="str">
        <f>IF(ISBLANK(BurstClassHr189[[#This Row],[Spk/sec-Average]]),"",IF(BurstClassHr189[[#This Row],[Spk/sec-Average]]&lt;$B$3,"LF","HF"))</f>
        <v/>
      </c>
      <c r="D401" s="49" t="str">
        <f>IF(ISBLANK(BurstClassHr189[[#This Row],[%Spikes in Bursts-All]]),"",IF(BurstClassHr189[[#This Row],[%Spikes in Bursts-All]]&lt;$C$3,"LB","HB"))</f>
        <v/>
      </c>
      <c r="E401" s="50" t="str">
        <f t="shared" si="5"/>
        <v/>
      </c>
      <c r="F401" s="56"/>
      <c r="G401" s="56"/>
      <c r="H401"/>
      <c r="I401"/>
      <c r="J401"/>
      <c r="K401"/>
      <c r="L401"/>
      <c r="M401"/>
      <c r="N401"/>
      <c r="O401"/>
    </row>
    <row r="402" spans="3:15" x14ac:dyDescent="0.3">
      <c r="C402" s="49" t="str">
        <f>IF(ISBLANK(BurstClassHr189[[#This Row],[Spk/sec-Average]]),"",IF(BurstClassHr189[[#This Row],[Spk/sec-Average]]&lt;$B$3,"LF","HF"))</f>
        <v/>
      </c>
      <c r="D402" s="49" t="str">
        <f>IF(ISBLANK(BurstClassHr189[[#This Row],[%Spikes in Bursts-All]]),"",IF(BurstClassHr189[[#This Row],[%Spikes in Bursts-All]]&lt;$C$3,"LB","HB"))</f>
        <v/>
      </c>
      <c r="E402" s="50" t="str">
        <f t="shared" si="5"/>
        <v/>
      </c>
      <c r="F402" s="56"/>
      <c r="G402" s="56"/>
      <c r="H402"/>
      <c r="I402"/>
      <c r="J402"/>
      <c r="K402"/>
      <c r="L402"/>
      <c r="M402"/>
      <c r="N402"/>
      <c r="O402"/>
    </row>
    <row r="403" spans="3:15" x14ac:dyDescent="0.3">
      <c r="C403" s="49" t="str">
        <f>IF(ISBLANK(BurstClassHr189[[#This Row],[Spk/sec-Average]]),"",IF(BurstClassHr189[[#This Row],[Spk/sec-Average]]&lt;$B$3,"LF","HF"))</f>
        <v/>
      </c>
      <c r="D403" s="49" t="str">
        <f>IF(ISBLANK(BurstClassHr189[[#This Row],[%Spikes in Bursts-All]]),"",IF(BurstClassHr189[[#This Row],[%Spikes in Bursts-All]]&lt;$C$3,"LB","HB"))</f>
        <v/>
      </c>
      <c r="E403" s="50" t="str">
        <f t="shared" si="5"/>
        <v/>
      </c>
      <c r="F403" s="56"/>
      <c r="G403" s="56"/>
      <c r="H403"/>
      <c r="I403"/>
      <c r="J403"/>
      <c r="K403"/>
      <c r="L403"/>
      <c r="M403"/>
      <c r="N403"/>
      <c r="O403"/>
    </row>
    <row r="404" spans="3:15" x14ac:dyDescent="0.3">
      <c r="C404" s="49" t="str">
        <f>IF(ISBLANK(BurstClassHr189[[#This Row],[Spk/sec-Average]]),"",IF(BurstClassHr189[[#This Row],[Spk/sec-Average]]&lt;$B$3,"LF","HF"))</f>
        <v/>
      </c>
      <c r="D404" s="49" t="str">
        <f>IF(ISBLANK(BurstClassHr189[[#This Row],[%Spikes in Bursts-All]]),"",IF(BurstClassHr189[[#This Row],[%Spikes in Bursts-All]]&lt;$C$3,"LB","HB"))</f>
        <v/>
      </c>
      <c r="E404" s="50" t="str">
        <f t="shared" si="5"/>
        <v/>
      </c>
      <c r="F404" s="56"/>
      <c r="G404" s="56"/>
      <c r="H404"/>
      <c r="I404"/>
      <c r="J404"/>
      <c r="K404"/>
      <c r="L404"/>
      <c r="M404"/>
      <c r="N404"/>
      <c r="O404"/>
    </row>
    <row r="405" spans="3:15" x14ac:dyDescent="0.3">
      <c r="C405" s="49" t="str">
        <f>IF(ISBLANK(BurstClassHr189[[#This Row],[Spk/sec-Average]]),"",IF(BurstClassHr189[[#This Row],[Spk/sec-Average]]&lt;$B$3,"LF","HF"))</f>
        <v/>
      </c>
      <c r="D405" s="49" t="str">
        <f>IF(ISBLANK(BurstClassHr189[[#This Row],[%Spikes in Bursts-All]]),"",IF(BurstClassHr189[[#This Row],[%Spikes in Bursts-All]]&lt;$C$3,"LB","HB"))</f>
        <v/>
      </c>
      <c r="E405" s="50" t="str">
        <f t="shared" si="5"/>
        <v/>
      </c>
      <c r="F405" s="56"/>
      <c r="G405" s="56"/>
      <c r="H405"/>
      <c r="I405"/>
      <c r="J405"/>
      <c r="K405"/>
      <c r="L405"/>
      <c r="M405"/>
      <c r="N405"/>
      <c r="O405"/>
    </row>
    <row r="406" spans="3:15" x14ac:dyDescent="0.3">
      <c r="C406" s="49" t="str">
        <f>IF(ISBLANK(BurstClassHr189[[#This Row],[Spk/sec-Average]]),"",IF(BurstClassHr189[[#This Row],[Spk/sec-Average]]&lt;$B$3,"LF","HF"))</f>
        <v/>
      </c>
      <c r="D406" s="49" t="str">
        <f>IF(ISBLANK(BurstClassHr189[[#This Row],[%Spikes in Bursts-All]]),"",IF(BurstClassHr189[[#This Row],[%Spikes in Bursts-All]]&lt;$C$3,"LB","HB"))</f>
        <v/>
      </c>
      <c r="E406" s="50" t="str">
        <f t="shared" si="5"/>
        <v/>
      </c>
      <c r="F406" s="56"/>
      <c r="G406" s="56"/>
      <c r="H406"/>
      <c r="I406"/>
      <c r="J406"/>
      <c r="K406"/>
      <c r="L406"/>
      <c r="M406"/>
      <c r="N406"/>
      <c r="O406"/>
    </row>
  </sheetData>
  <sheetProtection formatCells="0" formatColumns="0" formatRows="0" insertColumns="0" insertRows="0" insertHyperlinks="0" deleteColumns="0" deleteRows="0" sort="0" autoFilter="0" pivotTables="0"/>
  <mergeCells count="2">
    <mergeCell ref="C24:E24"/>
    <mergeCell ref="F24:G24"/>
  </mergeCells>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A307"/>
  <sheetViews>
    <sheetView topLeftCell="H1" workbookViewId="0">
      <selection activeCell="K221" sqref="K221"/>
    </sheetView>
  </sheetViews>
  <sheetFormatPr defaultRowHeight="14.4" x14ac:dyDescent="0.3"/>
  <cols>
    <col min="1" max="1" width="10.88671875" customWidth="1"/>
    <col min="2" max="2" width="12.109375" customWidth="1"/>
    <col min="3" max="3" width="12.5546875" customWidth="1"/>
    <col min="4" max="4" width="13.5546875" customWidth="1"/>
    <col min="5" max="5" width="10.109375" customWidth="1"/>
    <col min="6" max="6" width="12.5546875" customWidth="1"/>
    <col min="7" max="7" width="16.44140625" customWidth="1"/>
    <col min="8" max="8" width="15.44140625" customWidth="1"/>
    <col min="10" max="10" width="17" style="58" customWidth="1"/>
    <col min="11" max="14" width="16" customWidth="1"/>
    <col min="15" max="15" width="14.6640625" customWidth="1"/>
    <col min="16" max="16" width="17.88671875" customWidth="1"/>
    <col min="17" max="17" width="21.5546875" style="58" customWidth="1"/>
    <col min="18" max="21" width="21.88671875" customWidth="1"/>
    <col min="22" max="22" width="20.33203125" style="58" customWidth="1"/>
    <col min="23" max="26" width="21.109375" customWidth="1"/>
    <col min="27" max="27" width="21.6640625" style="58" customWidth="1"/>
    <col min="28" max="31" width="22.5546875" customWidth="1"/>
    <col min="32" max="32" width="22.88671875" customWidth="1"/>
    <col min="33" max="36" width="23.6640625" customWidth="1"/>
    <col min="37" max="37" width="20.5546875" style="58" customWidth="1"/>
    <col min="38" max="41" width="21.44140625" customWidth="1"/>
    <col min="42" max="42" width="22.109375" customWidth="1"/>
    <col min="43" max="43" width="28.6640625" customWidth="1"/>
    <col min="44" max="44" width="23.5546875" customWidth="1"/>
    <col min="45" max="48" width="24.44140625" customWidth="1"/>
    <col min="49" max="49" width="23.109375" style="58" customWidth="1"/>
    <col min="50" max="53" width="24" customWidth="1"/>
  </cols>
  <sheetData>
    <row r="1" spans="1:53" x14ac:dyDescent="0.3">
      <c r="A1" t="s">
        <v>46</v>
      </c>
      <c r="B1" t="s">
        <v>0</v>
      </c>
      <c r="C1" t="s">
        <v>1</v>
      </c>
      <c r="D1" t="s">
        <v>2</v>
      </c>
      <c r="E1" t="s">
        <v>3</v>
      </c>
      <c r="F1" t="s">
        <v>4</v>
      </c>
      <c r="G1" t="s">
        <v>5</v>
      </c>
      <c r="H1" t="s">
        <v>6</v>
      </c>
      <c r="I1" t="s">
        <v>7</v>
      </c>
      <c r="J1" t="s">
        <v>166</v>
      </c>
      <c r="K1" t="s">
        <v>167</v>
      </c>
      <c r="L1" t="s">
        <v>168</v>
      </c>
      <c r="M1" t="s">
        <v>169</v>
      </c>
      <c r="N1" t="s">
        <v>170</v>
      </c>
      <c r="O1" t="s">
        <v>171</v>
      </c>
      <c r="P1" t="s">
        <v>172</v>
      </c>
      <c r="Q1" t="s">
        <v>8</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c r="AK1" t="s">
        <v>192</v>
      </c>
      <c r="AL1" t="s">
        <v>193</v>
      </c>
      <c r="AM1" t="s">
        <v>194</v>
      </c>
      <c r="AN1" t="s">
        <v>195</v>
      </c>
      <c r="AO1" t="s">
        <v>196</v>
      </c>
      <c r="AP1" t="s">
        <v>197</v>
      </c>
      <c r="AQ1" t="s">
        <v>198</v>
      </c>
      <c r="AR1" t="s">
        <v>199</v>
      </c>
      <c r="AS1" t="s">
        <v>200</v>
      </c>
      <c r="AT1" t="s">
        <v>201</v>
      </c>
      <c r="AU1" t="s">
        <v>202</v>
      </c>
      <c r="AV1" t="s">
        <v>203</v>
      </c>
      <c r="AW1" t="s">
        <v>204</v>
      </c>
      <c r="AX1" t="s">
        <v>205</v>
      </c>
      <c r="AY1" t="s">
        <v>206</v>
      </c>
      <c r="AZ1" t="s">
        <v>207</v>
      </c>
      <c r="BA1" t="s">
        <v>208</v>
      </c>
    </row>
    <row r="2" spans="1:53" hidden="1" x14ac:dyDescent="0.3">
      <c r="A2">
        <v>1</v>
      </c>
      <c r="B2" t="s">
        <v>70</v>
      </c>
      <c r="C2" t="s">
        <v>9</v>
      </c>
      <c r="D2">
        <v>21</v>
      </c>
      <c r="E2">
        <v>1</v>
      </c>
      <c r="F2" t="s">
        <v>71</v>
      </c>
      <c r="G2" t="s">
        <v>72</v>
      </c>
      <c r="H2" t="s">
        <v>10</v>
      </c>
      <c r="I2">
        <v>531</v>
      </c>
      <c r="J2">
        <v>1.3829684917445242</v>
      </c>
      <c r="K2">
        <v>1.4169444444444441</v>
      </c>
      <c r="L2">
        <v>1.5541666666666665</v>
      </c>
      <c r="M2">
        <v>1.4721213412901391</v>
      </c>
      <c r="N2">
        <v>1.1047222222222222</v>
      </c>
      <c r="O2">
        <v>20566</v>
      </c>
      <c r="P2">
        <v>3937</v>
      </c>
      <c r="Q2">
        <v>15.830954200008044</v>
      </c>
      <c r="R2">
        <v>16.369339345226429</v>
      </c>
      <c r="S2">
        <v>17.596566523605151</v>
      </c>
      <c r="T2">
        <v>16.039341781728769</v>
      </c>
      <c r="U2">
        <v>13.132075471698112</v>
      </c>
      <c r="V2">
        <v>2.2268099547511313</v>
      </c>
      <c r="W2">
        <v>2.2939560439560438</v>
      </c>
      <c r="X2">
        <v>2.2112359550561798</v>
      </c>
      <c r="Y2">
        <v>2.2433862433862433</v>
      </c>
      <c r="Z2">
        <v>2.1749999999999998</v>
      </c>
      <c r="AA2">
        <v>2.7900970493966788E-2</v>
      </c>
      <c r="AB2">
        <v>2.8158516483516458E-2</v>
      </c>
      <c r="AC2">
        <v>2.7906282771535593E-2</v>
      </c>
      <c r="AD2">
        <v>2.8770886243386241E-2</v>
      </c>
      <c r="AE2">
        <v>2.7447013888888878E-2</v>
      </c>
      <c r="AF2">
        <v>69.908702020129553</v>
      </c>
      <c r="AG2">
        <v>76.828730456473124</v>
      </c>
      <c r="AH2">
        <v>64.883522811806273</v>
      </c>
      <c r="AI2">
        <v>66.996725124143495</v>
      </c>
      <c r="AJ2">
        <v>70.300092524850882</v>
      </c>
      <c r="AK2">
        <v>3.6837924208112716E-2</v>
      </c>
      <c r="AL2">
        <v>3.9672802197801692E-2</v>
      </c>
      <c r="AM2">
        <v>3.6762471910122746E-2</v>
      </c>
      <c r="AN2">
        <v>3.8483597883576429E-2</v>
      </c>
      <c r="AO2">
        <v>3.3953749999985426E-2</v>
      </c>
      <c r="AP2">
        <v>0.77965104881395819</v>
      </c>
      <c r="AQ2">
        <v>0.80223613151056361</v>
      </c>
      <c r="AR2">
        <v>115.63754554266136</v>
      </c>
      <c r="AS2">
        <v>120.06796062574318</v>
      </c>
      <c r="AT2">
        <v>111.93529142356368</v>
      </c>
      <c r="AU2">
        <v>111.07760740393729</v>
      </c>
      <c r="AV2">
        <v>116.35342487708272</v>
      </c>
      <c r="AW2">
        <v>9.7864119467336003E-2</v>
      </c>
      <c r="AX2">
        <v>0.10146380493393953</v>
      </c>
      <c r="AY2">
        <v>0.12392195901847905</v>
      </c>
      <c r="AZ2">
        <v>0.10556496168222289</v>
      </c>
      <c r="BA2">
        <v>6.6953505714153885E-2</v>
      </c>
    </row>
    <row r="3" spans="1:53" hidden="1" x14ac:dyDescent="0.3">
      <c r="A3">
        <v>1</v>
      </c>
      <c r="B3" t="s">
        <v>70</v>
      </c>
      <c r="C3" t="s">
        <v>9</v>
      </c>
      <c r="D3">
        <v>21</v>
      </c>
      <c r="E3">
        <v>2</v>
      </c>
      <c r="F3" t="s">
        <v>125</v>
      </c>
      <c r="G3" t="s">
        <v>11</v>
      </c>
      <c r="H3" t="s">
        <v>72</v>
      </c>
      <c r="I3">
        <v>531</v>
      </c>
      <c r="J3">
        <v>1.4437840136054425</v>
      </c>
      <c r="K3">
        <v>1.7969444444444445</v>
      </c>
      <c r="L3">
        <v>1.7061111111111114</v>
      </c>
      <c r="M3">
        <v>1.3408333333333333</v>
      </c>
      <c r="N3">
        <v>0.95017361111111109</v>
      </c>
      <c r="O3">
        <v>21573</v>
      </c>
      <c r="P3">
        <v>1989</v>
      </c>
      <c r="Q3">
        <v>8.114392950391645</v>
      </c>
      <c r="R3">
        <v>9.5532539805224914</v>
      </c>
      <c r="S3">
        <v>10.403777271247151</v>
      </c>
      <c r="T3">
        <v>6.5064235391628671</v>
      </c>
      <c r="U3">
        <v>6.470923603192702</v>
      </c>
      <c r="V3">
        <v>2.1047619047619048</v>
      </c>
      <c r="W3">
        <v>2.1237113402061856</v>
      </c>
      <c r="X3">
        <v>2.1442953020134228</v>
      </c>
      <c r="Y3">
        <v>2.0657894736842106</v>
      </c>
      <c r="Z3">
        <v>2.045045045045045</v>
      </c>
      <c r="AA3">
        <v>2.9989918871252238E-2</v>
      </c>
      <c r="AB3">
        <v>3.0999518900343664E-2</v>
      </c>
      <c r="AC3">
        <v>3.021391498881431E-2</v>
      </c>
      <c r="AD3">
        <v>3.1150603070175423E-2</v>
      </c>
      <c r="AE3">
        <v>2.5433108108108105E-2</v>
      </c>
      <c r="AF3">
        <v>52.384481247509491</v>
      </c>
      <c r="AG3">
        <v>50.724067117833414</v>
      </c>
      <c r="AH3">
        <v>53.406598621128914</v>
      </c>
      <c r="AI3">
        <v>47.359735057088344</v>
      </c>
      <c r="AJ3">
        <v>64.73629678471589</v>
      </c>
      <c r="AK3">
        <v>3.4715185185213625E-2</v>
      </c>
      <c r="AL3">
        <v>3.6401202749138113E-2</v>
      </c>
      <c r="AM3">
        <v>3.709580536913154E-2</v>
      </c>
      <c r="AN3">
        <v>3.4058223684191466E-2</v>
      </c>
      <c r="AO3">
        <v>2.7321621621684916E-2</v>
      </c>
      <c r="AP3">
        <v>0.52877183490493118</v>
      </c>
      <c r="AQ3">
        <v>0.67735282830183807</v>
      </c>
      <c r="AR3">
        <v>95.296855075061913</v>
      </c>
      <c r="AS3">
        <v>86.333236367530745</v>
      </c>
      <c r="AT3">
        <v>95.851374340722558</v>
      </c>
      <c r="AU3">
        <v>89.056273409656995</v>
      </c>
      <c r="AV3">
        <v>127.2465525430985</v>
      </c>
      <c r="AW3">
        <v>5.2419758745521176E-2</v>
      </c>
      <c r="AX3">
        <v>8.1957278374528625E-2</v>
      </c>
      <c r="AY3">
        <v>8.3193322647085899E-2</v>
      </c>
      <c r="AZ3">
        <v>4.372602835563897E-2</v>
      </c>
      <c r="BA3">
        <v>3.12838617858694E-2</v>
      </c>
    </row>
    <row r="4" spans="1:53" hidden="1" x14ac:dyDescent="0.3">
      <c r="A4">
        <v>1</v>
      </c>
      <c r="B4" t="s">
        <v>70</v>
      </c>
      <c r="C4" t="s">
        <v>9</v>
      </c>
      <c r="D4">
        <v>21</v>
      </c>
      <c r="E4">
        <v>3</v>
      </c>
      <c r="F4" t="s">
        <v>142</v>
      </c>
      <c r="G4" t="s">
        <v>11</v>
      </c>
      <c r="H4" t="s">
        <v>76</v>
      </c>
      <c r="I4">
        <v>531</v>
      </c>
      <c r="J4">
        <v>0.10931486880466472</v>
      </c>
      <c r="K4">
        <v>0.12722222222222221</v>
      </c>
      <c r="L4">
        <v>0.14025793650793653</v>
      </c>
      <c r="M4">
        <v>9.8055555555555562E-2</v>
      </c>
      <c r="N4">
        <v>6.9722222222222227E-2</v>
      </c>
      <c r="O4">
        <v>1687</v>
      </c>
      <c r="P4">
        <v>220</v>
      </c>
      <c r="Q4">
        <v>11.276268580215275</v>
      </c>
      <c r="R4">
        <v>10.978043912175648</v>
      </c>
      <c r="S4">
        <v>18.297101449275363</v>
      </c>
      <c r="T4">
        <v>8.2152974504249308</v>
      </c>
      <c r="U4">
        <v>6.8493150684931505</v>
      </c>
      <c r="V4">
        <v>2.3157894736842106</v>
      </c>
      <c r="W4">
        <v>2.2000000000000002</v>
      </c>
      <c r="X4">
        <v>2.4634146341463414</v>
      </c>
      <c r="Y4">
        <v>2.2307692307692308</v>
      </c>
      <c r="Z4">
        <v>2.5</v>
      </c>
      <c r="AA4">
        <v>2.3415651629072685E-2</v>
      </c>
      <c r="AB4">
        <v>2.1887E-2</v>
      </c>
      <c r="AC4">
        <v>2.7283522067363529E-2</v>
      </c>
      <c r="AD4">
        <v>1.2429807692307691E-2</v>
      </c>
      <c r="AE4">
        <v>2.2541666666666665E-2</v>
      </c>
      <c r="AF4">
        <v>98.224737089304909</v>
      </c>
      <c r="AG4">
        <v>89.386677460285114</v>
      </c>
      <c r="AH4">
        <v>87.239147807754222</v>
      </c>
      <c r="AI4">
        <v>172.42235944051922</v>
      </c>
      <c r="AJ4">
        <v>71.048406923991351</v>
      </c>
      <c r="AK4">
        <v>3.7071578947299601E-2</v>
      </c>
      <c r="AL4">
        <v>3.0619999999992729E-2</v>
      </c>
      <c r="AM4">
        <v>4.7224390243882669E-2</v>
      </c>
      <c r="AN4">
        <v>2.7530769230627181E-2</v>
      </c>
      <c r="AO4">
        <v>3.3391666666223806E-2</v>
      </c>
      <c r="AP4">
        <v>0.54803493449781671</v>
      </c>
      <c r="AQ4">
        <v>0.62391033623910341</v>
      </c>
      <c r="AR4">
        <v>170.17888354893603</v>
      </c>
      <c r="AS4">
        <v>160.21274117378641</v>
      </c>
      <c r="AT4">
        <v>129.96473710772131</v>
      </c>
      <c r="AU4">
        <v>336.72868848411395</v>
      </c>
      <c r="AV4">
        <v>125.2424018356927</v>
      </c>
      <c r="AW4">
        <v>5.478137428199927E-3</v>
      </c>
      <c r="AX4">
        <v>7.2000359195391961E-3</v>
      </c>
      <c r="AY4">
        <v>1.2367208978835031E-2</v>
      </c>
      <c r="AZ4">
        <v>5.1430199674783105E-3</v>
      </c>
      <c r="BA4">
        <v>2.7349701141838626E-3</v>
      </c>
    </row>
    <row r="5" spans="1:53" hidden="1" x14ac:dyDescent="0.3">
      <c r="A5">
        <v>1</v>
      </c>
      <c r="B5" t="s">
        <v>70</v>
      </c>
      <c r="C5" t="s">
        <v>9</v>
      </c>
      <c r="D5">
        <v>21</v>
      </c>
      <c r="E5">
        <v>4</v>
      </c>
      <c r="F5" t="s">
        <v>74</v>
      </c>
      <c r="G5" t="s">
        <v>72</v>
      </c>
      <c r="H5" t="s">
        <v>76</v>
      </c>
      <c r="I5">
        <v>531</v>
      </c>
      <c r="J5">
        <v>3.2417687074829944</v>
      </c>
      <c r="K5">
        <v>1.9013888888888892</v>
      </c>
      <c r="L5">
        <v>3.8561111111111117</v>
      </c>
      <c r="M5">
        <v>4.6566666666666672</v>
      </c>
      <c r="N5">
        <v>2.5666666666666669</v>
      </c>
      <c r="O5">
        <v>48302</v>
      </c>
      <c r="P5">
        <v>21403</v>
      </c>
      <c r="Q5">
        <v>36.761018171825086</v>
      </c>
      <c r="R5">
        <v>35.42731921110299</v>
      </c>
      <c r="S5">
        <v>38.194394408819079</v>
      </c>
      <c r="T5">
        <v>44.630712325498152</v>
      </c>
      <c r="U5">
        <v>27.926367081754194</v>
      </c>
      <c r="V5">
        <v>2.7634602969657842</v>
      </c>
      <c r="W5">
        <v>2.6944444444444446</v>
      </c>
      <c r="X5">
        <v>2.7885323513940032</v>
      </c>
      <c r="Y5">
        <v>3.0068327974276525</v>
      </c>
      <c r="Z5">
        <v>2.4845857418111752</v>
      </c>
      <c r="AA5">
        <v>3.1580546767109266E-2</v>
      </c>
      <c r="AB5">
        <v>3.0188174140211639E-2</v>
      </c>
      <c r="AC5">
        <v>3.2187223884304408E-2</v>
      </c>
      <c r="AD5">
        <v>3.2408012652094247E-2</v>
      </c>
      <c r="AE5">
        <v>3.0649209904578381E-2</v>
      </c>
      <c r="AF5">
        <v>65.977941373716874</v>
      </c>
      <c r="AG5">
        <v>68.131258712664803</v>
      </c>
      <c r="AH5">
        <v>67.207839993267427</v>
      </c>
      <c r="AI5">
        <v>68.666380010028035</v>
      </c>
      <c r="AJ5">
        <v>61.391850259909198</v>
      </c>
      <c r="AK5">
        <v>6.3916539703034389E-2</v>
      </c>
      <c r="AL5">
        <v>5.7242444444434569E-2</v>
      </c>
      <c r="AM5">
        <v>6.6334665965281092E-2</v>
      </c>
      <c r="AN5">
        <v>7.5400361736356239E-2</v>
      </c>
      <c r="AO5">
        <v>5.1061271676275659E-2</v>
      </c>
      <c r="AP5">
        <v>1.3498904309715118</v>
      </c>
      <c r="AQ5">
        <v>0.788272093503536</v>
      </c>
      <c r="AR5">
        <v>85.711238256154772</v>
      </c>
      <c r="AS5">
        <v>94.20192420801304</v>
      </c>
      <c r="AT5">
        <v>83.791125786977048</v>
      </c>
      <c r="AU5">
        <v>79.911273553041866</v>
      </c>
      <c r="AV5">
        <v>91.573095826038156</v>
      </c>
      <c r="AW5">
        <v>0.46184894962653456</v>
      </c>
      <c r="AX5">
        <v>0.39137497399258941</v>
      </c>
      <c r="AY5">
        <v>0.52833083793590507</v>
      </c>
      <c r="AZ5">
        <v>0.69150409673097279</v>
      </c>
      <c r="BA5">
        <v>0.28871231636728478</v>
      </c>
    </row>
    <row r="6" spans="1:53" hidden="1" x14ac:dyDescent="0.3">
      <c r="A6">
        <v>1</v>
      </c>
      <c r="B6" t="s">
        <v>70</v>
      </c>
      <c r="C6" t="s">
        <v>9</v>
      </c>
      <c r="D6">
        <v>21</v>
      </c>
      <c r="E6">
        <v>5</v>
      </c>
      <c r="F6" t="s">
        <v>77</v>
      </c>
      <c r="G6" t="s">
        <v>72</v>
      </c>
      <c r="H6" t="s">
        <v>10</v>
      </c>
      <c r="I6">
        <v>531</v>
      </c>
      <c r="J6">
        <v>21.40448765970925</v>
      </c>
      <c r="K6">
        <v>23.219157943812789</v>
      </c>
      <c r="L6">
        <v>18.248888888888889</v>
      </c>
      <c r="M6">
        <v>22.080833333333334</v>
      </c>
      <c r="N6">
        <v>21.980833333333337</v>
      </c>
      <c r="O6">
        <v>318504</v>
      </c>
      <c r="P6">
        <v>349120</v>
      </c>
      <c r="Q6">
        <v>93.091219369117141</v>
      </c>
      <c r="R6">
        <v>94.188160980044984</v>
      </c>
      <c r="S6">
        <v>91.118285792607708</v>
      </c>
      <c r="T6">
        <v>94.230140157519941</v>
      </c>
      <c r="U6">
        <v>94.059568658188169</v>
      </c>
      <c r="V6">
        <v>16.570316578859938</v>
      </c>
      <c r="W6">
        <v>20.803750660327523</v>
      </c>
      <c r="X6">
        <v>13.418030948643194</v>
      </c>
      <c r="Y6">
        <v>18.891298865069356</v>
      </c>
      <c r="Z6">
        <v>17.822078544061302</v>
      </c>
      <c r="AA6">
        <v>3.2798293591987784E-2</v>
      </c>
      <c r="AB6">
        <v>3.2145216236480062E-2</v>
      </c>
      <c r="AC6">
        <v>3.338431520189139E-2</v>
      </c>
      <c r="AD6">
        <v>3.2683682449758861E-2</v>
      </c>
      <c r="AE6">
        <v>3.1599973472879801E-2</v>
      </c>
      <c r="AF6">
        <v>163.18321640301627</v>
      </c>
      <c r="AG6">
        <v>180.21386313778939</v>
      </c>
      <c r="AH6">
        <v>156.59164533171452</v>
      </c>
      <c r="AI6">
        <v>171.82515637048436</v>
      </c>
      <c r="AJ6">
        <v>164.98275771964336</v>
      </c>
      <c r="AK6">
        <v>0.4863433883905306</v>
      </c>
      <c r="AL6">
        <v>0.54878860274696317</v>
      </c>
      <c r="AM6">
        <v>0.41211466696568633</v>
      </c>
      <c r="AN6">
        <v>0.56105775535938829</v>
      </c>
      <c r="AO6">
        <v>0.5144060584291188</v>
      </c>
      <c r="AP6">
        <v>0.94666797936962099</v>
      </c>
      <c r="AQ6">
        <v>0.99863472945518006</v>
      </c>
      <c r="AR6">
        <v>51.049423346383421</v>
      </c>
      <c r="AS6">
        <v>53.699458243783937</v>
      </c>
      <c r="AT6">
        <v>53.194649506548537</v>
      </c>
      <c r="AU6">
        <v>49.719506090953082</v>
      </c>
      <c r="AV6">
        <v>49.681120003902045</v>
      </c>
      <c r="AW6">
        <v>1.1656284920809032</v>
      </c>
      <c r="AX6">
        <v>1.0516951646842541</v>
      </c>
      <c r="AY6">
        <v>1.2390705653604723</v>
      </c>
      <c r="AZ6">
        <v>1.102287207033988</v>
      </c>
      <c r="BA6">
        <v>1.1607265019418063</v>
      </c>
    </row>
    <row r="7" spans="1:53" hidden="1" x14ac:dyDescent="0.3">
      <c r="A7">
        <v>1</v>
      </c>
      <c r="B7" t="s">
        <v>70</v>
      </c>
      <c r="C7" t="s">
        <v>9</v>
      </c>
      <c r="D7">
        <v>21</v>
      </c>
      <c r="E7">
        <v>6</v>
      </c>
      <c r="F7" t="s">
        <v>78</v>
      </c>
      <c r="G7" t="s">
        <v>72</v>
      </c>
      <c r="H7" t="s">
        <v>72</v>
      </c>
      <c r="I7">
        <v>531</v>
      </c>
      <c r="J7">
        <v>8.219486835539648</v>
      </c>
      <c r="K7">
        <v>10.555000000000001</v>
      </c>
      <c r="L7">
        <v>9.058888888888891</v>
      </c>
      <c r="M7">
        <v>7.1403840385474515</v>
      </c>
      <c r="N7">
        <v>6.1916872065727695</v>
      </c>
      <c r="O7">
        <v>119571</v>
      </c>
      <c r="P7">
        <v>47965</v>
      </c>
      <c r="Q7">
        <v>35.36485559872888</v>
      </c>
      <c r="R7">
        <v>43.255850936945059</v>
      </c>
      <c r="S7">
        <v>35.598159509202453</v>
      </c>
      <c r="T7">
        <v>31.857041082878172</v>
      </c>
      <c r="U7">
        <v>38.658825854912038</v>
      </c>
      <c r="V7">
        <v>3.685646227140003</v>
      </c>
      <c r="W7">
        <v>4.9139072847682117</v>
      </c>
      <c r="X7">
        <v>3.7850619699934769</v>
      </c>
      <c r="Y7">
        <v>3.1266511266511268</v>
      </c>
      <c r="Z7">
        <v>3.1105367793240557</v>
      </c>
      <c r="AA7">
        <v>3.8191841052206507E-2</v>
      </c>
      <c r="AB7">
        <v>4.3285588456382883E-2</v>
      </c>
      <c r="AC7">
        <v>4.1035558399665183E-2</v>
      </c>
      <c r="AD7">
        <v>3.605394985766204E-2</v>
      </c>
      <c r="AE7">
        <v>3.3569762369919681E-2</v>
      </c>
      <c r="AF7">
        <v>92.26184035531719</v>
      </c>
      <c r="AG7">
        <v>110.55238784186034</v>
      </c>
      <c r="AH7">
        <v>91.472812558924176</v>
      </c>
      <c r="AI7">
        <v>84.136304485892452</v>
      </c>
      <c r="AJ7">
        <v>85.56433447879256</v>
      </c>
      <c r="AK7">
        <v>0.12529214307669068</v>
      </c>
      <c r="AL7">
        <v>0.19560538832028659</v>
      </c>
      <c r="AM7">
        <v>0.13892304305283748</v>
      </c>
      <c r="AN7">
        <v>9.2788286713284984E-2</v>
      </c>
      <c r="AO7">
        <v>8.361081510934372E-2</v>
      </c>
      <c r="AP7">
        <v>0.58661176755781796</v>
      </c>
      <c r="AQ7">
        <v>0.8937247798284168</v>
      </c>
      <c r="AR7">
        <v>82.142539797465162</v>
      </c>
      <c r="AS7">
        <v>63.770808626959571</v>
      </c>
      <c r="AT7">
        <v>74.571881825760173</v>
      </c>
      <c r="AU7">
        <v>90.003151354480607</v>
      </c>
      <c r="AV7">
        <v>92.210909295836018</v>
      </c>
      <c r="AW7">
        <v>0.72004496546361085</v>
      </c>
      <c r="AX7">
        <v>0.92284723484952291</v>
      </c>
      <c r="AY7">
        <v>0.85264649960245986</v>
      </c>
      <c r="AZ7">
        <v>0.71560101540281162</v>
      </c>
      <c r="BA7">
        <v>0.69925382249256829</v>
      </c>
    </row>
    <row r="8" spans="1:53" hidden="1" x14ac:dyDescent="0.3">
      <c r="A8">
        <v>1</v>
      </c>
      <c r="B8" t="s">
        <v>70</v>
      </c>
      <c r="C8" t="s">
        <v>9</v>
      </c>
      <c r="D8">
        <v>21</v>
      </c>
      <c r="E8">
        <v>7</v>
      </c>
      <c r="F8" t="s">
        <v>79</v>
      </c>
      <c r="G8" t="s">
        <v>72</v>
      </c>
      <c r="H8" t="s">
        <v>76</v>
      </c>
      <c r="I8">
        <v>531</v>
      </c>
      <c r="J8">
        <v>4.3962244897959195</v>
      </c>
      <c r="K8">
        <v>0</v>
      </c>
      <c r="L8">
        <v>3.6175000000000002</v>
      </c>
      <c r="M8">
        <v>8.6104166666666657</v>
      </c>
      <c r="N8">
        <v>5.2519444444444439</v>
      </c>
      <c r="O8">
        <v>67275</v>
      </c>
      <c r="P8">
        <v>51022</v>
      </c>
      <c r="Q8">
        <v>59.113448883121698</v>
      </c>
      <c r="R8">
        <v>40.088888888888889</v>
      </c>
      <c r="S8">
        <v>63.933041541887427</v>
      </c>
      <c r="T8">
        <v>67.670759785111272</v>
      </c>
      <c r="U8">
        <v>50.079373478674995</v>
      </c>
      <c r="V8">
        <v>3.8350871918220086</v>
      </c>
      <c r="W8">
        <v>2.9867549668874172</v>
      </c>
      <c r="X8">
        <v>4.186023127199598</v>
      </c>
      <c r="Y8">
        <v>4.4806267203048913</v>
      </c>
      <c r="Z8">
        <v>3.1801075268817205</v>
      </c>
      <c r="AA8">
        <v>3.3644104096711001E-2</v>
      </c>
      <c r="AB8">
        <v>2.9674026678511795E-2</v>
      </c>
      <c r="AC8">
        <v>3.4048096741504386E-2</v>
      </c>
      <c r="AD8">
        <v>3.4632688524446405E-2</v>
      </c>
      <c r="AE8">
        <v>3.2458665409702166E-2</v>
      </c>
      <c r="AF8">
        <v>82.859584509161024</v>
      </c>
      <c r="AG8">
        <v>81.482516669267852</v>
      </c>
      <c r="AH8">
        <v>90.856508156152657</v>
      </c>
      <c r="AI8">
        <v>88.760841746402434</v>
      </c>
      <c r="AJ8">
        <v>76.349225856892417</v>
      </c>
      <c r="AK8">
        <v>0.10971178217077096</v>
      </c>
      <c r="AL8">
        <v>6.4524503311259043E-2</v>
      </c>
      <c r="AM8">
        <v>0.12084831573656149</v>
      </c>
      <c r="AN8">
        <v>0.1381496824052488</v>
      </c>
      <c r="AO8">
        <v>8.1641431451624807E-2</v>
      </c>
      <c r="AP8">
        <v>65535</v>
      </c>
      <c r="AQ8">
        <v>1.2492083184813607</v>
      </c>
      <c r="AR8">
        <v>72.800415295385989</v>
      </c>
      <c r="AS8">
        <v>88.322280510125594</v>
      </c>
      <c r="AT8">
        <v>70.579769972736599</v>
      </c>
      <c r="AU8">
        <v>66.459150709352485</v>
      </c>
      <c r="AV8">
        <v>80.402574223138117</v>
      </c>
      <c r="AW8">
        <v>0.74937145722695286</v>
      </c>
      <c r="AX8">
        <v>0.52694843984002393</v>
      </c>
      <c r="AY8">
        <v>1.1822206496263834</v>
      </c>
      <c r="AZ8">
        <v>1.3131100302102889</v>
      </c>
      <c r="BA8">
        <v>0.8273341069667105</v>
      </c>
    </row>
    <row r="9" spans="1:53" hidden="1" x14ac:dyDescent="0.3">
      <c r="A9">
        <v>1</v>
      </c>
      <c r="B9" t="s">
        <v>70</v>
      </c>
      <c r="C9" t="s">
        <v>9</v>
      </c>
      <c r="D9">
        <v>21</v>
      </c>
      <c r="E9">
        <v>8</v>
      </c>
      <c r="F9" t="s">
        <v>75</v>
      </c>
      <c r="G9" t="s">
        <v>72</v>
      </c>
      <c r="H9" t="s">
        <v>76</v>
      </c>
      <c r="I9">
        <v>531</v>
      </c>
      <c r="J9">
        <v>4.4843877551020404</v>
      </c>
      <c r="K9">
        <v>2.7911111111111109</v>
      </c>
      <c r="L9">
        <v>5.3059722222222225</v>
      </c>
      <c r="M9">
        <v>6.221111111111111</v>
      </c>
      <c r="N9">
        <v>3.6291666666666664</v>
      </c>
      <c r="O9">
        <v>66764</v>
      </c>
      <c r="P9">
        <v>37611</v>
      </c>
      <c r="Q9">
        <v>46.581704689009442</v>
      </c>
      <c r="R9">
        <v>43.680334394904456</v>
      </c>
      <c r="S9">
        <v>48.90092553639041</v>
      </c>
      <c r="T9">
        <v>54.767966412077364</v>
      </c>
      <c r="U9">
        <v>37.221413801026273</v>
      </c>
      <c r="V9">
        <v>3.1062933597621409</v>
      </c>
      <c r="W9">
        <v>2.971563981042654</v>
      </c>
      <c r="X9">
        <v>3.1813205610673965</v>
      </c>
      <c r="Y9">
        <v>3.4638418079096045</v>
      </c>
      <c r="Z9">
        <v>2.7272727272727271</v>
      </c>
      <c r="AA9">
        <v>3.2474363460379865E-2</v>
      </c>
      <c r="AB9">
        <v>3.2638705320200807E-2</v>
      </c>
      <c r="AC9">
        <v>3.2776162334526189E-2</v>
      </c>
      <c r="AD9">
        <v>3.3077163164349915E-2</v>
      </c>
      <c r="AE9">
        <v>3.1670573267143162E-2</v>
      </c>
      <c r="AF9">
        <v>72.259097359063759</v>
      </c>
      <c r="AG9">
        <v>74.146821144201212</v>
      </c>
      <c r="AH9">
        <v>72.664871036038789</v>
      </c>
      <c r="AI9">
        <v>75.846951565033748</v>
      </c>
      <c r="AJ9">
        <v>65.316596350713766</v>
      </c>
      <c r="AK9">
        <v>7.9550342748589617E-2</v>
      </c>
      <c r="AL9">
        <v>7.3739945836154688E-2</v>
      </c>
      <c r="AM9">
        <v>8.3283732466642266E-2</v>
      </c>
      <c r="AN9">
        <v>9.5606666666668838E-2</v>
      </c>
      <c r="AO9">
        <v>6.2853423120080951E-2</v>
      </c>
      <c r="AP9">
        <v>1.3002587579617835</v>
      </c>
      <c r="AQ9">
        <v>0.85213207079679198</v>
      </c>
      <c r="AR9">
        <v>80.087325659178831</v>
      </c>
      <c r="AS9">
        <v>79.755593144007051</v>
      </c>
      <c r="AT9">
        <v>78.540564482674384</v>
      </c>
      <c r="AU9">
        <v>76.798442789368707</v>
      </c>
      <c r="AV9">
        <v>85.414643354383273</v>
      </c>
      <c r="AW9">
        <v>0.72486599886959691</v>
      </c>
      <c r="AX9">
        <v>0.66275209174678673</v>
      </c>
      <c r="AY9">
        <v>0.8124597583303288</v>
      </c>
      <c r="AZ9">
        <v>0.98411942606155078</v>
      </c>
      <c r="BA9">
        <v>0.49542957184361963</v>
      </c>
    </row>
    <row r="10" spans="1:53" hidden="1" x14ac:dyDescent="0.3">
      <c r="A10">
        <v>1</v>
      </c>
      <c r="B10" t="s">
        <v>70</v>
      </c>
      <c r="C10" t="s">
        <v>9</v>
      </c>
      <c r="D10">
        <v>21</v>
      </c>
      <c r="E10">
        <v>9</v>
      </c>
      <c r="F10" t="s">
        <v>80</v>
      </c>
      <c r="G10" t="s">
        <v>72</v>
      </c>
      <c r="H10" t="s">
        <v>76</v>
      </c>
      <c r="I10">
        <v>531</v>
      </c>
      <c r="J10">
        <v>2.8738775510204069</v>
      </c>
      <c r="K10">
        <v>3.8922222222222227</v>
      </c>
      <c r="L10">
        <v>3.1686111111111113</v>
      </c>
      <c r="M10">
        <v>3.0336111111111115</v>
      </c>
      <c r="N10">
        <v>1.4877777777777776</v>
      </c>
      <c r="O10">
        <v>42743</v>
      </c>
      <c r="P10">
        <v>18334</v>
      </c>
      <c r="Q10">
        <v>37.612834400131298</v>
      </c>
      <c r="R10">
        <v>56.530117042534968</v>
      </c>
      <c r="S10">
        <v>38.451523305268644</v>
      </c>
      <c r="T10">
        <v>32.762410697930022</v>
      </c>
      <c r="U10">
        <v>17.582212257100149</v>
      </c>
      <c r="V10">
        <v>3.0394562334217508</v>
      </c>
      <c r="W10">
        <v>3.5802078626299143</v>
      </c>
      <c r="X10">
        <v>3.1153305203938118</v>
      </c>
      <c r="Y10">
        <v>2.6555308092056422</v>
      </c>
      <c r="Z10">
        <v>2.295121951219512</v>
      </c>
      <c r="AA10">
        <v>3.1998385166483706E-2</v>
      </c>
      <c r="AB10">
        <v>3.401046887923332E-2</v>
      </c>
      <c r="AC10">
        <v>3.1943434805690847E-2</v>
      </c>
      <c r="AD10">
        <v>3.1159607078045243E-2</v>
      </c>
      <c r="AE10">
        <v>2.9324684959349603E-2</v>
      </c>
      <c r="AF10">
        <v>72.153608337949763</v>
      </c>
      <c r="AG10">
        <v>86.006348334998023</v>
      </c>
      <c r="AH10">
        <v>71.831779086097114</v>
      </c>
      <c r="AI10">
        <v>61.148567412284528</v>
      </c>
      <c r="AJ10">
        <v>56.3587020878891</v>
      </c>
      <c r="AK10">
        <v>7.5984060013254903E-2</v>
      </c>
      <c r="AL10">
        <v>0.10116647085404047</v>
      </c>
      <c r="AM10">
        <v>7.8851090014069994E-2</v>
      </c>
      <c r="AN10">
        <v>5.9301893095775694E-2</v>
      </c>
      <c r="AO10">
        <v>4.1314756097589694E-2</v>
      </c>
      <c r="AP10">
        <v>0.38224379103625455</v>
      </c>
      <c r="AQ10">
        <v>0.31102380778498584</v>
      </c>
      <c r="AR10">
        <v>81.163411521999492</v>
      </c>
      <c r="AS10">
        <v>74.450367859036589</v>
      </c>
      <c r="AT10">
        <v>79.454964113383838</v>
      </c>
      <c r="AU10">
        <v>84.082108328667459</v>
      </c>
      <c r="AV10">
        <v>91.71708443783956</v>
      </c>
      <c r="AW10">
        <v>0.36220069467235017</v>
      </c>
      <c r="AX10">
        <v>1.0131719681092104</v>
      </c>
      <c r="AY10">
        <v>0.39535705134592664</v>
      </c>
      <c r="AZ10">
        <v>0.37462094138571456</v>
      </c>
      <c r="BA10">
        <v>0.11435333017467122</v>
      </c>
    </row>
    <row r="11" spans="1:53" hidden="1" x14ac:dyDescent="0.3">
      <c r="A11">
        <v>1</v>
      </c>
      <c r="B11" t="s">
        <v>70</v>
      </c>
      <c r="C11" t="s">
        <v>9</v>
      </c>
      <c r="D11">
        <v>21</v>
      </c>
      <c r="E11">
        <v>10</v>
      </c>
      <c r="F11" t="s">
        <v>81</v>
      </c>
      <c r="G11" t="s">
        <v>82</v>
      </c>
      <c r="H11" t="s">
        <v>72</v>
      </c>
      <c r="I11">
        <v>531</v>
      </c>
      <c r="J11">
        <v>2.3795238095238105</v>
      </c>
      <c r="K11">
        <v>1.150277777777778</v>
      </c>
      <c r="L11">
        <v>3.080138888888889</v>
      </c>
      <c r="M11">
        <v>2.5843055555555554</v>
      </c>
      <c r="N11">
        <v>2.6763888888888889</v>
      </c>
      <c r="O11">
        <v>35223</v>
      </c>
      <c r="P11">
        <v>11537</v>
      </c>
      <c r="Q11">
        <v>27.126096259199173</v>
      </c>
      <c r="R11">
        <v>28.20574740400869</v>
      </c>
      <c r="S11">
        <v>28.953371657997995</v>
      </c>
      <c r="T11">
        <v>25.660624590521948</v>
      </c>
      <c r="U11">
        <v>29.375129748806312</v>
      </c>
      <c r="V11">
        <v>2.4344798480692127</v>
      </c>
      <c r="W11">
        <v>2.5726872246696035</v>
      </c>
      <c r="X11">
        <v>2.4615981380915439</v>
      </c>
      <c r="Y11">
        <v>2.4057377049180326</v>
      </c>
      <c r="Z11">
        <v>2.4375538329026702</v>
      </c>
      <c r="AA11">
        <v>2.8372311983138856E-2</v>
      </c>
      <c r="AB11">
        <v>2.9530084959093764E-2</v>
      </c>
      <c r="AC11">
        <v>2.8585064603420873E-2</v>
      </c>
      <c r="AD11">
        <v>2.8477074795081967E-2</v>
      </c>
      <c r="AE11">
        <v>2.6609335343095016E-2</v>
      </c>
      <c r="AF11">
        <v>89.323774433272661</v>
      </c>
      <c r="AG11">
        <v>97.251078479784553</v>
      </c>
      <c r="AH11">
        <v>91.96447709732324</v>
      </c>
      <c r="AI11">
        <v>82.403146397164889</v>
      </c>
      <c r="AJ11">
        <v>99.296080018188221</v>
      </c>
      <c r="AK11">
        <v>4.5786146866427492E-2</v>
      </c>
      <c r="AL11">
        <v>5.2286233480185879E-2</v>
      </c>
      <c r="AM11">
        <v>4.7220636152052749E-2</v>
      </c>
      <c r="AN11">
        <v>4.4078790983603282E-2</v>
      </c>
      <c r="AO11">
        <v>4.4041343669229939E-2</v>
      </c>
      <c r="AP11">
        <v>2.3267326732673266</v>
      </c>
      <c r="AQ11">
        <v>1.0414590093305389</v>
      </c>
      <c r="AR11">
        <v>122.62244327611535</v>
      </c>
      <c r="AS11">
        <v>121.86323757636285</v>
      </c>
      <c r="AT11">
        <v>119.55484706414508</v>
      </c>
      <c r="AU11">
        <v>115.8721456572876</v>
      </c>
      <c r="AV11">
        <v>139.68022924939683</v>
      </c>
      <c r="AW11">
        <v>0.27553446061502773</v>
      </c>
      <c r="AX11">
        <v>0.16684191805437923</v>
      </c>
      <c r="AY11">
        <v>0.35887884855628593</v>
      </c>
      <c r="AZ11">
        <v>0.27144242544153091</v>
      </c>
      <c r="BA11">
        <v>0.32328846914542225</v>
      </c>
    </row>
    <row r="12" spans="1:53" hidden="1" x14ac:dyDescent="0.3">
      <c r="A12">
        <v>1</v>
      </c>
      <c r="B12" t="s">
        <v>70</v>
      </c>
      <c r="C12" t="s">
        <v>9</v>
      </c>
      <c r="D12">
        <v>21</v>
      </c>
      <c r="E12">
        <v>11</v>
      </c>
      <c r="F12" t="s">
        <v>93</v>
      </c>
      <c r="G12" t="s">
        <v>11</v>
      </c>
      <c r="H12" t="s">
        <v>76</v>
      </c>
      <c r="I12">
        <v>531</v>
      </c>
      <c r="J12">
        <v>2.2299123256276978</v>
      </c>
      <c r="K12">
        <v>0</v>
      </c>
      <c r="L12">
        <v>1.5608333333333333</v>
      </c>
      <c r="M12">
        <v>4.6924999999999999</v>
      </c>
      <c r="N12">
        <v>2.5990864407575462</v>
      </c>
      <c r="O12">
        <v>33402</v>
      </c>
      <c r="P12">
        <v>16227</v>
      </c>
      <c r="Q12">
        <v>37.66013739324174</v>
      </c>
      <c r="R12">
        <v>0</v>
      </c>
      <c r="S12">
        <v>40.327460402206796</v>
      </c>
      <c r="T12">
        <v>46.497738606053581</v>
      </c>
      <c r="U12">
        <v>27.596571301346991</v>
      </c>
      <c r="V12">
        <v>2.8270034843205574</v>
      </c>
      <c r="W12">
        <v>0</v>
      </c>
      <c r="X12">
        <v>2.905128205128205</v>
      </c>
      <c r="Y12">
        <v>3.0641956438670235</v>
      </c>
      <c r="Z12">
        <v>2.4889558232931726</v>
      </c>
      <c r="AA12">
        <v>3.1775778472882162E-2</v>
      </c>
      <c r="AB12">
        <v>0</v>
      </c>
      <c r="AC12">
        <v>3.2709331487956496E-2</v>
      </c>
      <c r="AD12">
        <v>3.2531677784174012E-2</v>
      </c>
      <c r="AE12">
        <v>2.9960204807324579E-2</v>
      </c>
      <c r="AF12">
        <v>66.74996032175018</v>
      </c>
      <c r="AG12">
        <v>0</v>
      </c>
      <c r="AH12">
        <v>68.108654933299604</v>
      </c>
      <c r="AI12">
        <v>69.483205648198009</v>
      </c>
      <c r="AJ12">
        <v>64.54794467261695</v>
      </c>
      <c r="AK12">
        <v>6.6925583623685531E-2</v>
      </c>
      <c r="AL12">
        <v>0</v>
      </c>
      <c r="AM12">
        <v>7.1595512820517682E-2</v>
      </c>
      <c r="AN12">
        <v>7.8288230798606931E-2</v>
      </c>
      <c r="AO12">
        <v>4.9807028112455048E-2</v>
      </c>
      <c r="AP12">
        <v>65535</v>
      </c>
      <c r="AQ12">
        <v>0</v>
      </c>
      <c r="AR12">
        <v>84.801586252339618</v>
      </c>
      <c r="AS12">
        <v>0</v>
      </c>
      <c r="AT12">
        <v>83.016280036418081</v>
      </c>
      <c r="AU12">
        <v>81.612796553129087</v>
      </c>
      <c r="AV12">
        <v>92.295864526836866</v>
      </c>
      <c r="AW12">
        <v>0.46778509519169981</v>
      </c>
      <c r="AX12">
        <v>0.32328846914542225</v>
      </c>
      <c r="AY12">
        <v>0.55912607733917918</v>
      </c>
      <c r="AZ12">
        <v>0.72758125994220901</v>
      </c>
      <c r="BA12">
        <v>0.27720291184959928</v>
      </c>
    </row>
    <row r="13" spans="1:53" hidden="1" x14ac:dyDescent="0.3">
      <c r="A13">
        <v>1</v>
      </c>
      <c r="B13" t="s">
        <v>70</v>
      </c>
      <c r="C13" t="s">
        <v>9</v>
      </c>
      <c r="D13">
        <v>21</v>
      </c>
      <c r="E13">
        <v>12</v>
      </c>
      <c r="F13" t="s">
        <v>85</v>
      </c>
      <c r="G13" t="s">
        <v>72</v>
      </c>
      <c r="H13" t="s">
        <v>72</v>
      </c>
      <c r="I13">
        <v>531</v>
      </c>
      <c r="J13">
        <v>0.89229513536538008</v>
      </c>
      <c r="K13">
        <v>0.92407407407407394</v>
      </c>
      <c r="L13">
        <v>0.73749999999999993</v>
      </c>
      <c r="M13">
        <v>0.80279772866789445</v>
      </c>
      <c r="N13">
        <v>1.1027777777777776</v>
      </c>
      <c r="O13">
        <v>13325</v>
      </c>
      <c r="P13">
        <v>3247</v>
      </c>
      <c r="Q13">
        <v>21.125569290826284</v>
      </c>
      <c r="R13">
        <v>22.813569872393401</v>
      </c>
      <c r="S13">
        <v>23.746701846965699</v>
      </c>
      <c r="T13">
        <v>22.045680238331677</v>
      </c>
      <c r="U13">
        <v>21.134930643127365</v>
      </c>
      <c r="V13">
        <v>2.3735380116959064</v>
      </c>
      <c r="W13">
        <v>2.4597315436241609</v>
      </c>
      <c r="X13">
        <v>2.3773584905660377</v>
      </c>
      <c r="Y13">
        <v>2.4043321299638989</v>
      </c>
      <c r="Z13">
        <v>2.3149171270718232</v>
      </c>
      <c r="AA13">
        <v>3.1762552590968128E-2</v>
      </c>
      <c r="AB13">
        <v>3.3531638702460835E-2</v>
      </c>
      <c r="AC13">
        <v>3.1349122641509436E-2</v>
      </c>
      <c r="AD13">
        <v>3.1824372242278395E-2</v>
      </c>
      <c r="AE13">
        <v>3.1110128913443846E-2</v>
      </c>
      <c r="AF13">
        <v>43.309269734374645</v>
      </c>
      <c r="AG13">
        <v>43.454026529548436</v>
      </c>
      <c r="AH13">
        <v>43.273559988969147</v>
      </c>
      <c r="AI13">
        <v>44.446137827683494</v>
      </c>
      <c r="AJ13">
        <v>42.671393771996087</v>
      </c>
      <c r="AK13">
        <v>4.622927631578809E-2</v>
      </c>
      <c r="AL13">
        <v>5.2516442953019743E-2</v>
      </c>
      <c r="AM13">
        <v>4.6685849056613285E-2</v>
      </c>
      <c r="AN13">
        <v>4.7889530685875432E-2</v>
      </c>
      <c r="AO13">
        <v>4.1822513812150436E-2</v>
      </c>
      <c r="AP13">
        <v>1.1933867735470942</v>
      </c>
      <c r="AQ13">
        <v>0.92641926543476438</v>
      </c>
      <c r="AR13">
        <v>70.331643474936669</v>
      </c>
      <c r="AS13">
        <v>65.466277667064645</v>
      </c>
      <c r="AT13">
        <v>72.08786484977702</v>
      </c>
      <c r="AU13">
        <v>70.324599964070586</v>
      </c>
      <c r="AV13">
        <v>71.085446171635311</v>
      </c>
      <c r="AW13">
        <v>7.5755535414194095E-2</v>
      </c>
      <c r="AX13">
        <v>8.3146236862005202E-2</v>
      </c>
      <c r="AY13">
        <v>7.3815159792620627E-2</v>
      </c>
      <c r="AZ13">
        <v>7.6998922251366758E-2</v>
      </c>
      <c r="BA13">
        <v>0.1017438330870496</v>
      </c>
    </row>
    <row r="14" spans="1:53" hidden="1" x14ac:dyDescent="0.3">
      <c r="A14">
        <v>1</v>
      </c>
      <c r="B14" t="s">
        <v>70</v>
      </c>
      <c r="C14" t="s">
        <v>9</v>
      </c>
      <c r="D14">
        <v>21</v>
      </c>
      <c r="E14">
        <v>13</v>
      </c>
      <c r="F14" t="s">
        <v>129</v>
      </c>
      <c r="G14" t="s">
        <v>11</v>
      </c>
      <c r="H14" t="s">
        <v>10</v>
      </c>
      <c r="I14">
        <v>531</v>
      </c>
      <c r="J14">
        <v>0.25239995998399362</v>
      </c>
      <c r="K14">
        <v>7.0833333333333345E-2</v>
      </c>
      <c r="L14">
        <v>0.44138888888888889</v>
      </c>
      <c r="M14">
        <v>0.30527777777777776</v>
      </c>
      <c r="N14">
        <v>0.19729983660130715</v>
      </c>
      <c r="O14">
        <v>3788</v>
      </c>
      <c r="P14">
        <v>284</v>
      </c>
      <c r="Q14">
        <v>5.9055936785194429</v>
      </c>
      <c r="R14">
        <v>5.5737704918032787</v>
      </c>
      <c r="S14">
        <v>7.4889867841409687</v>
      </c>
      <c r="T14">
        <v>3.9126478616924478</v>
      </c>
      <c r="U14">
        <v>2.3154848046309695</v>
      </c>
      <c r="V14">
        <v>2.0579710144927534</v>
      </c>
      <c r="W14">
        <v>2.125</v>
      </c>
      <c r="X14">
        <v>2.0169491525423728</v>
      </c>
      <c r="Y14">
        <v>2.0476190476190474</v>
      </c>
      <c r="Z14">
        <v>2</v>
      </c>
      <c r="AA14">
        <v>2.1537862318840584E-2</v>
      </c>
      <c r="AB14">
        <v>2.4906250000000005E-2</v>
      </c>
      <c r="AC14">
        <v>2.1870338983050849E-2</v>
      </c>
      <c r="AD14">
        <v>1.7564285714285716E-2</v>
      </c>
      <c r="AE14">
        <v>1.6649999999999998E-2</v>
      </c>
      <c r="AF14">
        <v>93.806166050562879</v>
      </c>
      <c r="AG14">
        <v>107.50548262254493</v>
      </c>
      <c r="AH14">
        <v>89.321527354698929</v>
      </c>
      <c r="AI14">
        <v>122.84712767292253</v>
      </c>
      <c r="AJ14">
        <v>108.36970998734925</v>
      </c>
      <c r="AK14">
        <v>2.3373913043428368E-2</v>
      </c>
      <c r="AL14">
        <v>3.1256250000034846E-2</v>
      </c>
      <c r="AM14">
        <v>2.2455084745700533E-2</v>
      </c>
      <c r="AN14">
        <v>1.8088095238150952E-2</v>
      </c>
      <c r="AO14">
        <v>1.6649999999799547E-2</v>
      </c>
      <c r="AP14">
        <v>2.7854094579008062</v>
      </c>
      <c r="AQ14">
        <v>0.41542521494849749</v>
      </c>
      <c r="AR14">
        <v>171.07057242486235</v>
      </c>
      <c r="AS14">
        <v>132.49501357450836</v>
      </c>
      <c r="AT14">
        <v>177.94360552699956</v>
      </c>
      <c r="AU14">
        <v>219.90366178465479</v>
      </c>
      <c r="AV14">
        <v>216.73941995930039</v>
      </c>
      <c r="AW14">
        <v>7.6474210606113499E-3</v>
      </c>
      <c r="AX14">
        <v>2.2412673290937708E-3</v>
      </c>
      <c r="AY14">
        <v>1.6986354415246548E-2</v>
      </c>
      <c r="AZ14">
        <v>6.2531554241135661E-3</v>
      </c>
      <c r="BA14">
        <v>2.6586092197045082E-3</v>
      </c>
    </row>
    <row r="15" spans="1:53" hidden="1" x14ac:dyDescent="0.3">
      <c r="A15">
        <v>1</v>
      </c>
      <c r="B15" t="s">
        <v>70</v>
      </c>
      <c r="C15" t="s">
        <v>9</v>
      </c>
      <c r="D15">
        <v>21</v>
      </c>
      <c r="E15">
        <v>14</v>
      </c>
      <c r="F15" t="s">
        <v>87</v>
      </c>
      <c r="G15" t="s">
        <v>72</v>
      </c>
      <c r="H15" t="s">
        <v>72</v>
      </c>
      <c r="I15">
        <v>531</v>
      </c>
      <c r="J15">
        <v>0.32659863945578232</v>
      </c>
      <c r="K15">
        <v>0.33333333333333331</v>
      </c>
      <c r="L15">
        <v>0.25833333333333336</v>
      </c>
      <c r="M15">
        <v>0.31722222222222224</v>
      </c>
      <c r="N15">
        <v>0.40777777777777774</v>
      </c>
      <c r="O15">
        <v>4845</v>
      </c>
      <c r="P15">
        <v>1268</v>
      </c>
      <c r="Q15">
        <v>21.816930488644186</v>
      </c>
      <c r="R15">
        <v>15</v>
      </c>
      <c r="S15">
        <v>21.612903225806452</v>
      </c>
      <c r="T15">
        <v>23.642732049036777</v>
      </c>
      <c r="U15">
        <v>31.01567825494206</v>
      </c>
      <c r="V15">
        <v>2.5410821643286572</v>
      </c>
      <c r="W15">
        <v>2.4324324324324325</v>
      </c>
      <c r="X15">
        <v>2.6103896103896105</v>
      </c>
      <c r="Y15">
        <v>2.5961538461538463</v>
      </c>
      <c r="Z15">
        <v>2.5852272727272729</v>
      </c>
      <c r="AA15">
        <v>2.3629178078378964E-2</v>
      </c>
      <c r="AB15">
        <v>2.675905405405405E-2</v>
      </c>
      <c r="AC15">
        <v>2.7461872294372296E-2</v>
      </c>
      <c r="AD15">
        <v>2.4496342147435898E-2</v>
      </c>
      <c r="AE15">
        <v>1.9968547979797982E-2</v>
      </c>
      <c r="AF15">
        <v>81.099317706684545</v>
      </c>
      <c r="AG15">
        <v>66.055671100931932</v>
      </c>
      <c r="AH15">
        <v>73.337390134532072</v>
      </c>
      <c r="AI15">
        <v>76.462800740998446</v>
      </c>
      <c r="AJ15">
        <v>98.424077991791549</v>
      </c>
      <c r="AK15">
        <v>4.1087875751502141E-2</v>
      </c>
      <c r="AL15">
        <v>4.5677702702735162E-2</v>
      </c>
      <c r="AM15">
        <v>5.1226623376622864E-2</v>
      </c>
      <c r="AN15">
        <v>4.5246153846059872E-2</v>
      </c>
      <c r="AO15">
        <v>3.4606818181848874E-2</v>
      </c>
      <c r="AP15">
        <v>1.2233333333333334</v>
      </c>
      <c r="AQ15">
        <v>2.0677118836628039</v>
      </c>
      <c r="AR15">
        <v>123.94538677600742</v>
      </c>
      <c r="AS15">
        <v>114.23425828167439</v>
      </c>
      <c r="AT15">
        <v>102.87342259393598</v>
      </c>
      <c r="AU15">
        <v>116.4861431915546</v>
      </c>
      <c r="AV15">
        <v>144.26940715743612</v>
      </c>
      <c r="AW15">
        <v>2.8928001427686732E-2</v>
      </c>
      <c r="AX15">
        <v>2.3206524520641012E-2</v>
      </c>
      <c r="AY15">
        <v>2.1507168157592908E-2</v>
      </c>
      <c r="AZ15">
        <v>2.901718919695627E-2</v>
      </c>
      <c r="BA15">
        <v>4.9346797700545758E-2</v>
      </c>
    </row>
    <row r="16" spans="1:53" hidden="1" x14ac:dyDescent="0.3">
      <c r="A16">
        <v>1</v>
      </c>
      <c r="B16" t="s">
        <v>70</v>
      </c>
      <c r="C16" t="s">
        <v>9</v>
      </c>
      <c r="D16">
        <v>21</v>
      </c>
      <c r="E16">
        <v>15</v>
      </c>
      <c r="F16" t="s">
        <v>94</v>
      </c>
      <c r="G16" t="s">
        <v>11</v>
      </c>
      <c r="H16" t="s">
        <v>72</v>
      </c>
      <c r="I16">
        <v>531</v>
      </c>
      <c r="J16">
        <v>0.16190737833594979</v>
      </c>
      <c r="K16">
        <v>0.1086111111111111</v>
      </c>
      <c r="L16">
        <v>0.11472222222222224</v>
      </c>
      <c r="M16">
        <v>0.18362179487179486</v>
      </c>
      <c r="N16">
        <v>0.24333333333333332</v>
      </c>
      <c r="O16">
        <v>2514</v>
      </c>
      <c r="P16">
        <v>207</v>
      </c>
      <c r="Q16">
        <v>6.7207792207792201</v>
      </c>
      <c r="R16">
        <v>7.6726342710997448</v>
      </c>
      <c r="S16">
        <v>5.8111380145278453</v>
      </c>
      <c r="T16">
        <v>7.3529411764705888</v>
      </c>
      <c r="U16">
        <v>9.0241343126967468</v>
      </c>
      <c r="V16">
        <v>2.3522727272727271</v>
      </c>
      <c r="W16">
        <v>2.1428571428571428</v>
      </c>
      <c r="X16">
        <v>2.6666666666666665</v>
      </c>
      <c r="Y16">
        <v>2.6315789473684212</v>
      </c>
      <c r="Z16">
        <v>2.263157894736842</v>
      </c>
      <c r="AA16">
        <v>2.1459917929292929E-2</v>
      </c>
      <c r="AB16">
        <v>2.1303571428571425E-2</v>
      </c>
      <c r="AC16">
        <v>2.6568518518518516E-2</v>
      </c>
      <c r="AD16">
        <v>1.7060409356725141E-2</v>
      </c>
      <c r="AE16">
        <v>2.3536403508771925E-2</v>
      </c>
      <c r="AF16">
        <v>89.325936701713232</v>
      </c>
      <c r="AG16">
        <v>99.099092474137848</v>
      </c>
      <c r="AH16">
        <v>67.487949233469109</v>
      </c>
      <c r="AI16">
        <v>94.323476047494822</v>
      </c>
      <c r="AJ16">
        <v>90.201887973863577</v>
      </c>
      <c r="AK16">
        <v>3.1691477272624849E-2</v>
      </c>
      <c r="AL16">
        <v>2.3964285714307771E-2</v>
      </c>
      <c r="AM16">
        <v>5.0972222221995857E-2</v>
      </c>
      <c r="AN16">
        <v>3.4002631578818852E-2</v>
      </c>
      <c r="AO16">
        <v>3.1421052631518058E-2</v>
      </c>
      <c r="AP16">
        <v>2.2404092071611252</v>
      </c>
      <c r="AQ16">
        <v>1.176145505421476</v>
      </c>
      <c r="AR16">
        <v>160.54442386247189</v>
      </c>
      <c r="AS16">
        <v>182.26412002616209</v>
      </c>
      <c r="AT16">
        <v>106.73943598966909</v>
      </c>
      <c r="AU16">
        <v>177.11187746432626</v>
      </c>
      <c r="AV16">
        <v>159.76303960521557</v>
      </c>
      <c r="AW16">
        <v>5.0290995989801688E-3</v>
      </c>
      <c r="AX16">
        <v>4.5712204969347685E-3</v>
      </c>
      <c r="AY16">
        <v>3.175403745970876E-3</v>
      </c>
      <c r="AZ16">
        <v>6.2565866009632876E-3</v>
      </c>
      <c r="BA16">
        <v>1.0811185742117202E-2</v>
      </c>
    </row>
    <row r="17" spans="1:53" hidden="1" x14ac:dyDescent="0.3">
      <c r="A17">
        <v>1</v>
      </c>
      <c r="B17" t="s">
        <v>70</v>
      </c>
      <c r="C17" t="s">
        <v>9</v>
      </c>
      <c r="D17">
        <v>21</v>
      </c>
      <c r="E17">
        <v>16</v>
      </c>
      <c r="F17" t="s">
        <v>105</v>
      </c>
      <c r="G17" t="s">
        <v>11</v>
      </c>
      <c r="H17" t="s">
        <v>76</v>
      </c>
      <c r="I17">
        <v>531</v>
      </c>
      <c r="J17">
        <v>1.8180272108843536</v>
      </c>
      <c r="K17">
        <v>0</v>
      </c>
      <c r="L17">
        <v>0.86305555555555546</v>
      </c>
      <c r="M17">
        <v>4.1547222222222224</v>
      </c>
      <c r="N17">
        <v>2.1902777777777778</v>
      </c>
      <c r="O17">
        <v>27276</v>
      </c>
      <c r="P17">
        <v>12847</v>
      </c>
      <c r="Q17">
        <v>35.747676554065336</v>
      </c>
      <c r="R17">
        <v>0</v>
      </c>
      <c r="S17">
        <v>57.386546507885413</v>
      </c>
      <c r="T17">
        <v>42.610672729704433</v>
      </c>
      <c r="U17">
        <v>24.904846485663537</v>
      </c>
      <c r="V17">
        <v>2.8701966041108133</v>
      </c>
      <c r="W17">
        <v>0</v>
      </c>
      <c r="X17">
        <v>4.8849315068493153</v>
      </c>
      <c r="Y17">
        <v>2.8832579185520362</v>
      </c>
      <c r="Z17">
        <v>2.3968253968253967</v>
      </c>
      <c r="AA17">
        <v>3.1524965454136807E-2</v>
      </c>
      <c r="AB17">
        <v>0</v>
      </c>
      <c r="AC17">
        <v>3.3513543431545105E-2</v>
      </c>
      <c r="AD17">
        <v>3.2073354178501261E-2</v>
      </c>
      <c r="AE17">
        <v>3.0113454415954387E-2</v>
      </c>
      <c r="AF17">
        <v>65.305270679472969</v>
      </c>
      <c r="AG17">
        <v>0</v>
      </c>
      <c r="AH17">
        <v>67.10246016400859</v>
      </c>
      <c r="AI17">
        <v>67.496575009434125</v>
      </c>
      <c r="AJ17">
        <v>63.101986832687786</v>
      </c>
      <c r="AK17">
        <v>6.3894861483480253E-2</v>
      </c>
      <c r="AL17">
        <v>0</v>
      </c>
      <c r="AM17">
        <v>0.10590301369864218</v>
      </c>
      <c r="AN17">
        <v>6.8844140271500709E-2</v>
      </c>
      <c r="AO17">
        <v>4.6370757020762342E-2</v>
      </c>
      <c r="AP17">
        <v>65535</v>
      </c>
      <c r="AQ17">
        <v>0</v>
      </c>
      <c r="AR17">
        <v>84.824048731068075</v>
      </c>
      <c r="AS17">
        <v>0</v>
      </c>
      <c r="AT17">
        <v>75.379839887072833</v>
      </c>
      <c r="AU17">
        <v>81.758453365681447</v>
      </c>
      <c r="AV17">
        <v>91.629981352077436</v>
      </c>
      <c r="AW17">
        <v>0.39166108400867744</v>
      </c>
      <c r="AX17">
        <v>1.0811185742117202E-2</v>
      </c>
      <c r="AY17">
        <v>0.65371797621451599</v>
      </c>
      <c r="AZ17">
        <v>0.6144600209441895</v>
      </c>
      <c r="BA17">
        <v>0.22768922555819066</v>
      </c>
    </row>
    <row r="18" spans="1:53" hidden="1" x14ac:dyDescent="0.3">
      <c r="A18">
        <v>1</v>
      </c>
      <c r="B18" t="s">
        <v>70</v>
      </c>
      <c r="C18" t="s">
        <v>9</v>
      </c>
      <c r="D18">
        <v>21</v>
      </c>
      <c r="E18">
        <v>17</v>
      </c>
      <c r="F18" t="s">
        <v>90</v>
      </c>
      <c r="G18" t="s">
        <v>72</v>
      </c>
      <c r="H18" t="s">
        <v>76</v>
      </c>
      <c r="I18">
        <v>531</v>
      </c>
      <c r="J18">
        <v>1.6716326530612247</v>
      </c>
      <c r="K18">
        <v>0</v>
      </c>
      <c r="L18">
        <v>0.11777777777777777</v>
      </c>
      <c r="M18">
        <v>4.229166666666667</v>
      </c>
      <c r="N18">
        <v>2.2461111111111109</v>
      </c>
      <c r="O18">
        <v>25172</v>
      </c>
      <c r="P18">
        <v>11427</v>
      </c>
      <c r="Q18">
        <v>33.817697543651967</v>
      </c>
      <c r="R18">
        <v>0</v>
      </c>
      <c r="S18">
        <v>42.216981132075468</v>
      </c>
      <c r="T18">
        <v>41.864284306641267</v>
      </c>
      <c r="U18">
        <v>25.3989855251763</v>
      </c>
      <c r="V18">
        <v>2.7155418250950571</v>
      </c>
      <c r="W18">
        <v>0</v>
      </c>
      <c r="X18">
        <v>2.9833333333333334</v>
      </c>
      <c r="Y18">
        <v>2.940932164282418</v>
      </c>
      <c r="Z18">
        <v>2.3955659276546091</v>
      </c>
      <c r="AA18">
        <v>3.1337742069499769E-2</v>
      </c>
      <c r="AB18">
        <v>0</v>
      </c>
      <c r="AC18">
        <v>3.4234043650793647E-2</v>
      </c>
      <c r="AD18">
        <v>3.2297339206069066E-2</v>
      </c>
      <c r="AE18">
        <v>2.9867809357115083E-2</v>
      </c>
      <c r="AF18">
        <v>65.295075140163405</v>
      </c>
      <c r="AG18">
        <v>0</v>
      </c>
      <c r="AH18">
        <v>65.170372072430084</v>
      </c>
      <c r="AI18">
        <v>67.268074351466694</v>
      </c>
      <c r="AJ18">
        <v>60.57306585439165</v>
      </c>
      <c r="AK18">
        <v>6.1718227186334421E-2</v>
      </c>
      <c r="AL18">
        <v>0</v>
      </c>
      <c r="AM18">
        <v>8.1055833333418079E-2</v>
      </c>
      <c r="AN18">
        <v>7.2555006922048582E-2</v>
      </c>
      <c r="AO18">
        <v>4.6135472578788313E-2</v>
      </c>
      <c r="AP18">
        <v>65535</v>
      </c>
      <c r="AQ18">
        <v>0</v>
      </c>
      <c r="AR18">
        <v>85.484355415809745</v>
      </c>
      <c r="AS18">
        <v>0</v>
      </c>
      <c r="AT18">
        <v>87.389323872769609</v>
      </c>
      <c r="AU18">
        <v>81.028797472239503</v>
      </c>
      <c r="AV18">
        <v>92.548768983570582</v>
      </c>
      <c r="AW18">
        <v>0.38315329066737513</v>
      </c>
      <c r="AX18">
        <v>0.22768922555819066</v>
      </c>
      <c r="AY18">
        <v>0.55748869923949196</v>
      </c>
      <c r="AZ18">
        <v>0.6023236573804035</v>
      </c>
      <c r="BA18">
        <v>0.23888639913387649</v>
      </c>
    </row>
    <row r="19" spans="1:53" hidden="1" x14ac:dyDescent="0.3">
      <c r="A19">
        <v>1</v>
      </c>
      <c r="B19" t="s">
        <v>70</v>
      </c>
      <c r="C19" t="s">
        <v>9</v>
      </c>
      <c r="D19">
        <v>21</v>
      </c>
      <c r="E19">
        <v>18</v>
      </c>
      <c r="F19" t="s">
        <v>116</v>
      </c>
      <c r="G19" t="s">
        <v>11</v>
      </c>
      <c r="H19" t="s">
        <v>10</v>
      </c>
      <c r="I19">
        <v>531</v>
      </c>
      <c r="J19">
        <v>2.3742694738361672</v>
      </c>
      <c r="K19">
        <v>3.2972222222222221</v>
      </c>
      <c r="L19">
        <v>2.6641666666666666</v>
      </c>
      <c r="M19">
        <v>2.0905555555555551</v>
      </c>
      <c r="N19">
        <v>1.4860447959421303</v>
      </c>
      <c r="O19">
        <v>35368</v>
      </c>
      <c r="P19">
        <v>11103</v>
      </c>
      <c r="Q19">
        <v>26.372295194888483</v>
      </c>
      <c r="R19">
        <v>34.852569502948612</v>
      </c>
      <c r="S19">
        <v>26.694473409801876</v>
      </c>
      <c r="T19">
        <v>21.644964124368855</v>
      </c>
      <c r="U19">
        <v>16.672904191616766</v>
      </c>
      <c r="V19">
        <v>2.4520759717314489</v>
      </c>
      <c r="W19">
        <v>2.6451406649616369</v>
      </c>
      <c r="X19">
        <v>2.4196597353497165</v>
      </c>
      <c r="Y19">
        <v>2.2847124824684433</v>
      </c>
      <c r="Z19">
        <v>2.189189189189189</v>
      </c>
      <c r="AA19">
        <v>2.9271679619580493E-2</v>
      </c>
      <c r="AB19">
        <v>2.9567892892664215E-2</v>
      </c>
      <c r="AC19">
        <v>2.9078371703123621E-2</v>
      </c>
      <c r="AD19">
        <v>3.0059616643291289E-2</v>
      </c>
      <c r="AE19">
        <v>2.8506654381654405E-2</v>
      </c>
      <c r="AF19">
        <v>72.754443311762188</v>
      </c>
      <c r="AG19">
        <v>80.490686760851673</v>
      </c>
      <c r="AH19">
        <v>73.053280574062612</v>
      </c>
      <c r="AI19">
        <v>60.976809982685246</v>
      </c>
      <c r="AJ19">
        <v>62.972369515905811</v>
      </c>
      <c r="AK19">
        <v>4.7059938162532372E-2</v>
      </c>
      <c r="AL19">
        <v>5.5005019181583827E-2</v>
      </c>
      <c r="AM19">
        <v>4.5458979206050104E-2</v>
      </c>
      <c r="AN19">
        <v>4.125988779803557E-2</v>
      </c>
      <c r="AO19">
        <v>3.573329238331726E-2</v>
      </c>
      <c r="AP19">
        <v>0.450695978550267</v>
      </c>
      <c r="AQ19">
        <v>0.47838378717546776</v>
      </c>
      <c r="AR19">
        <v>103.19724306196659</v>
      </c>
      <c r="AS19">
        <v>100.12634812204338</v>
      </c>
      <c r="AT19">
        <v>105.61707690316958</v>
      </c>
      <c r="AU19">
        <v>97.308996692636924</v>
      </c>
      <c r="AV19">
        <v>108.7719330829903</v>
      </c>
      <c r="AW19">
        <v>0.25081183714884903</v>
      </c>
      <c r="AX19">
        <v>0.43547195261307814</v>
      </c>
      <c r="AY19">
        <v>0.29501416716308565</v>
      </c>
      <c r="AZ19">
        <v>0.19871864932857139</v>
      </c>
      <c r="BA19">
        <v>0.113205513553544</v>
      </c>
    </row>
    <row r="20" spans="1:53" hidden="1" x14ac:dyDescent="0.3">
      <c r="A20">
        <v>2</v>
      </c>
      <c r="B20" t="s">
        <v>92</v>
      </c>
      <c r="C20" t="s">
        <v>9</v>
      </c>
      <c r="D20">
        <v>18</v>
      </c>
      <c r="E20">
        <v>1</v>
      </c>
      <c r="F20" t="s">
        <v>79</v>
      </c>
      <c r="G20" t="s">
        <v>72</v>
      </c>
      <c r="H20" t="s">
        <v>10</v>
      </c>
      <c r="I20">
        <v>767</v>
      </c>
      <c r="J20">
        <v>0.49170272435897433</v>
      </c>
      <c r="K20">
        <v>0.22481837606837604</v>
      </c>
      <c r="L20">
        <v>0.53999999999999992</v>
      </c>
      <c r="M20">
        <v>0.81958333333333322</v>
      </c>
      <c r="N20">
        <v>0</v>
      </c>
      <c r="O20">
        <v>6024</v>
      </c>
      <c r="P20">
        <v>805</v>
      </c>
      <c r="Q20">
        <v>9.5833333333333339</v>
      </c>
      <c r="R20">
        <v>22.13302752293578</v>
      </c>
      <c r="S20">
        <v>6.1318051575931234</v>
      </c>
      <c r="T20">
        <v>7.6952380952380954</v>
      </c>
      <c r="U20">
        <v>9.5974235104669887</v>
      </c>
      <c r="V20">
        <v>2.4617737003058102</v>
      </c>
      <c r="W20">
        <v>5.8484848484848486</v>
      </c>
      <c r="X20">
        <v>2.0188679245283021</v>
      </c>
      <c r="Y20">
        <v>2.1041666666666665</v>
      </c>
      <c r="Z20">
        <v>2.0839160839160837</v>
      </c>
      <c r="AA20">
        <v>2.4047096747289404E-2</v>
      </c>
      <c r="AB20">
        <v>2.4766180899908175E-2</v>
      </c>
      <c r="AC20">
        <v>2.0995754716981129E-2</v>
      </c>
      <c r="AD20">
        <v>2.3318749999999996E-2</v>
      </c>
      <c r="AE20">
        <v>2.5606235431235427E-2</v>
      </c>
      <c r="AF20">
        <v>93.060390503574965</v>
      </c>
      <c r="AG20">
        <v>187.46412128363141</v>
      </c>
      <c r="AH20">
        <v>98.235871418325814</v>
      </c>
      <c r="AI20">
        <v>88.311834462148184</v>
      </c>
      <c r="AJ20">
        <v>72.864640011039697</v>
      </c>
      <c r="AK20">
        <v>3.8739755351606682E-2</v>
      </c>
      <c r="AL20">
        <v>0.1462196969696937</v>
      </c>
      <c r="AM20">
        <v>2.1612264150883007E-2</v>
      </c>
      <c r="AN20">
        <v>2.7159374999882857E-2</v>
      </c>
      <c r="AO20">
        <v>2.82713286712599E-2</v>
      </c>
      <c r="AP20">
        <v>0</v>
      </c>
      <c r="AQ20">
        <v>0.43362452337446705</v>
      </c>
      <c r="AR20">
        <v>153.42818253811808</v>
      </c>
      <c r="AS20">
        <v>141.94032664440002</v>
      </c>
      <c r="AT20">
        <v>194.94956129466053</v>
      </c>
      <c r="AU20">
        <v>165.64684784024513</v>
      </c>
      <c r="AV20">
        <v>133.15060171809347</v>
      </c>
      <c r="AW20">
        <v>2.270240650750667E-2</v>
      </c>
      <c r="AX20">
        <v>9.4858066175171583E-3</v>
      </c>
      <c r="AY20">
        <v>1.5159420542304815E-2</v>
      </c>
      <c r="AZ20">
        <v>2.7693753359490265E-2</v>
      </c>
      <c r="BA20">
        <v>3.9959160061808718E-2</v>
      </c>
    </row>
    <row r="21" spans="1:53" hidden="1" x14ac:dyDescent="0.3">
      <c r="A21">
        <v>2</v>
      </c>
      <c r="B21" t="s">
        <v>92</v>
      </c>
      <c r="C21" t="s">
        <v>9</v>
      </c>
      <c r="D21">
        <v>18</v>
      </c>
      <c r="E21">
        <v>2</v>
      </c>
      <c r="F21" t="s">
        <v>81</v>
      </c>
      <c r="G21" t="s">
        <v>72</v>
      </c>
      <c r="H21" t="s">
        <v>72</v>
      </c>
      <c r="I21">
        <v>767</v>
      </c>
      <c r="J21">
        <v>1.7397113253546101</v>
      </c>
      <c r="K21">
        <v>2.3022222222222219</v>
      </c>
      <c r="L21">
        <v>1.5936746453900705</v>
      </c>
      <c r="M21">
        <v>1.115</v>
      </c>
      <c r="N21">
        <v>0</v>
      </c>
      <c r="O21">
        <v>19186</v>
      </c>
      <c r="P21">
        <v>4209</v>
      </c>
      <c r="Q21">
        <v>18.800250134000358</v>
      </c>
      <c r="R21">
        <v>23.497267759562842</v>
      </c>
      <c r="S21">
        <v>19.058677813903081</v>
      </c>
      <c r="T21">
        <v>15.024509803921568</v>
      </c>
      <c r="U21">
        <v>13.469985358711567</v>
      </c>
      <c r="V21">
        <v>2.3833522083805208</v>
      </c>
      <c r="W21">
        <v>2.5048543689320391</v>
      </c>
      <c r="X21">
        <v>2.3764478764478763</v>
      </c>
      <c r="Y21">
        <v>2.2536764705882355</v>
      </c>
      <c r="Z21">
        <v>2.1904761904761907</v>
      </c>
      <c r="AA21">
        <v>3.3042036819824185E-2</v>
      </c>
      <c r="AB21">
        <v>3.40153021596988E-2</v>
      </c>
      <c r="AC21">
        <v>3.3445527670527678E-2</v>
      </c>
      <c r="AD21">
        <v>3.142270220588235E-2</v>
      </c>
      <c r="AE21">
        <v>3.1137384259259257E-2</v>
      </c>
      <c r="AF21">
        <v>51.396049500779938</v>
      </c>
      <c r="AG21">
        <v>53.492221353754729</v>
      </c>
      <c r="AH21">
        <v>48.273265423309908</v>
      </c>
      <c r="AI21">
        <v>51.851597523922699</v>
      </c>
      <c r="AJ21">
        <v>51.496625841305836</v>
      </c>
      <c r="AK21">
        <v>5.0758890147209253E-2</v>
      </c>
      <c r="AL21">
        <v>5.7775589459088131E-2</v>
      </c>
      <c r="AM21">
        <v>5.0529536679526393E-2</v>
      </c>
      <c r="AN21">
        <v>4.3101838235228944E-2</v>
      </c>
      <c r="AO21">
        <v>3.9350992063458441E-2</v>
      </c>
      <c r="AP21">
        <v>0</v>
      </c>
      <c r="AQ21">
        <v>0.57325751642888756</v>
      </c>
      <c r="AR21">
        <v>83.102779866124564</v>
      </c>
      <c r="AS21">
        <v>82.61047194610839</v>
      </c>
      <c r="AT21">
        <v>76.099449369236979</v>
      </c>
      <c r="AU21">
        <v>91.202078326138604</v>
      </c>
      <c r="AV21">
        <v>90.379359728736475</v>
      </c>
      <c r="AW21">
        <v>0.12234225310425803</v>
      </c>
      <c r="AX21">
        <v>0.20035001787241646</v>
      </c>
      <c r="AY21">
        <v>0.1441817620981998</v>
      </c>
      <c r="AZ21">
        <v>7.5767772668157665E-2</v>
      </c>
      <c r="BA21">
        <v>7.0951539971500305E-2</v>
      </c>
    </row>
    <row r="22" spans="1:53" hidden="1" x14ac:dyDescent="0.3">
      <c r="A22">
        <v>2</v>
      </c>
      <c r="B22" t="s">
        <v>92</v>
      </c>
      <c r="C22" t="s">
        <v>9</v>
      </c>
      <c r="D22">
        <v>18</v>
      </c>
      <c r="E22">
        <v>3</v>
      </c>
      <c r="F22" t="s">
        <v>93</v>
      </c>
      <c r="G22" t="s">
        <v>72</v>
      </c>
      <c r="H22" t="s">
        <v>72</v>
      </c>
      <c r="I22">
        <v>767</v>
      </c>
      <c r="J22">
        <v>0.49671006944444457</v>
      </c>
      <c r="K22">
        <v>0.3565046296296297</v>
      </c>
      <c r="L22">
        <v>0.52055555555555555</v>
      </c>
      <c r="M22">
        <v>0.67125000000000001</v>
      </c>
      <c r="N22">
        <v>0</v>
      </c>
      <c r="O22">
        <v>5830</v>
      </c>
      <c r="P22">
        <v>659</v>
      </c>
      <c r="Q22">
        <v>8.3417721518987342</v>
      </c>
      <c r="R22">
        <v>6.3986874487284657</v>
      </c>
      <c r="S22">
        <v>7.21763085399449</v>
      </c>
      <c r="T22">
        <v>7.9394217530977516</v>
      </c>
      <c r="U22">
        <v>10.29023746701847</v>
      </c>
      <c r="V22">
        <v>2.1258064516129034</v>
      </c>
      <c r="W22">
        <v>2.4375</v>
      </c>
      <c r="X22">
        <v>2.1129032258064515</v>
      </c>
      <c r="Y22">
        <v>2.0595238095238093</v>
      </c>
      <c r="Z22">
        <v>2.1</v>
      </c>
      <c r="AA22">
        <v>2.4918605990783403E-2</v>
      </c>
      <c r="AB22">
        <v>2.7808761160714287E-2</v>
      </c>
      <c r="AC22">
        <v>2.3318951612903215E-2</v>
      </c>
      <c r="AD22">
        <v>2.6685416666666677E-2</v>
      </c>
      <c r="AE22">
        <v>2.3521826923076923E-2</v>
      </c>
      <c r="AF22">
        <v>64.456720750703397</v>
      </c>
      <c r="AG22">
        <v>68.484130910137907</v>
      </c>
      <c r="AH22">
        <v>68.36381816193672</v>
      </c>
      <c r="AI22">
        <v>58.303125318840088</v>
      </c>
      <c r="AJ22">
        <v>66.222869573754124</v>
      </c>
      <c r="AK22">
        <v>3.0147258064499336E-2</v>
      </c>
      <c r="AL22">
        <v>4.6684374999971134E-2</v>
      </c>
      <c r="AM22">
        <v>2.7530645161307127E-2</v>
      </c>
      <c r="AN22">
        <v>2.8697619047523489E-2</v>
      </c>
      <c r="AO22">
        <v>2.8035000000034834E-2</v>
      </c>
      <c r="AP22">
        <v>0</v>
      </c>
      <c r="AQ22">
        <v>1.608179419525066</v>
      </c>
      <c r="AR22">
        <v>119.85252893962445</v>
      </c>
      <c r="AS22">
        <v>114.25828369615195</v>
      </c>
      <c r="AT22">
        <v>126.86338529741261</v>
      </c>
      <c r="AU22">
        <v>109.93887462992275</v>
      </c>
      <c r="AV22">
        <v>125.44173571758598</v>
      </c>
      <c r="AW22">
        <v>2.1512483373149066E-2</v>
      </c>
      <c r="AX22">
        <v>9.0816413017607619E-3</v>
      </c>
      <c r="AY22">
        <v>1.8118732051131063E-2</v>
      </c>
      <c r="AZ22">
        <v>2.3552895386871022E-2</v>
      </c>
      <c r="BA22">
        <v>3.6533637341907552E-2</v>
      </c>
    </row>
    <row r="23" spans="1:53" hidden="1" x14ac:dyDescent="0.3">
      <c r="A23">
        <v>2</v>
      </c>
      <c r="B23" t="s">
        <v>92</v>
      </c>
      <c r="C23" t="s">
        <v>9</v>
      </c>
      <c r="D23">
        <v>18</v>
      </c>
      <c r="E23">
        <v>4</v>
      </c>
      <c r="F23" t="s">
        <v>87</v>
      </c>
      <c r="G23" t="s">
        <v>72</v>
      </c>
      <c r="H23" t="s">
        <v>72</v>
      </c>
      <c r="I23">
        <v>767</v>
      </c>
      <c r="J23">
        <v>0.46666666666666667</v>
      </c>
      <c r="K23">
        <v>0.46666666666666667</v>
      </c>
      <c r="L23">
        <v>0</v>
      </c>
      <c r="M23">
        <v>0</v>
      </c>
      <c r="N23">
        <v>0</v>
      </c>
      <c r="O23">
        <v>422</v>
      </c>
      <c r="P23">
        <v>33</v>
      </c>
      <c r="Q23">
        <v>7.8199052132701423</v>
      </c>
      <c r="R23">
        <v>7.8199052132701423</v>
      </c>
      <c r="S23">
        <v>0</v>
      </c>
      <c r="T23">
        <v>0</v>
      </c>
      <c r="U23">
        <v>0</v>
      </c>
      <c r="V23">
        <v>2.75</v>
      </c>
      <c r="W23">
        <v>2.75</v>
      </c>
      <c r="X23">
        <v>0</v>
      </c>
      <c r="Y23">
        <v>0</v>
      </c>
      <c r="Z23">
        <v>0</v>
      </c>
      <c r="AA23">
        <v>3.8101041666666662E-2</v>
      </c>
      <c r="AB23">
        <v>3.8101041666666662E-2</v>
      </c>
      <c r="AC23">
        <v>0</v>
      </c>
      <c r="AD23">
        <v>0</v>
      </c>
      <c r="AE23">
        <v>0</v>
      </c>
      <c r="AF23">
        <v>43.129556073503785</v>
      </c>
      <c r="AG23">
        <v>43.129556073503785</v>
      </c>
      <c r="AH23">
        <v>0</v>
      </c>
      <c r="AI23">
        <v>0</v>
      </c>
      <c r="AJ23">
        <v>0</v>
      </c>
      <c r="AK23">
        <v>7.632500000000686E-2</v>
      </c>
      <c r="AL23">
        <v>7.632500000000686E-2</v>
      </c>
      <c r="AM23">
        <v>0</v>
      </c>
      <c r="AN23">
        <v>0</v>
      </c>
      <c r="AO23">
        <v>0</v>
      </c>
      <c r="AP23">
        <v>0</v>
      </c>
      <c r="AQ23">
        <v>0</v>
      </c>
      <c r="AR23">
        <v>59.119550688625914</v>
      </c>
      <c r="AS23">
        <v>59.119550688625914</v>
      </c>
      <c r="AT23">
        <v>0</v>
      </c>
      <c r="AU23">
        <v>0</v>
      </c>
      <c r="AV23">
        <v>0</v>
      </c>
      <c r="AW23">
        <v>1.2522541226423252E-2</v>
      </c>
      <c r="AX23">
        <v>1.2522541226423252E-2</v>
      </c>
      <c r="AY23">
        <v>1.2522541226423252E-2</v>
      </c>
      <c r="AZ23">
        <v>1.2522541226423252E-2</v>
      </c>
      <c r="BA23">
        <v>1.2522541226423252E-2</v>
      </c>
    </row>
    <row r="24" spans="1:53" hidden="1" x14ac:dyDescent="0.3">
      <c r="A24">
        <v>2</v>
      </c>
      <c r="B24" t="s">
        <v>92</v>
      </c>
      <c r="C24" t="s">
        <v>9</v>
      </c>
      <c r="D24">
        <v>18</v>
      </c>
      <c r="E24">
        <v>5</v>
      </c>
      <c r="F24" t="s">
        <v>94</v>
      </c>
      <c r="G24" t="s">
        <v>72</v>
      </c>
      <c r="H24" t="s">
        <v>72</v>
      </c>
      <c r="I24">
        <v>767</v>
      </c>
      <c r="J24">
        <v>0.27666666666666662</v>
      </c>
      <c r="K24">
        <v>0.27666666666666662</v>
      </c>
      <c r="L24">
        <v>0</v>
      </c>
      <c r="M24">
        <v>0</v>
      </c>
      <c r="N24">
        <v>0</v>
      </c>
      <c r="O24">
        <v>270</v>
      </c>
      <c r="P24">
        <v>34</v>
      </c>
      <c r="Q24">
        <v>12.592592592592592</v>
      </c>
      <c r="R24">
        <v>12.592592592592592</v>
      </c>
      <c r="S24">
        <v>0</v>
      </c>
      <c r="T24">
        <v>0</v>
      </c>
      <c r="U24">
        <v>0</v>
      </c>
      <c r="V24">
        <v>2.4285714285714284</v>
      </c>
      <c r="W24">
        <v>2.4285714285714284</v>
      </c>
      <c r="X24">
        <v>0</v>
      </c>
      <c r="Y24">
        <v>0</v>
      </c>
      <c r="Z24">
        <v>0</v>
      </c>
      <c r="AA24">
        <v>2.1744047619047618E-2</v>
      </c>
      <c r="AB24">
        <v>2.1744047619047618E-2</v>
      </c>
      <c r="AC24">
        <v>0</v>
      </c>
      <c r="AD24">
        <v>0</v>
      </c>
      <c r="AE24">
        <v>0</v>
      </c>
      <c r="AF24">
        <v>135.80387964689069</v>
      </c>
      <c r="AG24">
        <v>135.80387964689069</v>
      </c>
      <c r="AH24">
        <v>0</v>
      </c>
      <c r="AI24">
        <v>0</v>
      </c>
      <c r="AJ24">
        <v>0</v>
      </c>
      <c r="AK24">
        <v>3.7489285714287793E-2</v>
      </c>
      <c r="AL24">
        <v>3.7489285714287793E-2</v>
      </c>
      <c r="AM24">
        <v>0</v>
      </c>
      <c r="AN24">
        <v>0</v>
      </c>
      <c r="AO24">
        <v>0</v>
      </c>
      <c r="AP24">
        <v>0</v>
      </c>
      <c r="AQ24">
        <v>0</v>
      </c>
      <c r="AR24">
        <v>206.47776636967566</v>
      </c>
      <c r="AS24">
        <v>206.47776636967566</v>
      </c>
      <c r="AT24">
        <v>0</v>
      </c>
      <c r="AU24">
        <v>0</v>
      </c>
      <c r="AV24">
        <v>0</v>
      </c>
      <c r="AW24">
        <v>1.3634461451920167E-2</v>
      </c>
      <c r="AX24">
        <v>1.3634461451920167E-2</v>
      </c>
      <c r="AY24">
        <v>1.3634461451920167E-2</v>
      </c>
      <c r="AZ24">
        <v>1.3634461451920167E-2</v>
      </c>
      <c r="BA24">
        <v>1.3634461451920167E-2</v>
      </c>
    </row>
    <row r="25" spans="1:53" hidden="1" x14ac:dyDescent="0.3">
      <c r="A25">
        <v>2</v>
      </c>
      <c r="B25" t="s">
        <v>92</v>
      </c>
      <c r="C25" t="s">
        <v>9</v>
      </c>
      <c r="D25">
        <v>18</v>
      </c>
      <c r="E25">
        <v>6</v>
      </c>
      <c r="F25" t="s">
        <v>90</v>
      </c>
      <c r="G25" t="s">
        <v>11</v>
      </c>
      <c r="H25" t="s">
        <v>76</v>
      </c>
      <c r="I25">
        <v>767</v>
      </c>
      <c r="J25">
        <v>0.83886955492424253</v>
      </c>
      <c r="K25">
        <v>0.72166666666666668</v>
      </c>
      <c r="L25">
        <v>0.96361111111111108</v>
      </c>
      <c r="M25">
        <v>0.82756155303030288</v>
      </c>
      <c r="N25">
        <v>0</v>
      </c>
      <c r="O25">
        <v>9782</v>
      </c>
      <c r="P25">
        <v>2100</v>
      </c>
      <c r="Q25">
        <v>17.489797618056134</v>
      </c>
      <c r="R25">
        <v>22.679546409071818</v>
      </c>
      <c r="S25">
        <v>18.404735062006765</v>
      </c>
      <c r="T25">
        <v>15.762507534659434</v>
      </c>
      <c r="U25">
        <v>14.050493962678376</v>
      </c>
      <c r="V25">
        <v>2.4852071005917158</v>
      </c>
      <c r="W25">
        <v>2.9189189189189189</v>
      </c>
      <c r="X25">
        <v>2.3574007220216608</v>
      </c>
      <c r="Y25">
        <v>2.3772727272727274</v>
      </c>
      <c r="Z25">
        <v>2.3558282208588959</v>
      </c>
      <c r="AA25">
        <v>2.695395979284998E-2</v>
      </c>
      <c r="AB25">
        <v>2.6507925102734298E-2</v>
      </c>
      <c r="AC25">
        <v>2.776942539109508E-2</v>
      </c>
      <c r="AD25">
        <v>2.7663522727272735E-2</v>
      </c>
      <c r="AE25">
        <v>2.5116711948583108E-2</v>
      </c>
      <c r="AF25">
        <v>78.668012575343283</v>
      </c>
      <c r="AG25">
        <v>92.772784974211504</v>
      </c>
      <c r="AH25">
        <v>69.284945369668577</v>
      </c>
      <c r="AI25">
        <v>79.160402428870469</v>
      </c>
      <c r="AJ25">
        <v>77.940411068627768</v>
      </c>
      <c r="AK25">
        <v>4.4158816568048286E-2</v>
      </c>
      <c r="AL25">
        <v>5.5241351351359221E-2</v>
      </c>
      <c r="AM25">
        <v>4.0665523465710257E-2</v>
      </c>
      <c r="AN25">
        <v>4.3311136363606485E-2</v>
      </c>
      <c r="AO25">
        <v>3.8661042944810896E-2</v>
      </c>
      <c r="AP25">
        <v>0</v>
      </c>
      <c r="AQ25">
        <v>0.61952270602105952</v>
      </c>
      <c r="AR25">
        <v>115.53860409525328</v>
      </c>
      <c r="AS25">
        <v>113.42498166792565</v>
      </c>
      <c r="AT25">
        <v>104.79634314507588</v>
      </c>
      <c r="AU25">
        <v>120.75490671032286</v>
      </c>
      <c r="AV25">
        <v>129.15234554886968</v>
      </c>
      <c r="AW25">
        <v>5.8689889285795376E-2</v>
      </c>
      <c r="AX25">
        <v>5.235273102478448E-2</v>
      </c>
      <c r="AY25">
        <v>7.8080257343508097E-2</v>
      </c>
      <c r="AZ25">
        <v>6.2785986601584604E-2</v>
      </c>
      <c r="BA25">
        <v>4.5392738039135357E-2</v>
      </c>
    </row>
    <row r="26" spans="1:53" hidden="1" x14ac:dyDescent="0.3">
      <c r="A26">
        <v>2</v>
      </c>
      <c r="B26" t="s">
        <v>92</v>
      </c>
      <c r="C26" t="s">
        <v>9</v>
      </c>
      <c r="D26">
        <v>18</v>
      </c>
      <c r="E26">
        <v>7</v>
      </c>
      <c r="F26" t="s">
        <v>116</v>
      </c>
      <c r="G26" t="s">
        <v>11</v>
      </c>
      <c r="H26" t="s">
        <v>120</v>
      </c>
      <c r="I26">
        <v>767</v>
      </c>
      <c r="J26">
        <v>1.1761458333333334</v>
      </c>
      <c r="K26">
        <v>0.47500000000000003</v>
      </c>
      <c r="L26">
        <v>1.0422222222222224</v>
      </c>
      <c r="M26">
        <v>2.42875</v>
      </c>
      <c r="N26">
        <v>0</v>
      </c>
      <c r="O26">
        <v>14979</v>
      </c>
      <c r="P26">
        <v>5417</v>
      </c>
      <c r="Q26">
        <v>24.164696435740733</v>
      </c>
      <c r="R26">
        <v>15.269804822043628</v>
      </c>
      <c r="S26">
        <v>19.174852652259332</v>
      </c>
      <c r="T26">
        <v>24.570751924215511</v>
      </c>
      <c r="U26">
        <v>26.790201005025128</v>
      </c>
      <c r="V26">
        <v>2.395842547545334</v>
      </c>
      <c r="W26">
        <v>2.2352941176470589</v>
      </c>
      <c r="X26">
        <v>2.334928229665072</v>
      </c>
      <c r="Y26">
        <v>2.3579545454545454</v>
      </c>
      <c r="Z26">
        <v>2.460576923076923</v>
      </c>
      <c r="AA26">
        <v>2.8615571175838773E-2</v>
      </c>
      <c r="AB26">
        <v>2.6522619047619059E-2</v>
      </c>
      <c r="AC26">
        <v>2.960755582137161E-2</v>
      </c>
      <c r="AD26">
        <v>2.8177477272727292E-2</v>
      </c>
      <c r="AE26">
        <v>2.8953346726190429E-2</v>
      </c>
      <c r="AF26">
        <v>78.123560685947496</v>
      </c>
      <c r="AG26">
        <v>73.631130941787063</v>
      </c>
      <c r="AH26">
        <v>74.038736501413112</v>
      </c>
      <c r="AI26">
        <v>77.636063806118187</v>
      </c>
      <c r="AJ26">
        <v>80.255893815618421</v>
      </c>
      <c r="AK26">
        <v>4.4591353383446088E-2</v>
      </c>
      <c r="AL26">
        <v>3.4980252100836481E-2</v>
      </c>
      <c r="AM26">
        <v>4.2783253588496474E-2</v>
      </c>
      <c r="AN26">
        <v>4.3014715909081049E-2</v>
      </c>
      <c r="AO26">
        <v>4.7372067307679365E-2</v>
      </c>
      <c r="AP26">
        <v>0</v>
      </c>
      <c r="AQ26">
        <v>1.754456020705029</v>
      </c>
      <c r="AR26">
        <v>111.87196274049855</v>
      </c>
      <c r="AS26">
        <v>121.26220371587075</v>
      </c>
      <c r="AT26">
        <v>109.12827400518603</v>
      </c>
      <c r="AU26">
        <v>111.9644753051094</v>
      </c>
      <c r="AV26">
        <v>111.78980511927124</v>
      </c>
      <c r="AW26">
        <v>0.15666473541522682</v>
      </c>
      <c r="AX26">
        <v>3.4020630596402673E-2</v>
      </c>
      <c r="AY26">
        <v>7.3361144929487407E-2</v>
      </c>
      <c r="AZ26">
        <v>0.24486179096198993</v>
      </c>
      <c r="BA26">
        <v>0.29018976932061863</v>
      </c>
    </row>
    <row r="27" spans="1:53" hidden="1" x14ac:dyDescent="0.3">
      <c r="A27">
        <v>3</v>
      </c>
      <c r="B27" t="s">
        <v>98</v>
      </c>
      <c r="C27" t="s">
        <v>9</v>
      </c>
      <c r="D27">
        <v>22</v>
      </c>
      <c r="E27">
        <v>1</v>
      </c>
      <c r="F27" t="s">
        <v>111</v>
      </c>
      <c r="G27" t="s">
        <v>11</v>
      </c>
      <c r="H27" t="s">
        <v>10</v>
      </c>
      <c r="I27">
        <v>769</v>
      </c>
      <c r="J27">
        <v>28.458144833013229</v>
      </c>
      <c r="K27">
        <v>30.814892498932995</v>
      </c>
      <c r="L27">
        <v>29.008611111111112</v>
      </c>
      <c r="M27">
        <v>26.587777777777777</v>
      </c>
      <c r="N27">
        <v>25.34760416666667</v>
      </c>
      <c r="O27">
        <v>352112</v>
      </c>
      <c r="P27">
        <v>475546</v>
      </c>
      <c r="Q27">
        <v>98.618847546484275</v>
      </c>
      <c r="R27">
        <v>99.12117471488844</v>
      </c>
      <c r="S27">
        <v>98.918791441036944</v>
      </c>
      <c r="T27">
        <v>98.719931522172615</v>
      </c>
      <c r="U27">
        <v>98.248991266708003</v>
      </c>
      <c r="V27">
        <v>44.614504174875691</v>
      </c>
      <c r="W27">
        <v>65.302791262135926</v>
      </c>
      <c r="X27">
        <v>55.155207280080887</v>
      </c>
      <c r="Y27">
        <v>48.176722090261279</v>
      </c>
      <c r="Z27">
        <v>35.047692904226444</v>
      </c>
      <c r="AA27">
        <v>3.0761012990822328E-2</v>
      </c>
      <c r="AB27">
        <v>2.919598069783105E-2</v>
      </c>
      <c r="AC27">
        <v>2.871739046454028E-2</v>
      </c>
      <c r="AD27">
        <v>3.0137718990139156E-2</v>
      </c>
      <c r="AE27">
        <v>3.2114185265208678E-2</v>
      </c>
      <c r="AF27">
        <v>349.69216057450967</v>
      </c>
      <c r="AG27">
        <v>376.02494444907444</v>
      </c>
      <c r="AH27">
        <v>371.01468847149755</v>
      </c>
      <c r="AI27">
        <v>356.51060734035542</v>
      </c>
      <c r="AJ27">
        <v>336.69723309892544</v>
      </c>
      <c r="AK27">
        <v>1.4046314288394859</v>
      </c>
      <c r="AL27">
        <v>1.9845162924757265</v>
      </c>
      <c r="AM27">
        <v>1.6123324570272979</v>
      </c>
      <c r="AN27">
        <v>1.4991474584323268</v>
      </c>
      <c r="AO27">
        <v>1.1808848972470198</v>
      </c>
      <c r="AP27">
        <v>0.8225764268865895</v>
      </c>
      <c r="AQ27">
        <v>0.99120083624221389</v>
      </c>
      <c r="AR27">
        <v>50.516643877619074</v>
      </c>
      <c r="AS27">
        <v>46.738224280609842</v>
      </c>
      <c r="AT27">
        <v>50.122986887343409</v>
      </c>
      <c r="AU27">
        <v>49.061210985795512</v>
      </c>
      <c r="AV27">
        <v>53.032433235306435</v>
      </c>
      <c r="AW27">
        <v>0.61895866560176815</v>
      </c>
      <c r="AX27">
        <v>0.45795739884643649</v>
      </c>
      <c r="AY27">
        <v>0.55019957042987733</v>
      </c>
      <c r="AZ27">
        <v>0.58544856060518302</v>
      </c>
      <c r="BA27">
        <v>0.71697888284515021</v>
      </c>
    </row>
    <row r="28" spans="1:53" hidden="1" x14ac:dyDescent="0.3">
      <c r="A28">
        <v>3</v>
      </c>
      <c r="B28" t="s">
        <v>98</v>
      </c>
      <c r="C28" t="s">
        <v>9</v>
      </c>
      <c r="D28">
        <v>22</v>
      </c>
      <c r="E28">
        <v>2</v>
      </c>
      <c r="F28" t="s">
        <v>99</v>
      </c>
      <c r="G28" t="s">
        <v>72</v>
      </c>
      <c r="H28" t="s">
        <v>10</v>
      </c>
      <c r="I28">
        <v>769</v>
      </c>
      <c r="J28">
        <v>9.6336477900552513</v>
      </c>
      <c r="K28">
        <v>10.944444444444445</v>
      </c>
      <c r="L28">
        <v>9.2182704112952738</v>
      </c>
      <c r="M28">
        <v>8.8441666666666645</v>
      </c>
      <c r="N28">
        <v>9.3158333333333321</v>
      </c>
      <c r="O28">
        <v>122111</v>
      </c>
      <c r="P28">
        <v>153509</v>
      </c>
      <c r="Q28">
        <v>84.929377202640126</v>
      </c>
      <c r="R28">
        <v>89.600310438494375</v>
      </c>
      <c r="S28">
        <v>82.661470264481011</v>
      </c>
      <c r="T28">
        <v>82.700409244102076</v>
      </c>
      <c r="U28">
        <v>83.691939392170028</v>
      </c>
      <c r="V28">
        <v>6.6563611135200764</v>
      </c>
      <c r="W28">
        <v>8.9645036051026068</v>
      </c>
      <c r="X28">
        <v>6.3785583103764925</v>
      </c>
      <c r="Y28">
        <v>5.9157690650581642</v>
      </c>
      <c r="Z28">
        <v>5.8767937679376789</v>
      </c>
      <c r="AA28">
        <v>2.2714617231056985E-2</v>
      </c>
      <c r="AB28">
        <v>2.4660537839939947E-2</v>
      </c>
      <c r="AC28">
        <v>2.2642635026302427E-2</v>
      </c>
      <c r="AD28">
        <v>2.2392720426651903E-2</v>
      </c>
      <c r="AE28">
        <v>2.1739098868751222E-2</v>
      </c>
      <c r="AF28">
        <v>273.68766146195168</v>
      </c>
      <c r="AG28">
        <v>295.3250588781853</v>
      </c>
      <c r="AH28">
        <v>271.58533672265656</v>
      </c>
      <c r="AI28">
        <v>270.07717615234606</v>
      </c>
      <c r="AJ28">
        <v>263.61134490144218</v>
      </c>
      <c r="AK28">
        <v>0.15715320440551908</v>
      </c>
      <c r="AL28">
        <v>0.22430811610279153</v>
      </c>
      <c r="AM28">
        <v>0.14950200872359415</v>
      </c>
      <c r="AN28">
        <v>0.13613811934512385</v>
      </c>
      <c r="AO28">
        <v>0.13400449979499915</v>
      </c>
      <c r="AP28">
        <v>0.85119289340101512</v>
      </c>
      <c r="AQ28">
        <v>0.93405858732621116</v>
      </c>
      <c r="AR28">
        <v>165.30187977861991</v>
      </c>
      <c r="AS28">
        <v>132.35277964739907</v>
      </c>
      <c r="AT28">
        <v>171.28302128636989</v>
      </c>
      <c r="AU28">
        <v>172.50893699946744</v>
      </c>
      <c r="AV28">
        <v>177.63038853067621</v>
      </c>
      <c r="AW28">
        <v>1.338941210668994</v>
      </c>
      <c r="AX28">
        <v>1.5034818989701857</v>
      </c>
      <c r="AY28">
        <v>1.2104968921617756</v>
      </c>
      <c r="AZ28">
        <v>1.2904072136821081</v>
      </c>
      <c r="BA28">
        <v>1.3564340710822893</v>
      </c>
    </row>
    <row r="29" spans="1:53" hidden="1" x14ac:dyDescent="0.3">
      <c r="A29">
        <v>3</v>
      </c>
      <c r="B29" t="s">
        <v>98</v>
      </c>
      <c r="C29" t="s">
        <v>9</v>
      </c>
      <c r="D29">
        <v>22</v>
      </c>
      <c r="E29">
        <v>3</v>
      </c>
      <c r="F29" t="s">
        <v>74</v>
      </c>
      <c r="G29" t="s">
        <v>72</v>
      </c>
      <c r="H29" t="s">
        <v>72</v>
      </c>
      <c r="I29">
        <v>769</v>
      </c>
      <c r="J29">
        <v>0.15807494588744592</v>
      </c>
      <c r="K29">
        <v>0.15807494588744592</v>
      </c>
      <c r="L29">
        <v>0</v>
      </c>
      <c r="M29">
        <v>0</v>
      </c>
      <c r="N29">
        <v>0</v>
      </c>
      <c r="O29">
        <v>406</v>
      </c>
      <c r="P29">
        <v>30</v>
      </c>
      <c r="Q29">
        <v>4.5248868778280542</v>
      </c>
      <c r="R29">
        <v>3.6659877800407332</v>
      </c>
      <c r="S29">
        <v>6.9767441860465116</v>
      </c>
      <c r="T29">
        <v>0</v>
      </c>
      <c r="U29">
        <v>0</v>
      </c>
      <c r="V29">
        <v>2.3076923076923075</v>
      </c>
      <c r="W29">
        <v>2.5714285714285716</v>
      </c>
      <c r="X29">
        <v>2</v>
      </c>
      <c r="Y29">
        <v>0</v>
      </c>
      <c r="Z29">
        <v>0</v>
      </c>
      <c r="AA29">
        <v>2.3544230769230769E-2</v>
      </c>
      <c r="AB29">
        <v>3.320357142857143E-2</v>
      </c>
      <c r="AC29">
        <v>1.2274999999999999E-2</v>
      </c>
      <c r="AD29">
        <v>0</v>
      </c>
      <c r="AE29">
        <v>0</v>
      </c>
      <c r="AF29">
        <v>110.84416996443268</v>
      </c>
      <c r="AG29">
        <v>71.795263919029409</v>
      </c>
      <c r="AH29">
        <v>156.40122701740316</v>
      </c>
      <c r="AI29">
        <v>0</v>
      </c>
      <c r="AJ29">
        <v>0</v>
      </c>
      <c r="AK29">
        <v>3.2830769230831544E-2</v>
      </c>
      <c r="AL29">
        <v>5.0450000000012096E-2</v>
      </c>
      <c r="AM29">
        <v>1.2275000000120903E-2</v>
      </c>
      <c r="AN29">
        <v>0</v>
      </c>
      <c r="AO29">
        <v>0</v>
      </c>
      <c r="AP29">
        <v>0</v>
      </c>
      <c r="AQ29">
        <v>0</v>
      </c>
      <c r="AR29">
        <v>181.46795275957371</v>
      </c>
      <c r="AS29">
        <v>68.895523106244184</v>
      </c>
      <c r="AT29">
        <v>312.8024540217915</v>
      </c>
      <c r="AU29">
        <v>0</v>
      </c>
      <c r="AV29">
        <v>0</v>
      </c>
      <c r="AW29">
        <v>3.2882112340826227E-3</v>
      </c>
      <c r="AX29">
        <v>2.193902733729739E-3</v>
      </c>
      <c r="AY29">
        <v>1.2954163527530997E-2</v>
      </c>
      <c r="AZ29">
        <v>1.2954163527530997E-2</v>
      </c>
      <c r="BA29">
        <v>1.2954163527530997E-2</v>
      </c>
    </row>
    <row r="30" spans="1:53" hidden="1" x14ac:dyDescent="0.3">
      <c r="A30">
        <v>3</v>
      </c>
      <c r="B30" t="s">
        <v>98</v>
      </c>
      <c r="C30" t="s">
        <v>9</v>
      </c>
      <c r="D30">
        <v>22</v>
      </c>
      <c r="E30">
        <v>4</v>
      </c>
      <c r="F30" t="s">
        <v>100</v>
      </c>
      <c r="G30" t="s">
        <v>72</v>
      </c>
      <c r="H30" t="s">
        <v>82</v>
      </c>
      <c r="I30">
        <v>769</v>
      </c>
      <c r="J30">
        <v>0.3278888888888889</v>
      </c>
      <c r="K30">
        <v>0.3278888888888889</v>
      </c>
      <c r="L30">
        <v>0</v>
      </c>
      <c r="M30">
        <v>0</v>
      </c>
      <c r="N30">
        <v>0</v>
      </c>
      <c r="O30">
        <v>882</v>
      </c>
      <c r="P30">
        <v>457</v>
      </c>
      <c r="Q30">
        <v>28.438083385189795</v>
      </c>
      <c r="R30">
        <v>31.669266770670827</v>
      </c>
      <c r="S30">
        <v>15.692307692307692</v>
      </c>
      <c r="T30">
        <v>0</v>
      </c>
      <c r="U30">
        <v>0</v>
      </c>
      <c r="V30">
        <v>2.8209876543209877</v>
      </c>
      <c r="W30">
        <v>2.859154929577465</v>
      </c>
      <c r="X30">
        <v>2.5499999999999998</v>
      </c>
      <c r="Y30">
        <v>0</v>
      </c>
      <c r="Z30">
        <v>0</v>
      </c>
      <c r="AA30">
        <v>2.6987061287477965E-2</v>
      </c>
      <c r="AB30">
        <v>2.6995010060362184E-2</v>
      </c>
      <c r="AC30">
        <v>2.6930624999999996E-2</v>
      </c>
      <c r="AD30">
        <v>0</v>
      </c>
      <c r="AE30">
        <v>0</v>
      </c>
      <c r="AF30">
        <v>73.731242161633233</v>
      </c>
      <c r="AG30">
        <v>73.927130670706532</v>
      </c>
      <c r="AH30">
        <v>72.340433747212941</v>
      </c>
      <c r="AI30">
        <v>0</v>
      </c>
      <c r="AJ30">
        <v>0</v>
      </c>
      <c r="AK30">
        <v>5.0332407407397785E-2</v>
      </c>
      <c r="AL30">
        <v>5.2233802816891647E-2</v>
      </c>
      <c r="AM30">
        <v>3.6832499999991344E-2</v>
      </c>
      <c r="AN30">
        <v>0</v>
      </c>
      <c r="AO30">
        <v>0</v>
      </c>
      <c r="AP30">
        <v>0</v>
      </c>
      <c r="AQ30">
        <v>0</v>
      </c>
      <c r="AR30">
        <v>94.809371380052539</v>
      </c>
      <c r="AS30">
        <v>93.262197616456589</v>
      </c>
      <c r="AT30">
        <v>105.79430510158367</v>
      </c>
      <c r="AU30">
        <v>0</v>
      </c>
      <c r="AV30">
        <v>0</v>
      </c>
      <c r="AW30">
        <v>3.4448154650099511E-2</v>
      </c>
      <c r="AX30">
        <v>3.9614005593051234E-2</v>
      </c>
      <c r="AY30">
        <v>1.8340401800605623E-2</v>
      </c>
      <c r="AZ30">
        <v>1.8340401800605623E-2</v>
      </c>
      <c r="BA30">
        <v>1.8340401800605623E-2</v>
      </c>
    </row>
    <row r="31" spans="1:53" hidden="1" x14ac:dyDescent="0.3">
      <c r="A31">
        <v>3</v>
      </c>
      <c r="B31" t="s">
        <v>98</v>
      </c>
      <c r="C31" t="s">
        <v>9</v>
      </c>
      <c r="D31">
        <v>22</v>
      </c>
      <c r="E31">
        <v>5</v>
      </c>
      <c r="F31" t="s">
        <v>101</v>
      </c>
      <c r="G31" t="s">
        <v>72</v>
      </c>
      <c r="H31" t="s">
        <v>72</v>
      </c>
      <c r="I31">
        <v>769</v>
      </c>
      <c r="J31">
        <v>2.7240570618985736</v>
      </c>
      <c r="K31">
        <v>3.0499999999999994</v>
      </c>
      <c r="L31">
        <v>2.5835034938428993</v>
      </c>
      <c r="M31">
        <v>2.6550200458190143</v>
      </c>
      <c r="N31">
        <v>2.375</v>
      </c>
      <c r="O31">
        <v>34987</v>
      </c>
      <c r="P31">
        <v>18284</v>
      </c>
      <c r="Q31">
        <v>38.985074626865675</v>
      </c>
      <c r="R31">
        <v>39.754020813623463</v>
      </c>
      <c r="S31">
        <v>38.015154315283681</v>
      </c>
      <c r="T31">
        <v>39.95528909663652</v>
      </c>
      <c r="U31">
        <v>39.196980815599119</v>
      </c>
      <c r="V31">
        <v>3.1507840772014477</v>
      </c>
      <c r="W31">
        <v>3.1785173978819969</v>
      </c>
      <c r="X31">
        <v>3.0978915662650603</v>
      </c>
      <c r="Y31">
        <v>3.2308956450287591</v>
      </c>
      <c r="Z31">
        <v>3.1054817275747508</v>
      </c>
      <c r="AA31">
        <v>3.1302227357376165E-2</v>
      </c>
      <c r="AB31">
        <v>3.1444484902651913E-2</v>
      </c>
      <c r="AC31">
        <v>3.0883984929164675E-2</v>
      </c>
      <c r="AD31">
        <v>3.1801852849173105E-2</v>
      </c>
      <c r="AE31">
        <v>3.1468403765047274E-2</v>
      </c>
      <c r="AF31">
        <v>64.470996965389602</v>
      </c>
      <c r="AG31">
        <v>65.423037751971663</v>
      </c>
      <c r="AH31">
        <v>64.719831664889796</v>
      </c>
      <c r="AI31">
        <v>65.911167162091019</v>
      </c>
      <c r="AJ31">
        <v>61.442771593315811</v>
      </c>
      <c r="AK31">
        <v>7.4344744097871868E-2</v>
      </c>
      <c r="AL31">
        <v>7.5957526475039241E-2</v>
      </c>
      <c r="AM31">
        <v>7.1420444277105893E-2</v>
      </c>
      <c r="AN31">
        <v>7.9239564502875129E-2</v>
      </c>
      <c r="AO31">
        <v>7.2113289036505171E-2</v>
      </c>
      <c r="AP31">
        <v>0.77868852459016413</v>
      </c>
      <c r="AQ31">
        <v>0.98598783251042998</v>
      </c>
      <c r="AR31">
        <v>74.221625508981205</v>
      </c>
      <c r="AS31">
        <v>75.098759754017067</v>
      </c>
      <c r="AT31">
        <v>76.850522638417445</v>
      </c>
      <c r="AU31">
        <v>72.991356715560727</v>
      </c>
      <c r="AV31">
        <v>70.77789889748901</v>
      </c>
      <c r="AW31">
        <v>0.3371694820691245</v>
      </c>
      <c r="AX31">
        <v>0.36871730945919429</v>
      </c>
      <c r="AY31">
        <v>0.36960305439073537</v>
      </c>
      <c r="AZ31">
        <v>0.33877149264334183</v>
      </c>
      <c r="BA31">
        <v>0.33524232116882635</v>
      </c>
    </row>
    <row r="32" spans="1:53" hidden="1" x14ac:dyDescent="0.3">
      <c r="A32">
        <v>3</v>
      </c>
      <c r="B32" t="s">
        <v>98</v>
      </c>
      <c r="C32" t="s">
        <v>9</v>
      </c>
      <c r="D32">
        <v>22</v>
      </c>
      <c r="E32">
        <v>6</v>
      </c>
      <c r="F32" t="s">
        <v>77</v>
      </c>
      <c r="G32" t="s">
        <v>72</v>
      </c>
      <c r="H32" t="s">
        <v>72</v>
      </c>
      <c r="I32">
        <v>769</v>
      </c>
      <c r="J32">
        <v>0.33320160761154838</v>
      </c>
      <c r="K32">
        <v>0.46249999999999997</v>
      </c>
      <c r="L32">
        <v>0.38039424759405077</v>
      </c>
      <c r="M32">
        <v>0.22083333333333333</v>
      </c>
      <c r="N32">
        <v>0.14083333333333334</v>
      </c>
      <c r="O32">
        <v>4200</v>
      </c>
      <c r="P32">
        <v>442</v>
      </c>
      <c r="Q32">
        <v>8.0043462513582035</v>
      </c>
      <c r="R32">
        <v>8.6810228802153429</v>
      </c>
      <c r="S32">
        <v>6.2571756601607351</v>
      </c>
      <c r="T32">
        <v>7.8297872340425529</v>
      </c>
      <c r="U32">
        <v>8.5517241379310338</v>
      </c>
      <c r="V32">
        <v>2.1148325358851676</v>
      </c>
      <c r="W32">
        <v>2.1147540983606556</v>
      </c>
      <c r="X32">
        <v>2.0961538461538463</v>
      </c>
      <c r="Y32">
        <v>2.0444444444444443</v>
      </c>
      <c r="Z32">
        <v>2.1379310344827585</v>
      </c>
      <c r="AA32">
        <v>2.7148086124401932E-2</v>
      </c>
      <c r="AB32">
        <v>2.6530191256830597E-2</v>
      </c>
      <c r="AC32">
        <v>2.8552564102564095E-2</v>
      </c>
      <c r="AD32">
        <v>2.6431851851851856E-2</v>
      </c>
      <c r="AE32">
        <v>2.9396264367816095E-2</v>
      </c>
      <c r="AF32">
        <v>53.465865571589518</v>
      </c>
      <c r="AG32">
        <v>55.301518550540635</v>
      </c>
      <c r="AH32">
        <v>52.646635983346542</v>
      </c>
      <c r="AI32">
        <v>52.094334076467447</v>
      </c>
      <c r="AJ32">
        <v>50.122993764042576</v>
      </c>
      <c r="AK32">
        <v>3.1080143540657214E-2</v>
      </c>
      <c r="AL32">
        <v>3.0917213114715337E-2</v>
      </c>
      <c r="AM32">
        <v>3.2989423076890907E-2</v>
      </c>
      <c r="AN32">
        <v>2.7133333333464786E-2</v>
      </c>
      <c r="AO32">
        <v>3.4975862068990705E-2</v>
      </c>
      <c r="AP32">
        <v>0.30450450450450456</v>
      </c>
      <c r="AQ32">
        <v>0.98510558674151294</v>
      </c>
      <c r="AR32">
        <v>99.990571160627127</v>
      </c>
      <c r="AS32">
        <v>101.87792898384353</v>
      </c>
      <c r="AT32">
        <v>102.56583399337158</v>
      </c>
      <c r="AU32">
        <v>100.61263534547237</v>
      </c>
      <c r="AV32">
        <v>90.26479293364261</v>
      </c>
      <c r="AW32">
        <v>1.2214046453805603E-2</v>
      </c>
      <c r="AX32">
        <v>1.7307119705019722E-2</v>
      </c>
      <c r="AY32">
        <v>1.494931155617288E-2</v>
      </c>
      <c r="AZ32">
        <v>1.4301622911619415E-2</v>
      </c>
      <c r="BA32">
        <v>8.6128085768842552E-3</v>
      </c>
    </row>
    <row r="33" spans="1:53" hidden="1" x14ac:dyDescent="0.3">
      <c r="A33">
        <v>3</v>
      </c>
      <c r="B33" t="s">
        <v>98</v>
      </c>
      <c r="C33" t="s">
        <v>9</v>
      </c>
      <c r="D33">
        <v>22</v>
      </c>
      <c r="E33">
        <v>7</v>
      </c>
      <c r="F33" t="s">
        <v>75</v>
      </c>
      <c r="G33" t="s">
        <v>11</v>
      </c>
      <c r="H33" t="s">
        <v>76</v>
      </c>
      <c r="I33">
        <v>769</v>
      </c>
      <c r="J33">
        <v>0.59966666666666657</v>
      </c>
      <c r="K33">
        <v>0.42333333333333334</v>
      </c>
      <c r="L33">
        <v>0.67388888888888898</v>
      </c>
      <c r="M33">
        <v>0.68527777777777787</v>
      </c>
      <c r="N33">
        <v>0.64916666666666667</v>
      </c>
      <c r="O33">
        <v>7343</v>
      </c>
      <c r="P33">
        <v>512</v>
      </c>
      <c r="Q33">
        <v>5.4099746407438714</v>
      </c>
      <c r="R33">
        <v>3.0917874396135265</v>
      </c>
      <c r="S33">
        <v>6.9001029866117403</v>
      </c>
      <c r="T33">
        <v>5.8532563891178899</v>
      </c>
      <c r="U33">
        <v>6.0455486542443069</v>
      </c>
      <c r="V33">
        <v>2.064516129032258</v>
      </c>
      <c r="W33">
        <v>2</v>
      </c>
      <c r="X33">
        <v>2.0615384615384613</v>
      </c>
      <c r="Y33">
        <v>2.0882352941176472</v>
      </c>
      <c r="Z33">
        <v>2.0857142857142859</v>
      </c>
      <c r="AA33">
        <v>2.5191431451612893E-2</v>
      </c>
      <c r="AB33">
        <v>2.6437500000000003E-2</v>
      </c>
      <c r="AC33">
        <v>2.4551923076923065E-2</v>
      </c>
      <c r="AD33">
        <v>2.3706250000000002E-2</v>
      </c>
      <c r="AE33">
        <v>2.6272499999999997E-2</v>
      </c>
      <c r="AF33">
        <v>66.07040907470693</v>
      </c>
      <c r="AG33">
        <v>53.794873804247125</v>
      </c>
      <c r="AH33">
        <v>64.497067623762391</v>
      </c>
      <c r="AI33">
        <v>79.186909131607422</v>
      </c>
      <c r="AJ33">
        <v>62.720962120565481</v>
      </c>
      <c r="AK33">
        <v>2.7306653225790459E-2</v>
      </c>
      <c r="AL33">
        <v>2.6437500000020014E-2</v>
      </c>
      <c r="AM33">
        <v>2.6511538461573555E-2</v>
      </c>
      <c r="AN33">
        <v>2.6526470588083505E-2</v>
      </c>
      <c r="AO33">
        <v>2.9207142857142442E-2</v>
      </c>
      <c r="AP33">
        <v>1.5334645669291338</v>
      </c>
      <c r="AQ33">
        <v>1.955357142857143</v>
      </c>
      <c r="AR33">
        <v>121.72406474402813</v>
      </c>
      <c r="AS33">
        <v>107.58974760952462</v>
      </c>
      <c r="AT33">
        <v>124.6057664084807</v>
      </c>
      <c r="AU33">
        <v>135.50100737380382</v>
      </c>
      <c r="AV33">
        <v>114.83107096283273</v>
      </c>
      <c r="AW33">
        <v>1.4424667162656134E-2</v>
      </c>
      <c r="AX33">
        <v>4.9797693756757312E-3</v>
      </c>
      <c r="AY33">
        <v>1.8378519751607234E-2</v>
      </c>
      <c r="AZ33">
        <v>1.9173214883467453E-2</v>
      </c>
      <c r="BA33">
        <v>1.95328307749906E-2</v>
      </c>
    </row>
    <row r="34" spans="1:53" hidden="1" x14ac:dyDescent="0.3">
      <c r="A34">
        <v>3</v>
      </c>
      <c r="B34" t="s">
        <v>98</v>
      </c>
      <c r="C34" t="s">
        <v>9</v>
      </c>
      <c r="D34">
        <v>22</v>
      </c>
      <c r="E34">
        <v>8</v>
      </c>
      <c r="F34" t="s">
        <v>80</v>
      </c>
      <c r="G34" t="s">
        <v>72</v>
      </c>
      <c r="H34" t="s">
        <v>72</v>
      </c>
      <c r="I34">
        <v>769</v>
      </c>
      <c r="J34">
        <v>1.0717403846153843</v>
      </c>
      <c r="K34">
        <v>1.349722222222222</v>
      </c>
      <c r="L34">
        <v>1.0694444444444444</v>
      </c>
      <c r="M34">
        <v>0.88496794871794882</v>
      </c>
      <c r="N34">
        <v>0.80500000000000005</v>
      </c>
      <c r="O34">
        <v>13429</v>
      </c>
      <c r="P34">
        <v>2087</v>
      </c>
      <c r="Q34">
        <v>11.313492708841547</v>
      </c>
      <c r="R34">
        <v>13.550189582917582</v>
      </c>
      <c r="S34">
        <v>13.074204946996467</v>
      </c>
      <c r="T34">
        <v>9.8907103825136602</v>
      </c>
      <c r="U34">
        <v>9.1467356173238521</v>
      </c>
      <c r="V34">
        <v>2.1209349593495936</v>
      </c>
      <c r="W34">
        <v>2.1218750000000002</v>
      </c>
      <c r="X34">
        <v>2.1449275362318843</v>
      </c>
      <c r="Y34">
        <v>2.0804597701149423</v>
      </c>
      <c r="Z34">
        <v>2.1119402985074629</v>
      </c>
      <c r="AA34">
        <v>2.5213897357723551E-2</v>
      </c>
      <c r="AB34">
        <v>2.4583750000000005E-2</v>
      </c>
      <c r="AC34">
        <v>2.6039190821256039E-2</v>
      </c>
      <c r="AD34">
        <v>2.4152155172413793E-2</v>
      </c>
      <c r="AE34">
        <v>2.4695584577114425E-2</v>
      </c>
      <c r="AF34">
        <v>85.674768872556868</v>
      </c>
      <c r="AG34">
        <v>87.073356154983301</v>
      </c>
      <c r="AH34">
        <v>83.745705048999994</v>
      </c>
      <c r="AI34">
        <v>88.28676901422061</v>
      </c>
      <c r="AJ34">
        <v>89.309920680187261</v>
      </c>
      <c r="AK34">
        <v>2.9942936991855115E-2</v>
      </c>
      <c r="AL34">
        <v>2.9638124999993586E-2</v>
      </c>
      <c r="AM34">
        <v>3.2026449275337945E-2</v>
      </c>
      <c r="AN34">
        <v>2.6683045977075256E-2</v>
      </c>
      <c r="AO34">
        <v>2.7910447761083805E-2</v>
      </c>
      <c r="AP34">
        <v>0.59641901625848948</v>
      </c>
      <c r="AQ34">
        <v>0.67502639438011514</v>
      </c>
      <c r="AR34">
        <v>153.08432812756857</v>
      </c>
      <c r="AS34">
        <v>160.06163825001391</v>
      </c>
      <c r="AT34">
        <v>143.30085949427752</v>
      </c>
      <c r="AU34">
        <v>158.67259308057069</v>
      </c>
      <c r="AV34">
        <v>165.61923502753498</v>
      </c>
      <c r="AW34">
        <v>5.7210375352737722E-2</v>
      </c>
      <c r="AX34">
        <v>8.962747153704588E-2</v>
      </c>
      <c r="AY34">
        <v>7.7118081641895375E-2</v>
      </c>
      <c r="AZ34">
        <v>4.9338699096445365E-2</v>
      </c>
      <c r="BA34">
        <v>3.7397427090506405E-2</v>
      </c>
    </row>
    <row r="35" spans="1:53" hidden="1" x14ac:dyDescent="0.3">
      <c r="A35">
        <v>3</v>
      </c>
      <c r="B35" t="s">
        <v>98</v>
      </c>
      <c r="C35" t="s">
        <v>9</v>
      </c>
      <c r="D35">
        <v>22</v>
      </c>
      <c r="E35">
        <v>9</v>
      </c>
      <c r="F35" t="s">
        <v>103</v>
      </c>
      <c r="G35" t="s">
        <v>10</v>
      </c>
      <c r="H35" t="s">
        <v>72</v>
      </c>
      <c r="I35">
        <v>769</v>
      </c>
      <c r="J35">
        <v>12.94841666666667</v>
      </c>
      <c r="K35">
        <v>13.799444444444445</v>
      </c>
      <c r="L35">
        <v>12.75611111111111</v>
      </c>
      <c r="M35">
        <v>12.522777777777778</v>
      </c>
      <c r="N35">
        <v>12.249166666666667</v>
      </c>
      <c r="O35">
        <v>160411</v>
      </c>
      <c r="P35">
        <v>187519</v>
      </c>
      <c r="Q35">
        <v>85.883155783129212</v>
      </c>
      <c r="R35">
        <v>86.224999999999994</v>
      </c>
      <c r="S35">
        <v>87.333265451583344</v>
      </c>
      <c r="T35">
        <v>85.696797026287086</v>
      </c>
      <c r="U35">
        <v>86.516454458591653</v>
      </c>
      <c r="V35">
        <v>5.7173913043478262</v>
      </c>
      <c r="W35">
        <v>6.3447271612507663</v>
      </c>
      <c r="X35">
        <v>6.4693015537788501</v>
      </c>
      <c r="Y35">
        <v>5.5306708806206002</v>
      </c>
      <c r="Z35">
        <v>5.4845752922946893</v>
      </c>
      <c r="AA35">
        <v>3.0385326883170145E-2</v>
      </c>
      <c r="AB35">
        <v>3.0823333936705603E-2</v>
      </c>
      <c r="AC35">
        <v>3.085552085580796E-2</v>
      </c>
      <c r="AD35">
        <v>3.042028887137772E-2</v>
      </c>
      <c r="AE35">
        <v>2.9582788635968839E-2</v>
      </c>
      <c r="AF35">
        <v>134.41826937184723</v>
      </c>
      <c r="AG35">
        <v>136.62658053012385</v>
      </c>
      <c r="AH35">
        <v>148.07171165120195</v>
      </c>
      <c r="AI35">
        <v>130.85640087727705</v>
      </c>
      <c r="AJ35">
        <v>133.06746158021292</v>
      </c>
      <c r="AK35">
        <v>0.16491675254588906</v>
      </c>
      <c r="AL35">
        <v>0.18679838289393019</v>
      </c>
      <c r="AM35">
        <v>0.1933766103484634</v>
      </c>
      <c r="AN35">
        <v>0.15943036201695301</v>
      </c>
      <c r="AO35">
        <v>0.15345841667840687</v>
      </c>
      <c r="AP35">
        <v>0.88765650791094652</v>
      </c>
      <c r="AQ35">
        <v>1.0033801618856673</v>
      </c>
      <c r="AR35">
        <v>70.17409215487902</v>
      </c>
      <c r="AS35">
        <v>65.948318402947194</v>
      </c>
      <c r="AT35">
        <v>67.331929582001351</v>
      </c>
      <c r="AU35">
        <v>69.776417486799346</v>
      </c>
      <c r="AV35">
        <v>71.46051182639458</v>
      </c>
      <c r="AW35">
        <v>1.904252950515785</v>
      </c>
      <c r="AX35">
        <v>1.8124461096624909</v>
      </c>
      <c r="AY35">
        <v>1.8422956821761198</v>
      </c>
      <c r="AZ35">
        <v>1.9344581888580326</v>
      </c>
      <c r="BA35">
        <v>1.9726909709845333</v>
      </c>
    </row>
    <row r="36" spans="1:53" hidden="1" x14ac:dyDescent="0.3">
      <c r="A36">
        <v>3</v>
      </c>
      <c r="B36" t="s">
        <v>98</v>
      </c>
      <c r="C36" t="s">
        <v>9</v>
      </c>
      <c r="D36">
        <v>22</v>
      </c>
      <c r="E36">
        <v>10</v>
      </c>
      <c r="F36" t="s">
        <v>85</v>
      </c>
      <c r="G36" t="s">
        <v>72</v>
      </c>
      <c r="H36" t="s">
        <v>72</v>
      </c>
      <c r="I36">
        <v>769</v>
      </c>
      <c r="J36">
        <v>0.56166666666666665</v>
      </c>
      <c r="K36">
        <v>0.56166666666666665</v>
      </c>
      <c r="L36">
        <v>0</v>
      </c>
      <c r="M36">
        <v>0</v>
      </c>
      <c r="N36">
        <v>0</v>
      </c>
      <c r="O36">
        <v>2044</v>
      </c>
      <c r="P36">
        <v>1131</v>
      </c>
      <c r="Q36">
        <v>34.450197989643613</v>
      </c>
      <c r="R36">
        <v>36.671239140374944</v>
      </c>
      <c r="S36">
        <v>30.018248175182482</v>
      </c>
      <c r="T36">
        <v>0</v>
      </c>
      <c r="U36">
        <v>0</v>
      </c>
      <c r="V36">
        <v>2.7995049504950495</v>
      </c>
      <c r="W36">
        <v>2.7372013651877132</v>
      </c>
      <c r="X36">
        <v>2.9639639639639639</v>
      </c>
      <c r="Y36">
        <v>0</v>
      </c>
      <c r="Z36">
        <v>0</v>
      </c>
      <c r="AA36">
        <v>3.0001209728115662E-2</v>
      </c>
      <c r="AB36">
        <v>2.9359470989761081E-2</v>
      </c>
      <c r="AC36">
        <v>3.1695168740168735E-2</v>
      </c>
      <c r="AD36">
        <v>0</v>
      </c>
      <c r="AE36">
        <v>0</v>
      </c>
      <c r="AF36">
        <v>76.162611438283193</v>
      </c>
      <c r="AG36">
        <v>69.72530326720252</v>
      </c>
      <c r="AH36">
        <v>93.154785259243837</v>
      </c>
      <c r="AI36">
        <v>0</v>
      </c>
      <c r="AJ36">
        <v>0</v>
      </c>
      <c r="AK36">
        <v>5.9588613861374429E-2</v>
      </c>
      <c r="AL36">
        <v>5.5292832764504335E-2</v>
      </c>
      <c r="AM36">
        <v>7.092792792788738E-2</v>
      </c>
      <c r="AN36">
        <v>0</v>
      </c>
      <c r="AO36">
        <v>0</v>
      </c>
      <c r="AP36">
        <v>0</v>
      </c>
      <c r="AQ36">
        <v>0</v>
      </c>
      <c r="AR36">
        <v>86.005850468760485</v>
      </c>
      <c r="AS36">
        <v>88.39397783694946</v>
      </c>
      <c r="AT36">
        <v>79.702054803180346</v>
      </c>
      <c r="AU36">
        <v>0</v>
      </c>
      <c r="AV36">
        <v>0</v>
      </c>
      <c r="AW36">
        <v>7.2766547013727548E-2</v>
      </c>
      <c r="AX36">
        <v>8.1626193238088937E-2</v>
      </c>
      <c r="AY36">
        <v>5.6920976684988453E-2</v>
      </c>
      <c r="AZ36">
        <v>5.6920976684988453E-2</v>
      </c>
      <c r="BA36">
        <v>5.6920976684988453E-2</v>
      </c>
    </row>
    <row r="37" spans="1:53" hidden="1" x14ac:dyDescent="0.3">
      <c r="A37">
        <v>3</v>
      </c>
      <c r="B37" t="s">
        <v>98</v>
      </c>
      <c r="C37" t="s">
        <v>9</v>
      </c>
      <c r="D37">
        <v>22</v>
      </c>
      <c r="E37">
        <v>11</v>
      </c>
      <c r="F37" t="s">
        <v>87</v>
      </c>
      <c r="G37" t="s">
        <v>11</v>
      </c>
      <c r="H37" t="s">
        <v>72</v>
      </c>
      <c r="I37">
        <v>769</v>
      </c>
      <c r="J37">
        <v>0.53616666666666668</v>
      </c>
      <c r="K37">
        <v>0.61361111111111122</v>
      </c>
      <c r="L37">
        <v>0.52722222222222237</v>
      </c>
      <c r="M37">
        <v>0.50888888888888895</v>
      </c>
      <c r="N37">
        <v>0.41249999999999998</v>
      </c>
      <c r="O37">
        <v>6662</v>
      </c>
      <c r="P37">
        <v>640</v>
      </c>
      <c r="Q37">
        <v>7.2619993191875638</v>
      </c>
      <c r="R37">
        <v>8.056640625</v>
      </c>
      <c r="S37">
        <v>7.3372206025267257</v>
      </c>
      <c r="T37">
        <v>7.9016221873364723</v>
      </c>
      <c r="U37">
        <v>6.1502069781194564</v>
      </c>
      <c r="V37">
        <v>2.112211221122112</v>
      </c>
      <c r="W37">
        <v>2.0886075949367089</v>
      </c>
      <c r="X37">
        <v>2.2205882352941178</v>
      </c>
      <c r="Y37">
        <v>2.0405405405405403</v>
      </c>
      <c r="Z37">
        <v>2.08</v>
      </c>
      <c r="AA37">
        <v>2.5148641364136377E-2</v>
      </c>
      <c r="AB37">
        <v>2.6195253164556967E-2</v>
      </c>
      <c r="AC37">
        <v>2.8109387254901957E-2</v>
      </c>
      <c r="AD37">
        <v>2.4319932432432436E-2</v>
      </c>
      <c r="AE37">
        <v>2.1231500000000004E-2</v>
      </c>
      <c r="AF37">
        <v>84.041042352036911</v>
      </c>
      <c r="AG37">
        <v>73.867292818737653</v>
      </c>
      <c r="AH37">
        <v>86.203510747682472</v>
      </c>
      <c r="AI37">
        <v>84.00916124477169</v>
      </c>
      <c r="AJ37">
        <v>85.711727817509711</v>
      </c>
      <c r="AK37">
        <v>2.8874587458758334E-2</v>
      </c>
      <c r="AL37">
        <v>2.9013291139250802E-2</v>
      </c>
      <c r="AM37">
        <v>3.7378676470572879E-2</v>
      </c>
      <c r="AN37">
        <v>2.5000000000066368E-2</v>
      </c>
      <c r="AO37">
        <v>2.3246000000108326E-2</v>
      </c>
      <c r="AP37">
        <v>0.67224988682661824</v>
      </c>
      <c r="AQ37">
        <v>0.76337114492052405</v>
      </c>
      <c r="AR37">
        <v>144.60865287645453</v>
      </c>
      <c r="AS37">
        <v>137.93275997750175</v>
      </c>
      <c r="AT37">
        <v>134.10626033073871</v>
      </c>
      <c r="AU37">
        <v>144.40966065893963</v>
      </c>
      <c r="AV37">
        <v>161.49967050742998</v>
      </c>
      <c r="AW37">
        <v>1.8252772398087702E-2</v>
      </c>
      <c r="AX37">
        <v>2.6287211544438235E-2</v>
      </c>
      <c r="AY37">
        <v>1.902973323056531E-2</v>
      </c>
      <c r="AZ37">
        <v>2.0727156548250039E-2</v>
      </c>
      <c r="BA37">
        <v>1.4076771162574348E-2</v>
      </c>
    </row>
    <row r="38" spans="1:53" hidden="1" x14ac:dyDescent="0.3">
      <c r="A38">
        <v>3</v>
      </c>
      <c r="B38" t="s">
        <v>98</v>
      </c>
      <c r="C38" t="s">
        <v>9</v>
      </c>
      <c r="D38">
        <v>22</v>
      </c>
      <c r="E38">
        <v>12</v>
      </c>
      <c r="F38" t="s">
        <v>105</v>
      </c>
      <c r="G38" t="s">
        <v>72</v>
      </c>
      <c r="H38" t="s">
        <v>72</v>
      </c>
      <c r="I38">
        <v>769</v>
      </c>
      <c r="J38">
        <v>0.13349253731343286</v>
      </c>
      <c r="K38">
        <v>0.20416666666666664</v>
      </c>
      <c r="L38">
        <v>0.10997512437810947</v>
      </c>
      <c r="M38">
        <v>9.5277777777777795E-2</v>
      </c>
      <c r="N38">
        <v>0.10666666666666666</v>
      </c>
      <c r="O38">
        <v>1730</v>
      </c>
      <c r="P38">
        <v>196</v>
      </c>
      <c r="Q38">
        <v>9.0322580645161281</v>
      </c>
      <c r="R38">
        <v>14.338919925512103</v>
      </c>
      <c r="S38">
        <v>12.095400340715502</v>
      </c>
      <c r="T38">
        <v>5.078125</v>
      </c>
      <c r="U38">
        <v>2.9498525073746311</v>
      </c>
      <c r="V38">
        <v>2.4197530864197532</v>
      </c>
      <c r="W38">
        <v>2.5666666666666669</v>
      </c>
      <c r="X38">
        <v>2.5357142857142856</v>
      </c>
      <c r="Y38">
        <v>2.1666666666666665</v>
      </c>
      <c r="Z38">
        <v>2</v>
      </c>
      <c r="AA38">
        <v>3.3007201646090542E-2</v>
      </c>
      <c r="AB38">
        <v>3.2744027777777782E-2</v>
      </c>
      <c r="AC38">
        <v>3.263705357142857E-2</v>
      </c>
      <c r="AD38">
        <v>3.2893750000000006E-2</v>
      </c>
      <c r="AE38">
        <v>3.6430000000000004E-2</v>
      </c>
      <c r="AF38">
        <v>49.727364907672289</v>
      </c>
      <c r="AG38">
        <v>54.27778585080933</v>
      </c>
      <c r="AH38">
        <v>51.892922094492185</v>
      </c>
      <c r="AI38">
        <v>51.185512973697321</v>
      </c>
      <c r="AJ38">
        <v>28.914287710833612</v>
      </c>
      <c r="AK38">
        <v>5.1638271604909636E-2</v>
      </c>
      <c r="AL38">
        <v>5.7963333333346627E-2</v>
      </c>
      <c r="AM38">
        <v>5.6330357142867014E-2</v>
      </c>
      <c r="AN38">
        <v>4.0320833333225892E-2</v>
      </c>
      <c r="AO38">
        <v>3.643000000010943E-2</v>
      </c>
      <c r="AP38">
        <v>0.52244897959183678</v>
      </c>
      <c r="AQ38">
        <v>0.20572348005976326</v>
      </c>
      <c r="AR38">
        <v>77.955430235227638</v>
      </c>
      <c r="AS38">
        <v>75.249743122203625</v>
      </c>
      <c r="AT38">
        <v>85.306261464577545</v>
      </c>
      <c r="AU38">
        <v>83.634351587114622</v>
      </c>
      <c r="AV38">
        <v>57.8285754213491</v>
      </c>
      <c r="AW38">
        <v>5.1795500289572019E-3</v>
      </c>
      <c r="AX38">
        <v>1.1238718433952018E-2</v>
      </c>
      <c r="AY38">
        <v>1.2061458818798075E-2</v>
      </c>
      <c r="AZ38">
        <v>8.7777219660956137E-3</v>
      </c>
      <c r="BA38">
        <v>1.9116539086708106E-3</v>
      </c>
    </row>
    <row r="39" spans="1:53" hidden="1" x14ac:dyDescent="0.3">
      <c r="A39">
        <v>3</v>
      </c>
      <c r="B39" t="s">
        <v>98</v>
      </c>
      <c r="C39" t="s">
        <v>9</v>
      </c>
      <c r="D39">
        <v>22</v>
      </c>
      <c r="E39">
        <v>13</v>
      </c>
      <c r="F39" t="s">
        <v>90</v>
      </c>
      <c r="G39" t="s">
        <v>11</v>
      </c>
      <c r="H39" t="s">
        <v>76</v>
      </c>
      <c r="I39">
        <v>769</v>
      </c>
      <c r="J39">
        <v>0.86008333333333342</v>
      </c>
      <c r="K39">
        <v>0</v>
      </c>
      <c r="L39">
        <v>1.2527777777777778</v>
      </c>
      <c r="M39">
        <v>1.2925000000000002</v>
      </c>
      <c r="N39">
        <v>0.96499999999999997</v>
      </c>
      <c r="O39">
        <v>10453</v>
      </c>
      <c r="P39">
        <v>3737</v>
      </c>
      <c r="Q39">
        <v>27.115077637498185</v>
      </c>
      <c r="R39">
        <v>0</v>
      </c>
      <c r="S39">
        <v>37.312252964426875</v>
      </c>
      <c r="T39">
        <v>26.582278481012654</v>
      </c>
      <c r="U39">
        <v>25.024061597690089</v>
      </c>
      <c r="V39">
        <v>2.8439878234398783</v>
      </c>
      <c r="W39">
        <v>0</v>
      </c>
      <c r="X39">
        <v>4.72</v>
      </c>
      <c r="Y39">
        <v>2.8120950323974081</v>
      </c>
      <c r="Z39">
        <v>2.5806451612903225</v>
      </c>
      <c r="AA39">
        <v>2.7467435893532028E-2</v>
      </c>
      <c r="AB39">
        <v>0</v>
      </c>
      <c r="AC39">
        <v>2.6404515406162468E-2</v>
      </c>
      <c r="AD39">
        <v>2.6864325005298274E-2</v>
      </c>
      <c r="AE39">
        <v>2.7070347394540933E-2</v>
      </c>
      <c r="AF39">
        <v>128.69772487150291</v>
      </c>
      <c r="AG39">
        <v>0</v>
      </c>
      <c r="AH39">
        <v>144.260988232221</v>
      </c>
      <c r="AI39">
        <v>134.01878272237116</v>
      </c>
      <c r="AJ39">
        <v>120.02440623113462</v>
      </c>
      <c r="AK39">
        <v>5.3407382039565042E-2</v>
      </c>
      <c r="AL39">
        <v>0</v>
      </c>
      <c r="AM39">
        <v>6.5220499999923048E-2</v>
      </c>
      <c r="AN39">
        <v>5.4151187904979643E-2</v>
      </c>
      <c r="AO39">
        <v>4.8347146401978777E-2</v>
      </c>
      <c r="AP39">
        <v>65535</v>
      </c>
      <c r="AQ39">
        <v>0</v>
      </c>
      <c r="AR39">
        <v>134.84423636102611</v>
      </c>
      <c r="AS39">
        <v>0</v>
      </c>
      <c r="AT39">
        <v>134.41930568761438</v>
      </c>
      <c r="AU39">
        <v>134.02238174698527</v>
      </c>
      <c r="AV39">
        <v>139.71291279317654</v>
      </c>
      <c r="AW39">
        <v>0.12034653537574046</v>
      </c>
      <c r="AX39">
        <v>1.9116539086708106E-3</v>
      </c>
      <c r="AY39">
        <v>0.11285092759230572</v>
      </c>
      <c r="AZ39">
        <v>0.12977844115209902</v>
      </c>
      <c r="BA39">
        <v>0.1124333358200723</v>
      </c>
    </row>
    <row r="40" spans="1:53" hidden="1" x14ac:dyDescent="0.3">
      <c r="A40">
        <v>3</v>
      </c>
      <c r="B40" t="s">
        <v>98</v>
      </c>
      <c r="C40" t="s">
        <v>9</v>
      </c>
      <c r="D40">
        <v>22</v>
      </c>
      <c r="E40">
        <v>14</v>
      </c>
      <c r="F40" t="s">
        <v>108</v>
      </c>
      <c r="G40" t="s">
        <v>72</v>
      </c>
      <c r="H40" t="s">
        <v>76</v>
      </c>
      <c r="I40">
        <v>769</v>
      </c>
      <c r="J40">
        <v>0.21883928571428574</v>
      </c>
      <c r="K40">
        <v>0.23947916666666669</v>
      </c>
      <c r="L40">
        <v>9.5000000000000001E-2</v>
      </c>
      <c r="M40">
        <v>0</v>
      </c>
      <c r="N40">
        <v>0</v>
      </c>
      <c r="O40">
        <v>1031</v>
      </c>
      <c r="P40">
        <v>105</v>
      </c>
      <c r="Q40">
        <v>6.7961165048543686</v>
      </c>
      <c r="R40">
        <v>5.4838709677419359</v>
      </c>
      <c r="S40">
        <v>8.7804878048780477</v>
      </c>
      <c r="T40">
        <v>0</v>
      </c>
      <c r="U40">
        <v>0</v>
      </c>
      <c r="V40">
        <v>2.1</v>
      </c>
      <c r="W40">
        <v>2.125</v>
      </c>
      <c r="X40">
        <v>2.0769230769230771</v>
      </c>
      <c r="Y40">
        <v>0</v>
      </c>
      <c r="Z40">
        <v>0</v>
      </c>
      <c r="AA40">
        <v>2.4021999999999998E-2</v>
      </c>
      <c r="AB40">
        <v>2.7665277777777775E-2</v>
      </c>
      <c r="AC40">
        <v>2.0658974358974361E-2</v>
      </c>
      <c r="AD40">
        <v>0</v>
      </c>
      <c r="AE40">
        <v>0</v>
      </c>
      <c r="AF40">
        <v>98.808284902539526</v>
      </c>
      <c r="AG40">
        <v>95.285438066027339</v>
      </c>
      <c r="AH40">
        <v>102.06014352085846</v>
      </c>
      <c r="AI40">
        <v>0</v>
      </c>
      <c r="AJ40">
        <v>0</v>
      </c>
      <c r="AK40">
        <v>2.8472999999937302E-2</v>
      </c>
      <c r="AL40">
        <v>3.2410416666620957E-2</v>
      </c>
      <c r="AM40">
        <v>2.4838461538383153E-2</v>
      </c>
      <c r="AN40">
        <v>0</v>
      </c>
      <c r="AO40">
        <v>0</v>
      </c>
      <c r="AP40">
        <v>0</v>
      </c>
      <c r="AQ40">
        <v>0</v>
      </c>
      <c r="AR40">
        <v>158.0459746900498</v>
      </c>
      <c r="AS40">
        <v>124.65350106679472</v>
      </c>
      <c r="AT40">
        <v>188.86979649613141</v>
      </c>
      <c r="AU40">
        <v>0</v>
      </c>
      <c r="AV40">
        <v>0</v>
      </c>
      <c r="AW40">
        <v>8.451524308895406E-3</v>
      </c>
      <c r="AX40">
        <v>7.3249805765931708E-3</v>
      </c>
      <c r="AY40">
        <v>1.1101639372681374E-2</v>
      </c>
      <c r="AZ40">
        <v>1.1101639372681374E-2</v>
      </c>
      <c r="BA40">
        <v>1.1101639372681374E-2</v>
      </c>
    </row>
    <row r="41" spans="1:53" hidden="1" x14ac:dyDescent="0.3">
      <c r="A41">
        <v>3</v>
      </c>
      <c r="B41" t="s">
        <v>98</v>
      </c>
      <c r="C41" t="s">
        <v>9</v>
      </c>
      <c r="D41">
        <v>22</v>
      </c>
      <c r="E41">
        <v>15</v>
      </c>
      <c r="F41" t="s">
        <v>116</v>
      </c>
      <c r="G41" t="s">
        <v>11</v>
      </c>
      <c r="H41" t="s">
        <v>72</v>
      </c>
      <c r="I41">
        <v>769</v>
      </c>
      <c r="J41">
        <v>1.4203858805668017</v>
      </c>
      <c r="K41">
        <v>1.8286111111111112</v>
      </c>
      <c r="L41">
        <v>1.3638888888888887</v>
      </c>
      <c r="M41">
        <v>1.2326751574448942</v>
      </c>
      <c r="N41">
        <v>0.92833333333333323</v>
      </c>
      <c r="O41">
        <v>17456</v>
      </c>
      <c r="P41">
        <v>4256</v>
      </c>
      <c r="Q41">
        <v>17.827671427973023</v>
      </c>
      <c r="R41">
        <v>20.920794850265885</v>
      </c>
      <c r="S41">
        <v>20.218002812939524</v>
      </c>
      <c r="T41">
        <v>15.758468335787922</v>
      </c>
      <c r="U41">
        <v>14.792746113989638</v>
      </c>
      <c r="V41">
        <v>2.4473835537665325</v>
      </c>
      <c r="W41">
        <v>2.4629324546952223</v>
      </c>
      <c r="X41">
        <v>2.4364406779661016</v>
      </c>
      <c r="Y41">
        <v>2.4083601286173635</v>
      </c>
      <c r="Z41">
        <v>2.3991596638655461</v>
      </c>
      <c r="AA41">
        <v>2.877667222185834E-2</v>
      </c>
      <c r="AB41">
        <v>3.0073057386051601E-2</v>
      </c>
      <c r="AC41">
        <v>2.7179330357142845E-2</v>
      </c>
      <c r="AD41">
        <v>2.8514561833307805E-2</v>
      </c>
      <c r="AE41">
        <v>2.8138084733893558E-2</v>
      </c>
      <c r="AF41">
        <v>74.873109348955367</v>
      </c>
      <c r="AG41">
        <v>67.066191237062128</v>
      </c>
      <c r="AH41">
        <v>89.488253802989831</v>
      </c>
      <c r="AI41">
        <v>73.603915263221722</v>
      </c>
      <c r="AJ41">
        <v>65.929836427167331</v>
      </c>
      <c r="AK41">
        <v>4.4587320299020745E-2</v>
      </c>
      <c r="AL41">
        <v>4.7812273476113908E-2</v>
      </c>
      <c r="AM41">
        <v>4.3491419491518989E-2</v>
      </c>
      <c r="AN41">
        <v>4.1545337620568293E-2</v>
      </c>
      <c r="AO41">
        <v>3.997920168065687E-2</v>
      </c>
      <c r="AP41">
        <v>0.50767127449491101</v>
      </c>
      <c r="AQ41">
        <v>0.70708336943525052</v>
      </c>
      <c r="AR41">
        <v>110.67828278793962</v>
      </c>
      <c r="AS41">
        <v>99.266050122502463</v>
      </c>
      <c r="AT41">
        <v>138.94768688107646</v>
      </c>
      <c r="AU41">
        <v>105.18377870954454</v>
      </c>
      <c r="AV41">
        <v>99.084476937664689</v>
      </c>
      <c r="AW41">
        <v>0.10113921225447596</v>
      </c>
      <c r="AX41">
        <v>0.16894677785442855</v>
      </c>
      <c r="AY41">
        <v>0.13155760299817548</v>
      </c>
      <c r="AZ41">
        <v>8.7419167487310601E-2</v>
      </c>
      <c r="BA41">
        <v>6.7143108143623981E-2</v>
      </c>
    </row>
    <row r="42" spans="1:53" hidden="1" x14ac:dyDescent="0.3">
      <c r="A42">
        <v>4</v>
      </c>
      <c r="B42" t="s">
        <v>110</v>
      </c>
      <c r="C42" t="s">
        <v>9</v>
      </c>
      <c r="D42">
        <v>21</v>
      </c>
      <c r="E42">
        <v>1</v>
      </c>
      <c r="F42" t="s">
        <v>111</v>
      </c>
      <c r="G42" t="s">
        <v>10</v>
      </c>
      <c r="H42" t="s">
        <v>10</v>
      </c>
      <c r="I42">
        <v>344</v>
      </c>
      <c r="J42">
        <v>23.074791249072334</v>
      </c>
      <c r="K42">
        <v>22.696666666666669</v>
      </c>
      <c r="L42">
        <v>22.489444444444445</v>
      </c>
      <c r="M42">
        <v>23.325203488372097</v>
      </c>
      <c r="N42">
        <v>24.144379970673029</v>
      </c>
      <c r="O42">
        <v>331099</v>
      </c>
      <c r="P42">
        <v>371730</v>
      </c>
      <c r="Q42">
        <v>97.124134849779352</v>
      </c>
      <c r="R42">
        <v>96.644008316253561</v>
      </c>
      <c r="S42">
        <v>96.582226021187864</v>
      </c>
      <c r="T42">
        <v>97.427421850820181</v>
      </c>
      <c r="U42">
        <v>97.780114634371813</v>
      </c>
      <c r="V42">
        <v>26.341411564625851</v>
      </c>
      <c r="W42">
        <v>23.627613554434031</v>
      </c>
      <c r="X42">
        <v>22.741463414634147</v>
      </c>
      <c r="Y42">
        <v>28.200286635614475</v>
      </c>
      <c r="Z42">
        <v>32.273073989321126</v>
      </c>
      <c r="AA42">
        <v>3.4549795571560647E-2</v>
      </c>
      <c r="AB42">
        <v>3.3797685819425445E-2</v>
      </c>
      <c r="AC42">
        <v>3.4545303142113591E-2</v>
      </c>
      <c r="AD42">
        <v>3.4662335632834697E-2</v>
      </c>
      <c r="AE42">
        <v>3.4340758078912771E-2</v>
      </c>
      <c r="AF42">
        <v>311.48851502308469</v>
      </c>
      <c r="AG42">
        <v>295.01081464220374</v>
      </c>
      <c r="AH42">
        <v>301.97568360522098</v>
      </c>
      <c r="AI42">
        <v>317.89130700593421</v>
      </c>
      <c r="AJ42">
        <v>333.12198983331115</v>
      </c>
      <c r="AK42">
        <v>0.94762096442744426</v>
      </c>
      <c r="AL42">
        <v>0.82434172674837602</v>
      </c>
      <c r="AM42">
        <v>0.81982778963415304</v>
      </c>
      <c r="AN42">
        <v>1.0232473486205784</v>
      </c>
      <c r="AO42">
        <v>1.1581843630816049</v>
      </c>
      <c r="AP42">
        <v>1.0637852828905725</v>
      </c>
      <c r="AQ42">
        <v>1.0117555794498974</v>
      </c>
      <c r="AR42">
        <v>51.704249307748668</v>
      </c>
      <c r="AS42">
        <v>51.712766961530164</v>
      </c>
      <c r="AT42">
        <v>57.879690613144412</v>
      </c>
      <c r="AU42">
        <v>49.935434849105128</v>
      </c>
      <c r="AV42">
        <v>49.476521907290511</v>
      </c>
      <c r="AW42">
        <v>0.80653572383160643</v>
      </c>
      <c r="AX42">
        <v>0.7707042907794498</v>
      </c>
      <c r="AY42">
        <v>0.91178570589657104</v>
      </c>
      <c r="AZ42">
        <v>0.77559490991872204</v>
      </c>
      <c r="BA42">
        <v>0.72897607761576755</v>
      </c>
    </row>
    <row r="43" spans="1:53" hidden="1" x14ac:dyDescent="0.3">
      <c r="A43">
        <v>4</v>
      </c>
      <c r="B43" t="s">
        <v>110</v>
      </c>
      <c r="C43" t="s">
        <v>9</v>
      </c>
      <c r="D43">
        <v>21</v>
      </c>
      <c r="E43">
        <v>2</v>
      </c>
      <c r="F43" t="s">
        <v>99</v>
      </c>
      <c r="G43" t="s">
        <v>10</v>
      </c>
      <c r="H43" t="s">
        <v>10</v>
      </c>
      <c r="I43">
        <v>344</v>
      </c>
      <c r="J43">
        <v>8.5223863636363646</v>
      </c>
      <c r="K43">
        <v>6.9969444444444449</v>
      </c>
      <c r="L43">
        <v>6.4241666666666655</v>
      </c>
      <c r="M43">
        <v>10.053750000000003</v>
      </c>
      <c r="N43">
        <v>11.660833333333333</v>
      </c>
      <c r="O43">
        <v>118591</v>
      </c>
      <c r="P43">
        <v>116517</v>
      </c>
      <c r="Q43">
        <v>80.141000068780528</v>
      </c>
      <c r="R43">
        <v>78.811852704257774</v>
      </c>
      <c r="S43">
        <v>69.067509595845564</v>
      </c>
      <c r="T43">
        <v>79.498543750791441</v>
      </c>
      <c r="U43">
        <v>82.206645898234683</v>
      </c>
      <c r="V43">
        <v>5.842794102898405</v>
      </c>
      <c r="W43">
        <v>5.6252566735112932</v>
      </c>
      <c r="X43">
        <v>4.3746871648194494</v>
      </c>
      <c r="Y43">
        <v>5.5392589325099246</v>
      </c>
      <c r="Z43">
        <v>6.0884445298980969</v>
      </c>
      <c r="AA43">
        <v>2.5609423644000876E-2</v>
      </c>
      <c r="AB43">
        <v>2.5083254639123854E-2</v>
      </c>
      <c r="AC43">
        <v>2.314918312519686E-2</v>
      </c>
      <c r="AD43">
        <v>2.6050852564940226E-2</v>
      </c>
      <c r="AE43">
        <v>2.62107886147908E-2</v>
      </c>
      <c r="AF43">
        <v>230.34334584898946</v>
      </c>
      <c r="AG43">
        <v>217.778220412086</v>
      </c>
      <c r="AH43">
        <v>198.39840054561844</v>
      </c>
      <c r="AI43">
        <v>223.66431811836858</v>
      </c>
      <c r="AJ43">
        <v>242.86892454615153</v>
      </c>
      <c r="AK43">
        <v>0.15391102948549679</v>
      </c>
      <c r="AL43">
        <v>0.1411576830937715</v>
      </c>
      <c r="AM43">
        <v>0.10129479799785342</v>
      </c>
      <c r="AN43">
        <v>0.14586864799294683</v>
      </c>
      <c r="AO43">
        <v>0.16376520861370586</v>
      </c>
      <c r="AP43">
        <v>1.6665608003493586</v>
      </c>
      <c r="AQ43">
        <v>1.043074652828121</v>
      </c>
      <c r="AR43">
        <v>146.28096856136784</v>
      </c>
      <c r="AS43">
        <v>145.40852929695083</v>
      </c>
      <c r="AT43">
        <v>180.23769581259756</v>
      </c>
      <c r="AU43">
        <v>143.43563288381495</v>
      </c>
      <c r="AV43">
        <v>141.60280206937256</v>
      </c>
      <c r="AW43">
        <v>1.1398992156925218</v>
      </c>
      <c r="AX43">
        <v>0.81268505133432756</v>
      </c>
      <c r="AY43">
        <v>0.77732340039829695</v>
      </c>
      <c r="AZ43">
        <v>1.2607742636097405</v>
      </c>
      <c r="BA43">
        <v>1.4457047794121634</v>
      </c>
    </row>
    <row r="44" spans="1:53" hidden="1" x14ac:dyDescent="0.3">
      <c r="A44">
        <v>4</v>
      </c>
      <c r="B44" t="s">
        <v>110</v>
      </c>
      <c r="C44" t="s">
        <v>9</v>
      </c>
      <c r="D44">
        <v>21</v>
      </c>
      <c r="E44">
        <v>3</v>
      </c>
      <c r="F44" t="s">
        <v>74</v>
      </c>
      <c r="G44" t="s">
        <v>11</v>
      </c>
      <c r="H44" t="s">
        <v>82</v>
      </c>
      <c r="I44">
        <v>344</v>
      </c>
      <c r="J44">
        <v>0.34949337121212115</v>
      </c>
      <c r="K44">
        <v>0.75861111111111112</v>
      </c>
      <c r="L44">
        <v>0.28222222222222221</v>
      </c>
      <c r="M44">
        <v>0.14369791666666668</v>
      </c>
      <c r="N44">
        <v>0.14541666666666664</v>
      </c>
      <c r="O44">
        <v>4962</v>
      </c>
      <c r="P44">
        <v>643</v>
      </c>
      <c r="Q44">
        <v>12.07511737089202</v>
      </c>
      <c r="R44">
        <v>17.69876148621654</v>
      </c>
      <c r="S44">
        <v>6.1696658097686372</v>
      </c>
      <c r="T44">
        <v>10.230547550432277</v>
      </c>
      <c r="U44">
        <v>7.5289575289575295</v>
      </c>
      <c r="V44">
        <v>2.3381818181818184</v>
      </c>
      <c r="W44">
        <v>2.331578947368421</v>
      </c>
      <c r="X44">
        <v>2.25</v>
      </c>
      <c r="Y44">
        <v>2.7307692307692308</v>
      </c>
      <c r="Z44">
        <v>2.1666666666666665</v>
      </c>
      <c r="AA44">
        <v>2.4983075757575759E-2</v>
      </c>
      <c r="AB44">
        <v>2.6967824561403512E-2</v>
      </c>
      <c r="AC44">
        <v>2.3526562500000001E-2</v>
      </c>
      <c r="AD44">
        <v>1.8891698717948716E-2</v>
      </c>
      <c r="AE44">
        <v>1.831805555555556E-2</v>
      </c>
      <c r="AF44">
        <v>100.70984521295773</v>
      </c>
      <c r="AG44">
        <v>85.68794040382609</v>
      </c>
      <c r="AH44">
        <v>99.302524397175517</v>
      </c>
      <c r="AI44">
        <v>177.42665805309338</v>
      </c>
      <c r="AJ44">
        <v>147.47341868627225</v>
      </c>
      <c r="AK44">
        <v>3.497163636359045E-2</v>
      </c>
      <c r="AL44">
        <v>3.7027105263160956E-2</v>
      </c>
      <c r="AM44">
        <v>3.1523437500013074E-2</v>
      </c>
      <c r="AN44">
        <v>3.8428846153657596E-2</v>
      </c>
      <c r="AO44">
        <v>2.2302777777238388E-2</v>
      </c>
      <c r="AP44">
        <v>0.1916880263639692</v>
      </c>
      <c r="AQ44">
        <v>0.42539459808082836</v>
      </c>
      <c r="AR44">
        <v>145.47107363457911</v>
      </c>
      <c r="AS44">
        <v>121.33683946398941</v>
      </c>
      <c r="AT44">
        <v>170.68868779279319</v>
      </c>
      <c r="AU44">
        <v>208.50082021895662</v>
      </c>
      <c r="AV44">
        <v>229.39331977068625</v>
      </c>
      <c r="AW44">
        <v>1.5847778891143475E-2</v>
      </c>
      <c r="AX44">
        <v>5.4506051885831221E-2</v>
      </c>
      <c r="AY44">
        <v>9.380560822105314E-3</v>
      </c>
      <c r="AZ44">
        <v>7.484001256218396E-3</v>
      </c>
      <c r="BA44">
        <v>5.1082524542066798E-3</v>
      </c>
    </row>
    <row r="45" spans="1:53" hidden="1" x14ac:dyDescent="0.3">
      <c r="A45">
        <v>4</v>
      </c>
      <c r="B45" t="s">
        <v>110</v>
      </c>
      <c r="C45" t="s">
        <v>9</v>
      </c>
      <c r="D45">
        <v>21</v>
      </c>
      <c r="E45">
        <v>4</v>
      </c>
      <c r="F45" t="s">
        <v>101</v>
      </c>
      <c r="G45" t="s">
        <v>72</v>
      </c>
      <c r="H45" t="s">
        <v>72</v>
      </c>
      <c r="I45">
        <v>344</v>
      </c>
      <c r="J45">
        <v>1.8256818181818184</v>
      </c>
      <c r="K45">
        <v>1.7188888888888891</v>
      </c>
      <c r="L45">
        <v>1.5525</v>
      </c>
      <c r="M45">
        <v>2.096111111111111</v>
      </c>
      <c r="N45">
        <v>1.9900000000000002</v>
      </c>
      <c r="O45">
        <v>25744</v>
      </c>
      <c r="P45">
        <v>7998</v>
      </c>
      <c r="Q45">
        <v>27.683361600498422</v>
      </c>
      <c r="R45">
        <v>27.406082289803219</v>
      </c>
      <c r="S45">
        <v>21.703056768558952</v>
      </c>
      <c r="T45">
        <v>29.890363531448354</v>
      </c>
      <c r="U45">
        <v>30.094447624499143</v>
      </c>
      <c r="V45">
        <v>2.6659999999999999</v>
      </c>
      <c r="W45">
        <v>2.6143344709897609</v>
      </c>
      <c r="X45">
        <v>2.4788029925187032</v>
      </c>
      <c r="Y45">
        <v>2.7191601049868765</v>
      </c>
      <c r="Z45">
        <v>2.713548387096774</v>
      </c>
      <c r="AA45">
        <v>2.9783592323833635E-2</v>
      </c>
      <c r="AB45">
        <v>3.0258082642613364E-2</v>
      </c>
      <c r="AC45">
        <v>2.8266697838736497E-2</v>
      </c>
      <c r="AD45">
        <v>2.9996425378172455E-2</v>
      </c>
      <c r="AE45">
        <v>2.979627132616482E-2</v>
      </c>
      <c r="AF45">
        <v>62.951635080096629</v>
      </c>
      <c r="AG45">
        <v>63.533979289395802</v>
      </c>
      <c r="AH45">
        <v>66.146214977514433</v>
      </c>
      <c r="AI45">
        <v>62.675252834375357</v>
      </c>
      <c r="AJ45">
        <v>61.074436032713962</v>
      </c>
      <c r="AK45">
        <v>5.4580516666670215E-2</v>
      </c>
      <c r="AL45">
        <v>5.4957679180888716E-2</v>
      </c>
      <c r="AM45">
        <v>4.5862219451367099E-2</v>
      </c>
      <c r="AN45">
        <v>5.6251443569548608E-2</v>
      </c>
      <c r="AO45">
        <v>5.673322580644679E-2</v>
      </c>
      <c r="AP45">
        <v>1.1577246283128635</v>
      </c>
      <c r="AQ45">
        <v>1.0980937481785262</v>
      </c>
      <c r="AR45">
        <v>85.717288572318651</v>
      </c>
      <c r="AS45">
        <v>88.161410637474376</v>
      </c>
      <c r="AT45">
        <v>96.322620980204633</v>
      </c>
      <c r="AU45">
        <v>80.651115032844089</v>
      </c>
      <c r="AV45">
        <v>84.686007913668689</v>
      </c>
      <c r="AW45">
        <v>0.1715620609271149</v>
      </c>
      <c r="AX45">
        <v>0.16286533825525726</v>
      </c>
      <c r="AY45">
        <v>0.11218547902213374</v>
      </c>
      <c r="AZ45">
        <v>0.21208731829725166</v>
      </c>
      <c r="BA45">
        <v>0.21568189375270572</v>
      </c>
    </row>
    <row r="46" spans="1:53" hidden="1" x14ac:dyDescent="0.3">
      <c r="A46">
        <v>4</v>
      </c>
      <c r="B46" t="s">
        <v>110</v>
      </c>
      <c r="C46" t="s">
        <v>9</v>
      </c>
      <c r="D46">
        <v>21</v>
      </c>
      <c r="E46">
        <v>5</v>
      </c>
      <c r="F46" t="s">
        <v>77</v>
      </c>
      <c r="G46" t="s">
        <v>72</v>
      </c>
      <c r="H46" t="s">
        <v>72</v>
      </c>
      <c r="I46">
        <v>344</v>
      </c>
      <c r="J46">
        <v>0.23134868790539526</v>
      </c>
      <c r="K46">
        <v>0.25555555555555559</v>
      </c>
      <c r="L46">
        <v>0.20671626984126981</v>
      </c>
      <c r="M46">
        <v>0.2962405968676779</v>
      </c>
      <c r="N46">
        <v>0.13464915008291875</v>
      </c>
      <c r="O46">
        <v>5145</v>
      </c>
      <c r="P46">
        <v>1502</v>
      </c>
      <c r="Q46">
        <v>23.132604343138766</v>
      </c>
      <c r="R46">
        <v>3.3986928104575163</v>
      </c>
      <c r="S46">
        <v>3.0560271646859083</v>
      </c>
      <c r="T46">
        <v>40.883534136546182</v>
      </c>
      <c r="U46">
        <v>4.8913043478260869</v>
      </c>
      <c r="V46">
        <v>3.3828828828828827</v>
      </c>
      <c r="W46">
        <v>2</v>
      </c>
      <c r="X46">
        <v>2</v>
      </c>
      <c r="Y46">
        <v>3.728937728937729</v>
      </c>
      <c r="Z46">
        <v>2.25</v>
      </c>
      <c r="AA46">
        <v>3.1146618818548955E-2</v>
      </c>
      <c r="AB46">
        <v>3.2461538461538472E-2</v>
      </c>
      <c r="AC46">
        <v>2.8761111111111112E-2</v>
      </c>
      <c r="AD46">
        <v>3.2170414981933231E-2</v>
      </c>
      <c r="AE46">
        <v>2.7006249999999999E-2</v>
      </c>
      <c r="AF46">
        <v>113.14491392754995</v>
      </c>
      <c r="AG46">
        <v>38.459297713988512</v>
      </c>
      <c r="AH46">
        <v>49.969748485547633</v>
      </c>
      <c r="AI46">
        <v>126.71282418326423</v>
      </c>
      <c r="AJ46">
        <v>65.591666955058187</v>
      </c>
      <c r="AK46">
        <v>8.5283220720647535E-2</v>
      </c>
      <c r="AL46">
        <v>3.2461538461529486E-2</v>
      </c>
      <c r="AM46">
        <v>2.8761111110927433E-2</v>
      </c>
      <c r="AN46">
        <v>0.10105421245420335</v>
      </c>
      <c r="AO46">
        <v>3.233749999996386E-2</v>
      </c>
      <c r="AP46">
        <v>0.5268879785853342</v>
      </c>
      <c r="AQ46">
        <v>1.4391722408026757</v>
      </c>
      <c r="AR46">
        <v>89.625646289012536</v>
      </c>
      <c r="AS46">
        <v>76.918595428043119</v>
      </c>
      <c r="AT46">
        <v>99.93949697349305</v>
      </c>
      <c r="AU46">
        <v>85.238708673376507</v>
      </c>
      <c r="AV46">
        <v>96.341529209748259</v>
      </c>
      <c r="AW46">
        <v>2.5801263991719656E-2</v>
      </c>
      <c r="AX46">
        <v>4.2687309286236668E-3</v>
      </c>
      <c r="AY46">
        <v>4.4884612881435056E-3</v>
      </c>
      <c r="AZ46">
        <v>8.3688644766012524E-2</v>
      </c>
      <c r="BA46">
        <v>5.05738530819453E-3</v>
      </c>
    </row>
    <row r="47" spans="1:53" hidden="1" x14ac:dyDescent="0.3">
      <c r="A47">
        <v>4</v>
      </c>
      <c r="B47" t="s">
        <v>110</v>
      </c>
      <c r="C47" t="s">
        <v>9</v>
      </c>
      <c r="D47">
        <v>21</v>
      </c>
      <c r="E47">
        <v>6</v>
      </c>
      <c r="F47" t="s">
        <v>75</v>
      </c>
      <c r="G47" t="s">
        <v>11</v>
      </c>
      <c r="H47" t="s">
        <v>76</v>
      </c>
      <c r="I47">
        <v>344</v>
      </c>
      <c r="J47">
        <v>1.1075011989070165</v>
      </c>
      <c r="K47">
        <v>1.9961111111111112</v>
      </c>
      <c r="L47">
        <v>0.82301804541768053</v>
      </c>
      <c r="M47">
        <v>0.72063218390804595</v>
      </c>
      <c r="N47">
        <v>0.78161458333333322</v>
      </c>
      <c r="O47">
        <v>15729</v>
      </c>
      <c r="P47">
        <v>6358</v>
      </c>
      <c r="Q47">
        <v>35.908731503445154</v>
      </c>
      <c r="R47">
        <v>54.945490584737364</v>
      </c>
      <c r="S47">
        <v>33.535691856813898</v>
      </c>
      <c r="T47">
        <v>22.361427486712223</v>
      </c>
      <c r="U47">
        <v>24.869500372856077</v>
      </c>
      <c r="V47">
        <v>3.394554191137213</v>
      </c>
      <c r="W47">
        <v>4.5894039735099339</v>
      </c>
      <c r="X47">
        <v>3.0283553875236295</v>
      </c>
      <c r="Y47">
        <v>2.4957627118644066</v>
      </c>
      <c r="Z47">
        <v>2.6680000000000001</v>
      </c>
      <c r="AA47">
        <v>2.7709260383877627E-2</v>
      </c>
      <c r="AB47">
        <v>2.8306534845340774E-2</v>
      </c>
      <c r="AC47">
        <v>2.9073749788596191E-2</v>
      </c>
      <c r="AD47">
        <v>2.3559660680656444E-2</v>
      </c>
      <c r="AE47">
        <v>2.5560122857142851E-2</v>
      </c>
      <c r="AF47">
        <v>128.68377214993396</v>
      </c>
      <c r="AG47">
        <v>133.41438889152377</v>
      </c>
      <c r="AH47">
        <v>114.01324374059712</v>
      </c>
      <c r="AI47">
        <v>134.02339120721172</v>
      </c>
      <c r="AJ47">
        <v>137.60582745652596</v>
      </c>
      <c r="AK47">
        <v>6.5292365189530036E-2</v>
      </c>
      <c r="AL47">
        <v>8.6153311258273482E-2</v>
      </c>
      <c r="AM47">
        <v>6.5001984877124205E-2</v>
      </c>
      <c r="AN47">
        <v>3.6659957627010707E-2</v>
      </c>
      <c r="AO47">
        <v>4.3015800000059244E-2</v>
      </c>
      <c r="AP47">
        <v>0.39156867520178118</v>
      </c>
      <c r="AQ47">
        <v>0.4526213181134881</v>
      </c>
      <c r="AR47">
        <v>131.00450628780465</v>
      </c>
      <c r="AS47">
        <v>120.03090011740666</v>
      </c>
      <c r="AT47">
        <v>116.15761223318503</v>
      </c>
      <c r="AU47">
        <v>170.34704222220054</v>
      </c>
      <c r="AV47">
        <v>146.43928859262613</v>
      </c>
      <c r="AW47">
        <v>0.11951734671132962</v>
      </c>
      <c r="AX47">
        <v>0.33269242304573632</v>
      </c>
      <c r="AY47">
        <v>0.14945299004932669</v>
      </c>
      <c r="AZ47">
        <v>6.5967610322617276E-2</v>
      </c>
      <c r="BA47">
        <v>6.9991216802203507E-2</v>
      </c>
    </row>
    <row r="48" spans="1:53" hidden="1" x14ac:dyDescent="0.3">
      <c r="A48">
        <v>4</v>
      </c>
      <c r="B48" t="s">
        <v>110</v>
      </c>
      <c r="C48" t="s">
        <v>9</v>
      </c>
      <c r="D48">
        <v>21</v>
      </c>
      <c r="E48">
        <v>7</v>
      </c>
      <c r="F48" t="s">
        <v>80</v>
      </c>
      <c r="G48" t="s">
        <v>72</v>
      </c>
      <c r="H48" t="s">
        <v>72</v>
      </c>
      <c r="I48">
        <v>344</v>
      </c>
      <c r="J48">
        <v>2.7420075757575755</v>
      </c>
      <c r="K48">
        <v>0.78736111111111129</v>
      </c>
      <c r="L48">
        <v>3.4122222222222223</v>
      </c>
      <c r="M48">
        <v>3.5902777777777781</v>
      </c>
      <c r="N48">
        <v>3.3962500000000002</v>
      </c>
      <c r="O48">
        <v>38988</v>
      </c>
      <c r="P48">
        <v>15010</v>
      </c>
      <c r="Q48">
        <v>32.915944825771362</v>
      </c>
      <c r="R48">
        <v>15.012815818381545</v>
      </c>
      <c r="S48">
        <v>31.748235566354278</v>
      </c>
      <c r="T48">
        <v>36.487336794085259</v>
      </c>
      <c r="U48">
        <v>35.022294284556146</v>
      </c>
      <c r="V48">
        <v>2.560996416993687</v>
      </c>
      <c r="W48">
        <v>2.3295454545454546</v>
      </c>
      <c r="X48">
        <v>2.5813734713076197</v>
      </c>
      <c r="Y48">
        <v>2.623868778280543</v>
      </c>
      <c r="Z48">
        <v>2.5471698113207548</v>
      </c>
      <c r="AA48">
        <v>2.855331173004334E-2</v>
      </c>
      <c r="AB48">
        <v>2.6123936011904759E-2</v>
      </c>
      <c r="AC48">
        <v>2.8440608712783047E-2</v>
      </c>
      <c r="AD48">
        <v>2.8879069600334293E-2</v>
      </c>
      <c r="AE48">
        <v>2.8934737220163192E-2</v>
      </c>
      <c r="AF48">
        <v>84.71835883895119</v>
      </c>
      <c r="AG48">
        <v>76.809294765225587</v>
      </c>
      <c r="AH48">
        <v>86.130954018609373</v>
      </c>
      <c r="AI48">
        <v>85.829375440945782</v>
      </c>
      <c r="AJ48">
        <v>83.994923034333439</v>
      </c>
      <c r="AK48">
        <v>5.0539779901042976E-2</v>
      </c>
      <c r="AL48">
        <v>4.0130965909092146E-2</v>
      </c>
      <c r="AM48">
        <v>5.0886688617125919E-2</v>
      </c>
      <c r="AN48">
        <v>5.2989507918575152E-2</v>
      </c>
      <c r="AO48">
        <v>5.0697081367917569E-2</v>
      </c>
      <c r="AP48">
        <v>4.3134591638736985</v>
      </c>
      <c r="AQ48">
        <v>2.3328264802712888</v>
      </c>
      <c r="AR48">
        <v>112.53906693428343</v>
      </c>
      <c r="AS48">
        <v>125.46878517896529</v>
      </c>
      <c r="AT48">
        <v>112.61946038460502</v>
      </c>
      <c r="AU48">
        <v>108.28205831015977</v>
      </c>
      <c r="AV48">
        <v>110.09566594668608</v>
      </c>
      <c r="AW48">
        <v>0.33582551466577981</v>
      </c>
      <c r="AX48">
        <v>4.9794984006968697E-2</v>
      </c>
      <c r="AY48">
        <v>0.30247877227878517</v>
      </c>
      <c r="AZ48">
        <v>0.49146574460131959</v>
      </c>
      <c r="BA48">
        <v>0.47148040468642077</v>
      </c>
    </row>
    <row r="49" spans="1:53" hidden="1" x14ac:dyDescent="0.3">
      <c r="A49">
        <v>4</v>
      </c>
      <c r="B49" t="s">
        <v>110</v>
      </c>
      <c r="C49" t="s">
        <v>9</v>
      </c>
      <c r="D49">
        <v>21</v>
      </c>
      <c r="E49">
        <v>8</v>
      </c>
      <c r="F49" t="s">
        <v>103</v>
      </c>
      <c r="G49" t="s">
        <v>10</v>
      </c>
      <c r="H49" t="s">
        <v>72</v>
      </c>
      <c r="I49">
        <v>344</v>
      </c>
      <c r="J49">
        <v>11.443333333333335</v>
      </c>
      <c r="K49">
        <v>12.56388888888889</v>
      </c>
      <c r="L49">
        <v>11.359444444444444</v>
      </c>
      <c r="M49">
        <v>10.952777777777778</v>
      </c>
      <c r="N49">
        <v>10.624166666666667</v>
      </c>
      <c r="O49">
        <v>163558</v>
      </c>
      <c r="P49">
        <v>152586</v>
      </c>
      <c r="Q49">
        <v>82.581587920116903</v>
      </c>
      <c r="R49">
        <v>85.478722000897022</v>
      </c>
      <c r="S49">
        <v>83.511400487694516</v>
      </c>
      <c r="T49">
        <v>83.211454083596337</v>
      </c>
      <c r="U49">
        <v>81.606326519888611</v>
      </c>
      <c r="V49">
        <v>4.8788489208633097</v>
      </c>
      <c r="W49">
        <v>6.1694592536176698</v>
      </c>
      <c r="X49">
        <v>5.1297096973440395</v>
      </c>
      <c r="Y49">
        <v>4.8733283245679937</v>
      </c>
      <c r="Z49">
        <v>4.4154349061967029</v>
      </c>
      <c r="AA49">
        <v>3.0680754340534501E-2</v>
      </c>
      <c r="AB49">
        <v>3.0250412231267315E-2</v>
      </c>
      <c r="AC49">
        <v>3.0730168369939782E-2</v>
      </c>
      <c r="AD49">
        <v>3.0778929934785836E-2</v>
      </c>
      <c r="AE49">
        <v>3.1019394483635641E-2</v>
      </c>
      <c r="AF49">
        <v>106.98764337399147</v>
      </c>
      <c r="AG49">
        <v>121.85466482584987</v>
      </c>
      <c r="AH49">
        <v>109.81582754186415</v>
      </c>
      <c r="AI49">
        <v>108.30464350543998</v>
      </c>
      <c r="AJ49">
        <v>100.23133640357264</v>
      </c>
      <c r="AK49">
        <v>0.13833763709032632</v>
      </c>
      <c r="AL49">
        <v>0.17817271515613026</v>
      </c>
      <c r="AM49">
        <v>0.14658060531193073</v>
      </c>
      <c r="AN49">
        <v>0.13933450788880003</v>
      </c>
      <c r="AO49">
        <v>0.12449954519612937</v>
      </c>
      <c r="AP49">
        <v>0.84561131992040683</v>
      </c>
      <c r="AQ49">
        <v>0.95469755056740579</v>
      </c>
      <c r="AR49">
        <v>71.512088986777712</v>
      </c>
      <c r="AS49">
        <v>67.948091412067257</v>
      </c>
      <c r="AT49">
        <v>68.979566804750149</v>
      </c>
      <c r="AU49">
        <v>70.371299510523627</v>
      </c>
      <c r="AV49">
        <v>71.765772778426651</v>
      </c>
      <c r="AW49">
        <v>1.7877004817848512</v>
      </c>
      <c r="AX49">
        <v>1.4597843652230391</v>
      </c>
      <c r="AY49">
        <v>1.7995271461768323</v>
      </c>
      <c r="AZ49">
        <v>1.8492111030635932</v>
      </c>
      <c r="BA49">
        <v>1.9551096161827501</v>
      </c>
    </row>
    <row r="50" spans="1:53" hidden="1" x14ac:dyDescent="0.3">
      <c r="A50">
        <v>4</v>
      </c>
      <c r="B50" t="s">
        <v>110</v>
      </c>
      <c r="C50" t="s">
        <v>9</v>
      </c>
      <c r="D50">
        <v>21</v>
      </c>
      <c r="E50">
        <v>9</v>
      </c>
      <c r="F50" t="s">
        <v>87</v>
      </c>
      <c r="G50" t="s">
        <v>11</v>
      </c>
      <c r="H50" t="s">
        <v>10</v>
      </c>
      <c r="I50">
        <v>344</v>
      </c>
      <c r="J50">
        <v>4.2711363636363648</v>
      </c>
      <c r="K50">
        <v>1.5475000000000001</v>
      </c>
      <c r="L50">
        <v>4.6825000000000001</v>
      </c>
      <c r="M50">
        <v>5.5986111111111105</v>
      </c>
      <c r="N50">
        <v>5.748333333333334</v>
      </c>
      <c r="O50">
        <v>61151</v>
      </c>
      <c r="P50">
        <v>32046</v>
      </c>
      <c r="Q50">
        <v>43.554371610693558</v>
      </c>
      <c r="R50">
        <v>7.7756833176248819</v>
      </c>
      <c r="S50">
        <v>39.263082249951005</v>
      </c>
      <c r="T50">
        <v>45.630140620854334</v>
      </c>
      <c r="U50">
        <v>46.62564607432931</v>
      </c>
      <c r="V50">
        <v>2.7832204273058885</v>
      </c>
      <c r="W50">
        <v>2.0886075949367089</v>
      </c>
      <c r="X50">
        <v>2.639437856829161</v>
      </c>
      <c r="Y50">
        <v>2.8435846560846563</v>
      </c>
      <c r="Z50">
        <v>2.8410317936412719</v>
      </c>
      <c r="AA50">
        <v>2.9829509841648311E-2</v>
      </c>
      <c r="AB50">
        <v>2.6101898734177217E-2</v>
      </c>
      <c r="AC50">
        <v>2.908967518921568E-2</v>
      </c>
      <c r="AD50">
        <v>3.0507833974428644E-2</v>
      </c>
      <c r="AE50">
        <v>2.9924679843793101E-2</v>
      </c>
      <c r="AF50">
        <v>97.427138062821783</v>
      </c>
      <c r="AG50">
        <v>98.027119762702043</v>
      </c>
      <c r="AH50">
        <v>94.066553270902759</v>
      </c>
      <c r="AI50">
        <v>96.307100284917937</v>
      </c>
      <c r="AJ50">
        <v>99.478131686844662</v>
      </c>
      <c r="AK50">
        <v>6.2362380580160574E-2</v>
      </c>
      <c r="AL50">
        <v>3.0376582278490615E-2</v>
      </c>
      <c r="AM50">
        <v>5.5413131313128021E-2</v>
      </c>
      <c r="AN50">
        <v>6.637519841268523E-2</v>
      </c>
      <c r="AO50">
        <v>6.4226349730046095E-2</v>
      </c>
      <c r="AP50">
        <v>3.7145934302638666</v>
      </c>
      <c r="AQ50">
        <v>5.9963406648319273</v>
      </c>
      <c r="AR50">
        <v>112.91262652538947</v>
      </c>
      <c r="AS50">
        <v>175.75472698685536</v>
      </c>
      <c r="AT50">
        <v>115.88567457956735</v>
      </c>
      <c r="AU50">
        <v>111.34697001435175</v>
      </c>
      <c r="AV50">
        <v>109.2035617675257</v>
      </c>
      <c r="AW50">
        <v>0.65827105980863099</v>
      </c>
      <c r="AX50">
        <v>2.2012874215552768E-2</v>
      </c>
      <c r="AY50">
        <v>0.63604538766254071</v>
      </c>
      <c r="AZ50">
        <v>0.84083468023750862</v>
      </c>
      <c r="BA50">
        <v>0.92658446708150244</v>
      </c>
    </row>
    <row r="51" spans="1:53" hidden="1" x14ac:dyDescent="0.3">
      <c r="A51">
        <v>4</v>
      </c>
      <c r="B51" t="s">
        <v>110</v>
      </c>
      <c r="C51" t="s">
        <v>9</v>
      </c>
      <c r="D51">
        <v>21</v>
      </c>
      <c r="E51">
        <v>10</v>
      </c>
      <c r="F51" t="s">
        <v>105</v>
      </c>
      <c r="G51" t="s">
        <v>72</v>
      </c>
      <c r="H51" t="s">
        <v>72</v>
      </c>
      <c r="I51">
        <v>344</v>
      </c>
      <c r="J51">
        <v>0.10894018822898133</v>
      </c>
      <c r="K51">
        <v>0.17722222222222225</v>
      </c>
      <c r="L51">
        <v>9.0833333333333321E-2</v>
      </c>
      <c r="M51">
        <v>8.5975134617375992E-2</v>
      </c>
      <c r="N51">
        <v>6.8125000000000005E-2</v>
      </c>
      <c r="O51">
        <v>1605</v>
      </c>
      <c r="P51">
        <v>106</v>
      </c>
      <c r="Q51">
        <v>5.6353003721424777</v>
      </c>
      <c r="R51">
        <v>11.452991452991453</v>
      </c>
      <c r="S51">
        <v>4.3333333333333339</v>
      </c>
      <c r="T51">
        <v>2.7100271002710028</v>
      </c>
      <c r="U51">
        <v>1.9801980198019802</v>
      </c>
      <c r="V51">
        <v>2.4090909090909092</v>
      </c>
      <c r="W51">
        <v>2.5769230769230771</v>
      </c>
      <c r="X51">
        <v>2.6</v>
      </c>
      <c r="Y51">
        <v>2</v>
      </c>
      <c r="Z51">
        <v>2</v>
      </c>
      <c r="AA51">
        <v>3.1067803030303029E-2</v>
      </c>
      <c r="AB51">
        <v>3.0392307692307687E-2</v>
      </c>
      <c r="AC51">
        <v>4.349666666666667E-2</v>
      </c>
      <c r="AD51">
        <v>2.147E-2</v>
      </c>
      <c r="AE51">
        <v>3.1349999999999996E-2</v>
      </c>
      <c r="AF51">
        <v>55.456883587050136</v>
      </c>
      <c r="AG51">
        <v>62.14354705612952</v>
      </c>
      <c r="AH51">
        <v>42.173965832404789</v>
      </c>
      <c r="AI51">
        <v>57.405305896030313</v>
      </c>
      <c r="AJ51">
        <v>44.956037811516573</v>
      </c>
      <c r="AK51">
        <v>4.8023863636190225E-2</v>
      </c>
      <c r="AL51">
        <v>5.4423076923047105E-2</v>
      </c>
      <c r="AM51">
        <v>6.774999999988722E-2</v>
      </c>
      <c r="AN51">
        <v>2.1469999999499122E-2</v>
      </c>
      <c r="AO51">
        <v>3.1349999999899104E-2</v>
      </c>
      <c r="AP51">
        <v>0.38440438871473348</v>
      </c>
      <c r="AQ51">
        <v>0.17289788680360574</v>
      </c>
      <c r="AR51">
        <v>80.194624583179902</v>
      </c>
      <c r="AS51">
        <v>80.699801641025203</v>
      </c>
      <c r="AT51">
        <v>40.673397706829704</v>
      </c>
      <c r="AU51">
        <v>114.8106117960712</v>
      </c>
      <c r="AV51">
        <v>89.912075627463039</v>
      </c>
      <c r="AW51">
        <v>2.6061152838669317E-3</v>
      </c>
      <c r="AX51">
        <v>8.0986767696621074E-3</v>
      </c>
      <c r="AY51">
        <v>1.6137895085930256E-3</v>
      </c>
      <c r="AZ51">
        <v>1.6466253968552451E-3</v>
      </c>
      <c r="BA51">
        <v>9.971402681868578E-4</v>
      </c>
    </row>
    <row r="52" spans="1:53" hidden="1" x14ac:dyDescent="0.3">
      <c r="A52">
        <v>4</v>
      </c>
      <c r="B52" t="s">
        <v>110</v>
      </c>
      <c r="C52" t="s">
        <v>9</v>
      </c>
      <c r="D52">
        <v>21</v>
      </c>
      <c r="E52">
        <v>11</v>
      </c>
      <c r="F52" t="s">
        <v>90</v>
      </c>
      <c r="G52" t="s">
        <v>11</v>
      </c>
      <c r="H52" t="s">
        <v>72</v>
      </c>
      <c r="I52">
        <v>344</v>
      </c>
      <c r="J52">
        <v>0.54685606060606051</v>
      </c>
      <c r="K52">
        <v>0.13999999999999999</v>
      </c>
      <c r="L52">
        <v>0.7697222222222222</v>
      </c>
      <c r="M52">
        <v>0.67374999999999996</v>
      </c>
      <c r="N52">
        <v>0.63249999999999995</v>
      </c>
      <c r="O52">
        <v>7870</v>
      </c>
      <c r="P52">
        <v>796</v>
      </c>
      <c r="Q52">
        <v>8.4590860786397446</v>
      </c>
      <c r="R52">
        <v>0</v>
      </c>
      <c r="S52">
        <v>10.30097498940229</v>
      </c>
      <c r="T52">
        <v>8.8211708099438653</v>
      </c>
      <c r="U52">
        <v>7.7773055673608162</v>
      </c>
      <c r="V52">
        <v>2.1630434782608696</v>
      </c>
      <c r="W52">
        <v>0</v>
      </c>
      <c r="X52">
        <v>2.209090909090909</v>
      </c>
      <c r="Y52">
        <v>2.1568627450980391</v>
      </c>
      <c r="Z52">
        <v>2.2048192771084336</v>
      </c>
      <c r="AA52">
        <v>2.6498516757246352E-2</v>
      </c>
      <c r="AB52">
        <v>0</v>
      </c>
      <c r="AC52">
        <v>2.7759128787878794E-2</v>
      </c>
      <c r="AD52">
        <v>2.6653513071895441E-2</v>
      </c>
      <c r="AE52">
        <v>2.6873694779116473E-2</v>
      </c>
      <c r="AF52">
        <v>81.760972639199323</v>
      </c>
      <c r="AG52">
        <v>0</v>
      </c>
      <c r="AH52">
        <v>76.907213104590667</v>
      </c>
      <c r="AI52">
        <v>80.764298703360694</v>
      </c>
      <c r="AJ52">
        <v>89.451025089930923</v>
      </c>
      <c r="AK52">
        <v>3.1980978260817063E-2</v>
      </c>
      <c r="AL52">
        <v>0</v>
      </c>
      <c r="AM52">
        <v>3.5975909090902036E-2</v>
      </c>
      <c r="AN52">
        <v>3.1411274509813597E-2</v>
      </c>
      <c r="AO52">
        <v>3.3139156626360543E-2</v>
      </c>
      <c r="AP52">
        <v>4.5178571428571432</v>
      </c>
      <c r="AQ52">
        <v>65535</v>
      </c>
      <c r="AR52">
        <v>128.3694635895848</v>
      </c>
      <c r="AS52">
        <v>0</v>
      </c>
      <c r="AT52">
        <v>118.29439716033723</v>
      </c>
      <c r="AU52">
        <v>123.95414376215827</v>
      </c>
      <c r="AV52">
        <v>123.41434914525837</v>
      </c>
      <c r="AW52">
        <v>2.7389077195823817E-2</v>
      </c>
      <c r="AX52">
        <v>9.971402681868578E-4</v>
      </c>
      <c r="AY52">
        <v>3.5483417123390662E-2</v>
      </c>
      <c r="AZ52">
        <v>2.8869041297206025E-2</v>
      </c>
      <c r="BA52">
        <v>2.3245912132832745E-2</v>
      </c>
    </row>
    <row r="53" spans="1:53" hidden="1" x14ac:dyDescent="0.3">
      <c r="A53">
        <v>4</v>
      </c>
      <c r="B53" t="s">
        <v>110</v>
      </c>
      <c r="C53" t="s">
        <v>9</v>
      </c>
      <c r="D53">
        <v>21</v>
      </c>
      <c r="E53">
        <v>12</v>
      </c>
      <c r="F53" t="s">
        <v>116</v>
      </c>
      <c r="G53" t="s">
        <v>72</v>
      </c>
      <c r="H53" t="s">
        <v>72</v>
      </c>
      <c r="I53">
        <v>344</v>
      </c>
      <c r="J53">
        <v>1.6538298044151392</v>
      </c>
      <c r="K53">
        <v>2.0175000000000001</v>
      </c>
      <c r="L53">
        <v>1.6130555555555555</v>
      </c>
      <c r="M53">
        <v>1.6395770202020199</v>
      </c>
      <c r="N53">
        <v>1.1908650606469005</v>
      </c>
      <c r="O53">
        <v>23826</v>
      </c>
      <c r="P53">
        <v>5534</v>
      </c>
      <c r="Q53">
        <v>21.151200122305458</v>
      </c>
      <c r="R53">
        <v>23.636957231472415</v>
      </c>
      <c r="S53">
        <v>20.50566695727986</v>
      </c>
      <c r="T53">
        <v>24.715821812596005</v>
      </c>
      <c r="U53">
        <v>17.608120035304502</v>
      </c>
      <c r="V53">
        <v>2.556120092378753</v>
      </c>
      <c r="W53">
        <v>2.5270506108202442</v>
      </c>
      <c r="X53">
        <v>2.4147843942505132</v>
      </c>
      <c r="Y53">
        <v>2.8477876106194691</v>
      </c>
      <c r="Z53">
        <v>2.5094339622641511</v>
      </c>
      <c r="AA53">
        <v>2.9441549346095917E-2</v>
      </c>
      <c r="AB53">
        <v>2.9889478621291449E-2</v>
      </c>
      <c r="AC53">
        <v>2.9702267038232127E-2</v>
      </c>
      <c r="AD53">
        <v>2.8789440983586018E-2</v>
      </c>
      <c r="AE53">
        <v>3.0702486522911035E-2</v>
      </c>
      <c r="AF53">
        <v>73.430770106441571</v>
      </c>
      <c r="AG53">
        <v>72.156576754942023</v>
      </c>
      <c r="AH53">
        <v>67.987415190405287</v>
      </c>
      <c r="AI53">
        <v>82.96523674027209</v>
      </c>
      <c r="AJ53">
        <v>70.495455813015866</v>
      </c>
      <c r="AK53">
        <v>4.8446420323349101E-2</v>
      </c>
      <c r="AL53">
        <v>5.06672774869074E-2</v>
      </c>
      <c r="AM53">
        <v>4.5965503080100223E-2</v>
      </c>
      <c r="AN53">
        <v>5.3201238938062029E-2</v>
      </c>
      <c r="AO53">
        <v>4.8019968553455569E-2</v>
      </c>
      <c r="AP53">
        <v>0.59026768805298657</v>
      </c>
      <c r="AQ53">
        <v>0.74494021641074148</v>
      </c>
      <c r="AR53">
        <v>101.83369073706035</v>
      </c>
      <c r="AS53">
        <v>98.000675434234125</v>
      </c>
      <c r="AT53">
        <v>102.92298639775041</v>
      </c>
      <c r="AU53">
        <v>107.23051360813717</v>
      </c>
      <c r="AV53">
        <v>90.648832949816821</v>
      </c>
      <c r="AW53">
        <v>0.12378100509066965</v>
      </c>
      <c r="AX53">
        <v>0.15940219226141025</v>
      </c>
      <c r="AY53">
        <v>0.13550552115437348</v>
      </c>
      <c r="AZ53">
        <v>0.15732388781130535</v>
      </c>
      <c r="BA53">
        <v>8.8539889517252945E-2</v>
      </c>
    </row>
    <row r="54" spans="1:53" hidden="1" x14ac:dyDescent="0.3">
      <c r="A54">
        <v>5</v>
      </c>
      <c r="B54" t="s">
        <v>73</v>
      </c>
      <c r="C54" t="s">
        <v>9</v>
      </c>
      <c r="D54">
        <v>19</v>
      </c>
      <c r="E54">
        <v>1</v>
      </c>
      <c r="F54" t="s">
        <v>111</v>
      </c>
      <c r="G54" t="s">
        <v>72</v>
      </c>
      <c r="H54" t="s">
        <v>72</v>
      </c>
      <c r="I54">
        <v>2</v>
      </c>
      <c r="J54">
        <v>6.7117397660818723</v>
      </c>
      <c r="K54">
        <v>5.8616666666666672</v>
      </c>
      <c r="L54">
        <v>8.1690079365079367</v>
      </c>
      <c r="M54">
        <v>0</v>
      </c>
      <c r="N54">
        <v>0</v>
      </c>
      <c r="O54">
        <v>42192</v>
      </c>
      <c r="P54">
        <v>32694</v>
      </c>
      <c r="Q54">
        <v>56.200364423969475</v>
      </c>
      <c r="R54">
        <v>46.972860125260965</v>
      </c>
      <c r="S54">
        <v>58.32579526609377</v>
      </c>
      <c r="T54">
        <v>66.599949962471854</v>
      </c>
      <c r="U54">
        <v>0</v>
      </c>
      <c r="V54">
        <v>3.517374932759548</v>
      </c>
      <c r="W54">
        <v>3.0295566502463056</v>
      </c>
      <c r="X54">
        <v>3.592154131847725</v>
      </c>
      <c r="Y54">
        <v>4.1186178442496129</v>
      </c>
      <c r="Z54">
        <v>0</v>
      </c>
      <c r="AA54">
        <v>3.4231097876831457E-2</v>
      </c>
      <c r="AB54">
        <v>3.2533448048144356E-2</v>
      </c>
      <c r="AC54">
        <v>3.4538372172995511E-2</v>
      </c>
      <c r="AD54">
        <v>3.6245615336402394E-2</v>
      </c>
      <c r="AE54">
        <v>0</v>
      </c>
      <c r="AF54">
        <v>107.73242867334299</v>
      </c>
      <c r="AG54">
        <v>97.523770567439328</v>
      </c>
      <c r="AH54">
        <v>111.23196746171554</v>
      </c>
      <c r="AI54">
        <v>115.95630530175229</v>
      </c>
      <c r="AJ54">
        <v>0</v>
      </c>
      <c r="AK54">
        <v>0.10319406670252755</v>
      </c>
      <c r="AL54">
        <v>7.8501346469624214E-2</v>
      </c>
      <c r="AM54">
        <v>0.10652924791085641</v>
      </c>
      <c r="AN54">
        <v>0.13466859205777074</v>
      </c>
      <c r="AO54">
        <v>0</v>
      </c>
      <c r="AP54">
        <v>0</v>
      </c>
      <c r="AQ54">
        <v>0</v>
      </c>
      <c r="AR54">
        <v>95.410129297466469</v>
      </c>
      <c r="AS54">
        <v>105.06647608485788</v>
      </c>
      <c r="AT54">
        <v>95.460447070758661</v>
      </c>
      <c r="AU54">
        <v>79.923094308917513</v>
      </c>
      <c r="AV54">
        <v>0</v>
      </c>
      <c r="AW54">
        <v>1.0220818108699024</v>
      </c>
      <c r="AX54">
        <v>0.8481698409829177</v>
      </c>
      <c r="AY54">
        <v>1.1971753997017955</v>
      </c>
      <c r="AZ54">
        <v>1.0206173118803332</v>
      </c>
      <c r="BA54">
        <v>1.0206173118803332</v>
      </c>
    </row>
    <row r="55" spans="1:53" hidden="1" x14ac:dyDescent="0.3">
      <c r="A55">
        <v>5</v>
      </c>
      <c r="B55" t="s">
        <v>73</v>
      </c>
      <c r="C55" t="s">
        <v>9</v>
      </c>
      <c r="D55">
        <v>19</v>
      </c>
      <c r="E55">
        <v>2</v>
      </c>
      <c r="F55" t="s">
        <v>99</v>
      </c>
      <c r="G55" t="s">
        <v>72</v>
      </c>
      <c r="H55" t="s">
        <v>72</v>
      </c>
      <c r="I55">
        <v>2</v>
      </c>
      <c r="J55">
        <v>2.8645663676996649</v>
      </c>
      <c r="K55">
        <v>3.0252856377466912</v>
      </c>
      <c r="L55">
        <v>2.5890476190476193</v>
      </c>
      <c r="M55">
        <v>0</v>
      </c>
      <c r="N55">
        <v>0</v>
      </c>
      <c r="O55">
        <v>17905</v>
      </c>
      <c r="P55">
        <v>5377</v>
      </c>
      <c r="Q55">
        <v>25.266669799351533</v>
      </c>
      <c r="R55">
        <v>28.905068078668684</v>
      </c>
      <c r="S55">
        <v>23.685081045319219</v>
      </c>
      <c r="T55">
        <v>10.519877675840979</v>
      </c>
      <c r="U55">
        <v>0</v>
      </c>
      <c r="V55">
        <v>2.4518923848609213</v>
      </c>
      <c r="W55">
        <v>2.549624687239366</v>
      </c>
      <c r="X55">
        <v>2.3526834611171958</v>
      </c>
      <c r="Y55">
        <v>2.1234567901234569</v>
      </c>
      <c r="Z55">
        <v>0</v>
      </c>
      <c r="AA55">
        <v>3.0514265493018881E-2</v>
      </c>
      <c r="AB55">
        <v>3.1480012857937154E-2</v>
      </c>
      <c r="AC55">
        <v>2.9399186355812831E-2</v>
      </c>
      <c r="AD55">
        <v>2.8787551440329223E-2</v>
      </c>
      <c r="AE55">
        <v>0</v>
      </c>
      <c r="AF55">
        <v>80.1371617753518</v>
      </c>
      <c r="AG55">
        <v>78.576080643027097</v>
      </c>
      <c r="AH55">
        <v>83.769384998706087</v>
      </c>
      <c r="AI55">
        <v>62.304031833809049</v>
      </c>
      <c r="AJ55">
        <v>0</v>
      </c>
      <c r="AK55">
        <v>5.1161855905159467E-2</v>
      </c>
      <c r="AL55">
        <v>5.7041993327779782E-2</v>
      </c>
      <c r="AM55">
        <v>4.4980832420594564E-2</v>
      </c>
      <c r="AN55">
        <v>3.3791358024739759E-2</v>
      </c>
      <c r="AO55">
        <v>0</v>
      </c>
      <c r="AP55">
        <v>0</v>
      </c>
      <c r="AQ55">
        <v>0</v>
      </c>
      <c r="AR55">
        <v>117.84427317356257</v>
      </c>
      <c r="AS55">
        <v>111.02147904283395</v>
      </c>
      <c r="AT55">
        <v>126.62139207701514</v>
      </c>
      <c r="AU55">
        <v>119.90625593764935</v>
      </c>
      <c r="AV55">
        <v>0</v>
      </c>
      <c r="AW55">
        <v>0.24114686943969807</v>
      </c>
      <c r="AX55">
        <v>0.33362590757933508</v>
      </c>
      <c r="AY55">
        <v>0.25667218357239552</v>
      </c>
      <c r="AZ55">
        <v>4.2792439104311984E-2</v>
      </c>
      <c r="BA55">
        <v>4.2792439104311984E-2</v>
      </c>
    </row>
    <row r="56" spans="1:53" hidden="1" x14ac:dyDescent="0.3">
      <c r="A56">
        <v>5</v>
      </c>
      <c r="B56" t="s">
        <v>73</v>
      </c>
      <c r="C56" t="s">
        <v>9</v>
      </c>
      <c r="D56">
        <v>19</v>
      </c>
      <c r="E56">
        <v>3</v>
      </c>
      <c r="F56" t="s">
        <v>74</v>
      </c>
      <c r="G56" t="s">
        <v>11</v>
      </c>
      <c r="H56" t="s">
        <v>72</v>
      </c>
      <c r="I56">
        <v>2</v>
      </c>
      <c r="J56">
        <v>4.5921929824561403</v>
      </c>
      <c r="K56">
        <v>4.2250000000000005</v>
      </c>
      <c r="L56">
        <v>5.2216666666666658</v>
      </c>
      <c r="M56">
        <v>0</v>
      </c>
      <c r="N56">
        <v>0</v>
      </c>
      <c r="O56">
        <v>29447</v>
      </c>
      <c r="P56">
        <v>16479</v>
      </c>
      <c r="Q56">
        <v>42.843771936666407</v>
      </c>
      <c r="R56">
        <v>40.869030539044886</v>
      </c>
      <c r="S56">
        <v>44.774446623704115</v>
      </c>
      <c r="T56">
        <v>41.88306248952923</v>
      </c>
      <c r="U56">
        <v>0</v>
      </c>
      <c r="V56">
        <v>2.8299845440494589</v>
      </c>
      <c r="W56">
        <v>2.7979420018709074</v>
      </c>
      <c r="X56">
        <v>2.8566321058276727</v>
      </c>
      <c r="Y56">
        <v>2.8216704288939054</v>
      </c>
      <c r="Z56">
        <v>0</v>
      </c>
      <c r="AA56">
        <v>2.9383990425063344E-2</v>
      </c>
      <c r="AB56">
        <v>2.9307578381368153E-2</v>
      </c>
      <c r="AC56">
        <v>2.942254461806617E-2</v>
      </c>
      <c r="AD56">
        <v>2.9452050077931852E-2</v>
      </c>
      <c r="AE56">
        <v>0</v>
      </c>
      <c r="AF56">
        <v>106.49433291103995</v>
      </c>
      <c r="AG56">
        <v>101.06185423823833</v>
      </c>
      <c r="AH56">
        <v>110.67038067704991</v>
      </c>
      <c r="AI56">
        <v>106.51006184148785</v>
      </c>
      <c r="AJ56">
        <v>0</v>
      </c>
      <c r="AK56">
        <v>6.3105555555556025E-2</v>
      </c>
      <c r="AL56">
        <v>6.1124275023383093E-2</v>
      </c>
      <c r="AM56">
        <v>6.4461834107975471E-2</v>
      </c>
      <c r="AN56">
        <v>6.3581997742665236E-2</v>
      </c>
      <c r="AO56">
        <v>0</v>
      </c>
      <c r="AP56">
        <v>0</v>
      </c>
      <c r="AQ56">
        <v>0</v>
      </c>
      <c r="AR56">
        <v>120.31232706740526</v>
      </c>
      <c r="AS56">
        <v>116.97691937660447</v>
      </c>
      <c r="AT56">
        <v>121.50338605707397</v>
      </c>
      <c r="AU56">
        <v>124.72928257060667</v>
      </c>
      <c r="AV56">
        <v>0</v>
      </c>
      <c r="AW56">
        <v>0.63987512907733524</v>
      </c>
      <c r="AX56">
        <v>0.59409433826289459</v>
      </c>
      <c r="AY56">
        <v>0.77754838355280287</v>
      </c>
      <c r="AZ56">
        <v>0.46707639880617186</v>
      </c>
      <c r="BA56">
        <v>0.46707639880617186</v>
      </c>
    </row>
    <row r="57" spans="1:53" hidden="1" x14ac:dyDescent="0.3">
      <c r="A57">
        <v>5</v>
      </c>
      <c r="B57" t="s">
        <v>73</v>
      </c>
      <c r="C57" t="s">
        <v>9</v>
      </c>
      <c r="D57">
        <v>19</v>
      </c>
      <c r="E57">
        <v>4</v>
      </c>
      <c r="F57" t="s">
        <v>101</v>
      </c>
      <c r="G57" t="s">
        <v>72</v>
      </c>
      <c r="H57" t="s">
        <v>72</v>
      </c>
      <c r="I57">
        <v>2</v>
      </c>
      <c r="J57">
        <v>0.16789473684210524</v>
      </c>
      <c r="K57">
        <v>0.1822222222222222</v>
      </c>
      <c r="L57">
        <v>0.14333333333333334</v>
      </c>
      <c r="M57">
        <v>0</v>
      </c>
      <c r="N57">
        <v>0</v>
      </c>
      <c r="O57">
        <v>1066</v>
      </c>
      <c r="P57">
        <v>49</v>
      </c>
      <c r="Q57">
        <v>3.9740470397404706</v>
      </c>
      <c r="R57">
        <v>4.9924357034795763</v>
      </c>
      <c r="S57">
        <v>2.8112449799196786</v>
      </c>
      <c r="T57">
        <v>2.7397260273972601</v>
      </c>
      <c r="U57">
        <v>0</v>
      </c>
      <c r="V57">
        <v>2.0416666666666665</v>
      </c>
      <c r="W57">
        <v>2.0625</v>
      </c>
      <c r="X57">
        <v>2</v>
      </c>
      <c r="Y57">
        <v>2</v>
      </c>
      <c r="Z57">
        <v>0</v>
      </c>
      <c r="AA57">
        <v>2.9679166666666663E-2</v>
      </c>
      <c r="AB57">
        <v>3.4603124999999998E-2</v>
      </c>
      <c r="AC57">
        <v>1.9571428571428573E-2</v>
      </c>
      <c r="AD57">
        <v>2.1649999999999999E-2</v>
      </c>
      <c r="AE57">
        <v>0</v>
      </c>
      <c r="AF57">
        <v>60.851611888293796</v>
      </c>
      <c r="AG57">
        <v>45.294290550302215</v>
      </c>
      <c r="AH57">
        <v>98.50580858154251</v>
      </c>
      <c r="AI57">
        <v>46.189376443418013</v>
      </c>
      <c r="AJ57">
        <v>0</v>
      </c>
      <c r="AK57">
        <v>3.1877083333293532E-2</v>
      </c>
      <c r="AL57">
        <v>3.7899999999977951E-2</v>
      </c>
      <c r="AM57">
        <v>1.9571428571388032E-2</v>
      </c>
      <c r="AN57">
        <v>2.1649999999681313E-2</v>
      </c>
      <c r="AO57">
        <v>0</v>
      </c>
      <c r="AP57">
        <v>0</v>
      </c>
      <c r="AQ57">
        <v>0</v>
      </c>
      <c r="AR57">
        <v>121.01959751337097</v>
      </c>
      <c r="AS57">
        <v>89.563141702873367</v>
      </c>
      <c r="AT57">
        <v>197.01161716953339</v>
      </c>
      <c r="AU57">
        <v>92.378752888195834</v>
      </c>
      <c r="AV57">
        <v>0</v>
      </c>
      <c r="AW57">
        <v>3.2300585154036009E-3</v>
      </c>
      <c r="AX57">
        <v>4.7863635783697706E-3</v>
      </c>
      <c r="AY57">
        <v>4.3387833617575308E-3</v>
      </c>
      <c r="AZ57">
        <v>65535</v>
      </c>
      <c r="BA57">
        <v>65535</v>
      </c>
    </row>
    <row r="58" spans="1:53" hidden="1" x14ac:dyDescent="0.3">
      <c r="A58">
        <v>5</v>
      </c>
      <c r="B58" t="s">
        <v>73</v>
      </c>
      <c r="C58" t="s">
        <v>9</v>
      </c>
      <c r="D58">
        <v>19</v>
      </c>
      <c r="E58">
        <v>5</v>
      </c>
      <c r="F58" t="s">
        <v>77</v>
      </c>
      <c r="G58" t="s">
        <v>72</v>
      </c>
      <c r="H58" t="s">
        <v>72</v>
      </c>
      <c r="I58">
        <v>2</v>
      </c>
      <c r="J58">
        <v>0.89965084903699832</v>
      </c>
      <c r="K58">
        <v>0.76111111111111107</v>
      </c>
      <c r="L58">
        <v>1.1371475426242335</v>
      </c>
      <c r="M58">
        <v>0</v>
      </c>
      <c r="N58">
        <v>0</v>
      </c>
      <c r="O58">
        <v>6793</v>
      </c>
      <c r="P58">
        <v>1820</v>
      </c>
      <c r="Q58">
        <v>22.619935371613224</v>
      </c>
      <c r="R58">
        <v>6.3771517996870113</v>
      </c>
      <c r="S58">
        <v>34.329320722269991</v>
      </c>
      <c r="T58">
        <v>7.1599045346062056</v>
      </c>
      <c r="U58">
        <v>0</v>
      </c>
      <c r="V58">
        <v>3.4404536862003781</v>
      </c>
      <c r="W58">
        <v>2.2027027027027026</v>
      </c>
      <c r="X58">
        <v>3.748826291079812</v>
      </c>
      <c r="Y58">
        <v>2.0689655172413794</v>
      </c>
      <c r="Z58">
        <v>0</v>
      </c>
      <c r="AA58">
        <v>2.9438249392885984E-2</v>
      </c>
      <c r="AB58">
        <v>2.4582882882882885E-2</v>
      </c>
      <c r="AC58">
        <v>3.0527427062996923E-2</v>
      </c>
      <c r="AD58">
        <v>2.5828160919540231E-2</v>
      </c>
      <c r="AE58">
        <v>0</v>
      </c>
      <c r="AF58">
        <v>110.45232975982371</v>
      </c>
      <c r="AG58">
        <v>75.414492550687868</v>
      </c>
      <c r="AH58">
        <v>119.96483867245581</v>
      </c>
      <c r="AI58">
        <v>60.123748956196543</v>
      </c>
      <c r="AJ58">
        <v>0</v>
      </c>
      <c r="AK58">
        <v>8.5388846880915928E-2</v>
      </c>
      <c r="AL58">
        <v>3.2443918918922933E-2</v>
      </c>
      <c r="AM58">
        <v>9.8436619718312454E-2</v>
      </c>
      <c r="AN58">
        <v>2.8822413793211033E-2</v>
      </c>
      <c r="AO58">
        <v>0</v>
      </c>
      <c r="AP58">
        <v>0</v>
      </c>
      <c r="AQ58">
        <v>0</v>
      </c>
      <c r="AR58">
        <v>93.938204944681289</v>
      </c>
      <c r="AS58">
        <v>132.4345739259382</v>
      </c>
      <c r="AT58">
        <v>85.549002271727048</v>
      </c>
      <c r="AU58">
        <v>118.94058542970244</v>
      </c>
      <c r="AV58">
        <v>0</v>
      </c>
      <c r="AW58">
        <v>5.8257253746671005E-2</v>
      </c>
      <c r="AX58">
        <v>2.0736105401287494E-2</v>
      </c>
      <c r="AY58">
        <v>0.12055042816130446</v>
      </c>
      <c r="AZ58">
        <v>1.5626287316449723E-2</v>
      </c>
      <c r="BA58">
        <v>1.5626287316449723E-2</v>
      </c>
    </row>
    <row r="59" spans="1:53" hidden="1" x14ac:dyDescent="0.3">
      <c r="A59">
        <v>5</v>
      </c>
      <c r="B59" t="s">
        <v>73</v>
      </c>
      <c r="C59" t="s">
        <v>9</v>
      </c>
      <c r="D59">
        <v>19</v>
      </c>
      <c r="E59">
        <v>6</v>
      </c>
      <c r="F59" t="s">
        <v>75</v>
      </c>
      <c r="G59" t="s">
        <v>11</v>
      </c>
      <c r="H59" t="s">
        <v>72</v>
      </c>
      <c r="I59">
        <v>2</v>
      </c>
      <c r="J59">
        <v>1.4791604010025061</v>
      </c>
      <c r="K59">
        <v>1.1024999999999998</v>
      </c>
      <c r="L59">
        <v>2.1248639455782312</v>
      </c>
      <c r="M59">
        <v>0</v>
      </c>
      <c r="N59">
        <v>0</v>
      </c>
      <c r="O59">
        <v>9670</v>
      </c>
      <c r="P59">
        <v>2635</v>
      </c>
      <c r="Q59">
        <v>19.304029304029307</v>
      </c>
      <c r="R59">
        <v>16.20669406928949</v>
      </c>
      <c r="S59">
        <v>19.306792873051226</v>
      </c>
      <c r="T59">
        <v>22.767419038272816</v>
      </c>
      <c r="U59">
        <v>0</v>
      </c>
      <c r="V59">
        <v>2.2932985204525673</v>
      </c>
      <c r="W59">
        <v>2.28099173553719</v>
      </c>
      <c r="X59">
        <v>2.2737704918032788</v>
      </c>
      <c r="Y59">
        <v>2.3434343434343434</v>
      </c>
      <c r="Z59">
        <v>0</v>
      </c>
      <c r="AA59">
        <v>2.8360943574122402E-2</v>
      </c>
      <c r="AB59">
        <v>2.8113137052341603E-2</v>
      </c>
      <c r="AC59">
        <v>2.821212295081969E-2</v>
      </c>
      <c r="AD59">
        <v>2.8868518518518536E-2</v>
      </c>
      <c r="AE59">
        <v>0</v>
      </c>
      <c r="AF59">
        <v>77.503423092878975</v>
      </c>
      <c r="AG59">
        <v>89.122001206417494</v>
      </c>
      <c r="AH59">
        <v>73.966888790517189</v>
      </c>
      <c r="AI59">
        <v>75.300022490065672</v>
      </c>
      <c r="AJ59">
        <v>0</v>
      </c>
      <c r="AK59">
        <v>3.994073107046528E-2</v>
      </c>
      <c r="AL59">
        <v>3.8293388429730672E-2</v>
      </c>
      <c r="AM59">
        <v>3.9409344262258242E-2</v>
      </c>
      <c r="AN59">
        <v>4.2374410774384696E-2</v>
      </c>
      <c r="AO59">
        <v>0</v>
      </c>
      <c r="AP59">
        <v>0</v>
      </c>
      <c r="AQ59">
        <v>0</v>
      </c>
      <c r="AR59">
        <v>121.76061075517416</v>
      </c>
      <c r="AS59">
        <v>123.93399000075114</v>
      </c>
      <c r="AT59">
        <v>123.46721389489454</v>
      </c>
      <c r="AU59">
        <v>116.48456465194626</v>
      </c>
      <c r="AV59">
        <v>0</v>
      </c>
      <c r="AW59">
        <v>0.13032273671486166</v>
      </c>
      <c r="AX59">
        <v>7.324353786566061E-2</v>
      </c>
      <c r="AY59">
        <v>0.16982598919219052</v>
      </c>
      <c r="AZ59">
        <v>0.15710024474049408</v>
      </c>
      <c r="BA59">
        <v>0.15710024474049408</v>
      </c>
    </row>
    <row r="60" spans="1:53" hidden="1" x14ac:dyDescent="0.3">
      <c r="A60">
        <v>5</v>
      </c>
      <c r="B60" t="s">
        <v>73</v>
      </c>
      <c r="C60" t="s">
        <v>9</v>
      </c>
      <c r="D60">
        <v>19</v>
      </c>
      <c r="E60">
        <v>7</v>
      </c>
      <c r="F60" t="s">
        <v>80</v>
      </c>
      <c r="G60" t="s">
        <v>72</v>
      </c>
      <c r="H60" t="s">
        <v>72</v>
      </c>
      <c r="I60">
        <v>2</v>
      </c>
      <c r="J60">
        <v>0.85500000000000009</v>
      </c>
      <c r="K60">
        <v>0.88611111111111118</v>
      </c>
      <c r="L60">
        <v>0.80166666666666664</v>
      </c>
      <c r="M60">
        <v>0</v>
      </c>
      <c r="N60">
        <v>0</v>
      </c>
      <c r="O60">
        <v>5424</v>
      </c>
      <c r="P60">
        <v>707</v>
      </c>
      <c r="Q60">
        <v>10.433884297520661</v>
      </c>
      <c r="R60">
        <v>10.967324490456164</v>
      </c>
      <c r="S60">
        <v>10.632478632478632</v>
      </c>
      <c r="T60">
        <v>7.5</v>
      </c>
      <c r="U60">
        <v>0</v>
      </c>
      <c r="V60">
        <v>2.1489361702127661</v>
      </c>
      <c r="W60">
        <v>2.1730769230769229</v>
      </c>
      <c r="X60">
        <v>2.1301369863013697</v>
      </c>
      <c r="Y60">
        <v>2.1111111111111112</v>
      </c>
      <c r="Z60">
        <v>0</v>
      </c>
      <c r="AA60">
        <v>2.6620605369807485E-2</v>
      </c>
      <c r="AB60">
        <v>2.5467548076923072E-2</v>
      </c>
      <c r="AC60">
        <v>2.7651198630136986E-2</v>
      </c>
      <c r="AD60">
        <v>2.7709876543209885E-2</v>
      </c>
      <c r="AE60">
        <v>0</v>
      </c>
      <c r="AF60">
        <v>71.423843616937731</v>
      </c>
      <c r="AG60">
        <v>80.883633564253742</v>
      </c>
      <c r="AH60">
        <v>61.157343109598997</v>
      </c>
      <c r="AI60">
        <v>72.282430368424841</v>
      </c>
      <c r="AJ60">
        <v>0</v>
      </c>
      <c r="AK60">
        <v>3.1542097264446532E-2</v>
      </c>
      <c r="AL60">
        <v>3.132980769231155E-2</v>
      </c>
      <c r="AM60">
        <v>3.2089726027407617E-2</v>
      </c>
      <c r="AN60">
        <v>2.9807407407436887E-2</v>
      </c>
      <c r="AO60">
        <v>0</v>
      </c>
      <c r="AP60">
        <v>0</v>
      </c>
      <c r="AQ60">
        <v>0</v>
      </c>
      <c r="AR60">
        <v>126.30337223547458</v>
      </c>
      <c r="AS60">
        <v>138.98065124763571</v>
      </c>
      <c r="AT60">
        <v>112.47755110178004</v>
      </c>
      <c r="AU60">
        <v>127.81871888815046</v>
      </c>
      <c r="AV60">
        <v>0</v>
      </c>
      <c r="AW60">
        <v>3.6465067490577693E-2</v>
      </c>
      <c r="AX60">
        <v>4.494969631941946E-2</v>
      </c>
      <c r="AY60">
        <v>4.063651591196539E-2</v>
      </c>
      <c r="AZ60">
        <v>1.4612922754223122E-2</v>
      </c>
      <c r="BA60">
        <v>1.4612922754223122E-2</v>
      </c>
    </row>
    <row r="61" spans="1:53" hidden="1" x14ac:dyDescent="0.3">
      <c r="A61">
        <v>5</v>
      </c>
      <c r="B61" t="s">
        <v>73</v>
      </c>
      <c r="C61" t="s">
        <v>9</v>
      </c>
      <c r="D61">
        <v>19</v>
      </c>
      <c r="E61">
        <v>8</v>
      </c>
      <c r="F61" t="s">
        <v>103</v>
      </c>
      <c r="G61" t="s">
        <v>10</v>
      </c>
      <c r="H61" t="s">
        <v>72</v>
      </c>
      <c r="I61">
        <v>2</v>
      </c>
      <c r="J61">
        <v>10.52216374269006</v>
      </c>
      <c r="K61">
        <v>11.292870370370371</v>
      </c>
      <c r="L61">
        <v>9.2009523809523817</v>
      </c>
      <c r="M61">
        <v>0</v>
      </c>
      <c r="N61">
        <v>0</v>
      </c>
      <c r="O61">
        <v>66577</v>
      </c>
      <c r="P61">
        <v>62910</v>
      </c>
      <c r="Q61">
        <v>77.147587221779389</v>
      </c>
      <c r="R61">
        <v>81.835458864716188</v>
      </c>
      <c r="S61">
        <v>75.141588856574316</v>
      </c>
      <c r="T61">
        <v>63.429472735466433</v>
      </c>
      <c r="U61">
        <v>0</v>
      </c>
      <c r="V61">
        <v>4.26046322633076</v>
      </c>
      <c r="W61">
        <v>5.0832556694625657</v>
      </c>
      <c r="X61">
        <v>3.7796427471512164</v>
      </c>
      <c r="Y61">
        <v>3.0748225013653743</v>
      </c>
      <c r="Z61">
        <v>0</v>
      </c>
      <c r="AA61">
        <v>3.1446629337727801E-2</v>
      </c>
      <c r="AB61">
        <v>3.1847155433762805E-2</v>
      </c>
      <c r="AC61">
        <v>3.1348479193747378E-2</v>
      </c>
      <c r="AD61">
        <v>3.0387953705148608E-2</v>
      </c>
      <c r="AE61">
        <v>0</v>
      </c>
      <c r="AF61">
        <v>95.706863273913612</v>
      </c>
      <c r="AG61">
        <v>106.37326128956447</v>
      </c>
      <c r="AH61">
        <v>90.694337025241254</v>
      </c>
      <c r="AI61">
        <v>76.017081108691286</v>
      </c>
      <c r="AJ61">
        <v>0</v>
      </c>
      <c r="AK61">
        <v>0.12085287823378235</v>
      </c>
      <c r="AL61">
        <v>0.15194388785337282</v>
      </c>
      <c r="AM61">
        <v>0.10331600708346425</v>
      </c>
      <c r="AN61">
        <v>7.3817094483888498E-2</v>
      </c>
      <c r="AO61">
        <v>0</v>
      </c>
      <c r="AP61">
        <v>0</v>
      </c>
      <c r="AQ61">
        <v>0</v>
      </c>
      <c r="AR61">
        <v>74.291831585108241</v>
      </c>
      <c r="AS61">
        <v>68.305998453679706</v>
      </c>
      <c r="AT61">
        <v>77.566120897867094</v>
      </c>
      <c r="AU61">
        <v>83.727722405462799</v>
      </c>
      <c r="AV61">
        <v>0</v>
      </c>
      <c r="AW61">
        <v>1.6226620057021084</v>
      </c>
      <c r="AX61">
        <v>1.7887340346006122</v>
      </c>
      <c r="AY61">
        <v>1.8046088526290525</v>
      </c>
      <c r="AZ61">
        <v>0.96412329257108487</v>
      </c>
      <c r="BA61">
        <v>0.96412329257108487</v>
      </c>
    </row>
    <row r="62" spans="1:53" hidden="1" x14ac:dyDescent="0.3">
      <c r="A62">
        <v>5</v>
      </c>
      <c r="B62" t="s">
        <v>73</v>
      </c>
      <c r="C62" t="s">
        <v>9</v>
      </c>
      <c r="D62">
        <v>19</v>
      </c>
      <c r="E62">
        <v>9</v>
      </c>
      <c r="F62" t="s">
        <v>87</v>
      </c>
      <c r="G62" t="s">
        <v>72</v>
      </c>
      <c r="H62" t="s">
        <v>72</v>
      </c>
      <c r="I62">
        <v>2</v>
      </c>
      <c r="J62">
        <v>0.76999999999999991</v>
      </c>
      <c r="K62">
        <v>0.78749999999999998</v>
      </c>
      <c r="L62">
        <v>0.7400000000000001</v>
      </c>
      <c r="M62">
        <v>0</v>
      </c>
      <c r="N62">
        <v>0</v>
      </c>
      <c r="O62">
        <v>4935</v>
      </c>
      <c r="P62">
        <v>524</v>
      </c>
      <c r="Q62">
        <v>8.354591836734695</v>
      </c>
      <c r="R62">
        <v>9.1140159767610758</v>
      </c>
      <c r="S62">
        <v>8.0059857837635615</v>
      </c>
      <c r="T62">
        <v>7.0154577883472058</v>
      </c>
      <c r="U62">
        <v>0</v>
      </c>
      <c r="V62">
        <v>2.0629921259842519</v>
      </c>
      <c r="W62">
        <v>2.0743801652892562</v>
      </c>
      <c r="X62">
        <v>2.0576923076923075</v>
      </c>
      <c r="Y62">
        <v>2.0344827586206895</v>
      </c>
      <c r="Z62">
        <v>0</v>
      </c>
      <c r="AA62">
        <v>2.7171587926509193E-2</v>
      </c>
      <c r="AB62">
        <v>2.6079958677685946E-2</v>
      </c>
      <c r="AC62">
        <v>2.8614022435897432E-2</v>
      </c>
      <c r="AD62">
        <v>2.6553448275862077E-2</v>
      </c>
      <c r="AE62">
        <v>0</v>
      </c>
      <c r="AF62">
        <v>63.912581030496085</v>
      </c>
      <c r="AG62">
        <v>69.449901524482243</v>
      </c>
      <c r="AH62">
        <v>56.412223687492848</v>
      </c>
      <c r="AI62">
        <v>67.706421854634499</v>
      </c>
      <c r="AJ62">
        <v>0</v>
      </c>
      <c r="AK62">
        <v>2.9790944881883344E-2</v>
      </c>
      <c r="AL62">
        <v>2.8921487603308114E-2</v>
      </c>
      <c r="AM62">
        <v>3.1123076923047568E-2</v>
      </c>
      <c r="AN62">
        <v>2.8641379310384168E-2</v>
      </c>
      <c r="AO62">
        <v>0</v>
      </c>
      <c r="AP62">
        <v>0</v>
      </c>
      <c r="AQ62">
        <v>0</v>
      </c>
      <c r="AR62">
        <v>120.78177022515516</v>
      </c>
      <c r="AS62">
        <v>128.2116243762872</v>
      </c>
      <c r="AT62">
        <v>108.62741652366672</v>
      </c>
      <c r="AU62">
        <v>133.36937135163086</v>
      </c>
      <c r="AV62">
        <v>0</v>
      </c>
      <c r="AW62">
        <v>2.8773075234619371E-2</v>
      </c>
      <c r="AX62">
        <v>3.405090359630588E-2</v>
      </c>
      <c r="AY62">
        <v>3.055105331439344E-2</v>
      </c>
      <c r="AZ62">
        <v>1.9592465237815212E-2</v>
      </c>
      <c r="BA62">
        <v>1.9592465237815212E-2</v>
      </c>
    </row>
    <row r="63" spans="1:53" hidden="1" x14ac:dyDescent="0.3">
      <c r="A63">
        <v>5</v>
      </c>
      <c r="B63" t="s">
        <v>73</v>
      </c>
      <c r="C63" t="s">
        <v>9</v>
      </c>
      <c r="D63">
        <v>19</v>
      </c>
      <c r="E63">
        <v>10</v>
      </c>
      <c r="F63" t="s">
        <v>90</v>
      </c>
      <c r="G63" t="s">
        <v>72</v>
      </c>
      <c r="H63" t="s">
        <v>72</v>
      </c>
      <c r="I63">
        <v>2</v>
      </c>
      <c r="J63">
        <v>0.42438596491228064</v>
      </c>
      <c r="K63">
        <v>0.38916666666666666</v>
      </c>
      <c r="L63">
        <v>0.48476190476190478</v>
      </c>
      <c r="M63">
        <v>0</v>
      </c>
      <c r="N63">
        <v>0</v>
      </c>
      <c r="O63">
        <v>2712</v>
      </c>
      <c r="P63">
        <v>135</v>
      </c>
      <c r="Q63">
        <v>3.782572149061362</v>
      </c>
      <c r="R63">
        <v>4.2715484363081622</v>
      </c>
      <c r="S63">
        <v>3.4439574201628056</v>
      </c>
      <c r="T63">
        <v>3.6363636363636362</v>
      </c>
      <c r="U63">
        <v>0</v>
      </c>
      <c r="V63">
        <v>2.0454545454545454</v>
      </c>
      <c r="W63">
        <v>2.074074074074074</v>
      </c>
      <c r="X63">
        <v>2.0370370370370372</v>
      </c>
      <c r="Y63">
        <v>2</v>
      </c>
      <c r="Z63">
        <v>0</v>
      </c>
      <c r="AA63">
        <v>2.8356439393939382E-2</v>
      </c>
      <c r="AB63">
        <v>2.8827777777777779E-2</v>
      </c>
      <c r="AC63">
        <v>3.0091666666666669E-2</v>
      </c>
      <c r="AD63">
        <v>2.3391666666666661E-2</v>
      </c>
      <c r="AE63">
        <v>0</v>
      </c>
      <c r="AF63">
        <v>52.723132318908384</v>
      </c>
      <c r="AG63">
        <v>53.797069278759011</v>
      </c>
      <c r="AH63">
        <v>50.857356863868283</v>
      </c>
      <c r="AI63">
        <v>54.504768933084705</v>
      </c>
      <c r="AJ63">
        <v>0</v>
      </c>
      <c r="AK63">
        <v>3.0598484848478508E-2</v>
      </c>
      <c r="AL63">
        <v>3.2474074074046289E-2</v>
      </c>
      <c r="AM63">
        <v>3.192592592586152E-2</v>
      </c>
      <c r="AN63">
        <v>2.3391666666839228E-2</v>
      </c>
      <c r="AO63">
        <v>0</v>
      </c>
      <c r="AP63">
        <v>0</v>
      </c>
      <c r="AQ63">
        <v>0</v>
      </c>
      <c r="AR63">
        <v>104.11061711926283</v>
      </c>
      <c r="AS63">
        <v>106.0293239831567</v>
      </c>
      <c r="AT63">
        <v>100.01461214719185</v>
      </c>
      <c r="AU63">
        <v>109.0095378626613</v>
      </c>
      <c r="AV63">
        <v>0</v>
      </c>
      <c r="AW63">
        <v>7.3547742982464385E-3</v>
      </c>
      <c r="AX63">
        <v>7.8117812076319362E-3</v>
      </c>
      <c r="AY63">
        <v>7.6222529982449758E-3</v>
      </c>
      <c r="AZ63">
        <v>6.9917153998940752E-3</v>
      </c>
      <c r="BA63">
        <v>6.9917153998940752E-3</v>
      </c>
    </row>
    <row r="64" spans="1:53" hidden="1" x14ac:dyDescent="0.3">
      <c r="A64">
        <v>5</v>
      </c>
      <c r="B64" t="s">
        <v>73</v>
      </c>
      <c r="C64" t="s">
        <v>9</v>
      </c>
      <c r="D64">
        <v>19</v>
      </c>
      <c r="E64">
        <v>11</v>
      </c>
      <c r="F64" t="s">
        <v>116</v>
      </c>
      <c r="G64" t="s">
        <v>72</v>
      </c>
      <c r="H64" t="s">
        <v>72</v>
      </c>
      <c r="I64">
        <v>2</v>
      </c>
      <c r="J64">
        <v>1.0532561798777709</v>
      </c>
      <c r="K64">
        <v>1.085277777777778</v>
      </c>
      <c r="L64">
        <v>0.99836201204918695</v>
      </c>
      <c r="M64">
        <v>0</v>
      </c>
      <c r="N64">
        <v>0</v>
      </c>
      <c r="O64">
        <v>6831</v>
      </c>
      <c r="P64">
        <v>1700</v>
      </c>
      <c r="Q64">
        <v>20.403264522323571</v>
      </c>
      <c r="R64">
        <v>18.071972681901759</v>
      </c>
      <c r="S64">
        <v>23.674814611370504</v>
      </c>
      <c r="T64">
        <v>16.987542468856173</v>
      </c>
      <c r="U64">
        <v>0</v>
      </c>
      <c r="V64">
        <v>3.1192660550458715</v>
      </c>
      <c r="W64">
        <v>2.431095406360424</v>
      </c>
      <c r="X64">
        <v>4.0660377358490569</v>
      </c>
      <c r="Y64">
        <v>3</v>
      </c>
      <c r="Z64">
        <v>0</v>
      </c>
      <c r="AA64">
        <v>2.5598311746883404E-2</v>
      </c>
      <c r="AB64">
        <v>2.6118631583375407E-2</v>
      </c>
      <c r="AC64">
        <v>2.4794244991162655E-2</v>
      </c>
      <c r="AD64">
        <v>2.6062544516594514E-2</v>
      </c>
      <c r="AE64">
        <v>0</v>
      </c>
      <c r="AF64">
        <v>101.08756357067502</v>
      </c>
      <c r="AG64">
        <v>89.313185652249388</v>
      </c>
      <c r="AH64">
        <v>116.15698302284216</v>
      </c>
      <c r="AI64">
        <v>103.8362041117763</v>
      </c>
      <c r="AJ64">
        <v>0</v>
      </c>
      <c r="AK64">
        <v>5.4722018348655775E-2</v>
      </c>
      <c r="AL64">
        <v>4.0801943462905825E-2</v>
      </c>
      <c r="AM64">
        <v>7.1700707547197789E-2</v>
      </c>
      <c r="AN64">
        <v>6.1520000000182339E-2</v>
      </c>
      <c r="AO64">
        <v>0</v>
      </c>
      <c r="AP64">
        <v>0</v>
      </c>
      <c r="AQ64">
        <v>0</v>
      </c>
      <c r="AR64">
        <v>127.00113888289104</v>
      </c>
      <c r="AS64">
        <v>127.52211571593679</v>
      </c>
      <c r="AT64">
        <v>125.34623279592604</v>
      </c>
      <c r="AU64">
        <v>131.06921181658493</v>
      </c>
      <c r="AV64">
        <v>0</v>
      </c>
      <c r="AW64">
        <v>5.9974013205056215E-2</v>
      </c>
      <c r="AX64">
        <v>7.9056398471512981E-2</v>
      </c>
      <c r="AY64">
        <v>5.9216003851274818E-2</v>
      </c>
      <c r="AZ64">
        <v>2.6726289097788087E-2</v>
      </c>
      <c r="BA64">
        <v>2.6726289097788087E-2</v>
      </c>
    </row>
    <row r="65" spans="1:53" hidden="1" x14ac:dyDescent="0.3">
      <c r="A65">
        <v>6</v>
      </c>
      <c r="B65" t="s">
        <v>117</v>
      </c>
      <c r="C65" t="s">
        <v>9</v>
      </c>
      <c r="D65">
        <v>22</v>
      </c>
      <c r="E65">
        <v>1</v>
      </c>
      <c r="F65" t="s">
        <v>71</v>
      </c>
      <c r="G65" t="s">
        <v>72</v>
      </c>
      <c r="H65" t="s">
        <v>72</v>
      </c>
      <c r="I65">
        <v>778</v>
      </c>
      <c r="J65">
        <v>6.1270384425872244E-2</v>
      </c>
      <c r="K65">
        <v>9.6388888888888913E-2</v>
      </c>
      <c r="L65">
        <v>5.6249999999999994E-2</v>
      </c>
      <c r="M65">
        <v>4.1402439024390246E-2</v>
      </c>
      <c r="N65">
        <v>5.104020979020979E-2</v>
      </c>
      <c r="O65">
        <v>1049</v>
      </c>
      <c r="P65">
        <v>952</v>
      </c>
      <c r="Q65">
        <v>66.620013995801258</v>
      </c>
      <c r="R65">
        <v>55.965909090909093</v>
      </c>
      <c r="S65">
        <v>64.620938628158839</v>
      </c>
      <c r="T65">
        <v>68.421052631578945</v>
      </c>
      <c r="U65">
        <v>61.009174311926607</v>
      </c>
      <c r="V65">
        <v>2.9113149847094801</v>
      </c>
      <c r="W65">
        <v>2.8142857142857145</v>
      </c>
      <c r="X65">
        <v>3.2545454545454544</v>
      </c>
      <c r="Y65">
        <v>3.0789473684210527</v>
      </c>
      <c r="Z65">
        <v>2.5576923076923075</v>
      </c>
      <c r="AA65">
        <v>1.2917467384507331E-2</v>
      </c>
      <c r="AB65">
        <v>1.3301891006402562E-2</v>
      </c>
      <c r="AC65">
        <v>1.6366474025974024E-2</v>
      </c>
      <c r="AD65">
        <v>9.4579464285714284E-3</v>
      </c>
      <c r="AE65">
        <v>9.062820512820511E-3</v>
      </c>
      <c r="AF65">
        <v>188.02765079169413</v>
      </c>
      <c r="AG65">
        <v>183.079130870668</v>
      </c>
      <c r="AH65">
        <v>182.67393684466268</v>
      </c>
      <c r="AI65">
        <v>215.01866087409471</v>
      </c>
      <c r="AJ65">
        <v>183.17506224847014</v>
      </c>
      <c r="AK65">
        <v>3.7045259938867696E-2</v>
      </c>
      <c r="AL65">
        <v>3.7123571428584565E-2</v>
      </c>
      <c r="AM65">
        <v>4.8390909090887196E-2</v>
      </c>
      <c r="AN65">
        <v>4.0190789473710631E-2</v>
      </c>
      <c r="AO65">
        <v>1.7465384615311799E-2</v>
      </c>
      <c r="AP65">
        <v>0.52952379033070662</v>
      </c>
      <c r="AQ65">
        <v>1.0901131653704652</v>
      </c>
      <c r="AR65">
        <v>276.16384412074194</v>
      </c>
      <c r="AS65">
        <v>288.60206121574447</v>
      </c>
      <c r="AT65">
        <v>237.12168065356738</v>
      </c>
      <c r="AU65">
        <v>344.40453311812553</v>
      </c>
      <c r="AV65">
        <v>282.39572500584177</v>
      </c>
      <c r="AW65">
        <v>1.8493821391010853E-2</v>
      </c>
      <c r="AX65">
        <v>1.9990477393304576E-2</v>
      </c>
      <c r="AY65">
        <v>1.5893522645416158E-2</v>
      </c>
      <c r="AZ65">
        <v>1.1189420861930217E-2</v>
      </c>
      <c r="BA65">
        <v>1.5382422024173212E-2</v>
      </c>
    </row>
    <row r="66" spans="1:53" hidden="1" x14ac:dyDescent="0.3">
      <c r="A66">
        <v>6</v>
      </c>
      <c r="B66" t="s">
        <v>117</v>
      </c>
      <c r="C66" t="s">
        <v>9</v>
      </c>
      <c r="D66">
        <v>22</v>
      </c>
      <c r="E66">
        <v>2</v>
      </c>
      <c r="F66" t="s">
        <v>111</v>
      </c>
      <c r="G66" t="s">
        <v>72</v>
      </c>
      <c r="H66" t="s">
        <v>82</v>
      </c>
      <c r="I66">
        <v>778</v>
      </c>
      <c r="J66">
        <v>0.83312367091972372</v>
      </c>
      <c r="K66">
        <v>1.3108333333333333</v>
      </c>
      <c r="L66">
        <v>0.78555555555555567</v>
      </c>
      <c r="M66">
        <v>0.59749468367889425</v>
      </c>
      <c r="N66">
        <v>0.63861111111111113</v>
      </c>
      <c r="O66">
        <v>12282</v>
      </c>
      <c r="P66">
        <v>2556</v>
      </c>
      <c r="Q66">
        <v>18.740376860473642</v>
      </c>
      <c r="R66">
        <v>25.238397965670696</v>
      </c>
      <c r="S66">
        <v>16.725601131541726</v>
      </c>
      <c r="T66">
        <v>12.969588550983898</v>
      </c>
      <c r="U66">
        <v>16.398434101783383</v>
      </c>
      <c r="V66">
        <v>2.6350515463917525</v>
      </c>
      <c r="W66">
        <v>2.9334975369458127</v>
      </c>
      <c r="X66">
        <v>2.8493975903614457</v>
      </c>
      <c r="Y66">
        <v>2.1969696969696968</v>
      </c>
      <c r="Z66">
        <v>2.3562500000000002</v>
      </c>
      <c r="AA66">
        <v>2.6686548118502042E-2</v>
      </c>
      <c r="AB66">
        <v>2.8297306054877718E-2</v>
      </c>
      <c r="AC66">
        <v>2.8698124999999988E-2</v>
      </c>
      <c r="AD66">
        <v>2.4624053030303027E-2</v>
      </c>
      <c r="AE66">
        <v>2.4417072916666664E-2</v>
      </c>
      <c r="AF66">
        <v>92.411483757176342</v>
      </c>
      <c r="AG66">
        <v>91.236488788913107</v>
      </c>
      <c r="AH66">
        <v>81.397444856853951</v>
      </c>
      <c r="AI66">
        <v>92.565435618874858</v>
      </c>
      <c r="AJ66">
        <v>109.99112035508119</v>
      </c>
      <c r="AK66">
        <v>4.7868402061845401E-2</v>
      </c>
      <c r="AL66">
        <v>6.1951231527092462E-2</v>
      </c>
      <c r="AM66">
        <v>5.1233734939735341E-2</v>
      </c>
      <c r="AN66">
        <v>3.0927651515178171E-2</v>
      </c>
      <c r="AO66">
        <v>3.6549999999874669E-2</v>
      </c>
      <c r="AP66">
        <v>0.48717948717948723</v>
      </c>
      <c r="AQ66">
        <v>0.64974148216889815</v>
      </c>
      <c r="AR66">
        <v>129.60003860021595</v>
      </c>
      <c r="AS66">
        <v>115.04316855037412</v>
      </c>
      <c r="AT66">
        <v>116.7442069467406</v>
      </c>
      <c r="AU66">
        <v>152.65445585232601</v>
      </c>
      <c r="AV66">
        <v>149.63202919021944</v>
      </c>
      <c r="AW66">
        <v>5.5219605924883834E-2</v>
      </c>
      <c r="AX66">
        <v>0.11651506984676661</v>
      </c>
      <c r="AY66">
        <v>4.7864250296697081E-2</v>
      </c>
      <c r="AZ66">
        <v>3.6950125448475153E-2</v>
      </c>
      <c r="BA66">
        <v>4.5400816425856486E-2</v>
      </c>
    </row>
    <row r="67" spans="1:53" hidden="1" x14ac:dyDescent="0.3">
      <c r="A67">
        <v>6</v>
      </c>
      <c r="B67" t="s">
        <v>117</v>
      </c>
      <c r="C67" t="s">
        <v>9</v>
      </c>
      <c r="D67">
        <v>22</v>
      </c>
      <c r="E67">
        <v>3</v>
      </c>
      <c r="F67" t="s">
        <v>74</v>
      </c>
      <c r="G67" t="s">
        <v>72</v>
      </c>
      <c r="H67" t="s">
        <v>10</v>
      </c>
      <c r="I67">
        <v>778</v>
      </c>
      <c r="J67">
        <v>7.3757932660313488</v>
      </c>
      <c r="K67">
        <v>6.004999999999999</v>
      </c>
      <c r="L67">
        <v>7.6231035204601731</v>
      </c>
      <c r="M67">
        <v>8.3924191243414175</v>
      </c>
      <c r="N67">
        <v>7.4826504193238073</v>
      </c>
      <c r="O67">
        <v>111265</v>
      </c>
      <c r="P67">
        <v>83699</v>
      </c>
      <c r="Q67">
        <v>63.784273978448738</v>
      </c>
      <c r="R67">
        <v>61.384031825330744</v>
      </c>
      <c r="S67">
        <v>69.289671477469213</v>
      </c>
      <c r="T67">
        <v>67.993574297188758</v>
      </c>
      <c r="U67">
        <v>62.586467221461426</v>
      </c>
      <c r="V67">
        <v>5.0221408856354257</v>
      </c>
      <c r="W67">
        <v>5.2039215686274511</v>
      </c>
      <c r="X67">
        <v>5.7600469345849223</v>
      </c>
      <c r="Y67">
        <v>5.5429544264012574</v>
      </c>
      <c r="Z67">
        <v>4.7798337355859477</v>
      </c>
      <c r="AA67">
        <v>3.3784907739741563E-2</v>
      </c>
      <c r="AB67">
        <v>3.3768557444410402E-2</v>
      </c>
      <c r="AC67">
        <v>3.3358491537205187E-2</v>
      </c>
      <c r="AD67">
        <v>3.383514740542002E-2</v>
      </c>
      <c r="AE67">
        <v>3.4628715109769156E-2</v>
      </c>
      <c r="AF67">
        <v>98.05431521903111</v>
      </c>
      <c r="AG67">
        <v>104.38836494235404</v>
      </c>
      <c r="AH67">
        <v>110.65847282810691</v>
      </c>
      <c r="AI67">
        <v>105.46308598648928</v>
      </c>
      <c r="AJ67">
        <v>91.977402138482333</v>
      </c>
      <c r="AK67">
        <v>0.14936137945518491</v>
      </c>
      <c r="AL67">
        <v>0.15161415686274404</v>
      </c>
      <c r="AM67">
        <v>0.17326013493694667</v>
      </c>
      <c r="AN67">
        <v>0.16890640387637815</v>
      </c>
      <c r="AO67">
        <v>0.14533227406811675</v>
      </c>
      <c r="AP67">
        <v>1.2460700115443477</v>
      </c>
      <c r="AQ67">
        <v>1.0195887327758502</v>
      </c>
      <c r="AR67">
        <v>68.720011769956386</v>
      </c>
      <c r="AS67">
        <v>70.245780002450715</v>
      </c>
      <c r="AT67">
        <v>70.597235404140179</v>
      </c>
      <c r="AU67">
        <v>66.643746229014923</v>
      </c>
      <c r="AV67">
        <v>65.055961320374536</v>
      </c>
      <c r="AW67">
        <v>0.94127676907952029</v>
      </c>
      <c r="AX67">
        <v>0.71154816724864334</v>
      </c>
      <c r="AY67">
        <v>0.94774679108199467</v>
      </c>
      <c r="AZ67">
        <v>1.0610306172779052</v>
      </c>
      <c r="BA67">
        <v>1.0369060991016956</v>
      </c>
    </row>
    <row r="68" spans="1:53" hidden="1" x14ac:dyDescent="0.3">
      <c r="A68">
        <v>6</v>
      </c>
      <c r="B68" t="s">
        <v>117</v>
      </c>
      <c r="C68" t="s">
        <v>9</v>
      </c>
      <c r="D68">
        <v>22</v>
      </c>
      <c r="E68">
        <v>4</v>
      </c>
      <c r="F68" t="s">
        <v>79</v>
      </c>
      <c r="G68" t="s">
        <v>72</v>
      </c>
      <c r="H68" t="s">
        <v>72</v>
      </c>
      <c r="I68">
        <v>778</v>
      </c>
      <c r="J68">
        <v>4.7668981481481483</v>
      </c>
      <c r="K68">
        <v>6.4523148148148151</v>
      </c>
      <c r="L68">
        <v>4.8463888888888889</v>
      </c>
      <c r="M68">
        <v>4.035277777777778</v>
      </c>
      <c r="N68">
        <v>3.7336111111111117</v>
      </c>
      <c r="O68">
        <v>69453</v>
      </c>
      <c r="P68">
        <v>30475</v>
      </c>
      <c r="Q68">
        <v>37.81392694063927</v>
      </c>
      <c r="R68">
        <v>45.563296963323261</v>
      </c>
      <c r="S68">
        <v>41.942883358183281</v>
      </c>
      <c r="T68">
        <v>32.732153920286358</v>
      </c>
      <c r="U68">
        <v>31.480654761904763</v>
      </c>
      <c r="V68">
        <v>3.3353398270767212</v>
      </c>
      <c r="W68">
        <v>3.7907400656215824</v>
      </c>
      <c r="X68">
        <v>3.6533466533466532</v>
      </c>
      <c r="Y68">
        <v>3.0500320718409237</v>
      </c>
      <c r="Z68">
        <v>2.8801906058543225</v>
      </c>
      <c r="AA68">
        <v>3.5948435434033234E-2</v>
      </c>
      <c r="AB68">
        <v>3.8777980622044073E-2</v>
      </c>
      <c r="AC68">
        <v>3.6518781384914475E-2</v>
      </c>
      <c r="AD68">
        <v>3.5601663833013254E-2</v>
      </c>
      <c r="AE68">
        <v>3.4141719562394313E-2</v>
      </c>
      <c r="AF68">
        <v>84.306295387439178</v>
      </c>
      <c r="AG68">
        <v>86.158377226520173</v>
      </c>
      <c r="AH68">
        <v>87.432019723061813</v>
      </c>
      <c r="AI68">
        <v>76.746660812145379</v>
      </c>
      <c r="AJ68">
        <v>81.709925218436723</v>
      </c>
      <c r="AK68">
        <v>9.7765119842412998E-2</v>
      </c>
      <c r="AL68">
        <v>0.12344012030623663</v>
      </c>
      <c r="AM68">
        <v>0.11303431568431564</v>
      </c>
      <c r="AN68">
        <v>8.4320846696605972E-2</v>
      </c>
      <c r="AO68">
        <v>7.3182437032028674E-2</v>
      </c>
      <c r="AP68">
        <v>0.57864676759704392</v>
      </c>
      <c r="AQ68">
        <v>0.69092135249223741</v>
      </c>
      <c r="AR68">
        <v>79.992652449111262</v>
      </c>
      <c r="AS68">
        <v>67.521696006472467</v>
      </c>
      <c r="AT68">
        <v>77.994612259382833</v>
      </c>
      <c r="AU68">
        <v>79.097797720908744</v>
      </c>
      <c r="AV68">
        <v>87.724030800633031</v>
      </c>
      <c r="AW68">
        <v>0.51574090257418126</v>
      </c>
      <c r="AX68">
        <v>0.76270099086203302</v>
      </c>
      <c r="AY68">
        <v>0.55691907693194442</v>
      </c>
      <c r="AZ68">
        <v>0.43551333270711423</v>
      </c>
      <c r="BA68">
        <v>0.40992613390584587</v>
      </c>
    </row>
    <row r="69" spans="1:53" hidden="1" x14ac:dyDescent="0.3">
      <c r="A69">
        <v>6</v>
      </c>
      <c r="B69" t="s">
        <v>117</v>
      </c>
      <c r="C69" t="s">
        <v>9</v>
      </c>
      <c r="D69">
        <v>22</v>
      </c>
      <c r="E69">
        <v>5</v>
      </c>
      <c r="F69" t="s">
        <v>118</v>
      </c>
      <c r="G69" t="s">
        <v>72</v>
      </c>
      <c r="H69" t="s">
        <v>72</v>
      </c>
      <c r="I69">
        <v>778</v>
      </c>
      <c r="J69">
        <v>0.24148600004774723</v>
      </c>
      <c r="K69">
        <v>1.0486111111111111E-2</v>
      </c>
      <c r="L69">
        <v>0.2709372251232382</v>
      </c>
      <c r="M69">
        <v>0.21382621951219513</v>
      </c>
      <c r="N69">
        <v>0.47069444444444436</v>
      </c>
      <c r="O69">
        <v>5862</v>
      </c>
      <c r="P69">
        <v>4542</v>
      </c>
      <c r="Q69">
        <v>59.040686338229563</v>
      </c>
      <c r="R69">
        <v>4.2553191489361701</v>
      </c>
      <c r="S69">
        <v>57.425240750126719</v>
      </c>
      <c r="T69">
        <v>66.267763649962603</v>
      </c>
      <c r="U69">
        <v>57.308186883840548</v>
      </c>
      <c r="V69">
        <v>3.6452648475120384</v>
      </c>
      <c r="W69">
        <v>2</v>
      </c>
      <c r="X69">
        <v>4.2276119402985071</v>
      </c>
      <c r="Y69">
        <v>3.9909909909909911</v>
      </c>
      <c r="Z69">
        <v>3.4817708333333335</v>
      </c>
      <c r="AA69">
        <v>2.3009285233491907E-2</v>
      </c>
      <c r="AB69">
        <v>1.4999999999999999E-2</v>
      </c>
      <c r="AC69">
        <v>2.8211577417598183E-2</v>
      </c>
      <c r="AD69">
        <v>2.3321595025921002E-2</v>
      </c>
      <c r="AE69">
        <v>2.1044624943798013E-2</v>
      </c>
      <c r="AF69">
        <v>120.23868742899323</v>
      </c>
      <c r="AG69">
        <v>66.666666666666671</v>
      </c>
      <c r="AH69">
        <v>109.57074636675085</v>
      </c>
      <c r="AI69">
        <v>119.39716955946821</v>
      </c>
      <c r="AJ69">
        <v>122.2227796273217</v>
      </c>
      <c r="AK69">
        <v>8.3120505618026294E-2</v>
      </c>
      <c r="AL69">
        <v>1.5000000000100044E-2</v>
      </c>
      <c r="AM69">
        <v>0.11409533582090221</v>
      </c>
      <c r="AN69">
        <v>9.4366891891904503E-2</v>
      </c>
      <c r="AO69">
        <v>7.0910416666611312E-2</v>
      </c>
      <c r="AP69">
        <v>44.887417218543035</v>
      </c>
      <c r="AQ69">
        <v>13.467423917702529</v>
      </c>
      <c r="AR69">
        <v>152.94302005582625</v>
      </c>
      <c r="AS69">
        <v>133.33333333244406</v>
      </c>
      <c r="AT69">
        <v>122.00057682243488</v>
      </c>
      <c r="AU69">
        <v>150.52900541085606</v>
      </c>
      <c r="AV69">
        <v>155.09693485994191</v>
      </c>
      <c r="AW69">
        <v>7.7561856124935602E-2</v>
      </c>
      <c r="AX69">
        <v>65535</v>
      </c>
      <c r="AY69">
        <v>8.5261181164818858E-2</v>
      </c>
      <c r="AZ69">
        <v>6.4333133890958641E-2</v>
      </c>
      <c r="BA69">
        <v>0.11106325525273161</v>
      </c>
    </row>
    <row r="70" spans="1:53" hidden="1" x14ac:dyDescent="0.3">
      <c r="A70">
        <v>6</v>
      </c>
      <c r="B70" t="s">
        <v>117</v>
      </c>
      <c r="C70" t="s">
        <v>9</v>
      </c>
      <c r="D70">
        <v>22</v>
      </c>
      <c r="E70">
        <v>6</v>
      </c>
      <c r="F70" t="s">
        <v>119</v>
      </c>
      <c r="G70" t="s">
        <v>72</v>
      </c>
      <c r="H70" t="s">
        <v>72</v>
      </c>
      <c r="I70">
        <v>778</v>
      </c>
      <c r="J70">
        <v>0.32475694444444447</v>
      </c>
      <c r="K70">
        <v>0</v>
      </c>
      <c r="L70">
        <v>0.40625</v>
      </c>
      <c r="M70">
        <v>0.42222222222222222</v>
      </c>
      <c r="N70">
        <v>0.47055555555555556</v>
      </c>
      <c r="O70">
        <v>5115</v>
      </c>
      <c r="P70">
        <v>2191</v>
      </c>
      <c r="Q70">
        <v>31.543334293118342</v>
      </c>
      <c r="R70">
        <v>0</v>
      </c>
      <c r="S70">
        <v>31.493701259748054</v>
      </c>
      <c r="T70">
        <v>28.947368421052634</v>
      </c>
      <c r="U70">
        <v>33.848702374378796</v>
      </c>
      <c r="V70">
        <v>2.7285180572851804</v>
      </c>
      <c r="W70">
        <v>0</v>
      </c>
      <c r="X70">
        <v>2.8378378378378377</v>
      </c>
      <c r="Y70">
        <v>2.6190476190476191</v>
      </c>
      <c r="Z70">
        <v>2.5330578512396693</v>
      </c>
      <c r="AA70">
        <v>1.6099586460624291E-2</v>
      </c>
      <c r="AB70">
        <v>0</v>
      </c>
      <c r="AC70">
        <v>1.8317281862607962E-2</v>
      </c>
      <c r="AD70">
        <v>1.4791774848828413E-2</v>
      </c>
      <c r="AE70">
        <v>1.4881250000000002E-2</v>
      </c>
      <c r="AF70">
        <v>183.38954851862562</v>
      </c>
      <c r="AG70">
        <v>0</v>
      </c>
      <c r="AH70">
        <v>170.50469392375064</v>
      </c>
      <c r="AI70">
        <v>194.59982485617547</v>
      </c>
      <c r="AJ70">
        <v>175.58184709652971</v>
      </c>
      <c r="AK70">
        <v>3.7500498131968839E-2</v>
      </c>
      <c r="AL70">
        <v>0</v>
      </c>
      <c r="AM70">
        <v>4.6114054054010624E-2</v>
      </c>
      <c r="AN70">
        <v>3.2552380952400504E-2</v>
      </c>
      <c r="AO70">
        <v>2.9253925619801627E-2</v>
      </c>
      <c r="AP70">
        <v>65535</v>
      </c>
      <c r="AQ70">
        <v>0</v>
      </c>
      <c r="AR70">
        <v>269.74812709748511</v>
      </c>
      <c r="AS70">
        <v>0</v>
      </c>
      <c r="AT70">
        <v>240.52881929180816</v>
      </c>
      <c r="AU70">
        <v>305.00118689329491</v>
      </c>
      <c r="AV70">
        <v>275.00984142269573</v>
      </c>
      <c r="AW70">
        <v>6.044206050988659E-2</v>
      </c>
      <c r="AX70">
        <v>0.11106325525273161</v>
      </c>
      <c r="AY70">
        <v>6.6255412753851772E-2</v>
      </c>
      <c r="AZ70">
        <v>4.6843522433802055E-2</v>
      </c>
      <c r="BA70">
        <v>6.7932395981360874E-2</v>
      </c>
    </row>
    <row r="71" spans="1:53" hidden="1" x14ac:dyDescent="0.3">
      <c r="A71">
        <v>6</v>
      </c>
      <c r="B71" t="s">
        <v>117</v>
      </c>
      <c r="C71" t="s">
        <v>9</v>
      </c>
      <c r="D71">
        <v>22</v>
      </c>
      <c r="E71">
        <v>7</v>
      </c>
      <c r="F71" t="s">
        <v>75</v>
      </c>
      <c r="G71" t="s">
        <v>10</v>
      </c>
      <c r="H71" t="s">
        <v>76</v>
      </c>
      <c r="I71">
        <v>778</v>
      </c>
      <c r="J71">
        <v>12.130520833333335</v>
      </c>
      <c r="K71">
        <v>10.125555555555557</v>
      </c>
      <c r="L71">
        <v>12.025277777777779</v>
      </c>
      <c r="M71">
        <v>12.414583333333331</v>
      </c>
      <c r="N71">
        <v>13.956666666666669</v>
      </c>
      <c r="O71">
        <v>178313</v>
      </c>
      <c r="P71">
        <v>175233</v>
      </c>
      <c r="Q71">
        <v>78.782252154639494</v>
      </c>
      <c r="R71">
        <v>70.37433155080214</v>
      </c>
      <c r="S71">
        <v>77.204981861034724</v>
      </c>
      <c r="T71">
        <v>77.552951780081116</v>
      </c>
      <c r="U71">
        <v>82.530012542555099</v>
      </c>
      <c r="V71">
        <v>6.0592323651452284</v>
      </c>
      <c r="W71">
        <v>4.6480710016301394</v>
      </c>
      <c r="X71">
        <v>5.5994637171107762</v>
      </c>
      <c r="Y71">
        <v>5.7087410847570075</v>
      </c>
      <c r="Z71">
        <v>6.9612025529056094</v>
      </c>
      <c r="AA71">
        <v>3.7035893342970104E-2</v>
      </c>
      <c r="AB71">
        <v>3.564302741724943E-2</v>
      </c>
      <c r="AC71">
        <v>3.6754623362684105E-2</v>
      </c>
      <c r="AD71">
        <v>3.7045632327603183E-2</v>
      </c>
      <c r="AE71">
        <v>3.759557548353238E-2</v>
      </c>
      <c r="AF71">
        <v>127.77670078312002</v>
      </c>
      <c r="AG71">
        <v>112.82094109462409</v>
      </c>
      <c r="AH71">
        <v>124.83914276085852</v>
      </c>
      <c r="AI71">
        <v>126.11048831676736</v>
      </c>
      <c r="AJ71">
        <v>137.86052956050773</v>
      </c>
      <c r="AK71">
        <v>0.21554624308436776</v>
      </c>
      <c r="AL71">
        <v>0.15235618547364604</v>
      </c>
      <c r="AM71">
        <v>0.19582331154684002</v>
      </c>
      <c r="AN71">
        <v>0.20143935146789474</v>
      </c>
      <c r="AO71">
        <v>0.25384564158549855</v>
      </c>
      <c r="AP71">
        <v>1.378360583781411</v>
      </c>
      <c r="AQ71">
        <v>1.1727289016305322</v>
      </c>
      <c r="AR71">
        <v>63.326395076633048</v>
      </c>
      <c r="AS71">
        <v>73.628250792143675</v>
      </c>
      <c r="AT71">
        <v>65.258528327182262</v>
      </c>
      <c r="AU71">
        <v>64.723445332300741</v>
      </c>
      <c r="AV71">
        <v>57.41323345409144</v>
      </c>
      <c r="AW71">
        <v>1.6319797607422866</v>
      </c>
      <c r="AX71">
        <v>1.5337427786682634</v>
      </c>
      <c r="AY71">
        <v>1.6581029737522468</v>
      </c>
      <c r="AZ71">
        <v>1.6758406363669172</v>
      </c>
      <c r="BA71">
        <v>1.6545849865809517</v>
      </c>
    </row>
    <row r="72" spans="1:53" hidden="1" x14ac:dyDescent="0.3">
      <c r="A72">
        <v>6</v>
      </c>
      <c r="B72" t="s">
        <v>117</v>
      </c>
      <c r="C72" t="s">
        <v>9</v>
      </c>
      <c r="D72">
        <v>22</v>
      </c>
      <c r="E72">
        <v>8</v>
      </c>
      <c r="F72" t="s">
        <v>81</v>
      </c>
      <c r="G72" t="s">
        <v>72</v>
      </c>
      <c r="H72" t="s">
        <v>72</v>
      </c>
      <c r="I72">
        <v>778</v>
      </c>
      <c r="J72">
        <v>1.3249649929439491</v>
      </c>
      <c r="K72">
        <v>1.1798663853727145</v>
      </c>
      <c r="L72">
        <v>1.7618085810093393</v>
      </c>
      <c r="M72">
        <v>0.95569444444444462</v>
      </c>
      <c r="N72">
        <v>1.4024905609492988</v>
      </c>
      <c r="O72">
        <v>21244</v>
      </c>
      <c r="P72">
        <v>13103</v>
      </c>
      <c r="Q72">
        <v>50.181915667726237</v>
      </c>
      <c r="R72">
        <v>55.430711610486895</v>
      </c>
      <c r="S72">
        <v>57.465532414197703</v>
      </c>
      <c r="T72">
        <v>46.540713145290049</v>
      </c>
      <c r="U72">
        <v>49.40711462450593</v>
      </c>
      <c r="V72">
        <v>2.8969710369223964</v>
      </c>
      <c r="W72">
        <v>3.0571081409477521</v>
      </c>
      <c r="X72">
        <v>3.1194267515923566</v>
      </c>
      <c r="Y72">
        <v>2.7074303405572757</v>
      </c>
      <c r="Z72">
        <v>2.8952668680765359</v>
      </c>
      <c r="AA72">
        <v>2.0289745712457532E-2</v>
      </c>
      <c r="AB72">
        <v>2.0404287824828587E-2</v>
      </c>
      <c r="AC72">
        <v>2.1534459941801178E-2</v>
      </c>
      <c r="AD72">
        <v>1.8588933873144385E-2</v>
      </c>
      <c r="AE72">
        <v>1.9949543623546621E-2</v>
      </c>
      <c r="AF72">
        <v>165.45380818876501</v>
      </c>
      <c r="AG72">
        <v>176.72941272303228</v>
      </c>
      <c r="AH72">
        <v>178.73578270143352</v>
      </c>
      <c r="AI72">
        <v>165.55384272610638</v>
      </c>
      <c r="AJ72">
        <v>157.8551389042639</v>
      </c>
      <c r="AK72">
        <v>5.1072053946494715E-2</v>
      </c>
      <c r="AL72">
        <v>5.9336695018230023E-2</v>
      </c>
      <c r="AM72">
        <v>6.1082842356688545E-2</v>
      </c>
      <c r="AN72">
        <v>4.1389164086694318E-2</v>
      </c>
      <c r="AO72">
        <v>5.0341792547835232E-2</v>
      </c>
      <c r="AP72">
        <v>1.1886859209962646</v>
      </c>
      <c r="AQ72">
        <v>0.89133105437453264</v>
      </c>
      <c r="AR72">
        <v>211.07935804130565</v>
      </c>
      <c r="AS72">
        <v>223.34494984993268</v>
      </c>
      <c r="AT72">
        <v>209.38121629669595</v>
      </c>
      <c r="AU72">
        <v>230.11429793573575</v>
      </c>
      <c r="AV72">
        <v>204.28129368627546</v>
      </c>
      <c r="AW72">
        <v>0.25546848781941017</v>
      </c>
      <c r="AX72">
        <v>0.22934716580059783</v>
      </c>
      <c r="AY72">
        <v>0.35017404709584432</v>
      </c>
      <c r="AZ72">
        <v>0.17987177481345754</v>
      </c>
      <c r="BA72">
        <v>0.27936747546176621</v>
      </c>
    </row>
    <row r="73" spans="1:53" hidden="1" x14ac:dyDescent="0.3">
      <c r="A73">
        <v>6</v>
      </c>
      <c r="B73" t="s">
        <v>117</v>
      </c>
      <c r="C73" t="s">
        <v>9</v>
      </c>
      <c r="D73">
        <v>22</v>
      </c>
      <c r="E73">
        <v>9</v>
      </c>
      <c r="F73" t="s">
        <v>93</v>
      </c>
      <c r="G73" t="s">
        <v>10</v>
      </c>
      <c r="H73" t="s">
        <v>120</v>
      </c>
      <c r="I73">
        <v>778</v>
      </c>
      <c r="J73">
        <v>19.85032480069756</v>
      </c>
      <c r="K73">
        <v>18.898888888888887</v>
      </c>
      <c r="L73">
        <v>19.945833333333329</v>
      </c>
      <c r="M73">
        <v>19.792132536123571</v>
      </c>
      <c r="N73">
        <v>20.764444444444447</v>
      </c>
      <c r="O73">
        <v>291125</v>
      </c>
      <c r="P73">
        <v>331111</v>
      </c>
      <c r="Q73">
        <v>93.499052615825136</v>
      </c>
      <c r="R73">
        <v>92.217355517667116</v>
      </c>
      <c r="S73">
        <v>93.545825613306775</v>
      </c>
      <c r="T73">
        <v>93.124982378978828</v>
      </c>
      <c r="U73">
        <v>94.36810062219844</v>
      </c>
      <c r="V73">
        <v>15.489123824671376</v>
      </c>
      <c r="W73">
        <v>13.164708350818296</v>
      </c>
      <c r="X73">
        <v>15.259032038173142</v>
      </c>
      <c r="Y73">
        <v>14.876154019365007</v>
      </c>
      <c r="Z73">
        <v>17.206686188384577</v>
      </c>
      <c r="AA73">
        <v>3.6421645843804314E-2</v>
      </c>
      <c r="AB73">
        <v>3.6238263777593017E-2</v>
      </c>
      <c r="AC73">
        <v>3.6046671328198249E-2</v>
      </c>
      <c r="AD73">
        <v>3.6382119371879282E-2</v>
      </c>
      <c r="AE73">
        <v>3.6497416838981958E-2</v>
      </c>
      <c r="AF73">
        <v>205.41823054006309</v>
      </c>
      <c r="AG73">
        <v>198.49769594639167</v>
      </c>
      <c r="AH73">
        <v>210.90121115052349</v>
      </c>
      <c r="AI73">
        <v>204.57118755852079</v>
      </c>
      <c r="AJ73">
        <v>211.85331246927504</v>
      </c>
      <c r="AK73">
        <v>0.56212323993076296</v>
      </c>
      <c r="AL73">
        <v>0.4740505874947526</v>
      </c>
      <c r="AM73">
        <v>0.55105786184957217</v>
      </c>
      <c r="AN73">
        <v>0.54321748480070342</v>
      </c>
      <c r="AO73">
        <v>0.62167327964859342</v>
      </c>
      <c r="AP73">
        <v>1.0987124463519315</v>
      </c>
      <c r="AQ73">
        <v>1.0233225632253062</v>
      </c>
      <c r="AR73">
        <v>45.449233585681753</v>
      </c>
      <c r="AS73">
        <v>48.015064774294466</v>
      </c>
      <c r="AT73">
        <v>46.190755205585113</v>
      </c>
      <c r="AU73">
        <v>46.066868907177906</v>
      </c>
      <c r="AV73">
        <v>43.251903833005187</v>
      </c>
      <c r="AW73">
        <v>1.2062870346258383</v>
      </c>
      <c r="AX73">
        <v>1.3241288504616782</v>
      </c>
      <c r="AY73">
        <v>1.2230423853244916</v>
      </c>
      <c r="AZ73">
        <v>1.2340343334693937</v>
      </c>
      <c r="BA73">
        <v>1.1389350865225887</v>
      </c>
    </row>
    <row r="74" spans="1:53" hidden="1" x14ac:dyDescent="0.3">
      <c r="A74">
        <v>6</v>
      </c>
      <c r="B74" t="s">
        <v>117</v>
      </c>
      <c r="C74" t="s">
        <v>9</v>
      </c>
      <c r="D74">
        <v>22</v>
      </c>
      <c r="E74">
        <v>10</v>
      </c>
      <c r="F74" t="s">
        <v>103</v>
      </c>
      <c r="G74" t="s">
        <v>10</v>
      </c>
      <c r="H74" t="s">
        <v>76</v>
      </c>
      <c r="I74">
        <v>778</v>
      </c>
      <c r="J74">
        <v>4.9433333333333342</v>
      </c>
      <c r="K74">
        <v>4.1863888888888887</v>
      </c>
      <c r="L74">
        <v>4.8749999999999991</v>
      </c>
      <c r="M74">
        <v>4.8580555555555556</v>
      </c>
      <c r="N74">
        <v>5.8538888888888891</v>
      </c>
      <c r="O74">
        <v>72913</v>
      </c>
      <c r="P74">
        <v>39459</v>
      </c>
      <c r="Q74">
        <v>42.612771196233226</v>
      </c>
      <c r="R74">
        <v>37.024749518943665</v>
      </c>
      <c r="S74">
        <v>39.835869379381087</v>
      </c>
      <c r="T74">
        <v>38.6700211561553</v>
      </c>
      <c r="U74">
        <v>46.217370669197912</v>
      </c>
      <c r="V74">
        <v>2.8730886850152904</v>
      </c>
      <c r="W74">
        <v>2.6358053849787435</v>
      </c>
      <c r="X74">
        <v>2.7683168316831681</v>
      </c>
      <c r="Y74">
        <v>2.7536644951140063</v>
      </c>
      <c r="Z74">
        <v>2.9697894415624044</v>
      </c>
      <c r="AA74">
        <v>3.2400680410283184E-2</v>
      </c>
      <c r="AB74">
        <v>3.0425817213018496E-2</v>
      </c>
      <c r="AC74">
        <v>3.1774596661809096E-2</v>
      </c>
      <c r="AD74">
        <v>3.1932195410509193E-2</v>
      </c>
      <c r="AE74">
        <v>3.2934431049234193E-2</v>
      </c>
      <c r="AF74">
        <v>81.991804401635946</v>
      </c>
      <c r="AG74">
        <v>79.758482950964009</v>
      </c>
      <c r="AH74">
        <v>82.106326141778609</v>
      </c>
      <c r="AI74">
        <v>80.884074802294847</v>
      </c>
      <c r="AJ74">
        <v>83.895276508522883</v>
      </c>
      <c r="AK74">
        <v>7.1313339158290856E-2</v>
      </c>
      <c r="AL74">
        <v>5.7080821917804524E-2</v>
      </c>
      <c r="AM74">
        <v>6.5701643564361714E-2</v>
      </c>
      <c r="AN74">
        <v>6.5290065146561563E-2</v>
      </c>
      <c r="AO74">
        <v>7.6228898382658991E-2</v>
      </c>
      <c r="AP74">
        <v>1.3983146440183134</v>
      </c>
      <c r="AQ74">
        <v>1.248283142214125</v>
      </c>
      <c r="AR74">
        <v>97.619545418396655</v>
      </c>
      <c r="AS74">
        <v>105.52266211789728</v>
      </c>
      <c r="AT74">
        <v>102.90657330480956</v>
      </c>
      <c r="AU74">
        <v>100.18521763531241</v>
      </c>
      <c r="AV74">
        <v>94.215643747102874</v>
      </c>
      <c r="AW74">
        <v>0.77514977508973393</v>
      </c>
      <c r="AX74">
        <v>0.58879025949004671</v>
      </c>
      <c r="AY74">
        <v>0.7018512626519634</v>
      </c>
      <c r="AZ74">
        <v>0.68275649814748074</v>
      </c>
      <c r="BA74">
        <v>0.91105607273502476</v>
      </c>
    </row>
    <row r="75" spans="1:53" hidden="1" x14ac:dyDescent="0.3">
      <c r="A75">
        <v>6</v>
      </c>
      <c r="B75" t="s">
        <v>117</v>
      </c>
      <c r="C75" t="s">
        <v>9</v>
      </c>
      <c r="D75">
        <v>22</v>
      </c>
      <c r="E75">
        <v>11</v>
      </c>
      <c r="F75" t="s">
        <v>85</v>
      </c>
      <c r="G75" t="s">
        <v>10</v>
      </c>
      <c r="H75" t="s">
        <v>72</v>
      </c>
      <c r="I75">
        <v>778</v>
      </c>
      <c r="J75">
        <v>9.5471527777777805</v>
      </c>
      <c r="K75">
        <v>8.3566666666666674</v>
      </c>
      <c r="L75">
        <v>9.1752777777777776</v>
      </c>
      <c r="M75">
        <v>9.6194444444444454</v>
      </c>
      <c r="N75">
        <v>11.037222222222221</v>
      </c>
      <c r="O75">
        <v>140495</v>
      </c>
      <c r="P75">
        <v>118311</v>
      </c>
      <c r="Q75">
        <v>68.113438919497753</v>
      </c>
      <c r="R75">
        <v>62.571466560297829</v>
      </c>
      <c r="S75">
        <v>64.860526395493238</v>
      </c>
      <c r="T75">
        <v>67.340573012939004</v>
      </c>
      <c r="U75">
        <v>72.511454609536273</v>
      </c>
      <c r="V75">
        <v>4.399486836233824</v>
      </c>
      <c r="W75">
        <v>3.8782447466007417</v>
      </c>
      <c r="X75">
        <v>4.1009191880505558</v>
      </c>
      <c r="Y75">
        <v>4.2169981916817356</v>
      </c>
      <c r="Z75">
        <v>4.8357682619647351</v>
      </c>
      <c r="AA75">
        <v>3.6029766484402537E-2</v>
      </c>
      <c r="AB75">
        <v>3.516792718055739E-2</v>
      </c>
      <c r="AC75">
        <v>3.5120900972378605E-2</v>
      </c>
      <c r="AD75">
        <v>3.6217146392040191E-2</v>
      </c>
      <c r="AE75">
        <v>3.6522869495446489E-2</v>
      </c>
      <c r="AF75">
        <v>104.73293636709995</v>
      </c>
      <c r="AG75">
        <v>98.182417241188745</v>
      </c>
      <c r="AH75">
        <v>102.72242446731428</v>
      </c>
      <c r="AI75">
        <v>103.21014350774691</v>
      </c>
      <c r="AJ75">
        <v>110.12317169319495</v>
      </c>
      <c r="AK75">
        <v>0.14379792131488681</v>
      </c>
      <c r="AL75">
        <v>0.12006298928718835</v>
      </c>
      <c r="AM75">
        <v>0.12912814055917909</v>
      </c>
      <c r="AN75">
        <v>0.13601964737793079</v>
      </c>
      <c r="AO75">
        <v>0.16293333333332327</v>
      </c>
      <c r="AP75">
        <v>1.320768514825156</v>
      </c>
      <c r="AQ75">
        <v>1.1588581600474337</v>
      </c>
      <c r="AR75">
        <v>73.416085032739673</v>
      </c>
      <c r="AS75">
        <v>79.542754903081516</v>
      </c>
      <c r="AT75">
        <v>78.289874780987802</v>
      </c>
      <c r="AU75">
        <v>73.308143996894756</v>
      </c>
      <c r="AV75">
        <v>68.668437671861184</v>
      </c>
      <c r="AW75">
        <v>1.517509368957086</v>
      </c>
      <c r="AX75">
        <v>1.348386332407232</v>
      </c>
      <c r="AY75">
        <v>1.4512916829480731</v>
      </c>
      <c r="AZ75">
        <v>1.5367233246089311</v>
      </c>
      <c r="BA75">
        <v>1.6549989472483599</v>
      </c>
    </row>
    <row r="76" spans="1:53" hidden="1" x14ac:dyDescent="0.3">
      <c r="A76">
        <v>6</v>
      </c>
      <c r="B76" t="s">
        <v>117</v>
      </c>
      <c r="C76" t="s">
        <v>9</v>
      </c>
      <c r="D76">
        <v>22</v>
      </c>
      <c r="E76">
        <v>12</v>
      </c>
      <c r="F76" t="s">
        <v>87</v>
      </c>
      <c r="G76" t="s">
        <v>10</v>
      </c>
      <c r="H76" t="s">
        <v>120</v>
      </c>
      <c r="I76">
        <v>778</v>
      </c>
      <c r="J76">
        <v>3.0168370660884984</v>
      </c>
      <c r="K76">
        <v>2.4661111111111107</v>
      </c>
      <c r="L76">
        <v>3.0511111111111116</v>
      </c>
      <c r="M76">
        <v>2.9629038199095503</v>
      </c>
      <c r="N76">
        <v>3.5872222222222221</v>
      </c>
      <c r="O76">
        <v>44666</v>
      </c>
      <c r="P76">
        <v>16104</v>
      </c>
      <c r="Q76">
        <v>28.477957169888064</v>
      </c>
      <c r="R76">
        <v>24.53255237666141</v>
      </c>
      <c r="S76">
        <v>27.790930613731561</v>
      </c>
      <c r="T76">
        <v>26.154985649476902</v>
      </c>
      <c r="U76">
        <v>30.619674670797831</v>
      </c>
      <c r="V76">
        <v>2.4733527875902319</v>
      </c>
      <c r="W76">
        <v>2.3803278688524592</v>
      </c>
      <c r="X76">
        <v>2.4435548438751002</v>
      </c>
      <c r="Y76">
        <v>2.4480069324090121</v>
      </c>
      <c r="Z76">
        <v>2.4799247176913424</v>
      </c>
      <c r="AA76">
        <v>3.0314331174593496E-2</v>
      </c>
      <c r="AB76">
        <v>2.8892955676988484E-2</v>
      </c>
      <c r="AC76">
        <v>2.9720710425483268E-2</v>
      </c>
      <c r="AD76">
        <v>3.0354506426920891E-2</v>
      </c>
      <c r="AE76">
        <v>3.0160935278126254E-2</v>
      </c>
      <c r="AF76">
        <v>75.219726880401851</v>
      </c>
      <c r="AG76">
        <v>78.365836787748364</v>
      </c>
      <c r="AH76">
        <v>75.347201550911706</v>
      </c>
      <c r="AI76">
        <v>72.209978999411007</v>
      </c>
      <c r="AJ76">
        <v>78.317562156058798</v>
      </c>
      <c r="AK76">
        <v>5.0522661649503871E-2</v>
      </c>
      <c r="AL76">
        <v>4.4398743169402635E-2</v>
      </c>
      <c r="AM76">
        <v>4.8614811849481084E-2</v>
      </c>
      <c r="AN76">
        <v>4.9504072790276507E-2</v>
      </c>
      <c r="AO76">
        <v>5.0378136762808702E-2</v>
      </c>
      <c r="AP76">
        <v>1.4546068934444696</v>
      </c>
      <c r="AQ76">
        <v>1.2481242962687931</v>
      </c>
      <c r="AR76">
        <v>106.15711317939903</v>
      </c>
      <c r="AS76">
        <v>112.06414504856079</v>
      </c>
      <c r="AT76">
        <v>111.80400041745106</v>
      </c>
      <c r="AU76">
        <v>103.08528516792657</v>
      </c>
      <c r="AV76">
        <v>107.75782894280408</v>
      </c>
      <c r="AW76">
        <v>0.36767644919713388</v>
      </c>
      <c r="AX76">
        <v>0.2552093848663094</v>
      </c>
      <c r="AY76">
        <v>0.34716952602048107</v>
      </c>
      <c r="AZ76">
        <v>0.32132905260291639</v>
      </c>
      <c r="BA76">
        <v>0.44378583730722121</v>
      </c>
    </row>
    <row r="77" spans="1:53" hidden="1" x14ac:dyDescent="0.3">
      <c r="A77">
        <v>6</v>
      </c>
      <c r="B77" t="s">
        <v>117</v>
      </c>
      <c r="C77" t="s">
        <v>9</v>
      </c>
      <c r="D77">
        <v>22</v>
      </c>
      <c r="E77">
        <v>13</v>
      </c>
      <c r="F77" t="s">
        <v>105</v>
      </c>
      <c r="G77" t="s">
        <v>72</v>
      </c>
      <c r="H77" t="s">
        <v>76</v>
      </c>
      <c r="I77">
        <v>778</v>
      </c>
      <c r="J77">
        <v>6.5770138888888896</v>
      </c>
      <c r="K77">
        <v>6.0061111111111103</v>
      </c>
      <c r="L77">
        <v>6.5130555555555558</v>
      </c>
      <c r="M77">
        <v>6.4613888888888882</v>
      </c>
      <c r="N77">
        <v>7.3275000000000006</v>
      </c>
      <c r="O77">
        <v>96614</v>
      </c>
      <c r="P77">
        <v>62605</v>
      </c>
      <c r="Q77">
        <v>52.184314281189302</v>
      </c>
      <c r="R77">
        <v>48.723522338359075</v>
      </c>
      <c r="S77">
        <v>50.797781569965871</v>
      </c>
      <c r="T77">
        <v>49.570722400485643</v>
      </c>
      <c r="U77">
        <v>55.106915377616019</v>
      </c>
      <c r="V77">
        <v>3.2639069912934673</v>
      </c>
      <c r="W77">
        <v>3.104007071302298</v>
      </c>
      <c r="X77">
        <v>3.1617100371747213</v>
      </c>
      <c r="Y77">
        <v>3.1090562958933914</v>
      </c>
      <c r="Z77">
        <v>3.4151785714285716</v>
      </c>
      <c r="AA77">
        <v>3.347829786767427E-2</v>
      </c>
      <c r="AB77">
        <v>3.2559871867190303E-2</v>
      </c>
      <c r="AC77">
        <v>3.2691406849810672E-2</v>
      </c>
      <c r="AD77">
        <v>3.2598153743523178E-2</v>
      </c>
      <c r="AE77">
        <v>3.4327205127898018E-2</v>
      </c>
      <c r="AF77">
        <v>89.371169637544583</v>
      </c>
      <c r="AG77">
        <v>90.945087500601602</v>
      </c>
      <c r="AH77">
        <v>89.096319151899124</v>
      </c>
      <c r="AI77">
        <v>89.765919610747687</v>
      </c>
      <c r="AJ77">
        <v>89.676786403847032</v>
      </c>
      <c r="AK77">
        <v>8.9288991710537738E-2</v>
      </c>
      <c r="AL77">
        <v>8.0409281084268355E-2</v>
      </c>
      <c r="AM77">
        <v>8.3626301115237681E-2</v>
      </c>
      <c r="AN77">
        <v>8.0835830840354159E-2</v>
      </c>
      <c r="AO77">
        <v>9.7033106202996558E-2</v>
      </c>
      <c r="AP77">
        <v>1.2200073998705026</v>
      </c>
      <c r="AQ77">
        <v>1.1310125527240755</v>
      </c>
      <c r="AR77">
        <v>87.931481676742024</v>
      </c>
      <c r="AS77">
        <v>92.837085961422844</v>
      </c>
      <c r="AT77">
        <v>93.149135732415914</v>
      </c>
      <c r="AU77">
        <v>91.666502660193515</v>
      </c>
      <c r="AV77">
        <v>83.544939635339276</v>
      </c>
      <c r="AW77">
        <v>1.0825585776730107</v>
      </c>
      <c r="AX77">
        <v>0.94382957096466547</v>
      </c>
      <c r="AY77">
        <v>1.0466762435968029</v>
      </c>
      <c r="AZ77">
        <v>1.0233133433325083</v>
      </c>
      <c r="BA77">
        <v>1.18311580329699</v>
      </c>
    </row>
    <row r="78" spans="1:53" hidden="1" x14ac:dyDescent="0.3">
      <c r="A78">
        <v>6</v>
      </c>
      <c r="B78" t="s">
        <v>117</v>
      </c>
      <c r="C78" t="s">
        <v>9</v>
      </c>
      <c r="D78">
        <v>22</v>
      </c>
      <c r="E78">
        <v>14</v>
      </c>
      <c r="F78" t="s">
        <v>90</v>
      </c>
      <c r="G78" t="s">
        <v>72</v>
      </c>
      <c r="H78" t="s">
        <v>72</v>
      </c>
      <c r="I78">
        <v>778</v>
      </c>
      <c r="J78">
        <v>0.82610450525878987</v>
      </c>
      <c r="K78">
        <v>1.2466472222222222</v>
      </c>
      <c r="L78">
        <v>0.80416666666666659</v>
      </c>
      <c r="M78">
        <v>0.64302770727580372</v>
      </c>
      <c r="N78">
        <v>0.61057642487046626</v>
      </c>
      <c r="O78">
        <v>12529</v>
      </c>
      <c r="P78">
        <v>3361</v>
      </c>
      <c r="Q78">
        <v>23.786270346779901</v>
      </c>
      <c r="R78">
        <v>26.988879384088964</v>
      </c>
      <c r="S78">
        <v>22.452504317789295</v>
      </c>
      <c r="T78">
        <v>21.150592216582066</v>
      </c>
      <c r="U78">
        <v>23.573825503355707</v>
      </c>
      <c r="V78">
        <v>2.4267148014440432</v>
      </c>
      <c r="W78">
        <v>2.460038986354776</v>
      </c>
      <c r="X78">
        <v>2.4163568773234201</v>
      </c>
      <c r="Y78">
        <v>2.3809523809523809</v>
      </c>
      <c r="Z78">
        <v>2.3914893617021278</v>
      </c>
      <c r="AA78">
        <v>3.133620397111915E-2</v>
      </c>
      <c r="AB78">
        <v>3.0739049707602328E-2</v>
      </c>
      <c r="AC78">
        <v>3.1444699504337037E-2</v>
      </c>
      <c r="AD78">
        <v>3.2197182539682553E-2</v>
      </c>
      <c r="AE78">
        <v>3.1761085106382973E-2</v>
      </c>
      <c r="AF78">
        <v>53.608850653636651</v>
      </c>
      <c r="AG78">
        <v>59.133552550174606</v>
      </c>
      <c r="AH78">
        <v>50.788294735924595</v>
      </c>
      <c r="AI78">
        <v>48.715745972560804</v>
      </c>
      <c r="AJ78">
        <v>51.021345925394307</v>
      </c>
      <c r="AK78">
        <v>4.7972743682329205E-2</v>
      </c>
      <c r="AL78">
        <v>4.8527192982451214E-2</v>
      </c>
      <c r="AM78">
        <v>4.7232527881073495E-2</v>
      </c>
      <c r="AN78">
        <v>4.7463571428583928E-2</v>
      </c>
      <c r="AO78">
        <v>4.6854680851081749E-2</v>
      </c>
      <c r="AP78">
        <v>0.48977482481537782</v>
      </c>
      <c r="AQ78">
        <v>0.87346440613067577</v>
      </c>
      <c r="AR78">
        <v>79.951347039292955</v>
      </c>
      <c r="AS78">
        <v>85.07404079801681</v>
      </c>
      <c r="AT78">
        <v>74.859525704838433</v>
      </c>
      <c r="AU78">
        <v>76.390964627047353</v>
      </c>
      <c r="AV78">
        <v>79.918300366863861</v>
      </c>
      <c r="AW78">
        <v>7.8341735673032362E-2</v>
      </c>
      <c r="AX78">
        <v>0.14361356160498986</v>
      </c>
      <c r="AY78">
        <v>7.4965452839895488E-2</v>
      </c>
      <c r="AZ78">
        <v>5.8471756283148706E-2</v>
      </c>
      <c r="BA78">
        <v>6.5676307082178031E-2</v>
      </c>
    </row>
    <row r="79" spans="1:53" hidden="1" x14ac:dyDescent="0.3">
      <c r="A79">
        <v>6</v>
      </c>
      <c r="B79" t="s">
        <v>117</v>
      </c>
      <c r="C79" t="s">
        <v>9</v>
      </c>
      <c r="D79">
        <v>22</v>
      </c>
      <c r="E79">
        <v>15</v>
      </c>
      <c r="F79" t="s">
        <v>116</v>
      </c>
      <c r="G79" t="s">
        <v>10</v>
      </c>
      <c r="H79" t="s">
        <v>72</v>
      </c>
      <c r="I79">
        <v>778</v>
      </c>
      <c r="J79">
        <v>7.562111176313203</v>
      </c>
      <c r="K79">
        <v>6.87361111111111</v>
      </c>
      <c r="L79">
        <v>7.739101787773933</v>
      </c>
      <c r="M79">
        <v>7.5228151397011045</v>
      </c>
      <c r="N79">
        <v>8.1129166666666652</v>
      </c>
      <c r="O79">
        <v>113163</v>
      </c>
      <c r="P79">
        <v>102575</v>
      </c>
      <c r="Q79">
        <v>65.445276710860441</v>
      </c>
      <c r="R79">
        <v>54.342291371994342</v>
      </c>
      <c r="S79">
        <v>59.609051312015296</v>
      </c>
      <c r="T79">
        <v>58.549896989192909</v>
      </c>
      <c r="U79">
        <v>60.151235086540076</v>
      </c>
      <c r="V79">
        <v>4.4245783548289692</v>
      </c>
      <c r="W79">
        <v>3.3461059965165463</v>
      </c>
      <c r="X79">
        <v>3.6484612050281751</v>
      </c>
      <c r="Y79">
        <v>3.6575620767494357</v>
      </c>
      <c r="Z79">
        <v>3.7807351077313056</v>
      </c>
      <c r="AA79">
        <v>3.4645092637659892E-2</v>
      </c>
      <c r="AB79">
        <v>3.3116144765885563E-2</v>
      </c>
      <c r="AC79">
        <v>3.3867947878148473E-2</v>
      </c>
      <c r="AD79">
        <v>3.3657197357548095E-2</v>
      </c>
      <c r="AE79">
        <v>3.457405868667672E-2</v>
      </c>
      <c r="AF79">
        <v>108.12337042683779</v>
      </c>
      <c r="AG79">
        <v>95.643306845667922</v>
      </c>
      <c r="AH79">
        <v>101.9924045550771</v>
      </c>
      <c r="AI79">
        <v>103.38186777195557</v>
      </c>
      <c r="AJ79">
        <v>97.29669255050878</v>
      </c>
      <c r="AK79">
        <v>0.1386442738213331</v>
      </c>
      <c r="AL79">
        <v>9.0244015924361751E-2</v>
      </c>
      <c r="AM79">
        <v>0.10448070004333954</v>
      </c>
      <c r="AN79">
        <v>0.10442981941309624</v>
      </c>
      <c r="AO79">
        <v>0.11212046894802971</v>
      </c>
      <c r="AP79">
        <v>1.1802990503131945</v>
      </c>
      <c r="AQ79">
        <v>1.1068954504472628</v>
      </c>
      <c r="AR79">
        <v>77.973146395182326</v>
      </c>
      <c r="AS79">
        <v>88.054956950638527</v>
      </c>
      <c r="AT79">
        <v>82.624440665767921</v>
      </c>
      <c r="AU79">
        <v>86.213865020072163</v>
      </c>
      <c r="AV79">
        <v>79.158584125332666</v>
      </c>
      <c r="AW79">
        <v>1.3082544441974275</v>
      </c>
      <c r="AX79">
        <v>1.1165259114299082</v>
      </c>
      <c r="AY79">
        <v>1.2823171042078161</v>
      </c>
      <c r="AZ79">
        <v>1.2310470681954082</v>
      </c>
      <c r="BA79">
        <v>1.3155003286249867</v>
      </c>
    </row>
    <row r="80" spans="1:53" hidden="1" x14ac:dyDescent="0.3">
      <c r="A80">
        <v>7</v>
      </c>
      <c r="B80" t="s">
        <v>121</v>
      </c>
      <c r="C80" t="s">
        <v>9</v>
      </c>
      <c r="D80">
        <v>20</v>
      </c>
      <c r="E80">
        <v>1</v>
      </c>
      <c r="F80" t="s">
        <v>71</v>
      </c>
      <c r="G80" t="s">
        <v>72</v>
      </c>
      <c r="H80" t="s">
        <v>10</v>
      </c>
      <c r="I80">
        <v>824</v>
      </c>
      <c r="J80">
        <v>3.5606925520262873</v>
      </c>
      <c r="K80">
        <v>3.2241666666666671</v>
      </c>
      <c r="L80">
        <v>3.9222761500547647</v>
      </c>
      <c r="M80">
        <v>3.26</v>
      </c>
      <c r="N80">
        <v>0</v>
      </c>
      <c r="O80">
        <v>26852</v>
      </c>
      <c r="P80">
        <v>32760</v>
      </c>
      <c r="Q80">
        <v>58.037770612620911</v>
      </c>
      <c r="R80">
        <v>69.442514762070161</v>
      </c>
      <c r="S80">
        <v>60.071042221684024</v>
      </c>
      <c r="T80">
        <v>57.515182186234817</v>
      </c>
      <c r="U80">
        <v>47.954245490541133</v>
      </c>
      <c r="V80">
        <v>2.7652570270954673</v>
      </c>
      <c r="W80">
        <v>3.1397722811150373</v>
      </c>
      <c r="X80">
        <v>2.7376747608535688</v>
      </c>
      <c r="Y80">
        <v>2.6564082586677054</v>
      </c>
      <c r="Z80">
        <v>2.5487139516757598</v>
      </c>
      <c r="AA80">
        <v>1.6678453938043545E-2</v>
      </c>
      <c r="AB80">
        <v>1.7066258871853184E-2</v>
      </c>
      <c r="AC80">
        <v>1.6190242576485794E-2</v>
      </c>
      <c r="AD80">
        <v>1.6276998878821017E-2</v>
      </c>
      <c r="AE80">
        <v>1.7019255374723992E-2</v>
      </c>
      <c r="AF80">
        <v>167.4097037293842</v>
      </c>
      <c r="AG80">
        <v>182.11610704571385</v>
      </c>
      <c r="AH80">
        <v>171.08215930499208</v>
      </c>
      <c r="AI80">
        <v>164.61377965639505</v>
      </c>
      <c r="AJ80">
        <v>155.91722051781306</v>
      </c>
      <c r="AK80">
        <v>4.1978931375034202E-2</v>
      </c>
      <c r="AL80">
        <v>5.3911464467997029E-2</v>
      </c>
      <c r="AM80">
        <v>4.0882468726998675E-2</v>
      </c>
      <c r="AN80">
        <v>3.7562251655637001E-2</v>
      </c>
      <c r="AO80">
        <v>3.6289088074835968E-2</v>
      </c>
      <c r="AP80">
        <v>0</v>
      </c>
      <c r="AQ80">
        <v>0.69056032395782385</v>
      </c>
      <c r="AR80">
        <v>228.93731022389079</v>
      </c>
      <c r="AS80">
        <v>221.40020944560834</v>
      </c>
      <c r="AT80">
        <v>236.87684197124088</v>
      </c>
      <c r="AU80">
        <v>231.96147495307386</v>
      </c>
      <c r="AV80">
        <v>229.58980548520995</v>
      </c>
      <c r="AW80">
        <v>0.72046583580440693</v>
      </c>
      <c r="AX80">
        <v>0.71181819565210436</v>
      </c>
      <c r="AY80">
        <v>0.75849718823724899</v>
      </c>
      <c r="AZ80">
        <v>0.71354279627192663</v>
      </c>
      <c r="BA80">
        <v>0.71353111798605473</v>
      </c>
    </row>
    <row r="81" spans="1:53" hidden="1" x14ac:dyDescent="0.3">
      <c r="A81">
        <v>7</v>
      </c>
      <c r="B81" t="s">
        <v>121</v>
      </c>
      <c r="C81" t="s">
        <v>9</v>
      </c>
      <c r="D81">
        <v>20</v>
      </c>
      <c r="E81">
        <v>2</v>
      </c>
      <c r="F81" t="s">
        <v>74</v>
      </c>
      <c r="G81" t="s">
        <v>10</v>
      </c>
      <c r="H81" t="s">
        <v>10</v>
      </c>
      <c r="I81">
        <v>824</v>
      </c>
      <c r="J81">
        <v>7.5418666666666692</v>
      </c>
      <c r="K81">
        <v>9.3130555555555574</v>
      </c>
      <c r="L81">
        <v>5.8888888888888884</v>
      </c>
      <c r="M81">
        <v>6.1233333333333331</v>
      </c>
      <c r="N81">
        <v>0</v>
      </c>
      <c r="O81">
        <v>57546</v>
      </c>
      <c r="P81">
        <v>79062</v>
      </c>
      <c r="Q81">
        <v>62.506028287492001</v>
      </c>
      <c r="R81">
        <v>66.802575801702105</v>
      </c>
      <c r="S81">
        <v>71.517261085279372</v>
      </c>
      <c r="T81">
        <v>60.386754389153431</v>
      </c>
      <c r="U81">
        <v>47.908919565992562</v>
      </c>
      <c r="V81">
        <v>4.5487601403831768</v>
      </c>
      <c r="W81">
        <v>4.7805047464690897</v>
      </c>
      <c r="X81">
        <v>5.4626984126984128</v>
      </c>
      <c r="Y81">
        <v>4.2542893725992315</v>
      </c>
      <c r="Z81">
        <v>3.5080193957478554</v>
      </c>
      <c r="AA81">
        <v>3.4952346688423896E-2</v>
      </c>
      <c r="AB81">
        <v>3.5778358905298083E-2</v>
      </c>
      <c r="AC81">
        <v>3.5798216228747751E-2</v>
      </c>
      <c r="AD81">
        <v>3.4471347118749482E-2</v>
      </c>
      <c r="AE81">
        <v>3.4277782855856309E-2</v>
      </c>
      <c r="AF81">
        <v>78.35037971579078</v>
      </c>
      <c r="AG81">
        <v>87.019353409153808</v>
      </c>
      <c r="AH81">
        <v>84.112777677481404</v>
      </c>
      <c r="AI81">
        <v>75.527304653763963</v>
      </c>
      <c r="AJ81">
        <v>61.497068259419031</v>
      </c>
      <c r="AK81">
        <v>0.13711245900696184</v>
      </c>
      <c r="AL81">
        <v>0.14952392915026494</v>
      </c>
      <c r="AM81">
        <v>0.17123449404762034</v>
      </c>
      <c r="AN81">
        <v>0.12531295774648235</v>
      </c>
      <c r="AO81">
        <v>9.6834613950016149E-2</v>
      </c>
      <c r="AP81">
        <v>0</v>
      </c>
      <c r="AQ81">
        <v>0.71717174062578382</v>
      </c>
      <c r="AR81">
        <v>62.172750135851082</v>
      </c>
      <c r="AS81">
        <v>59.857298210971429</v>
      </c>
      <c r="AT81">
        <v>57.085998340377927</v>
      </c>
      <c r="AU81">
        <v>63.563044524851414</v>
      </c>
      <c r="AV81">
        <v>66.088875243084416</v>
      </c>
      <c r="AW81">
        <v>1.0598961776171589</v>
      </c>
      <c r="AX81">
        <v>1.2137457734584403</v>
      </c>
      <c r="AY81">
        <v>1.4008134445849736</v>
      </c>
      <c r="AZ81">
        <v>1.0870204098311909</v>
      </c>
      <c r="BA81">
        <v>0.74639188012495417</v>
      </c>
    </row>
    <row r="82" spans="1:53" hidden="1" x14ac:dyDescent="0.3">
      <c r="A82">
        <v>7</v>
      </c>
      <c r="B82" t="s">
        <v>121</v>
      </c>
      <c r="C82" t="s">
        <v>9</v>
      </c>
      <c r="D82">
        <v>20</v>
      </c>
      <c r="E82">
        <v>3</v>
      </c>
      <c r="F82" t="s">
        <v>101</v>
      </c>
      <c r="G82" t="s">
        <v>72</v>
      </c>
      <c r="H82" t="s">
        <v>72</v>
      </c>
      <c r="I82">
        <v>824</v>
      </c>
      <c r="J82">
        <v>1.5669333333333335</v>
      </c>
      <c r="K82">
        <v>1.7330555555555556</v>
      </c>
      <c r="L82">
        <v>1.5113888888888889</v>
      </c>
      <c r="M82">
        <v>0.24</v>
      </c>
      <c r="N82">
        <v>0</v>
      </c>
      <c r="O82">
        <v>12181</v>
      </c>
      <c r="P82">
        <v>11510</v>
      </c>
      <c r="Q82">
        <v>64.334022692974131</v>
      </c>
      <c r="R82">
        <v>8.6274509803921564</v>
      </c>
      <c r="S82">
        <v>49.795230065044564</v>
      </c>
      <c r="T82">
        <v>68.123684636554955</v>
      </c>
      <c r="U82">
        <v>72.711608873573113</v>
      </c>
      <c r="V82">
        <v>2.7152630337343715</v>
      </c>
      <c r="W82">
        <v>2</v>
      </c>
      <c r="X82">
        <v>2.3224719101123594</v>
      </c>
      <c r="Y82">
        <v>2.6382445141065829</v>
      </c>
      <c r="Z82">
        <v>2.912855910267472</v>
      </c>
      <c r="AA82">
        <v>1.2310436788754792E-2</v>
      </c>
      <c r="AB82">
        <v>6.6068181818181825E-3</v>
      </c>
      <c r="AC82">
        <v>1.0047065543071165E-2</v>
      </c>
      <c r="AD82">
        <v>1.2302429840274687E-2</v>
      </c>
      <c r="AE82">
        <v>1.2864656390889092E-2</v>
      </c>
      <c r="AF82">
        <v>251.80419052084565</v>
      </c>
      <c r="AG82">
        <v>261.03211603905379</v>
      </c>
      <c r="AH82">
        <v>256.88722417380859</v>
      </c>
      <c r="AI82">
        <v>253.74673684494712</v>
      </c>
      <c r="AJ82">
        <v>253.23537543828147</v>
      </c>
      <c r="AK82">
        <v>3.1081540457660491E-2</v>
      </c>
      <c r="AL82">
        <v>6.6068181818598696E-3</v>
      </c>
      <c r="AM82">
        <v>1.7683258426972971E-2</v>
      </c>
      <c r="AN82">
        <v>2.678978056426894E-2</v>
      </c>
      <c r="AO82">
        <v>3.7138869715274331E-2</v>
      </c>
      <c r="AP82">
        <v>0</v>
      </c>
      <c r="AQ82">
        <v>8.4279364830732479</v>
      </c>
      <c r="AR82">
        <v>365.19386445259823</v>
      </c>
      <c r="AS82">
        <v>522.06423207208093</v>
      </c>
      <c r="AT82">
        <v>431.39969682176473</v>
      </c>
      <c r="AU82">
        <v>367.8098140973724</v>
      </c>
      <c r="AV82">
        <v>337.76339795040155</v>
      </c>
      <c r="AW82">
        <v>0.28550012069435099</v>
      </c>
      <c r="AX82">
        <v>1.117490145578235E-2</v>
      </c>
      <c r="AY82">
        <v>0.25193363309472666</v>
      </c>
      <c r="AZ82">
        <v>0.44475562776552779</v>
      </c>
      <c r="BA82">
        <v>0.32221820013222635</v>
      </c>
    </row>
    <row r="83" spans="1:53" hidden="1" x14ac:dyDescent="0.3">
      <c r="A83">
        <v>7</v>
      </c>
      <c r="B83" t="s">
        <v>121</v>
      </c>
      <c r="C83" t="s">
        <v>9</v>
      </c>
      <c r="D83">
        <v>20</v>
      </c>
      <c r="E83">
        <v>4</v>
      </c>
      <c r="F83" t="s">
        <v>77</v>
      </c>
      <c r="G83" t="s">
        <v>72</v>
      </c>
      <c r="H83" t="s">
        <v>82</v>
      </c>
      <c r="I83">
        <v>824</v>
      </c>
      <c r="J83">
        <v>3.3487333333333336</v>
      </c>
      <c r="K83">
        <v>3.3374999999999999</v>
      </c>
      <c r="L83">
        <v>3.23875</v>
      </c>
      <c r="M83">
        <v>4.8033333333333337</v>
      </c>
      <c r="N83">
        <v>0</v>
      </c>
      <c r="O83">
        <v>25449</v>
      </c>
      <c r="P83">
        <v>11746</v>
      </c>
      <c r="Q83">
        <v>33.975471479810246</v>
      </c>
      <c r="R83">
        <v>32</v>
      </c>
      <c r="S83">
        <v>40.153698366954849</v>
      </c>
      <c r="T83">
        <v>33.882633658936697</v>
      </c>
      <c r="U83">
        <v>33.688948158026335</v>
      </c>
      <c r="V83">
        <v>2.7431106959364784</v>
      </c>
      <c r="W83">
        <v>2.4</v>
      </c>
      <c r="X83">
        <v>2.872852233676976</v>
      </c>
      <c r="Y83">
        <v>2.7031528851873885</v>
      </c>
      <c r="Z83">
        <v>2.8325157673440784</v>
      </c>
      <c r="AA83">
        <v>3.045535242753819E-2</v>
      </c>
      <c r="AB83">
        <v>3.0680833333333331E-2</v>
      </c>
      <c r="AC83">
        <v>3.0942530682376023E-2</v>
      </c>
      <c r="AD83">
        <v>3.0629847726221137E-2</v>
      </c>
      <c r="AE83">
        <v>3.0687185481871618E-2</v>
      </c>
      <c r="AF83">
        <v>87.839620059787038</v>
      </c>
      <c r="AG83">
        <v>97.50525544433836</v>
      </c>
      <c r="AH83">
        <v>90.525451727189136</v>
      </c>
      <c r="AI83">
        <v>82.681882358782261</v>
      </c>
      <c r="AJ83">
        <v>96.677534305256984</v>
      </c>
      <c r="AK83">
        <v>6.0283559084546724E-2</v>
      </c>
      <c r="AL83">
        <v>5.4059999999981304E-2</v>
      </c>
      <c r="AM83">
        <v>6.868951890034132E-2</v>
      </c>
      <c r="AN83">
        <v>5.9279060083285047E-2</v>
      </c>
      <c r="AO83">
        <v>6.3723861247401814E-2</v>
      </c>
      <c r="AP83">
        <v>0</v>
      </c>
      <c r="AQ83">
        <v>1.052779629938323</v>
      </c>
      <c r="AR83">
        <v>101.50614560872705</v>
      </c>
      <c r="AS83">
        <v>179.34913560707392</v>
      </c>
      <c r="AT83">
        <v>108.16143964883746</v>
      </c>
      <c r="AU83">
        <v>99.829512363815894</v>
      </c>
      <c r="AV83">
        <v>100.31575926209392</v>
      </c>
      <c r="AW83">
        <v>0.28771638437368913</v>
      </c>
      <c r="AX83">
        <v>0.71896411650095049</v>
      </c>
      <c r="AY83">
        <v>0.53204122277333887</v>
      </c>
      <c r="AZ83">
        <v>0.46805160752060088</v>
      </c>
      <c r="BA83">
        <v>0.39691498316094448</v>
      </c>
    </row>
    <row r="84" spans="1:53" hidden="1" x14ac:dyDescent="0.3">
      <c r="A84">
        <v>7</v>
      </c>
      <c r="B84" t="s">
        <v>121</v>
      </c>
      <c r="C84" t="s">
        <v>9</v>
      </c>
      <c r="D84">
        <v>20</v>
      </c>
      <c r="E84">
        <v>5</v>
      </c>
      <c r="F84" t="s">
        <v>79</v>
      </c>
      <c r="G84" t="s">
        <v>72</v>
      </c>
      <c r="H84" t="s">
        <v>72</v>
      </c>
      <c r="I84">
        <v>824</v>
      </c>
      <c r="J84">
        <v>0.68160408163265318</v>
      </c>
      <c r="K84">
        <v>0.6611196145124717</v>
      </c>
      <c r="L84">
        <v>0.72277777777777785</v>
      </c>
      <c r="M84">
        <v>0.43333333333333335</v>
      </c>
      <c r="N84">
        <v>0</v>
      </c>
      <c r="O84">
        <v>5423</v>
      </c>
      <c r="P84">
        <v>6155</v>
      </c>
      <c r="Q84">
        <v>53.699179898796025</v>
      </c>
      <c r="R84">
        <v>64.443676572218379</v>
      </c>
      <c r="S84">
        <v>51.230705047976635</v>
      </c>
      <c r="T84">
        <v>55.55114988104679</v>
      </c>
      <c r="U84">
        <v>46.20803978450062</v>
      </c>
      <c r="V84">
        <v>2.9184447605500239</v>
      </c>
      <c r="W84">
        <v>3.0877483443708611</v>
      </c>
      <c r="X84">
        <v>2.7533632286995515</v>
      </c>
      <c r="Y84">
        <v>3.0129032258064514</v>
      </c>
      <c r="Z84">
        <v>2.7261613691931541</v>
      </c>
      <c r="AA84">
        <v>1.5491317086415771E-2</v>
      </c>
      <c r="AB84">
        <v>1.3762937740607438E-2</v>
      </c>
      <c r="AC84">
        <v>1.4983051774147618E-2</v>
      </c>
      <c r="AD84">
        <v>1.6064032442915505E-2</v>
      </c>
      <c r="AE84">
        <v>1.7113487357860835E-2</v>
      </c>
      <c r="AF84">
        <v>179.62669962973652</v>
      </c>
      <c r="AG84">
        <v>202.95245087055787</v>
      </c>
      <c r="AH84">
        <v>175.11620614268222</v>
      </c>
      <c r="AI84">
        <v>175.43350259255357</v>
      </c>
      <c r="AJ84">
        <v>159.68658227120113</v>
      </c>
      <c r="AK84">
        <v>3.5969203413923824E-2</v>
      </c>
      <c r="AL84">
        <v>3.5240231788077128E-2</v>
      </c>
      <c r="AM84">
        <v>3.15017937219573E-2</v>
      </c>
      <c r="AN84">
        <v>4.2378709677445496E-2</v>
      </c>
      <c r="AO84">
        <v>3.4203911980356543E-2</v>
      </c>
      <c r="AP84">
        <v>0</v>
      </c>
      <c r="AQ84">
        <v>0.71702985059702307</v>
      </c>
      <c r="AR84">
        <v>222.81117381701017</v>
      </c>
      <c r="AS84">
        <v>238.07455151734828</v>
      </c>
      <c r="AT84">
        <v>234.50479518435412</v>
      </c>
      <c r="AU84">
        <v>222.05540230825835</v>
      </c>
      <c r="AV84">
        <v>205.53396785760725</v>
      </c>
      <c r="AW84">
        <v>0.1284120298654598</v>
      </c>
      <c r="AX84">
        <v>0.16886407332547754</v>
      </c>
      <c r="AY84">
        <v>0.12580139508105825</v>
      </c>
      <c r="AZ84">
        <v>0.13002643395458285</v>
      </c>
      <c r="BA84">
        <v>0.11528591604814764</v>
      </c>
    </row>
    <row r="85" spans="1:53" hidden="1" x14ac:dyDescent="0.3">
      <c r="A85">
        <v>7</v>
      </c>
      <c r="B85" t="s">
        <v>121</v>
      </c>
      <c r="C85" t="s">
        <v>9</v>
      </c>
      <c r="D85">
        <v>20</v>
      </c>
      <c r="E85">
        <v>6</v>
      </c>
      <c r="F85" t="s">
        <v>75</v>
      </c>
      <c r="G85" t="s">
        <v>10</v>
      </c>
      <c r="H85" t="s">
        <v>76</v>
      </c>
      <c r="I85">
        <v>824</v>
      </c>
      <c r="J85">
        <v>4.4754666666666658</v>
      </c>
      <c r="K85">
        <v>4.9963888888888883</v>
      </c>
      <c r="L85">
        <v>3.924722222222222</v>
      </c>
      <c r="M85">
        <v>4.833333333333333</v>
      </c>
      <c r="N85">
        <v>0</v>
      </c>
      <c r="O85">
        <v>34525</v>
      </c>
      <c r="P85">
        <v>23091</v>
      </c>
      <c r="Q85">
        <v>38.920914239482201</v>
      </c>
      <c r="R85">
        <v>0</v>
      </c>
      <c r="S85">
        <v>41.389132340052583</v>
      </c>
      <c r="T85">
        <v>38.873711660250834</v>
      </c>
      <c r="U85">
        <v>35.182472029834841</v>
      </c>
      <c r="V85">
        <v>2.7495832341033579</v>
      </c>
      <c r="W85">
        <v>0</v>
      </c>
      <c r="X85">
        <v>2.7923133776792315</v>
      </c>
      <c r="Y85">
        <v>2.8122192273135669</v>
      </c>
      <c r="Z85">
        <v>2.6153465346534652</v>
      </c>
      <c r="AA85">
        <v>3.1915405123740796E-2</v>
      </c>
      <c r="AB85">
        <v>0</v>
      </c>
      <c r="AC85">
        <v>3.2580145385328295E-2</v>
      </c>
      <c r="AD85">
        <v>3.2260517784421655E-2</v>
      </c>
      <c r="AE85">
        <v>3.0781545877802009E-2</v>
      </c>
      <c r="AF85">
        <v>78.894578325330144</v>
      </c>
      <c r="AG85">
        <v>0</v>
      </c>
      <c r="AH85">
        <v>77.90109959677342</v>
      </c>
      <c r="AI85">
        <v>81.244525280353642</v>
      </c>
      <c r="AJ85">
        <v>78.016027202705644</v>
      </c>
      <c r="AK85">
        <v>6.4784299833296963E-2</v>
      </c>
      <c r="AL85">
        <v>0</v>
      </c>
      <c r="AM85">
        <v>6.803229859571866E-2</v>
      </c>
      <c r="AN85">
        <v>6.7780300988317929E-2</v>
      </c>
      <c r="AO85">
        <v>5.7540990099037702E-2</v>
      </c>
      <c r="AP85">
        <v>0</v>
      </c>
      <c r="AQ85">
        <v>0</v>
      </c>
      <c r="AR85">
        <v>97.986380655430608</v>
      </c>
      <c r="AS85">
        <v>0</v>
      </c>
      <c r="AT85">
        <v>95.79624768627032</v>
      </c>
      <c r="AU85">
        <v>95.696683838035355</v>
      </c>
      <c r="AV85">
        <v>104.56596710509939</v>
      </c>
      <c r="AW85">
        <v>0.65803317425902419</v>
      </c>
      <c r="AX85">
        <v>0.11528591604814764</v>
      </c>
      <c r="AY85">
        <v>0.77087071570830701</v>
      </c>
      <c r="AZ85">
        <v>0.6195660287882776</v>
      </c>
      <c r="BA85">
        <v>0.5616431353716913</v>
      </c>
    </row>
    <row r="86" spans="1:53" hidden="1" x14ac:dyDescent="0.3">
      <c r="A86">
        <v>7</v>
      </c>
      <c r="B86" t="s">
        <v>121</v>
      </c>
      <c r="C86" t="s">
        <v>9</v>
      </c>
      <c r="D86">
        <v>20</v>
      </c>
      <c r="E86">
        <v>7</v>
      </c>
      <c r="F86" t="s">
        <v>81</v>
      </c>
      <c r="G86" t="s">
        <v>72</v>
      </c>
      <c r="H86" t="s">
        <v>72</v>
      </c>
      <c r="I86">
        <v>824</v>
      </c>
      <c r="J86">
        <v>0.85705641025641033</v>
      </c>
      <c r="K86">
        <v>0.97747863247863231</v>
      </c>
      <c r="L86">
        <v>0.67333333333333345</v>
      </c>
      <c r="M86">
        <v>1.6166666666666667</v>
      </c>
      <c r="N86">
        <v>0</v>
      </c>
      <c r="O86">
        <v>6650</v>
      </c>
      <c r="P86">
        <v>2798</v>
      </c>
      <c r="Q86">
        <v>22.178186429930246</v>
      </c>
      <c r="R86">
        <v>14.245416078984485</v>
      </c>
      <c r="S86">
        <v>24.79541734860884</v>
      </c>
      <c r="T86">
        <v>20.549738219895289</v>
      </c>
      <c r="U86">
        <v>21.178160919540229</v>
      </c>
      <c r="V86">
        <v>2.302880658436214</v>
      </c>
      <c r="W86">
        <v>2.0612244897959182</v>
      </c>
      <c r="X86">
        <v>2.354922279792746</v>
      </c>
      <c r="Y86">
        <v>2.2535885167464116</v>
      </c>
      <c r="Z86">
        <v>2.2817337461300311</v>
      </c>
      <c r="AA86">
        <v>2.1868700698935255E-2</v>
      </c>
      <c r="AB86">
        <v>1.7771428571428573E-2</v>
      </c>
      <c r="AC86">
        <v>2.1369016263672987E-2</v>
      </c>
      <c r="AD86">
        <v>1.942051435406698E-2</v>
      </c>
      <c r="AE86">
        <v>2.3227229839304128E-2</v>
      </c>
      <c r="AF86">
        <v>110.75751854009769</v>
      </c>
      <c r="AG86">
        <v>119.46440500920035</v>
      </c>
      <c r="AH86">
        <v>114.9409674776265</v>
      </c>
      <c r="AI86">
        <v>116.3062600673501</v>
      </c>
      <c r="AJ86">
        <v>102.53550053757105</v>
      </c>
      <c r="AK86">
        <v>3.2673209876560423E-2</v>
      </c>
      <c r="AL86">
        <v>2.0497959183683412E-2</v>
      </c>
      <c r="AM86">
        <v>3.4149870466305771E-2</v>
      </c>
      <c r="AN86">
        <v>2.814138755990464E-2</v>
      </c>
      <c r="AO86">
        <v>3.3400773993858768E-2</v>
      </c>
      <c r="AP86">
        <v>0</v>
      </c>
      <c r="AQ86">
        <v>1.4866649595994081</v>
      </c>
      <c r="AR86">
        <v>176.47630973618956</v>
      </c>
      <c r="AS86">
        <v>235.94598136875501</v>
      </c>
      <c r="AT86">
        <v>185.82763186356229</v>
      </c>
      <c r="AU86">
        <v>195.84834639340866</v>
      </c>
      <c r="AV86">
        <v>159.95604598342294</v>
      </c>
      <c r="AW86">
        <v>8.2737289755396265E-2</v>
      </c>
      <c r="AX86">
        <v>2.6647653656421088E-2</v>
      </c>
      <c r="AY86">
        <v>0.10810286872946825</v>
      </c>
      <c r="AZ86">
        <v>5.9686684033587838E-2</v>
      </c>
      <c r="BA86">
        <v>9.2264926997661686E-2</v>
      </c>
    </row>
    <row r="87" spans="1:53" hidden="1" x14ac:dyDescent="0.3">
      <c r="A87">
        <v>7</v>
      </c>
      <c r="B87" t="s">
        <v>121</v>
      </c>
      <c r="C87" t="s">
        <v>9</v>
      </c>
      <c r="D87">
        <v>20</v>
      </c>
      <c r="E87">
        <v>8</v>
      </c>
      <c r="F87" t="s">
        <v>93</v>
      </c>
      <c r="G87" t="s">
        <v>72</v>
      </c>
      <c r="H87" t="s">
        <v>10</v>
      </c>
      <c r="I87">
        <v>824</v>
      </c>
      <c r="J87">
        <v>1.9934666666666667</v>
      </c>
      <c r="K87">
        <v>2.2875000000000001</v>
      </c>
      <c r="L87">
        <v>1.691111111111111</v>
      </c>
      <c r="M87">
        <v>2.0933333333333333</v>
      </c>
      <c r="N87">
        <v>0</v>
      </c>
      <c r="O87">
        <v>15325</v>
      </c>
      <c r="P87">
        <v>5132</v>
      </c>
      <c r="Q87">
        <v>18.93866706029965</v>
      </c>
      <c r="R87">
        <v>26.774847870182555</v>
      </c>
      <c r="S87">
        <v>21.134384561073194</v>
      </c>
      <c r="T87">
        <v>19.224892346159191</v>
      </c>
      <c r="U87">
        <v>16.406375784897762</v>
      </c>
      <c r="V87">
        <v>2.3295506128007264</v>
      </c>
      <c r="W87">
        <v>2.9333333333333331</v>
      </c>
      <c r="X87">
        <v>2.3084832904884318</v>
      </c>
      <c r="Y87">
        <v>2.3378378378378377</v>
      </c>
      <c r="Z87">
        <v>2.2444933920704844</v>
      </c>
      <c r="AA87">
        <v>2.9150164150420609E-2</v>
      </c>
      <c r="AB87">
        <v>2.6777777457110789E-2</v>
      </c>
      <c r="AC87">
        <v>3.0167705655527028E-2</v>
      </c>
      <c r="AD87">
        <v>2.9122415540540521E-2</v>
      </c>
      <c r="AE87">
        <v>2.8660719530102758E-2</v>
      </c>
      <c r="AF87">
        <v>72.845338220015208</v>
      </c>
      <c r="AG87">
        <v>130.21318638489709</v>
      </c>
      <c r="AH87">
        <v>66.605158553299077</v>
      </c>
      <c r="AI87">
        <v>74.953321029217975</v>
      </c>
      <c r="AJ87">
        <v>69.574496182367525</v>
      </c>
      <c r="AK87">
        <v>4.2647707671345063E-2</v>
      </c>
      <c r="AL87">
        <v>6.4267407407356175E-2</v>
      </c>
      <c r="AM87">
        <v>4.3609704370169602E-2</v>
      </c>
      <c r="AN87">
        <v>4.2521199324306272E-2</v>
      </c>
      <c r="AO87">
        <v>3.7950220264337586E-2</v>
      </c>
      <c r="AP87">
        <v>0</v>
      </c>
      <c r="AQ87">
        <v>0.61275327742080277</v>
      </c>
      <c r="AR87">
        <v>112.03046546391087</v>
      </c>
      <c r="AS87">
        <v>147.8305234532713</v>
      </c>
      <c r="AT87">
        <v>105.07279110473085</v>
      </c>
      <c r="AU87">
        <v>112.28435599815516</v>
      </c>
      <c r="AV87">
        <v>114.291600114687</v>
      </c>
      <c r="AW87">
        <v>0.13983893335152656</v>
      </c>
      <c r="AX87">
        <v>4.6491429563245729E-2</v>
      </c>
      <c r="AY87">
        <v>0.21638950221653219</v>
      </c>
      <c r="AZ87">
        <v>0.16691757404366309</v>
      </c>
      <c r="BA87">
        <v>0.12629637034524507</v>
      </c>
    </row>
    <row r="88" spans="1:53" hidden="1" x14ac:dyDescent="0.3">
      <c r="A88">
        <v>7</v>
      </c>
      <c r="B88" t="s">
        <v>121</v>
      </c>
      <c r="C88" t="s">
        <v>9</v>
      </c>
      <c r="D88">
        <v>20</v>
      </c>
      <c r="E88">
        <v>9</v>
      </c>
      <c r="F88" t="s">
        <v>122</v>
      </c>
      <c r="G88" t="s">
        <v>72</v>
      </c>
      <c r="H88" t="s">
        <v>10</v>
      </c>
      <c r="I88">
        <v>824</v>
      </c>
      <c r="J88">
        <v>1.6133333333333333E-2</v>
      </c>
      <c r="K88">
        <v>1.7638888888888888E-2</v>
      </c>
      <c r="L88">
        <v>1.5416666666666667E-2</v>
      </c>
      <c r="M88">
        <v>6.6666666666666671E-3</v>
      </c>
      <c r="N88">
        <v>0</v>
      </c>
      <c r="O88">
        <v>150</v>
      </c>
      <c r="P88">
        <v>8</v>
      </c>
      <c r="Q88">
        <v>3.2520325203252036</v>
      </c>
      <c r="R88">
        <v>0</v>
      </c>
      <c r="S88">
        <v>3.0303030303030303</v>
      </c>
      <c r="T88">
        <v>7.0588235294117645</v>
      </c>
      <c r="U88">
        <v>0</v>
      </c>
      <c r="V88">
        <v>2</v>
      </c>
      <c r="W88">
        <v>0</v>
      </c>
      <c r="X88">
        <v>2</v>
      </c>
      <c r="Y88">
        <v>2</v>
      </c>
      <c r="Z88">
        <v>0</v>
      </c>
      <c r="AA88">
        <v>5.3375000000000002E-3</v>
      </c>
      <c r="AB88">
        <v>0</v>
      </c>
      <c r="AC88">
        <v>1.3050000000000001E-2</v>
      </c>
      <c r="AD88">
        <v>2.7666666666666668E-3</v>
      </c>
      <c r="AE88">
        <v>0</v>
      </c>
      <c r="AF88">
        <v>290.83506606857179</v>
      </c>
      <c r="AG88">
        <v>0</v>
      </c>
      <c r="AH88">
        <v>76.628352490421449</v>
      </c>
      <c r="AI88">
        <v>362.23730392795522</v>
      </c>
      <c r="AJ88">
        <v>0</v>
      </c>
      <c r="AK88">
        <v>5.3374999999959982E-3</v>
      </c>
      <c r="AL88">
        <v>0</v>
      </c>
      <c r="AM88">
        <v>1.3050000000475848E-2</v>
      </c>
      <c r="AN88">
        <v>2.7666666665027151E-3</v>
      </c>
      <c r="AO88">
        <v>0</v>
      </c>
      <c r="AP88">
        <v>0</v>
      </c>
      <c r="AQ88">
        <v>0</v>
      </c>
      <c r="AR88">
        <v>581.67013216916177</v>
      </c>
      <c r="AS88">
        <v>0</v>
      </c>
      <c r="AT88">
        <v>153.25670497525465</v>
      </c>
      <c r="AU88">
        <v>724.47460790046409</v>
      </c>
      <c r="AV88">
        <v>0</v>
      </c>
      <c r="AW88">
        <v>8.0279164371769673E-4</v>
      </c>
      <c r="AX88">
        <v>0.12629637034524507</v>
      </c>
      <c r="AY88">
        <v>65535</v>
      </c>
      <c r="AZ88">
        <v>0.78262570925461439</v>
      </c>
      <c r="BA88">
        <v>0.78262570925461439</v>
      </c>
    </row>
    <row r="89" spans="1:53" hidden="1" x14ac:dyDescent="0.3">
      <c r="A89">
        <v>7</v>
      </c>
      <c r="B89" t="s">
        <v>121</v>
      </c>
      <c r="C89" t="s">
        <v>9</v>
      </c>
      <c r="D89">
        <v>20</v>
      </c>
      <c r="E89">
        <v>10</v>
      </c>
      <c r="F89" t="s">
        <v>103</v>
      </c>
      <c r="G89" t="s">
        <v>10</v>
      </c>
      <c r="H89" t="s">
        <v>76</v>
      </c>
      <c r="I89">
        <v>824</v>
      </c>
      <c r="J89">
        <v>7.8460000000000001</v>
      </c>
      <c r="K89">
        <v>8.6808333333333323</v>
      </c>
      <c r="L89">
        <v>6.980833333333333</v>
      </c>
      <c r="M89">
        <v>8.2100000000000009</v>
      </c>
      <c r="N89">
        <v>0</v>
      </c>
      <c r="O89">
        <v>60472</v>
      </c>
      <c r="P89">
        <v>61292</v>
      </c>
      <c r="Q89">
        <v>58.527735072524656</v>
      </c>
      <c r="R89">
        <v>58.873774122113254</v>
      </c>
      <c r="S89">
        <v>63.671574805570074</v>
      </c>
      <c r="T89">
        <v>58.816501510998663</v>
      </c>
      <c r="U89">
        <v>53.708769735813668</v>
      </c>
      <c r="V89">
        <v>3.6847420945052303</v>
      </c>
      <c r="W89">
        <v>3.8995815899581592</v>
      </c>
      <c r="X89">
        <v>4.000386249517188</v>
      </c>
      <c r="Y89">
        <v>3.6973713275900155</v>
      </c>
      <c r="Z89">
        <v>3.4025748947759347</v>
      </c>
      <c r="AA89">
        <v>3.5064479978660884E-2</v>
      </c>
      <c r="AB89">
        <v>3.4419113478629679E-2</v>
      </c>
      <c r="AC89">
        <v>3.6028159379528003E-2</v>
      </c>
      <c r="AD89">
        <v>3.4825854131469582E-2</v>
      </c>
      <c r="AE89">
        <v>3.4665994550856338E-2</v>
      </c>
      <c r="AF89">
        <v>93.549695776762135</v>
      </c>
      <c r="AG89">
        <v>99.651394359555411</v>
      </c>
      <c r="AH89">
        <v>97.657116232556376</v>
      </c>
      <c r="AI89">
        <v>94.57157602022302</v>
      </c>
      <c r="AJ89">
        <v>88.45405700655671</v>
      </c>
      <c r="AK89">
        <v>0.11097044006252119</v>
      </c>
      <c r="AL89">
        <v>0.12068849372385043</v>
      </c>
      <c r="AM89">
        <v>0.12713446311316684</v>
      </c>
      <c r="AN89">
        <v>0.11084899491937165</v>
      </c>
      <c r="AO89">
        <v>9.7680477841043556E-2</v>
      </c>
      <c r="AP89">
        <v>0</v>
      </c>
      <c r="AQ89">
        <v>0.91226986101508334</v>
      </c>
      <c r="AR89">
        <v>79.594530618502546</v>
      </c>
      <c r="AS89">
        <v>81.982391626429049</v>
      </c>
      <c r="AT89">
        <v>74.854057813323337</v>
      </c>
      <c r="AU89">
        <v>81.779624128795106</v>
      </c>
      <c r="AV89">
        <v>80.684927462888581</v>
      </c>
      <c r="AW89">
        <v>1.2536938568160647</v>
      </c>
      <c r="AX89">
        <v>1.1448165377610431</v>
      </c>
      <c r="AY89">
        <v>1.4388327281927435</v>
      </c>
      <c r="AZ89">
        <v>1.2584430282659314</v>
      </c>
      <c r="BA89">
        <v>1.1229587413309023</v>
      </c>
    </row>
    <row r="90" spans="1:53" hidden="1" x14ac:dyDescent="0.3">
      <c r="A90">
        <v>7</v>
      </c>
      <c r="B90" t="s">
        <v>121</v>
      </c>
      <c r="C90" t="s">
        <v>9</v>
      </c>
      <c r="D90">
        <v>20</v>
      </c>
      <c r="E90">
        <v>11</v>
      </c>
      <c r="F90" t="s">
        <v>85</v>
      </c>
      <c r="G90" t="s">
        <v>72</v>
      </c>
      <c r="H90" t="s">
        <v>76</v>
      </c>
      <c r="I90">
        <v>824</v>
      </c>
      <c r="J90">
        <v>2.5250666666666661</v>
      </c>
      <c r="K90">
        <v>2.8813888888888886</v>
      </c>
      <c r="L90">
        <v>2.1574999999999998</v>
      </c>
      <c r="M90">
        <v>2.66</v>
      </c>
      <c r="N90">
        <v>0</v>
      </c>
      <c r="O90">
        <v>19412</v>
      </c>
      <c r="P90">
        <v>7397</v>
      </c>
      <c r="Q90">
        <v>22.018812883252963</v>
      </c>
      <c r="R90">
        <v>23.503325942350333</v>
      </c>
      <c r="S90">
        <v>25.245962502320403</v>
      </c>
      <c r="T90">
        <v>22.731182795698928</v>
      </c>
      <c r="U90">
        <v>18.700863513339346</v>
      </c>
      <c r="V90">
        <v>2.3519872813990461</v>
      </c>
      <c r="W90">
        <v>2.3296703296703298</v>
      </c>
      <c r="X90">
        <v>2.3838737949167399</v>
      </c>
      <c r="Y90">
        <v>2.3995459704880817</v>
      </c>
      <c r="Z90">
        <v>2.2850393700787404</v>
      </c>
      <c r="AA90">
        <v>3.0438356329018097E-2</v>
      </c>
      <c r="AB90">
        <v>3.1017307692307698E-2</v>
      </c>
      <c r="AC90">
        <v>3.0970604002337122E-2</v>
      </c>
      <c r="AD90">
        <v>3.0261865101886377E-2</v>
      </c>
      <c r="AE90">
        <v>3.0932279527559042E-2</v>
      </c>
      <c r="AF90">
        <v>66.577636194420975</v>
      </c>
      <c r="AG90">
        <v>64.931237995436931</v>
      </c>
      <c r="AH90">
        <v>67.546299868641668</v>
      </c>
      <c r="AI90">
        <v>69.900025486927049</v>
      </c>
      <c r="AJ90">
        <v>61.645350083730087</v>
      </c>
      <c r="AK90">
        <v>4.5855023847371161E-2</v>
      </c>
      <c r="AL90">
        <v>4.5379120879130951E-2</v>
      </c>
      <c r="AM90">
        <v>4.8160385626620998E-2</v>
      </c>
      <c r="AN90">
        <v>4.7829455164590709E-2</v>
      </c>
      <c r="AO90">
        <v>4.3476141732303866E-2</v>
      </c>
      <c r="AP90">
        <v>0</v>
      </c>
      <c r="AQ90">
        <v>0.7956688155203816</v>
      </c>
      <c r="AR90">
        <v>103.32399427857993</v>
      </c>
      <c r="AS90">
        <v>96.140482920924896</v>
      </c>
      <c r="AT90">
        <v>102.59463652316492</v>
      </c>
      <c r="AU90">
        <v>106.15489557330534</v>
      </c>
      <c r="AV90">
        <v>100.49277223097445</v>
      </c>
      <c r="AW90">
        <v>0.23889649901472473</v>
      </c>
      <c r="AX90">
        <v>0.28905989305101598</v>
      </c>
      <c r="AY90">
        <v>0.31734897623665276</v>
      </c>
      <c r="AZ90">
        <v>0.24638051019978252</v>
      </c>
      <c r="BA90">
        <v>0.17923889688422959</v>
      </c>
    </row>
    <row r="91" spans="1:53" hidden="1" x14ac:dyDescent="0.3">
      <c r="A91">
        <v>7</v>
      </c>
      <c r="B91" t="s">
        <v>121</v>
      </c>
      <c r="C91" t="s">
        <v>9</v>
      </c>
      <c r="D91">
        <v>20</v>
      </c>
      <c r="E91">
        <v>12</v>
      </c>
      <c r="F91" t="s">
        <v>87</v>
      </c>
      <c r="G91" t="s">
        <v>72</v>
      </c>
      <c r="H91" t="s">
        <v>76</v>
      </c>
      <c r="I91">
        <v>824</v>
      </c>
      <c r="J91">
        <v>2.0775999999999999</v>
      </c>
      <c r="K91">
        <v>2.3699999999999997</v>
      </c>
      <c r="L91">
        <v>1.7602777777777776</v>
      </c>
      <c r="M91">
        <v>2.3766666666666665</v>
      </c>
      <c r="N91">
        <v>0</v>
      </c>
      <c r="O91">
        <v>16014</v>
      </c>
      <c r="P91">
        <v>5698</v>
      </c>
      <c r="Q91">
        <v>20.346366720228531</v>
      </c>
      <c r="R91">
        <v>47.768281101614434</v>
      </c>
      <c r="S91">
        <v>21.288798920377868</v>
      </c>
      <c r="T91">
        <v>19.163670262351847</v>
      </c>
      <c r="U91">
        <v>17.320806182754964</v>
      </c>
      <c r="V91">
        <v>2.3921074727120066</v>
      </c>
      <c r="W91">
        <v>4.3362068965517242</v>
      </c>
      <c r="X91">
        <v>2.3341553637484589</v>
      </c>
      <c r="Y91">
        <v>2.2877583465818758</v>
      </c>
      <c r="Z91">
        <v>2.2544378698224854</v>
      </c>
      <c r="AA91">
        <v>2.9124815624043707E-2</v>
      </c>
      <c r="AB91">
        <v>3.1986357613265876E-2</v>
      </c>
      <c r="AC91">
        <v>2.9747066378956005E-2</v>
      </c>
      <c r="AD91">
        <v>2.8868757286698438E-2</v>
      </c>
      <c r="AE91">
        <v>2.7882233727810617E-2</v>
      </c>
      <c r="AF91">
        <v>72.502878386720141</v>
      </c>
      <c r="AG91">
        <v>113.88659851211038</v>
      </c>
      <c r="AH91">
        <v>70.567101808469715</v>
      </c>
      <c r="AI91">
        <v>70.737397315847403</v>
      </c>
      <c r="AJ91">
        <v>70.904737660659833</v>
      </c>
      <c r="AK91">
        <v>4.4843387909321769E-2</v>
      </c>
      <c r="AL91">
        <v>0.11908017241379137</v>
      </c>
      <c r="AM91">
        <v>4.3941800246606592E-2</v>
      </c>
      <c r="AN91">
        <v>4.048656597771786E-2</v>
      </c>
      <c r="AO91">
        <v>3.8431854043442785E-2</v>
      </c>
      <c r="AP91">
        <v>0</v>
      </c>
      <c r="AQ91">
        <v>0.36260057476025798</v>
      </c>
      <c r="AR91">
        <v>111.87240126577268</v>
      </c>
      <c r="AS91">
        <v>101.60696437623893</v>
      </c>
      <c r="AT91">
        <v>107.61209686133992</v>
      </c>
      <c r="AU91">
        <v>115.22556716681247</v>
      </c>
      <c r="AV91">
        <v>115.98727285984438</v>
      </c>
      <c r="AW91">
        <v>0.18181712708177555</v>
      </c>
      <c r="AX91">
        <v>0.46566110629838736</v>
      </c>
      <c r="AY91">
        <v>0.22591167023615</v>
      </c>
      <c r="AZ91">
        <v>0.17569111970492385</v>
      </c>
      <c r="BA91">
        <v>0.14105480701219342</v>
      </c>
    </row>
    <row r="92" spans="1:53" hidden="1" x14ac:dyDescent="0.3">
      <c r="A92">
        <v>7</v>
      </c>
      <c r="B92" t="s">
        <v>121</v>
      </c>
      <c r="C92" t="s">
        <v>9</v>
      </c>
      <c r="D92">
        <v>20</v>
      </c>
      <c r="E92">
        <v>13</v>
      </c>
      <c r="F92" t="s">
        <v>105</v>
      </c>
      <c r="G92" t="s">
        <v>10</v>
      </c>
      <c r="H92" t="s">
        <v>76</v>
      </c>
      <c r="I92">
        <v>824</v>
      </c>
      <c r="J92">
        <v>9.1150666666666655</v>
      </c>
      <c r="K92">
        <v>10.007777777777779</v>
      </c>
      <c r="L92">
        <v>8.1555555555555568</v>
      </c>
      <c r="M92">
        <v>9.9166666666666661</v>
      </c>
      <c r="N92">
        <v>0</v>
      </c>
      <c r="O92">
        <v>70344</v>
      </c>
      <c r="P92">
        <v>59542</v>
      </c>
      <c r="Q92">
        <v>63.720128848602883</v>
      </c>
      <c r="R92">
        <v>0</v>
      </c>
      <c r="S92">
        <v>70.043324143363535</v>
      </c>
      <c r="T92">
        <v>65.02599337245006</v>
      </c>
      <c r="U92">
        <v>60.797889878008569</v>
      </c>
      <c r="V92">
        <v>3.9920885015085483</v>
      </c>
      <c r="W92">
        <v>0</v>
      </c>
      <c r="X92">
        <v>4.4626191670847968</v>
      </c>
      <c r="Y92">
        <v>4.1419442292796278</v>
      </c>
      <c r="Z92">
        <v>3.7701901451645878</v>
      </c>
      <c r="AA92">
        <v>3.517901299144801E-2</v>
      </c>
      <c r="AB92">
        <v>0</v>
      </c>
      <c r="AC92">
        <v>3.5739443692907859E-2</v>
      </c>
      <c r="AD92">
        <v>3.560249617138548E-2</v>
      </c>
      <c r="AE92">
        <v>3.4715825531833354E-2</v>
      </c>
      <c r="AF92">
        <v>100.47611467568044</v>
      </c>
      <c r="AG92">
        <v>0</v>
      </c>
      <c r="AH92">
        <v>107.9988822679564</v>
      </c>
      <c r="AI92">
        <v>102.2084418183895</v>
      </c>
      <c r="AJ92">
        <v>97.195262334920358</v>
      </c>
      <c r="AK92">
        <v>0.12325186054307766</v>
      </c>
      <c r="AL92">
        <v>0</v>
      </c>
      <c r="AM92">
        <v>0.14313186151529364</v>
      </c>
      <c r="AN92">
        <v>0.13039327072037002</v>
      </c>
      <c r="AO92">
        <v>0.11299090165610808</v>
      </c>
      <c r="AP92">
        <v>0</v>
      </c>
      <c r="AQ92">
        <v>0</v>
      </c>
      <c r="AR92">
        <v>77.27964897643318</v>
      </c>
      <c r="AS92">
        <v>0</v>
      </c>
      <c r="AT92">
        <v>73.863041918357226</v>
      </c>
      <c r="AU92">
        <v>74.842083304060893</v>
      </c>
      <c r="AV92">
        <v>78.904328873876096</v>
      </c>
      <c r="AW92">
        <v>1.4223737522061757</v>
      </c>
      <c r="AX92">
        <v>0.14105480701219342</v>
      </c>
      <c r="AY92">
        <v>1.6137005035020862</v>
      </c>
      <c r="AZ92">
        <v>1.4354573390292973</v>
      </c>
      <c r="BA92">
        <v>1.3600098812740016</v>
      </c>
    </row>
    <row r="93" spans="1:53" hidden="1" x14ac:dyDescent="0.3">
      <c r="A93">
        <v>7</v>
      </c>
      <c r="B93" t="s">
        <v>121</v>
      </c>
      <c r="C93" t="s">
        <v>9</v>
      </c>
      <c r="D93">
        <v>20</v>
      </c>
      <c r="E93">
        <v>14</v>
      </c>
      <c r="F93" t="s">
        <v>90</v>
      </c>
      <c r="G93" t="s">
        <v>72</v>
      </c>
      <c r="H93" t="s">
        <v>120</v>
      </c>
      <c r="I93">
        <v>824</v>
      </c>
      <c r="J93">
        <v>0.69036897689768995</v>
      </c>
      <c r="K93">
        <v>0.64521314631463145</v>
      </c>
      <c r="L93">
        <v>0.71638888888888885</v>
      </c>
      <c r="M93">
        <v>0.92</v>
      </c>
      <c r="N93">
        <v>0</v>
      </c>
      <c r="O93">
        <v>5374</v>
      </c>
      <c r="P93">
        <v>1598</v>
      </c>
      <c r="Q93">
        <v>16.118620133145047</v>
      </c>
      <c r="R93">
        <v>8.695652173913043</v>
      </c>
      <c r="S93">
        <v>11.631274131274132</v>
      </c>
      <c r="T93">
        <v>12.418952618453865</v>
      </c>
      <c r="U93">
        <v>21.347941567065075</v>
      </c>
      <c r="V93">
        <v>2.2731152204836413</v>
      </c>
      <c r="W93">
        <v>2.103448275862069</v>
      </c>
      <c r="X93">
        <v>2.1517857142857144</v>
      </c>
      <c r="Y93">
        <v>2.3055555555555554</v>
      </c>
      <c r="Z93">
        <v>2.2882562277580072</v>
      </c>
      <c r="AA93">
        <v>3.2507219061166416E-2</v>
      </c>
      <c r="AB93">
        <v>3.0757758620689656E-2</v>
      </c>
      <c r="AC93">
        <v>3.2843750000000019E-2</v>
      </c>
      <c r="AD93">
        <v>3.180354938271604E-2</v>
      </c>
      <c r="AE93">
        <v>3.1893876037959658E-2</v>
      </c>
      <c r="AF93">
        <v>40.741836955675211</v>
      </c>
      <c r="AG93">
        <v>41.59275089006168</v>
      </c>
      <c r="AH93">
        <v>37.100475479395747</v>
      </c>
      <c r="AI93">
        <v>43.422819907451974</v>
      </c>
      <c r="AJ93">
        <v>40.592901072273754</v>
      </c>
      <c r="AK93">
        <v>4.3594736842114824E-2</v>
      </c>
      <c r="AL93">
        <v>3.5537931034472614E-2</v>
      </c>
      <c r="AM93">
        <v>4.06598214285704E-2</v>
      </c>
      <c r="AN93">
        <v>4.3988888888996505E-2</v>
      </c>
      <c r="AO93">
        <v>4.3290747330945616E-2</v>
      </c>
      <c r="AP93">
        <v>0</v>
      </c>
      <c r="AQ93">
        <v>2.4550132802124836</v>
      </c>
      <c r="AR93">
        <v>70.065850636568229</v>
      </c>
      <c r="AS93">
        <v>77.468719767305018</v>
      </c>
      <c r="AT93">
        <v>70.011438579020506</v>
      </c>
      <c r="AU93">
        <v>73.859696023938497</v>
      </c>
      <c r="AV93">
        <v>70.865361466805211</v>
      </c>
      <c r="AW93">
        <v>4.2783764267423051E-2</v>
      </c>
      <c r="AX93">
        <v>1.6172349283986663E-2</v>
      </c>
      <c r="AY93">
        <v>3.1170595864068257E-2</v>
      </c>
      <c r="AZ93">
        <v>3.183277606079743E-2</v>
      </c>
      <c r="BA93">
        <v>7.8113415898565325E-2</v>
      </c>
    </row>
    <row r="94" spans="1:53" hidden="1" x14ac:dyDescent="0.3">
      <c r="A94">
        <v>8</v>
      </c>
      <c r="B94" t="s">
        <v>124</v>
      </c>
      <c r="C94" t="s">
        <v>9</v>
      </c>
      <c r="D94">
        <v>25</v>
      </c>
      <c r="E94">
        <v>1</v>
      </c>
      <c r="F94" t="s">
        <v>71</v>
      </c>
      <c r="G94" t="s">
        <v>11</v>
      </c>
      <c r="H94" t="s">
        <v>76</v>
      </c>
      <c r="I94">
        <v>506</v>
      </c>
      <c r="J94">
        <v>2.7877777777777779</v>
      </c>
      <c r="K94">
        <v>2.7877777777777779</v>
      </c>
      <c r="L94">
        <v>0</v>
      </c>
      <c r="M94">
        <v>0</v>
      </c>
      <c r="N94">
        <v>0</v>
      </c>
      <c r="O94">
        <v>11531</v>
      </c>
      <c r="P94">
        <v>19842</v>
      </c>
      <c r="Q94">
        <v>40.271970773290036</v>
      </c>
      <c r="R94">
        <v>34.091698506425843</v>
      </c>
      <c r="S94">
        <v>39.139622641509433</v>
      </c>
      <c r="T94">
        <v>34.586466165413533</v>
      </c>
      <c r="U94">
        <v>47.887323943661968</v>
      </c>
      <c r="V94">
        <v>2.8911554713682062</v>
      </c>
      <c r="W94">
        <v>2.6908841672378343</v>
      </c>
      <c r="X94">
        <v>2.7555791710945803</v>
      </c>
      <c r="Y94">
        <v>2.6727828746177371</v>
      </c>
      <c r="Z94">
        <v>3.1789360558839332</v>
      </c>
      <c r="AA94">
        <v>2.7592786426817735E-2</v>
      </c>
      <c r="AB94">
        <v>2.9024171350125742E-2</v>
      </c>
      <c r="AC94">
        <v>2.6068622834539455E-2</v>
      </c>
      <c r="AD94">
        <v>2.7996506441761555E-2</v>
      </c>
      <c r="AE94">
        <v>2.7420070062227696E-2</v>
      </c>
      <c r="AF94">
        <v>87.497175237547992</v>
      </c>
      <c r="AG94">
        <v>87.904801548795163</v>
      </c>
      <c r="AH94">
        <v>87.407807572805467</v>
      </c>
      <c r="AI94">
        <v>85.749858114865987</v>
      </c>
      <c r="AJ94">
        <v>90.994689286337149</v>
      </c>
      <c r="AK94">
        <v>5.7250050998100613E-2</v>
      </c>
      <c r="AL94">
        <v>5.4999417409185652E-2</v>
      </c>
      <c r="AM94">
        <v>4.9336078639742299E-2</v>
      </c>
      <c r="AN94">
        <v>5.0715863914383201E-2</v>
      </c>
      <c r="AO94">
        <v>6.5977861364856324E-2</v>
      </c>
      <c r="AP94">
        <v>0</v>
      </c>
      <c r="AQ94">
        <v>1.4046623090555559</v>
      </c>
      <c r="AR94">
        <v>103.48338248148397</v>
      </c>
      <c r="AS94">
        <v>109.81807176836475</v>
      </c>
      <c r="AT94">
        <v>107.78291800070349</v>
      </c>
      <c r="AU94">
        <v>104.33428237914434</v>
      </c>
      <c r="AV94">
        <v>100.22208632319057</v>
      </c>
      <c r="AW94">
        <v>0.39999088815744505</v>
      </c>
      <c r="AX94">
        <v>0.40578721544710389</v>
      </c>
      <c r="AY94">
        <v>0.26195826244894005</v>
      </c>
      <c r="AZ94">
        <v>0.36350274580747655</v>
      </c>
      <c r="BA94">
        <v>0.51730399946318251</v>
      </c>
    </row>
    <row r="95" spans="1:53" hidden="1" x14ac:dyDescent="0.3">
      <c r="A95">
        <v>8</v>
      </c>
      <c r="B95" t="s">
        <v>124</v>
      </c>
      <c r="C95" t="s">
        <v>9</v>
      </c>
      <c r="D95">
        <v>25</v>
      </c>
      <c r="E95">
        <v>2</v>
      </c>
      <c r="F95" t="s">
        <v>125</v>
      </c>
      <c r="G95" t="s">
        <v>72</v>
      </c>
      <c r="H95" t="s">
        <v>72</v>
      </c>
      <c r="I95">
        <v>506</v>
      </c>
      <c r="J95">
        <v>2.6855555555555557</v>
      </c>
      <c r="K95">
        <v>2.6855555555555557</v>
      </c>
      <c r="L95">
        <v>0</v>
      </c>
      <c r="M95">
        <v>0</v>
      </c>
      <c r="N95">
        <v>0</v>
      </c>
      <c r="O95">
        <v>10538</v>
      </c>
      <c r="P95">
        <v>14823</v>
      </c>
      <c r="Q95">
        <v>55.373753222010535</v>
      </c>
      <c r="R95">
        <v>64.005183413078143</v>
      </c>
      <c r="S95">
        <v>40.945824603412149</v>
      </c>
      <c r="T95">
        <v>61.464628510487032</v>
      </c>
      <c r="U95">
        <v>42.002881844380404</v>
      </c>
      <c r="V95">
        <v>3.4044556729444189</v>
      </c>
      <c r="W95">
        <v>3.7949172576832151</v>
      </c>
      <c r="X95">
        <v>2.7861507128309571</v>
      </c>
      <c r="Y95">
        <v>3.3703703703703702</v>
      </c>
      <c r="Z95">
        <v>2.9694397283531409</v>
      </c>
      <c r="AA95">
        <v>2.485454361032725E-2</v>
      </c>
      <c r="AB95">
        <v>2.6124618199156936E-2</v>
      </c>
      <c r="AC95">
        <v>2.3480473699755797E-2</v>
      </c>
      <c r="AD95">
        <v>2.3678932132772276E-2</v>
      </c>
      <c r="AE95">
        <v>2.5522386385073138E-2</v>
      </c>
      <c r="AF95">
        <v>84.72350834761717</v>
      </c>
      <c r="AG95">
        <v>85.480917940863847</v>
      </c>
      <c r="AH95">
        <v>82.799199278609805</v>
      </c>
      <c r="AI95">
        <v>87.462648582128381</v>
      </c>
      <c r="AJ95">
        <v>76.123795827452398</v>
      </c>
      <c r="AK95">
        <v>6.4434623334861732E-2</v>
      </c>
      <c r="AL95">
        <v>7.9375236406622807E-2</v>
      </c>
      <c r="AM95">
        <v>4.4836150712814951E-2</v>
      </c>
      <c r="AN95">
        <v>5.8503183885637043E-2</v>
      </c>
      <c r="AO95">
        <v>5.5691001697798503E-2</v>
      </c>
      <c r="AP95">
        <v>0</v>
      </c>
      <c r="AQ95">
        <v>0.65624187924439226</v>
      </c>
      <c r="AR95">
        <v>94.515738387126675</v>
      </c>
      <c r="AS95">
        <v>86.569003309412281</v>
      </c>
      <c r="AT95">
        <v>107.89876155811974</v>
      </c>
      <c r="AU95">
        <v>98.296561789832637</v>
      </c>
      <c r="AV95">
        <v>94.923931916482033</v>
      </c>
      <c r="AW95">
        <v>0.25379548258846701</v>
      </c>
      <c r="AX95">
        <v>0.47050006969212765</v>
      </c>
      <c r="AY95">
        <v>0.13669326492099901</v>
      </c>
      <c r="AZ95">
        <v>0.42776010785113644</v>
      </c>
      <c r="BA95">
        <v>0.16972393062757654</v>
      </c>
    </row>
    <row r="96" spans="1:53" hidden="1" x14ac:dyDescent="0.3">
      <c r="A96">
        <v>8</v>
      </c>
      <c r="B96" t="s">
        <v>124</v>
      </c>
      <c r="C96" t="s">
        <v>9</v>
      </c>
      <c r="D96">
        <v>25</v>
      </c>
      <c r="E96">
        <v>3</v>
      </c>
      <c r="F96" t="s">
        <v>75</v>
      </c>
      <c r="G96" t="s">
        <v>72</v>
      </c>
      <c r="H96" t="s">
        <v>72</v>
      </c>
      <c r="I96">
        <v>506</v>
      </c>
      <c r="J96">
        <v>3.6174999999999997</v>
      </c>
      <c r="K96">
        <v>3.6174999999999997</v>
      </c>
      <c r="L96">
        <v>0</v>
      </c>
      <c r="M96">
        <v>0</v>
      </c>
      <c r="N96">
        <v>0</v>
      </c>
      <c r="O96">
        <v>14855</v>
      </c>
      <c r="P96">
        <v>23587</v>
      </c>
      <c r="Q96">
        <v>41.434493904367073</v>
      </c>
      <c r="R96">
        <v>34.727377711787511</v>
      </c>
      <c r="S96">
        <v>43.18181818181818</v>
      </c>
      <c r="T96">
        <v>51.366559485530551</v>
      </c>
      <c r="U96">
        <v>39.039898267366077</v>
      </c>
      <c r="V96">
        <v>3.1550294275013377</v>
      </c>
      <c r="W96">
        <v>2.8236083165660633</v>
      </c>
      <c r="X96">
        <v>3.0144759698899826</v>
      </c>
      <c r="Y96">
        <v>3.4434180138568129</v>
      </c>
      <c r="Z96">
        <v>3.2422442244224423</v>
      </c>
      <c r="AA96">
        <v>3.0846650341067136E-2</v>
      </c>
      <c r="AB96">
        <v>3.1864124940098257E-2</v>
      </c>
      <c r="AC96">
        <v>2.8241412805494238E-2</v>
      </c>
      <c r="AD96">
        <v>3.1130338411042947E-2</v>
      </c>
      <c r="AE96">
        <v>3.2524964394160395E-2</v>
      </c>
      <c r="AF96">
        <v>94.666119911266165</v>
      </c>
      <c r="AG96">
        <v>76.742688906935427</v>
      </c>
      <c r="AH96">
        <v>104.96081250083304</v>
      </c>
      <c r="AI96">
        <v>105.07087468292345</v>
      </c>
      <c r="AJ96">
        <v>85.847658823173376</v>
      </c>
      <c r="AK96">
        <v>7.6168933921879706E-2</v>
      </c>
      <c r="AL96">
        <v>6.6511737089202286E-2</v>
      </c>
      <c r="AM96">
        <v>6.629180660103319E-2</v>
      </c>
      <c r="AN96">
        <v>8.720350269436547E-2</v>
      </c>
      <c r="AO96">
        <v>8.1939471947210671E-2</v>
      </c>
      <c r="AP96">
        <v>0</v>
      </c>
      <c r="AQ96">
        <v>1.1241821536704963</v>
      </c>
      <c r="AR96">
        <v>95.676477518000667</v>
      </c>
      <c r="AS96">
        <v>91.725686567748156</v>
      </c>
      <c r="AT96">
        <v>111.37849960456556</v>
      </c>
      <c r="AU96">
        <v>91.441376953554041</v>
      </c>
      <c r="AV96">
        <v>87.365572034989611</v>
      </c>
      <c r="AW96">
        <v>0.43678746616281089</v>
      </c>
      <c r="AX96">
        <v>0.4144124593008609</v>
      </c>
      <c r="AY96">
        <v>0.48020339269119028</v>
      </c>
      <c r="AZ96">
        <v>0.72529552163237165</v>
      </c>
      <c r="BA96">
        <v>0.4224772627756706</v>
      </c>
    </row>
    <row r="97" spans="1:53" hidden="1" x14ac:dyDescent="0.3">
      <c r="A97">
        <v>8</v>
      </c>
      <c r="B97" t="s">
        <v>124</v>
      </c>
      <c r="C97" t="s">
        <v>9</v>
      </c>
      <c r="D97">
        <v>25</v>
      </c>
      <c r="E97">
        <v>4</v>
      </c>
      <c r="F97" t="s">
        <v>81</v>
      </c>
      <c r="G97" t="s">
        <v>72</v>
      </c>
      <c r="H97" t="s">
        <v>10</v>
      </c>
      <c r="I97">
        <v>506</v>
      </c>
      <c r="J97">
        <v>2.6304689480354875</v>
      </c>
      <c r="K97">
        <v>2.6304689480354875</v>
      </c>
      <c r="L97">
        <v>0</v>
      </c>
      <c r="M97">
        <v>0</v>
      </c>
      <c r="N97">
        <v>0</v>
      </c>
      <c r="O97">
        <v>11317</v>
      </c>
      <c r="P97">
        <v>8280</v>
      </c>
      <c r="Q97">
        <v>24.365123738339758</v>
      </c>
      <c r="R97">
        <v>32.371007371007373</v>
      </c>
      <c r="S97">
        <v>22.464558342420936</v>
      </c>
      <c r="T97">
        <v>22.500783453462862</v>
      </c>
      <c r="U97">
        <v>20.342034203420344</v>
      </c>
      <c r="V97">
        <v>2.541436464088398</v>
      </c>
      <c r="W97">
        <v>2.8921389396709323</v>
      </c>
      <c r="X97">
        <v>2.4649572649572651</v>
      </c>
      <c r="Y97">
        <v>2.4093959731543624</v>
      </c>
      <c r="Z97">
        <v>2.2866779089376053</v>
      </c>
      <c r="AA97">
        <v>2.8526661423728568E-2</v>
      </c>
      <c r="AB97">
        <v>2.9712331931255331E-2</v>
      </c>
      <c r="AC97">
        <v>2.7969884818884787E-2</v>
      </c>
      <c r="AD97">
        <v>2.751892058165549E-2</v>
      </c>
      <c r="AE97">
        <v>2.8007695334457565E-2</v>
      </c>
      <c r="AF97">
        <v>85.448910444289723</v>
      </c>
      <c r="AG97">
        <v>90.394243982749956</v>
      </c>
      <c r="AH97">
        <v>90.932082699481484</v>
      </c>
      <c r="AI97">
        <v>84.60793593527039</v>
      </c>
      <c r="AJ97">
        <v>77.99640417341999</v>
      </c>
      <c r="AK97">
        <v>4.7177302025781395E-2</v>
      </c>
      <c r="AL97">
        <v>5.7564168190128204E-2</v>
      </c>
      <c r="AM97">
        <v>4.6218632478622824E-2</v>
      </c>
      <c r="AN97">
        <v>4.3315436241558522E-2</v>
      </c>
      <c r="AO97">
        <v>3.8266779089384417E-2</v>
      </c>
      <c r="AP97">
        <v>0</v>
      </c>
      <c r="AQ97">
        <v>0.62840287823848795</v>
      </c>
      <c r="AR97">
        <v>113.50549160992766</v>
      </c>
      <c r="AS97">
        <v>106.24801367946498</v>
      </c>
      <c r="AT97">
        <v>122.95303249755251</v>
      </c>
      <c r="AU97">
        <v>116.03946548080873</v>
      </c>
      <c r="AV97">
        <v>111.16293242310319</v>
      </c>
      <c r="AW97">
        <v>0.19389595247406669</v>
      </c>
      <c r="AX97">
        <v>0.33764976167374278</v>
      </c>
      <c r="AY97">
        <v>0.16274264476271219</v>
      </c>
      <c r="AZ97">
        <v>0.16588200904544015</v>
      </c>
      <c r="BA97">
        <v>0.16493592420134576</v>
      </c>
    </row>
    <row r="98" spans="1:53" hidden="1" x14ac:dyDescent="0.3">
      <c r="A98">
        <v>8</v>
      </c>
      <c r="B98" t="s">
        <v>124</v>
      </c>
      <c r="C98" t="s">
        <v>9</v>
      </c>
      <c r="D98">
        <v>25</v>
      </c>
      <c r="E98">
        <v>5</v>
      </c>
      <c r="F98" t="s">
        <v>105</v>
      </c>
      <c r="G98" t="s">
        <v>10</v>
      </c>
      <c r="H98" t="s">
        <v>10</v>
      </c>
      <c r="I98">
        <v>506</v>
      </c>
      <c r="J98">
        <v>10.48944048345834</v>
      </c>
      <c r="K98">
        <v>10.48944048345834</v>
      </c>
      <c r="L98">
        <v>0</v>
      </c>
      <c r="M98">
        <v>0</v>
      </c>
      <c r="N98">
        <v>0</v>
      </c>
      <c r="O98">
        <v>45157</v>
      </c>
      <c r="P98">
        <v>143090</v>
      </c>
      <c r="Q98">
        <v>75.44354519811246</v>
      </c>
      <c r="R98">
        <v>78.580490084796679</v>
      </c>
      <c r="S98">
        <v>68.915599515278544</v>
      </c>
      <c r="T98">
        <v>82.795811299458649</v>
      </c>
      <c r="U98">
        <v>73.32730560578662</v>
      </c>
      <c r="V98">
        <v>5.4541642843529639</v>
      </c>
      <c r="W98">
        <v>6.2645493257629523</v>
      </c>
      <c r="X98">
        <v>4.359229334990677</v>
      </c>
      <c r="Y98">
        <v>6.5459352280237937</v>
      </c>
      <c r="Z98">
        <v>5.1167192429022084</v>
      </c>
      <c r="AA98">
        <v>3.3319929365299893E-2</v>
      </c>
      <c r="AB98">
        <v>3.5546022784269875E-2</v>
      </c>
      <c r="AC98">
        <v>2.9664748095727972E-2</v>
      </c>
      <c r="AD98">
        <v>3.2150324738435328E-2</v>
      </c>
      <c r="AE98">
        <v>3.4789283905820714E-2</v>
      </c>
      <c r="AF98">
        <v>172.83937015095719</v>
      </c>
      <c r="AG98">
        <v>180.91725417621493</v>
      </c>
      <c r="AH98">
        <v>174.22016322975949</v>
      </c>
      <c r="AI98">
        <v>203.53934807576312</v>
      </c>
      <c r="AJ98">
        <v>156.51570704781022</v>
      </c>
      <c r="AK98">
        <v>0.17209699637887807</v>
      </c>
      <c r="AL98">
        <v>0.2128894251242</v>
      </c>
      <c r="AM98">
        <v>0.11649489330847271</v>
      </c>
      <c r="AN98">
        <v>0.20629486120289434</v>
      </c>
      <c r="AO98">
        <v>0.16591538731160599</v>
      </c>
      <c r="AP98">
        <v>0</v>
      </c>
      <c r="AQ98">
        <v>0.93314899826481967</v>
      </c>
      <c r="AR98">
        <v>94.518050124789156</v>
      </c>
      <c r="AS98">
        <v>83.213705556180287</v>
      </c>
      <c r="AT98">
        <v>119.72120268814353</v>
      </c>
      <c r="AU98">
        <v>92.787455021933482</v>
      </c>
      <c r="AV98">
        <v>87.309116189529291</v>
      </c>
      <c r="AW98">
        <v>1.5283536516790392</v>
      </c>
      <c r="AX98">
        <v>1.5661013853911807</v>
      </c>
      <c r="AY98">
        <v>1.3416799706637101</v>
      </c>
      <c r="AZ98">
        <v>1.6816853365833322</v>
      </c>
      <c r="BA98">
        <v>1.5855543714687135</v>
      </c>
    </row>
    <row r="99" spans="1:53" hidden="1" x14ac:dyDescent="0.3">
      <c r="A99">
        <v>8</v>
      </c>
      <c r="B99" t="s">
        <v>124</v>
      </c>
      <c r="C99" t="s">
        <v>9</v>
      </c>
      <c r="D99">
        <v>25</v>
      </c>
      <c r="E99">
        <v>6</v>
      </c>
      <c r="F99" t="s">
        <v>90</v>
      </c>
      <c r="G99" t="s">
        <v>72</v>
      </c>
      <c r="H99" t="s">
        <v>72</v>
      </c>
      <c r="I99">
        <v>506</v>
      </c>
      <c r="J99">
        <v>0.65280092592592587</v>
      </c>
      <c r="K99">
        <v>0.65280092592592587</v>
      </c>
      <c r="L99">
        <v>0</v>
      </c>
      <c r="M99">
        <v>0</v>
      </c>
      <c r="N99">
        <v>0</v>
      </c>
      <c r="O99">
        <v>3020</v>
      </c>
      <c r="P99">
        <v>3730</v>
      </c>
      <c r="Q99">
        <v>33.279800142755171</v>
      </c>
      <c r="R99">
        <v>21.382842509603073</v>
      </c>
      <c r="S99">
        <v>36.165327210103335</v>
      </c>
      <c r="T99">
        <v>42.389525368248769</v>
      </c>
      <c r="U99">
        <v>16.496163682864452</v>
      </c>
      <c r="V99">
        <v>2.8386605783866057</v>
      </c>
      <c r="W99">
        <v>2.3632075471698113</v>
      </c>
      <c r="X99">
        <v>2.6195426195426195</v>
      </c>
      <c r="Y99">
        <v>3.2666666666666666</v>
      </c>
      <c r="Z99">
        <v>2.3888888888888888</v>
      </c>
      <c r="AA99">
        <v>2.182234578228302E-2</v>
      </c>
      <c r="AB99">
        <v>2.501037174303683E-2</v>
      </c>
      <c r="AC99">
        <v>1.7468333044583062E-2</v>
      </c>
      <c r="AD99">
        <v>2.3954766403516375E-2</v>
      </c>
      <c r="AE99">
        <v>2.5471913580246919E-2</v>
      </c>
      <c r="AF99">
        <v>118.17270036599645</v>
      </c>
      <c r="AG99">
        <v>80.764349538154505</v>
      </c>
      <c r="AH99">
        <v>139.61371677642006</v>
      </c>
      <c r="AI99">
        <v>118.42863459289339</v>
      </c>
      <c r="AJ99">
        <v>85.247722623712519</v>
      </c>
      <c r="AK99">
        <v>4.5560426179600703E-2</v>
      </c>
      <c r="AL99">
        <v>3.5408490566027691E-2</v>
      </c>
      <c r="AM99">
        <v>3.13742203742211E-2</v>
      </c>
      <c r="AN99">
        <v>6.2430990991002168E-2</v>
      </c>
      <c r="AO99">
        <v>4.0643518518427971E-2</v>
      </c>
      <c r="AP99">
        <v>0</v>
      </c>
      <c r="AQ99">
        <v>0.77146729558785254</v>
      </c>
      <c r="AR99">
        <v>145.85121288228501</v>
      </c>
      <c r="AS99">
        <v>121.06644570657426</v>
      </c>
      <c r="AT99">
        <v>181.57323507788257</v>
      </c>
      <c r="AU99">
        <v>126.20466790333522</v>
      </c>
      <c r="AV99">
        <v>137.63270311036698</v>
      </c>
      <c r="AW99">
        <v>7.8725128858027849E-2</v>
      </c>
      <c r="AX99">
        <v>5.9420855750575242E-2</v>
      </c>
      <c r="AY99">
        <v>0.13494676167891279</v>
      </c>
      <c r="AZ99">
        <v>0.15582334585235877</v>
      </c>
      <c r="BA99">
        <v>1.6057772057576448E-2</v>
      </c>
    </row>
    <row r="100" spans="1:53" hidden="1" x14ac:dyDescent="0.3">
      <c r="A100">
        <v>9</v>
      </c>
      <c r="B100" t="s">
        <v>126</v>
      </c>
      <c r="C100" t="s">
        <v>9</v>
      </c>
      <c r="D100">
        <v>21</v>
      </c>
      <c r="E100">
        <v>1</v>
      </c>
      <c r="F100" t="s">
        <v>71</v>
      </c>
      <c r="G100" t="s">
        <v>72</v>
      </c>
      <c r="H100" t="s">
        <v>82</v>
      </c>
      <c r="I100">
        <v>880</v>
      </c>
      <c r="J100">
        <v>0.38774189419759492</v>
      </c>
      <c r="K100">
        <v>0.55583333333333329</v>
      </c>
      <c r="L100">
        <v>0.33697038152610442</v>
      </c>
      <c r="M100">
        <v>0.30144308943089432</v>
      </c>
      <c r="N100">
        <v>0.26365740740740745</v>
      </c>
      <c r="O100">
        <v>5426</v>
      </c>
      <c r="P100">
        <v>1919</v>
      </c>
      <c r="Q100">
        <v>27.457433109171554</v>
      </c>
      <c r="R100">
        <v>35.104302477183836</v>
      </c>
      <c r="S100">
        <v>22.185154295246036</v>
      </c>
      <c r="T100">
        <v>24.874910650464617</v>
      </c>
      <c r="U100">
        <v>16.822429906542055</v>
      </c>
      <c r="V100">
        <v>3.8534136546184738</v>
      </c>
      <c r="W100">
        <v>4.1744186046511631</v>
      </c>
      <c r="X100">
        <v>3.1666666666666665</v>
      </c>
      <c r="Y100">
        <v>3.9545454545454546</v>
      </c>
      <c r="Z100">
        <v>4.3783783783783781</v>
      </c>
      <c r="AA100">
        <v>2.4483155780512897E-2</v>
      </c>
      <c r="AB100">
        <v>2.5288248185908444E-2</v>
      </c>
      <c r="AC100">
        <v>2.3861540577478076E-2</v>
      </c>
      <c r="AD100">
        <v>2.6180556810613629E-2</v>
      </c>
      <c r="AE100">
        <v>2.1245544294294292E-2</v>
      </c>
      <c r="AF100">
        <v>160.38813617029908</v>
      </c>
      <c r="AG100">
        <v>163.77608899485952</v>
      </c>
      <c r="AH100">
        <v>161.50341535421293</v>
      </c>
      <c r="AI100">
        <v>162.60722368011167</v>
      </c>
      <c r="AJ100">
        <v>153.46182211605171</v>
      </c>
      <c r="AK100">
        <v>8.9709437751015988E-2</v>
      </c>
      <c r="AL100">
        <v>0.10077170542635548</v>
      </c>
      <c r="AM100">
        <v>6.914583333333385E-2</v>
      </c>
      <c r="AN100">
        <v>9.7052840909110608E-2</v>
      </c>
      <c r="AO100">
        <v>0.10015675675689685</v>
      </c>
      <c r="AP100">
        <v>0.47434616025320686</v>
      </c>
      <c r="AQ100">
        <v>0.47921276651133726</v>
      </c>
      <c r="AR100">
        <v>150.57967393833189</v>
      </c>
      <c r="AS100">
        <v>137.61100866539016</v>
      </c>
      <c r="AT100">
        <v>174.67729092845443</v>
      </c>
      <c r="AU100">
        <v>138.29414001924349</v>
      </c>
      <c r="AV100">
        <v>172.17091075646272</v>
      </c>
      <c r="AW100">
        <v>3.2640552570734692E-2</v>
      </c>
      <c r="AX100">
        <v>7.2750664706327628E-2</v>
      </c>
      <c r="AY100">
        <v>2.3468725060114163E-2</v>
      </c>
      <c r="AZ100">
        <v>2.4569740566434146E-2</v>
      </c>
      <c r="BA100">
        <v>1.0585431888052822E-2</v>
      </c>
    </row>
    <row r="101" spans="1:53" hidden="1" x14ac:dyDescent="0.3">
      <c r="A101">
        <v>9</v>
      </c>
      <c r="B101" t="s">
        <v>126</v>
      </c>
      <c r="C101" t="s">
        <v>9</v>
      </c>
      <c r="D101">
        <v>21</v>
      </c>
      <c r="E101">
        <v>2</v>
      </c>
      <c r="F101" t="s">
        <v>111</v>
      </c>
      <c r="G101" t="s">
        <v>72</v>
      </c>
      <c r="H101" t="s">
        <v>72</v>
      </c>
      <c r="I101">
        <v>880</v>
      </c>
      <c r="J101">
        <v>6.6666666666666671E-3</v>
      </c>
      <c r="K101">
        <v>6.6666666666666671E-3</v>
      </c>
      <c r="L101">
        <v>0</v>
      </c>
      <c r="M101">
        <v>0</v>
      </c>
      <c r="N101">
        <v>0</v>
      </c>
      <c r="O101">
        <v>174</v>
      </c>
      <c r="P101">
        <v>2</v>
      </c>
      <c r="Q101">
        <v>1.0204081632653061</v>
      </c>
      <c r="R101">
        <v>1.0204081632653061</v>
      </c>
      <c r="S101">
        <v>0</v>
      </c>
      <c r="T101">
        <v>0</v>
      </c>
      <c r="U101">
        <v>0</v>
      </c>
      <c r="V101">
        <v>2</v>
      </c>
      <c r="W101">
        <v>2</v>
      </c>
      <c r="X101">
        <v>0</v>
      </c>
      <c r="Y101">
        <v>0</v>
      </c>
      <c r="Z101">
        <v>0</v>
      </c>
      <c r="AA101">
        <v>3.0000000000000001E-3</v>
      </c>
      <c r="AB101">
        <v>3.0000000000000001E-3</v>
      </c>
      <c r="AC101">
        <v>0</v>
      </c>
      <c r="AD101">
        <v>0</v>
      </c>
      <c r="AE101">
        <v>0</v>
      </c>
      <c r="AF101">
        <v>333.33333333333331</v>
      </c>
      <c r="AG101">
        <v>333.33333333333331</v>
      </c>
      <c r="AH101">
        <v>0</v>
      </c>
      <c r="AI101">
        <v>0</v>
      </c>
      <c r="AJ101">
        <v>0</v>
      </c>
      <c r="AK101">
        <v>2.9999999999290594E-3</v>
      </c>
      <c r="AL101">
        <v>2.9999999999290594E-3</v>
      </c>
      <c r="AM101">
        <v>0</v>
      </c>
      <c r="AN101">
        <v>0</v>
      </c>
      <c r="AO101">
        <v>0</v>
      </c>
      <c r="AP101">
        <v>0</v>
      </c>
      <c r="AQ101">
        <v>0</v>
      </c>
      <c r="AR101">
        <v>666.66666668243124</v>
      </c>
      <c r="AS101">
        <v>666.66666668243124</v>
      </c>
      <c r="AT101">
        <v>0</v>
      </c>
      <c r="AU101">
        <v>0</v>
      </c>
      <c r="AV101">
        <v>0</v>
      </c>
      <c r="AW101">
        <v>65535</v>
      </c>
      <c r="AX101">
        <v>65535</v>
      </c>
      <c r="AY101">
        <v>65535</v>
      </c>
      <c r="AZ101">
        <v>65535</v>
      </c>
      <c r="BA101">
        <v>65535</v>
      </c>
    </row>
    <row r="102" spans="1:53" hidden="1" x14ac:dyDescent="0.3">
      <c r="A102">
        <v>9</v>
      </c>
      <c r="B102" t="s">
        <v>126</v>
      </c>
      <c r="C102" t="s">
        <v>9</v>
      </c>
      <c r="D102">
        <v>21</v>
      </c>
      <c r="E102">
        <v>3</v>
      </c>
      <c r="F102" t="s">
        <v>74</v>
      </c>
      <c r="G102" t="s">
        <v>72</v>
      </c>
      <c r="H102" t="s">
        <v>76</v>
      </c>
      <c r="I102">
        <v>880</v>
      </c>
      <c r="J102">
        <v>0.54923482795926992</v>
      </c>
      <c r="K102">
        <v>7.3239664082687334E-3</v>
      </c>
      <c r="L102">
        <v>4.5555555555555564E-2</v>
      </c>
      <c r="M102">
        <v>1.4949114466815807</v>
      </c>
      <c r="N102">
        <v>0.94888888888888889</v>
      </c>
      <c r="O102">
        <v>6936</v>
      </c>
      <c r="P102">
        <v>1052</v>
      </c>
      <c r="Q102">
        <v>13.13522287426645</v>
      </c>
      <c r="R102">
        <v>11.904761904761903</v>
      </c>
      <c r="S102">
        <v>0</v>
      </c>
      <c r="T102">
        <v>12.999694842844065</v>
      </c>
      <c r="U102">
        <v>14.709457816678823</v>
      </c>
      <c r="V102">
        <v>2.2288135593220337</v>
      </c>
      <c r="W102">
        <v>2.5</v>
      </c>
      <c r="X102">
        <v>0</v>
      </c>
      <c r="Y102">
        <v>2.1624365482233503</v>
      </c>
      <c r="Z102">
        <v>2.2830188679245285</v>
      </c>
      <c r="AA102">
        <v>2.9808253884180812E-2</v>
      </c>
      <c r="AB102">
        <v>1.8800000000000001E-2</v>
      </c>
      <c r="AC102">
        <v>0</v>
      </c>
      <c r="AD102">
        <v>3.0721489001692057E-2</v>
      </c>
      <c r="AE102">
        <v>2.928665094339624E-2</v>
      </c>
      <c r="AF102">
        <v>60.533712366912219</v>
      </c>
      <c r="AG102">
        <v>102.53260253260254</v>
      </c>
      <c r="AH102">
        <v>0</v>
      </c>
      <c r="AI102">
        <v>53.130581039718386</v>
      </c>
      <c r="AJ102">
        <v>65.738432847998553</v>
      </c>
      <c r="AK102">
        <v>3.9415254237273288E-2</v>
      </c>
      <c r="AL102">
        <v>3.389999999990323E-2</v>
      </c>
      <c r="AM102">
        <v>0</v>
      </c>
      <c r="AN102">
        <v>3.7887817258858841E-2</v>
      </c>
      <c r="AO102">
        <v>4.0956603773568377E-2</v>
      </c>
      <c r="AP102">
        <v>129.55942668136714</v>
      </c>
      <c r="AQ102">
        <v>1.2355944566010213</v>
      </c>
      <c r="AR102">
        <v>102.29331454259824</v>
      </c>
      <c r="AS102">
        <v>159.96957222199578</v>
      </c>
      <c r="AT102">
        <v>0</v>
      </c>
      <c r="AU102">
        <v>94.178580975866311</v>
      </c>
      <c r="AV102">
        <v>107.36018544274505</v>
      </c>
      <c r="AW102">
        <v>3.9414222320672411E-2</v>
      </c>
      <c r="AX102">
        <v>6.9351854902048704E-2</v>
      </c>
      <c r="AY102">
        <v>6.9351854902048704E-2</v>
      </c>
      <c r="AZ102">
        <v>9.5367767277668297E-2</v>
      </c>
      <c r="BA102">
        <v>7.5621503530989176E-2</v>
      </c>
    </row>
    <row r="103" spans="1:53" hidden="1" x14ac:dyDescent="0.3">
      <c r="A103">
        <v>9</v>
      </c>
      <c r="B103" t="s">
        <v>126</v>
      </c>
      <c r="C103" t="s">
        <v>9</v>
      </c>
      <c r="D103">
        <v>21</v>
      </c>
      <c r="E103">
        <v>4</v>
      </c>
      <c r="F103" t="s">
        <v>101</v>
      </c>
      <c r="G103" t="s">
        <v>72</v>
      </c>
      <c r="H103" t="s">
        <v>76</v>
      </c>
      <c r="I103">
        <v>880</v>
      </c>
      <c r="J103">
        <v>1.2794742783422031</v>
      </c>
      <c r="K103">
        <v>0</v>
      </c>
      <c r="L103">
        <v>3.7361111111111116E-2</v>
      </c>
      <c r="M103">
        <v>3.4275969601677154</v>
      </c>
      <c r="N103">
        <v>2.7733333333333334</v>
      </c>
      <c r="O103">
        <v>16020</v>
      </c>
      <c r="P103">
        <v>5568</v>
      </c>
      <c r="Q103">
        <v>27.936380512769055</v>
      </c>
      <c r="R103">
        <v>0</v>
      </c>
      <c r="S103">
        <v>22.972972972972975</v>
      </c>
      <c r="T103">
        <v>30.031948881789138</v>
      </c>
      <c r="U103">
        <v>28.512435476302205</v>
      </c>
      <c r="V103">
        <v>2.5553005966039466</v>
      </c>
      <c r="W103">
        <v>0</v>
      </c>
      <c r="X103">
        <v>8.5</v>
      </c>
      <c r="Y103">
        <v>2.5052143684820396</v>
      </c>
      <c r="Z103">
        <v>2.6212251941328732</v>
      </c>
      <c r="AA103">
        <v>3.0813932015030056E-2</v>
      </c>
      <c r="AB103">
        <v>0</v>
      </c>
      <c r="AC103">
        <v>3.5115E-2</v>
      </c>
      <c r="AD103">
        <v>3.0987200800840716E-2</v>
      </c>
      <c r="AE103">
        <v>3.0740078576035192E-2</v>
      </c>
      <c r="AF103">
        <v>74.847935230102905</v>
      </c>
      <c r="AG103">
        <v>0</v>
      </c>
      <c r="AH103">
        <v>111.52301513747297</v>
      </c>
      <c r="AI103">
        <v>74.094158913291849</v>
      </c>
      <c r="AJ103">
        <v>76.456107483800096</v>
      </c>
      <c r="AK103">
        <v>5.4371202386416441E-2</v>
      </c>
      <c r="AL103">
        <v>0</v>
      </c>
      <c r="AM103">
        <v>0.24107500000036453</v>
      </c>
      <c r="AN103">
        <v>5.2224913093834292E-2</v>
      </c>
      <c r="AO103">
        <v>5.7290379637623422E-2</v>
      </c>
      <c r="AP103">
        <v>65535</v>
      </c>
      <c r="AQ103">
        <v>0</v>
      </c>
      <c r="AR103">
        <v>95.966037177790966</v>
      </c>
      <c r="AS103">
        <v>0</v>
      </c>
      <c r="AT103">
        <v>34.619438862759068</v>
      </c>
      <c r="AU103">
        <v>94.675738896575808</v>
      </c>
      <c r="AV103">
        <v>97.273189806247302</v>
      </c>
      <c r="AW103">
        <v>0.22703127625684044</v>
      </c>
      <c r="AX103">
        <v>7.5621503530989176E-2</v>
      </c>
      <c r="AY103">
        <v>3.1585596967771949</v>
      </c>
      <c r="AZ103">
        <v>0.43003617835070318</v>
      </c>
      <c r="BA103">
        <v>0.32242838257766165</v>
      </c>
    </row>
    <row r="104" spans="1:53" hidden="1" x14ac:dyDescent="0.3">
      <c r="A104">
        <v>9</v>
      </c>
      <c r="B104" t="s">
        <v>126</v>
      </c>
      <c r="C104" t="s">
        <v>9</v>
      </c>
      <c r="D104">
        <v>21</v>
      </c>
      <c r="E104">
        <v>5</v>
      </c>
      <c r="F104" t="s">
        <v>77</v>
      </c>
      <c r="G104" t="s">
        <v>72</v>
      </c>
      <c r="H104" t="s">
        <v>10</v>
      </c>
      <c r="I104">
        <v>880</v>
      </c>
      <c r="J104">
        <v>1.088974358974359</v>
      </c>
      <c r="K104">
        <v>0.36694444444444446</v>
      </c>
      <c r="L104">
        <v>0.86861111111111111</v>
      </c>
      <c r="M104">
        <v>2.1841666666666666</v>
      </c>
      <c r="N104">
        <v>0.4777777777777778</v>
      </c>
      <c r="O104">
        <v>12893</v>
      </c>
      <c r="P104">
        <v>5011</v>
      </c>
      <c r="Q104">
        <v>35.579380857710881</v>
      </c>
      <c r="R104">
        <v>32.645541635961678</v>
      </c>
      <c r="S104">
        <v>14.563106796116504</v>
      </c>
      <c r="T104">
        <v>41.801458928005076</v>
      </c>
      <c r="U104">
        <v>36.855872351556371</v>
      </c>
      <c r="V104">
        <v>3.5338504936530324</v>
      </c>
      <c r="W104">
        <v>3.6916666666666669</v>
      </c>
      <c r="X104">
        <v>2.3394495412844036</v>
      </c>
      <c r="Y104">
        <v>3.7284299858557284</v>
      </c>
      <c r="Z104">
        <v>3.8081081081081081</v>
      </c>
      <c r="AA104">
        <v>2.9768664590966554E-2</v>
      </c>
      <c r="AB104">
        <v>2.7690463917448283E-2</v>
      </c>
      <c r="AC104">
        <v>2.6134671253822628E-2</v>
      </c>
      <c r="AD104">
        <v>3.1202399966633331E-2</v>
      </c>
      <c r="AE104">
        <v>3.1214001649064172E-2</v>
      </c>
      <c r="AF104">
        <v>120.80221932945285</v>
      </c>
      <c r="AG104">
        <v>111.53952411484049</v>
      </c>
      <c r="AH104">
        <v>85.759987016350095</v>
      </c>
      <c r="AI104">
        <v>125.26469777850537</v>
      </c>
      <c r="AJ104">
        <v>126.06428022565723</v>
      </c>
      <c r="AK104">
        <v>9.1523236953469908E-2</v>
      </c>
      <c r="AL104">
        <v>9.177875000000503E-2</v>
      </c>
      <c r="AM104">
        <v>3.7878440366979488E-2</v>
      </c>
      <c r="AN104">
        <v>0.10176251768037822</v>
      </c>
      <c r="AO104">
        <v>0.10635783783780278</v>
      </c>
      <c r="AP104">
        <v>1.3020439061317184</v>
      </c>
      <c r="AQ104">
        <v>1.1289710785792777</v>
      </c>
      <c r="AR104">
        <v>102.47701417899174</v>
      </c>
      <c r="AS104">
        <v>120.28938406315154</v>
      </c>
      <c r="AT104">
        <v>114.08440648025402</v>
      </c>
      <c r="AU104">
        <v>93.137176495748747</v>
      </c>
      <c r="AV104">
        <v>99.693203537609378</v>
      </c>
      <c r="AW104">
        <v>9.8215577755993266E-2</v>
      </c>
      <c r="AX104">
        <v>5.1475433928256369E-2</v>
      </c>
      <c r="AY104">
        <v>5.8643416901188759E-2</v>
      </c>
      <c r="AZ104">
        <v>0.19644501486667815</v>
      </c>
      <c r="BA104">
        <v>0.11103627166368302</v>
      </c>
    </row>
    <row r="105" spans="1:53" hidden="1" x14ac:dyDescent="0.3">
      <c r="A105">
        <v>9</v>
      </c>
      <c r="B105" t="s">
        <v>126</v>
      </c>
      <c r="C105" t="s">
        <v>9</v>
      </c>
      <c r="D105">
        <v>21</v>
      </c>
      <c r="E105">
        <v>6</v>
      </c>
      <c r="F105" t="s">
        <v>79</v>
      </c>
      <c r="G105" t="s">
        <v>72</v>
      </c>
      <c r="H105" t="s">
        <v>76</v>
      </c>
      <c r="I105">
        <v>880</v>
      </c>
      <c r="J105">
        <v>0.40617344643660436</v>
      </c>
      <c r="K105">
        <v>0.18194444444444444</v>
      </c>
      <c r="L105">
        <v>0.52972222222222232</v>
      </c>
      <c r="M105">
        <v>0.48950814536340848</v>
      </c>
      <c r="N105">
        <v>0.47555555555555556</v>
      </c>
      <c r="O105">
        <v>4822</v>
      </c>
      <c r="P105">
        <v>320</v>
      </c>
      <c r="Q105">
        <v>5.8160668847691745</v>
      </c>
      <c r="R105">
        <v>0</v>
      </c>
      <c r="S105">
        <v>6.3561643835616435</v>
      </c>
      <c r="T105">
        <v>5.6216216216216219</v>
      </c>
      <c r="U105">
        <v>5.6112224448897798</v>
      </c>
      <c r="V105">
        <v>2.0915032679738563</v>
      </c>
      <c r="W105">
        <v>0</v>
      </c>
      <c r="X105">
        <v>2.1090909090909089</v>
      </c>
      <c r="Y105">
        <v>2.08</v>
      </c>
      <c r="Z105">
        <v>2.1</v>
      </c>
      <c r="AA105">
        <v>2.780539215686274E-2</v>
      </c>
      <c r="AB105">
        <v>0</v>
      </c>
      <c r="AC105">
        <v>2.8396818181818186E-2</v>
      </c>
      <c r="AD105">
        <v>2.9108999999999993E-2</v>
      </c>
      <c r="AE105">
        <v>2.3499999999999997E-2</v>
      </c>
      <c r="AF105">
        <v>73.17124415650018</v>
      </c>
      <c r="AG105">
        <v>0</v>
      </c>
      <c r="AH105">
        <v>81.694743475908354</v>
      </c>
      <c r="AI105">
        <v>64.79251533026202</v>
      </c>
      <c r="AJ105">
        <v>79.575948803848945</v>
      </c>
      <c r="AK105">
        <v>3.179117647062478E-2</v>
      </c>
      <c r="AL105">
        <v>0</v>
      </c>
      <c r="AM105">
        <v>3.2468181818198487E-2</v>
      </c>
      <c r="AN105">
        <v>3.3075000000062575E-2</v>
      </c>
      <c r="AO105">
        <v>2.8190000000040526E-2</v>
      </c>
      <c r="AP105">
        <v>2.6137404580152674</v>
      </c>
      <c r="AQ105">
        <v>0</v>
      </c>
      <c r="AR105">
        <v>135.99567689299067</v>
      </c>
      <c r="AS105">
        <v>0</v>
      </c>
      <c r="AT105">
        <v>149.51512724014475</v>
      </c>
      <c r="AU105">
        <v>123.79634117259384</v>
      </c>
      <c r="AV105">
        <v>145.88845038945703</v>
      </c>
      <c r="AW105">
        <v>1.3496669200673659E-2</v>
      </c>
      <c r="AX105">
        <v>0.11103627166368302</v>
      </c>
      <c r="AY105">
        <v>1.8151583943518079E-2</v>
      </c>
      <c r="AZ105">
        <v>1.4109421697556164E-2</v>
      </c>
      <c r="BA105">
        <v>1.2681227220057668E-2</v>
      </c>
    </row>
    <row r="106" spans="1:53" hidden="1" x14ac:dyDescent="0.3">
      <c r="A106">
        <v>9</v>
      </c>
      <c r="B106" t="s">
        <v>126</v>
      </c>
      <c r="C106" t="s">
        <v>9</v>
      </c>
      <c r="D106">
        <v>21</v>
      </c>
      <c r="E106">
        <v>7</v>
      </c>
      <c r="F106" t="s">
        <v>80</v>
      </c>
      <c r="G106" t="s">
        <v>72</v>
      </c>
      <c r="H106" t="s">
        <v>72</v>
      </c>
      <c r="I106">
        <v>880</v>
      </c>
      <c r="J106">
        <v>0.10675552761447975</v>
      </c>
      <c r="K106">
        <v>3.1399909191503692E-2</v>
      </c>
      <c r="L106">
        <v>8.3055555555555549E-2</v>
      </c>
      <c r="M106">
        <v>0.19916666666666669</v>
      </c>
      <c r="N106">
        <v>0.13333333333333333</v>
      </c>
      <c r="O106">
        <v>1339</v>
      </c>
      <c r="P106">
        <v>57</v>
      </c>
      <c r="Q106">
        <v>3.5294117647058822</v>
      </c>
      <c r="R106">
        <v>66.666666666666657</v>
      </c>
      <c r="S106">
        <v>5.6213017751479288</v>
      </c>
      <c r="T106">
        <v>2.2321428571428572</v>
      </c>
      <c r="U106">
        <v>2.9368575624082229</v>
      </c>
      <c r="V106">
        <v>2.2799999999999998</v>
      </c>
      <c r="W106">
        <v>2</v>
      </c>
      <c r="X106">
        <v>3.1666666666666665</v>
      </c>
      <c r="Y106">
        <v>2</v>
      </c>
      <c r="Z106">
        <v>2</v>
      </c>
      <c r="AA106">
        <v>2.8889500000000002E-2</v>
      </c>
      <c r="AB106">
        <v>3.7850000000000002E-2</v>
      </c>
      <c r="AC106">
        <v>2.9314583333333335E-2</v>
      </c>
      <c r="AD106">
        <v>3.6419999999999994E-2</v>
      </c>
      <c r="AE106">
        <v>2.1770000000000001E-2</v>
      </c>
      <c r="AF106">
        <v>82.927157214759433</v>
      </c>
      <c r="AG106">
        <v>26.641421251196576</v>
      </c>
      <c r="AH106">
        <v>135.66785557309117</v>
      </c>
      <c r="AI106">
        <v>28.146313523949509</v>
      </c>
      <c r="AJ106">
        <v>100.2146002959134</v>
      </c>
      <c r="AK106">
        <v>4.4174000000039085E-2</v>
      </c>
      <c r="AL106">
        <v>3.7850000000162254E-2</v>
      </c>
      <c r="AM106">
        <v>9.2999999999922991E-2</v>
      </c>
      <c r="AN106">
        <v>3.6419999999998252E-2</v>
      </c>
      <c r="AO106">
        <v>2.1769999999924038E-2</v>
      </c>
      <c r="AP106">
        <v>4.2462967813107939</v>
      </c>
      <c r="AQ106">
        <v>4.405286343612335E-2</v>
      </c>
      <c r="AR106">
        <v>146.86983254289373</v>
      </c>
      <c r="AS106">
        <v>53.282842502201589</v>
      </c>
      <c r="AT106">
        <v>192.23370330216707</v>
      </c>
      <c r="AU106">
        <v>56.292627048224531</v>
      </c>
      <c r="AV106">
        <v>200.42920058204078</v>
      </c>
      <c r="AW106">
        <v>2.10191725078842E-3</v>
      </c>
      <c r="AX106">
        <v>5.2002080083221722</v>
      </c>
      <c r="AY106">
        <v>1.1298583910816842</v>
      </c>
      <c r="AZ106">
        <v>2.5047011361800237E-3</v>
      </c>
      <c r="BA106">
        <v>5.3921421929464869E-3</v>
      </c>
    </row>
    <row r="107" spans="1:53" hidden="1" x14ac:dyDescent="0.3">
      <c r="A107">
        <v>9</v>
      </c>
      <c r="B107" t="s">
        <v>126</v>
      </c>
      <c r="C107" t="s">
        <v>9</v>
      </c>
      <c r="D107">
        <v>21</v>
      </c>
      <c r="E107">
        <v>8</v>
      </c>
      <c r="F107" t="s">
        <v>81</v>
      </c>
      <c r="G107" t="s">
        <v>72</v>
      </c>
      <c r="H107" t="s">
        <v>10</v>
      </c>
      <c r="I107">
        <v>880</v>
      </c>
      <c r="J107">
        <v>0.61354478790391032</v>
      </c>
      <c r="K107">
        <v>0.13347222222222224</v>
      </c>
      <c r="L107">
        <v>0.8224999999999999</v>
      </c>
      <c r="M107">
        <v>0.91860389402104203</v>
      </c>
      <c r="N107">
        <v>0.4777777777777778</v>
      </c>
      <c r="O107">
        <v>7900</v>
      </c>
      <c r="P107">
        <v>838</v>
      </c>
      <c r="Q107">
        <v>9.735130111524164</v>
      </c>
      <c r="R107">
        <v>18.220338983050848</v>
      </c>
      <c r="S107">
        <v>8.9127391507232847</v>
      </c>
      <c r="T107">
        <v>9.3971631205673756</v>
      </c>
      <c r="U107">
        <v>9.7988874625588362</v>
      </c>
      <c r="V107">
        <v>2.2587601078167117</v>
      </c>
      <c r="W107">
        <v>3.0714285714285716</v>
      </c>
      <c r="X107">
        <v>2.1704545454545454</v>
      </c>
      <c r="Y107">
        <v>2.1342281879194629</v>
      </c>
      <c r="Z107">
        <v>2.3131313131313131</v>
      </c>
      <c r="AA107">
        <v>2.7964998876909244E-2</v>
      </c>
      <c r="AB107">
        <v>2.7821205357142855E-2</v>
      </c>
      <c r="AC107">
        <v>2.7434753787878782E-2</v>
      </c>
      <c r="AD107">
        <v>2.8457662192393721E-2</v>
      </c>
      <c r="AE107">
        <v>2.8003240740740742E-2</v>
      </c>
      <c r="AF107">
        <v>70.339476080001418</v>
      </c>
      <c r="AG107">
        <v>142.50458984816706</v>
      </c>
      <c r="AH107">
        <v>61.796989326309635</v>
      </c>
      <c r="AI107">
        <v>64.819777117861364</v>
      </c>
      <c r="AJ107">
        <v>66.009500182728033</v>
      </c>
      <c r="AK107">
        <v>3.7929784366628957E-2</v>
      </c>
      <c r="AL107">
        <v>6.8076785714286617E-2</v>
      </c>
      <c r="AM107">
        <v>3.4056818181826737E-2</v>
      </c>
      <c r="AN107">
        <v>3.3536577181328402E-2</v>
      </c>
      <c r="AO107">
        <v>4.0430303030301033E-2</v>
      </c>
      <c r="AP107">
        <v>3.5796045785639956</v>
      </c>
      <c r="AQ107">
        <v>0.53779940492183376</v>
      </c>
      <c r="AR107">
        <v>113.93122567599366</v>
      </c>
      <c r="AS107">
        <v>129.22400149983008</v>
      </c>
      <c r="AT107">
        <v>112.1814346031465</v>
      </c>
      <c r="AU107">
        <v>114.58829377761953</v>
      </c>
      <c r="AV107">
        <v>108.64041600777311</v>
      </c>
      <c r="AW107">
        <v>2.5117667300708354E-2</v>
      </c>
      <c r="AX107">
        <v>5.8081363070023199E-2</v>
      </c>
      <c r="AY107">
        <v>2.5974306186803759E-2</v>
      </c>
      <c r="AZ107">
        <v>4.1939487371394073E-2</v>
      </c>
      <c r="BA107">
        <v>3.3548106162812522E-2</v>
      </c>
    </row>
    <row r="108" spans="1:53" hidden="1" x14ac:dyDescent="0.3">
      <c r="A108">
        <v>9</v>
      </c>
      <c r="B108" t="s">
        <v>126</v>
      </c>
      <c r="C108" t="s">
        <v>9</v>
      </c>
      <c r="D108">
        <v>21</v>
      </c>
      <c r="E108">
        <v>9</v>
      </c>
      <c r="F108" t="s">
        <v>93</v>
      </c>
      <c r="G108" t="s">
        <v>72</v>
      </c>
      <c r="H108" t="s">
        <v>72</v>
      </c>
      <c r="I108">
        <v>880</v>
      </c>
      <c r="J108">
        <v>0.24854700854700865</v>
      </c>
      <c r="K108">
        <v>0</v>
      </c>
      <c r="L108">
        <v>0.71527777777777779</v>
      </c>
      <c r="M108">
        <v>8.5555555555555537E-2</v>
      </c>
      <c r="N108">
        <v>2.777777777777778E-2</v>
      </c>
      <c r="O108">
        <v>3383</v>
      </c>
      <c r="P108">
        <v>683</v>
      </c>
      <c r="Q108">
        <v>20.076425631981188</v>
      </c>
      <c r="R108">
        <v>0</v>
      </c>
      <c r="S108">
        <v>31.133671742808801</v>
      </c>
      <c r="T108">
        <v>18.598583674990682</v>
      </c>
      <c r="U108">
        <v>0</v>
      </c>
      <c r="V108">
        <v>2.5110294117647061</v>
      </c>
      <c r="W108">
        <v>0</v>
      </c>
      <c r="X108">
        <v>3.2280701754385963</v>
      </c>
      <c r="Y108">
        <v>2.3209302325581396</v>
      </c>
      <c r="Z108">
        <v>0</v>
      </c>
      <c r="AA108">
        <v>3.0370123570261455E-2</v>
      </c>
      <c r="AB108">
        <v>0</v>
      </c>
      <c r="AC108">
        <v>3.1213572124756325E-2</v>
      </c>
      <c r="AD108">
        <v>3.0146511627906984E-2</v>
      </c>
      <c r="AE108">
        <v>0</v>
      </c>
      <c r="AF108">
        <v>75.066492368069618</v>
      </c>
      <c r="AG108">
        <v>0</v>
      </c>
      <c r="AH108">
        <v>122.71060676046601</v>
      </c>
      <c r="AI108">
        <v>62.435262040783201</v>
      </c>
      <c r="AJ108">
        <v>0</v>
      </c>
      <c r="AK108">
        <v>4.9269852941152104E-2</v>
      </c>
      <c r="AL108">
        <v>0</v>
      </c>
      <c r="AM108">
        <v>7.2850877193032876E-2</v>
      </c>
      <c r="AN108">
        <v>4.3018139534839531E-2</v>
      </c>
      <c r="AO108">
        <v>0</v>
      </c>
      <c r="AP108">
        <v>65535</v>
      </c>
      <c r="AQ108">
        <v>0</v>
      </c>
      <c r="AR108">
        <v>92.860089321040618</v>
      </c>
      <c r="AS108">
        <v>0</v>
      </c>
      <c r="AT108">
        <v>80.753329873100085</v>
      </c>
      <c r="AU108">
        <v>96.069788337471437</v>
      </c>
      <c r="AV108">
        <v>0</v>
      </c>
      <c r="AW108">
        <v>6.9872614901822505E-2</v>
      </c>
      <c r="AX108">
        <v>3.3548106162812522E-2</v>
      </c>
      <c r="AY108">
        <v>3.1541564934744248E-2</v>
      </c>
      <c r="AZ108">
        <v>0.10578871936014261</v>
      </c>
      <c r="BA108">
        <v>0.10578871936014261</v>
      </c>
    </row>
    <row r="109" spans="1:53" hidden="1" x14ac:dyDescent="0.3">
      <c r="A109">
        <v>9</v>
      </c>
      <c r="B109" t="s">
        <v>126</v>
      </c>
      <c r="C109" t="s">
        <v>9</v>
      </c>
      <c r="D109">
        <v>21</v>
      </c>
      <c r="E109">
        <v>10</v>
      </c>
      <c r="F109" t="s">
        <v>127</v>
      </c>
      <c r="G109" t="s">
        <v>72</v>
      </c>
      <c r="H109" t="s">
        <v>72</v>
      </c>
      <c r="I109">
        <v>880</v>
      </c>
      <c r="J109">
        <v>1.5811965811965815E-3</v>
      </c>
      <c r="K109">
        <v>0</v>
      </c>
      <c r="L109">
        <v>0</v>
      </c>
      <c r="M109">
        <v>4.8611111111111121E-3</v>
      </c>
      <c r="N109">
        <v>1.1111111111111111E-3</v>
      </c>
      <c r="O109">
        <v>29</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65535</v>
      </c>
      <c r="AQ109">
        <v>0</v>
      </c>
      <c r="AR109">
        <v>0</v>
      </c>
      <c r="AS109">
        <v>0</v>
      </c>
      <c r="AT109">
        <v>0</v>
      </c>
      <c r="AU109">
        <v>0</v>
      </c>
      <c r="AV109">
        <v>0</v>
      </c>
      <c r="AW109">
        <v>0</v>
      </c>
      <c r="AX109">
        <v>0.10578871936014261</v>
      </c>
      <c r="AY109">
        <v>0.10578871936014261</v>
      </c>
      <c r="AZ109">
        <v>0.10578871936014261</v>
      </c>
      <c r="BA109">
        <v>0.10578871936014261</v>
      </c>
    </row>
    <row r="110" spans="1:53" hidden="1" x14ac:dyDescent="0.3">
      <c r="A110">
        <v>9</v>
      </c>
      <c r="B110" t="s">
        <v>126</v>
      </c>
      <c r="C110" t="s">
        <v>9</v>
      </c>
      <c r="D110">
        <v>21</v>
      </c>
      <c r="E110">
        <v>11</v>
      </c>
      <c r="F110" t="s">
        <v>85</v>
      </c>
      <c r="G110" t="s">
        <v>72</v>
      </c>
      <c r="H110" t="s">
        <v>72</v>
      </c>
      <c r="I110">
        <v>880</v>
      </c>
      <c r="J110">
        <v>0.3199145299145299</v>
      </c>
      <c r="K110">
        <v>0.01</v>
      </c>
      <c r="L110">
        <v>0.20749999999999999</v>
      </c>
      <c r="M110">
        <v>0.79749999999999999</v>
      </c>
      <c r="N110">
        <v>9.8888888888888873E-2</v>
      </c>
      <c r="O110">
        <v>3804</v>
      </c>
      <c r="P110">
        <v>536</v>
      </c>
      <c r="Q110">
        <v>13.733025877530105</v>
      </c>
      <c r="R110">
        <v>2.5316455696202533</v>
      </c>
      <c r="S110">
        <v>2.1333333333333333</v>
      </c>
      <c r="T110">
        <v>16.218487394957982</v>
      </c>
      <c r="U110">
        <v>13.48747591522158</v>
      </c>
      <c r="V110">
        <v>2.4363636363636365</v>
      </c>
      <c r="W110">
        <v>2</v>
      </c>
      <c r="X110">
        <v>2</v>
      </c>
      <c r="Y110">
        <v>2.4276729559748427</v>
      </c>
      <c r="Z110">
        <v>2.5</v>
      </c>
      <c r="AA110">
        <v>2.8546664141414147E-2</v>
      </c>
      <c r="AB110">
        <v>7.6499999999999997E-3</v>
      </c>
      <c r="AC110">
        <v>3.1737500000000002E-2</v>
      </c>
      <c r="AD110">
        <v>2.860546820405312E-2</v>
      </c>
      <c r="AE110">
        <v>2.8524940476190478E-2</v>
      </c>
      <c r="AF110">
        <v>74.439411526057782</v>
      </c>
      <c r="AG110">
        <v>130.71895424836603</v>
      </c>
      <c r="AH110">
        <v>37.220340686911726</v>
      </c>
      <c r="AI110">
        <v>76.217338369737064</v>
      </c>
      <c r="AJ110">
        <v>71.044882463366122</v>
      </c>
      <c r="AK110">
        <v>4.4314318181826386E-2</v>
      </c>
      <c r="AL110">
        <v>7.6499999998986823E-3</v>
      </c>
      <c r="AM110">
        <v>3.1737500000190266E-2</v>
      </c>
      <c r="AN110">
        <v>4.3494968553473519E-2</v>
      </c>
      <c r="AO110">
        <v>4.8193749999979572E-2</v>
      </c>
      <c r="AP110">
        <v>9.8888888888888875</v>
      </c>
      <c r="AQ110">
        <v>5.327552986512524</v>
      </c>
      <c r="AR110">
        <v>109.13185433283674</v>
      </c>
      <c r="AS110">
        <v>261.43790850019457</v>
      </c>
      <c r="AT110">
        <v>74.440681372930726</v>
      </c>
      <c r="AU110">
        <v>112.67100781512613</v>
      </c>
      <c r="AV110">
        <v>98.841376368340846</v>
      </c>
      <c r="AW110">
        <v>1.8186348762015768E-2</v>
      </c>
      <c r="AX110">
        <v>65535</v>
      </c>
      <c r="AY110">
        <v>2.4185043394769896E-3</v>
      </c>
      <c r="AZ110">
        <v>5.5495601109765431E-2</v>
      </c>
      <c r="BA110">
        <v>2.9538249382419834E-2</v>
      </c>
    </row>
    <row r="111" spans="1:53" hidden="1" x14ac:dyDescent="0.3">
      <c r="A111">
        <v>9</v>
      </c>
      <c r="B111" t="s">
        <v>126</v>
      </c>
      <c r="C111" t="s">
        <v>9</v>
      </c>
      <c r="D111">
        <v>21</v>
      </c>
      <c r="E111">
        <v>12</v>
      </c>
      <c r="F111" t="s">
        <v>87</v>
      </c>
      <c r="G111" t="s">
        <v>72</v>
      </c>
      <c r="H111" t="s">
        <v>10</v>
      </c>
      <c r="I111">
        <v>880</v>
      </c>
      <c r="J111">
        <v>0.38145299145299144</v>
      </c>
      <c r="K111">
        <v>6.3333333333333339E-2</v>
      </c>
      <c r="L111">
        <v>0.53388888888888886</v>
      </c>
      <c r="M111">
        <v>0.55333333333333334</v>
      </c>
      <c r="N111">
        <v>0.35666666666666669</v>
      </c>
      <c r="O111">
        <v>4746</v>
      </c>
      <c r="P111">
        <v>603</v>
      </c>
      <c r="Q111">
        <v>11.351656626506024</v>
      </c>
      <c r="R111">
        <v>2.5641025641025639</v>
      </c>
      <c r="S111">
        <v>10.215482841181165</v>
      </c>
      <c r="T111">
        <v>10.71602532878714</v>
      </c>
      <c r="U111">
        <v>11.1328125</v>
      </c>
      <c r="V111">
        <v>2.1382978723404253</v>
      </c>
      <c r="W111">
        <v>2</v>
      </c>
      <c r="X111">
        <v>2.1333333333333333</v>
      </c>
      <c r="Y111">
        <v>2.0754716981132075</v>
      </c>
      <c r="Z111">
        <v>2.1645569620253164</v>
      </c>
      <c r="AA111">
        <v>1.7334013002364056E-2</v>
      </c>
      <c r="AB111">
        <v>6.4000000000000003E-3</v>
      </c>
      <c r="AC111">
        <v>1.6825277777777772E-2</v>
      </c>
      <c r="AD111">
        <v>1.7270047169811321E-2</v>
      </c>
      <c r="AE111">
        <v>1.6764082278481016E-2</v>
      </c>
      <c r="AF111">
        <v>148.69845197699624</v>
      </c>
      <c r="AG111">
        <v>170.49617049617049</v>
      </c>
      <c r="AH111">
        <v>137.57244770301151</v>
      </c>
      <c r="AI111">
        <v>162.8754190933154</v>
      </c>
      <c r="AJ111">
        <v>153.98039895036521</v>
      </c>
      <c r="AK111">
        <v>2.0925886524892186E-2</v>
      </c>
      <c r="AL111">
        <v>6.3999999999850843E-3</v>
      </c>
      <c r="AM111">
        <v>1.8317500000011932E-2</v>
      </c>
      <c r="AN111">
        <v>1.9140094339671225E-2</v>
      </c>
      <c r="AO111">
        <v>2.3397468354532169E-2</v>
      </c>
      <c r="AP111">
        <v>5.6315789473684212</v>
      </c>
      <c r="AQ111">
        <v>4.341796875</v>
      </c>
      <c r="AR111">
        <v>269.0046802040095</v>
      </c>
      <c r="AS111">
        <v>340.9923409929566</v>
      </c>
      <c r="AT111">
        <v>248.75408043810731</v>
      </c>
      <c r="AU111">
        <v>297.8955063419333</v>
      </c>
      <c r="AV111">
        <v>283.19229953009068</v>
      </c>
      <c r="AW111">
        <v>1.9488526254562474E-2</v>
      </c>
      <c r="AX111">
        <v>5.4563775573189055E-3</v>
      </c>
      <c r="AY111">
        <v>2.457905752464189E-2</v>
      </c>
      <c r="AZ111">
        <v>3.1235274207326462E-2</v>
      </c>
      <c r="BA111">
        <v>2.2262287764839669E-2</v>
      </c>
    </row>
    <row r="112" spans="1:53" hidden="1" x14ac:dyDescent="0.3">
      <c r="A112">
        <v>9</v>
      </c>
      <c r="B112" t="s">
        <v>126</v>
      </c>
      <c r="C112" t="s">
        <v>9</v>
      </c>
      <c r="D112">
        <v>21</v>
      </c>
      <c r="E112">
        <v>13</v>
      </c>
      <c r="F112" t="s">
        <v>105</v>
      </c>
      <c r="G112" t="s">
        <v>72</v>
      </c>
      <c r="H112" t="s">
        <v>10</v>
      </c>
      <c r="I112">
        <v>880</v>
      </c>
      <c r="J112">
        <v>0.86779068405057669</v>
      </c>
      <c r="K112">
        <v>0.35860751915708811</v>
      </c>
      <c r="L112">
        <v>1.0275455373406193</v>
      </c>
      <c r="M112">
        <v>1.2005555555555556</v>
      </c>
      <c r="N112">
        <v>0.93444444444444441</v>
      </c>
      <c r="O112">
        <v>10751</v>
      </c>
      <c r="P112">
        <v>1550</v>
      </c>
      <c r="Q112">
        <v>13.403666551366308</v>
      </c>
      <c r="R112">
        <v>9.7402597402597415</v>
      </c>
      <c r="S112">
        <v>12.403100775193799</v>
      </c>
      <c r="T112">
        <v>12.181226261530114</v>
      </c>
      <c r="U112">
        <v>16.630434782608695</v>
      </c>
      <c r="V112">
        <v>2.2962962962962963</v>
      </c>
      <c r="W112">
        <v>2.1428571428571428</v>
      </c>
      <c r="X112">
        <v>2.4172661870503598</v>
      </c>
      <c r="Y112">
        <v>2.2118226600985222</v>
      </c>
      <c r="Z112">
        <v>2.33587786259542</v>
      </c>
      <c r="AA112">
        <v>2.8686358847736609E-2</v>
      </c>
      <c r="AB112">
        <v>2.5385267857142856E-2</v>
      </c>
      <c r="AC112">
        <v>2.8654716227018387E-2</v>
      </c>
      <c r="AD112">
        <v>2.8707532840722506E-2</v>
      </c>
      <c r="AE112">
        <v>2.9609570610687027E-2</v>
      </c>
      <c r="AF112">
        <v>69.319671467775791</v>
      </c>
      <c r="AG112">
        <v>87.612696392393758</v>
      </c>
      <c r="AH112">
        <v>77.002114688468524</v>
      </c>
      <c r="AI112">
        <v>63.537203449913768</v>
      </c>
      <c r="AJ112">
        <v>66.876753392154527</v>
      </c>
      <c r="AK112">
        <v>4.0637185185145329E-2</v>
      </c>
      <c r="AL112">
        <v>3.0500892857160369E-2</v>
      </c>
      <c r="AM112">
        <v>4.6375899280536016E-2</v>
      </c>
      <c r="AN112">
        <v>3.7417733990044999E-2</v>
      </c>
      <c r="AO112">
        <v>4.2933206106855179E-2</v>
      </c>
      <c r="AP112">
        <v>2.6057580907418476</v>
      </c>
      <c r="AQ112">
        <v>1.7073913043478259</v>
      </c>
      <c r="AR112">
        <v>111.53259522223554</v>
      </c>
      <c r="AS112">
        <v>156.22360072915106</v>
      </c>
      <c r="AT112">
        <v>121.80580234077415</v>
      </c>
      <c r="AU112">
        <v>111.00224460747067</v>
      </c>
      <c r="AV112">
        <v>98.292006189887005</v>
      </c>
      <c r="AW112">
        <v>4.5501631216626662E-2</v>
      </c>
      <c r="AX112">
        <v>2.0338927525082845E-2</v>
      </c>
      <c r="AY112">
        <v>4.1590551344844698E-2</v>
      </c>
      <c r="AZ112">
        <v>5.6639605676739348E-2</v>
      </c>
      <c r="BA112">
        <v>7.8819975912073847E-2</v>
      </c>
    </row>
    <row r="113" spans="1:53" hidden="1" x14ac:dyDescent="0.3">
      <c r="A113">
        <v>9</v>
      </c>
      <c r="B113" t="s">
        <v>126</v>
      </c>
      <c r="C113" t="s">
        <v>9</v>
      </c>
      <c r="D113">
        <v>21</v>
      </c>
      <c r="E113">
        <v>14</v>
      </c>
      <c r="F113" t="s">
        <v>116</v>
      </c>
      <c r="G113" t="s">
        <v>72</v>
      </c>
      <c r="H113" t="s">
        <v>72</v>
      </c>
      <c r="I113">
        <v>880</v>
      </c>
      <c r="J113">
        <v>0.49123668113219221</v>
      </c>
      <c r="K113">
        <v>0.51011875071666102</v>
      </c>
      <c r="L113">
        <v>0.48777777777777781</v>
      </c>
      <c r="M113">
        <v>0.50916666666666677</v>
      </c>
      <c r="N113">
        <v>0.35782407407407407</v>
      </c>
      <c r="O113">
        <v>9689</v>
      </c>
      <c r="P113">
        <v>3364</v>
      </c>
      <c r="Q113">
        <v>32.157537520313547</v>
      </c>
      <c r="R113">
        <v>58.640817177402539</v>
      </c>
      <c r="S113">
        <v>14.658444022770398</v>
      </c>
      <c r="T113">
        <v>6.0310166570936241</v>
      </c>
      <c r="U113">
        <v>8.1426648721399744</v>
      </c>
      <c r="V113">
        <v>5.7602739726027394</v>
      </c>
      <c r="W113">
        <v>7.7068493150684931</v>
      </c>
      <c r="X113">
        <v>2.9150943396226414</v>
      </c>
      <c r="Y113">
        <v>2.0588235294117645</v>
      </c>
      <c r="Z113">
        <v>2.2407407407407409</v>
      </c>
      <c r="AA113">
        <v>3.030384314410588E-2</v>
      </c>
      <c r="AB113">
        <v>3.1222332465587251E-2</v>
      </c>
      <c r="AC113">
        <v>2.940917181967127E-2</v>
      </c>
      <c r="AD113">
        <v>2.8936764705882349E-2</v>
      </c>
      <c r="AE113">
        <v>2.8788811728395064E-2</v>
      </c>
      <c r="AF113">
        <v>94.575037489838081</v>
      </c>
      <c r="AG113">
        <v>99.654073603318139</v>
      </c>
      <c r="AH113">
        <v>102.06648483200529</v>
      </c>
      <c r="AI113">
        <v>59.372158900820736</v>
      </c>
      <c r="AJ113">
        <v>73.454562373383212</v>
      </c>
      <c r="AK113">
        <v>7.7054366438359584E-2</v>
      </c>
      <c r="AL113">
        <v>9.3256575342465023E-2</v>
      </c>
      <c r="AM113">
        <v>6.8006132075450573E-2</v>
      </c>
      <c r="AN113">
        <v>2.997352941178642E-2</v>
      </c>
      <c r="AO113">
        <v>3.8337962963042732E-2</v>
      </c>
      <c r="AP113">
        <v>0.70145250213086741</v>
      </c>
      <c r="AQ113">
        <v>0.13885660644029668</v>
      </c>
      <c r="AR113">
        <v>104.57629027045898</v>
      </c>
      <c r="AS113">
        <v>95.515708458601168</v>
      </c>
      <c r="AT113">
        <v>120.83794553090387</v>
      </c>
      <c r="AU113">
        <v>103.30984200131124</v>
      </c>
      <c r="AV113">
        <v>111.90135986278486</v>
      </c>
      <c r="AW113">
        <v>4.0761495225870942E-2</v>
      </c>
      <c r="AX113">
        <v>0.13320830973143635</v>
      </c>
      <c r="AY113">
        <v>3.0194957732613908E-2</v>
      </c>
      <c r="AZ113">
        <v>1.4229426540578507E-2</v>
      </c>
      <c r="BA113">
        <v>1.8231459930407819E-2</v>
      </c>
    </row>
    <row r="114" spans="1:53" hidden="1" x14ac:dyDescent="0.3">
      <c r="A114">
        <v>10</v>
      </c>
      <c r="B114" t="s">
        <v>128</v>
      </c>
      <c r="C114" t="s">
        <v>9</v>
      </c>
      <c r="D114">
        <v>17</v>
      </c>
      <c r="E114">
        <v>1</v>
      </c>
      <c r="F114" t="s">
        <v>75</v>
      </c>
      <c r="G114" t="s">
        <v>72</v>
      </c>
      <c r="H114" t="s">
        <v>72</v>
      </c>
      <c r="I114">
        <v>631</v>
      </c>
      <c r="J114">
        <v>8.8129409171075854E-2</v>
      </c>
      <c r="K114">
        <v>8.8129409171075854E-2</v>
      </c>
      <c r="L114">
        <v>0</v>
      </c>
      <c r="M114">
        <v>0</v>
      </c>
      <c r="N114">
        <v>0</v>
      </c>
      <c r="O114">
        <v>452</v>
      </c>
      <c r="P114">
        <v>145</v>
      </c>
      <c r="Q114">
        <v>25.528169014084508</v>
      </c>
      <c r="R114">
        <v>31.60377358490566</v>
      </c>
      <c r="S114">
        <v>7.9136690647482011</v>
      </c>
      <c r="T114">
        <v>0</v>
      </c>
      <c r="U114">
        <v>0</v>
      </c>
      <c r="V114">
        <v>3.0208333333333335</v>
      </c>
      <c r="W114">
        <v>3.1162790697674421</v>
      </c>
      <c r="X114">
        <v>2.2000000000000002</v>
      </c>
      <c r="Y114">
        <v>0</v>
      </c>
      <c r="Z114">
        <v>0</v>
      </c>
      <c r="AA114">
        <v>2.181287720959595E-2</v>
      </c>
      <c r="AB114">
        <v>2.1839374559548971E-2</v>
      </c>
      <c r="AC114">
        <v>2.1585E-2</v>
      </c>
      <c r="AD114">
        <v>0</v>
      </c>
      <c r="AE114">
        <v>0</v>
      </c>
      <c r="AF114">
        <v>91.997564156442095</v>
      </c>
      <c r="AG114">
        <v>93.929963962906214</v>
      </c>
      <c r="AH114">
        <v>75.378925820850853</v>
      </c>
      <c r="AI114">
        <v>0</v>
      </c>
      <c r="AJ114">
        <v>0</v>
      </c>
      <c r="AK114">
        <v>4.4250000000024027E-2</v>
      </c>
      <c r="AL114">
        <v>4.620116279071463E-2</v>
      </c>
      <c r="AM114">
        <v>2.7470000000084836E-2</v>
      </c>
      <c r="AN114">
        <v>0</v>
      </c>
      <c r="AO114">
        <v>0</v>
      </c>
      <c r="AP114">
        <v>0</v>
      </c>
      <c r="AQ114">
        <v>0</v>
      </c>
      <c r="AR114">
        <v>108.64090532148496</v>
      </c>
      <c r="AS114">
        <v>105.38552753489931</v>
      </c>
      <c r="AT114">
        <v>136.63715428612147</v>
      </c>
      <c r="AU114">
        <v>0</v>
      </c>
      <c r="AV114">
        <v>0</v>
      </c>
      <c r="AW114">
        <v>1.0907620611412584E-2</v>
      </c>
      <c r="AX114">
        <v>1.4643543127175631E-2</v>
      </c>
      <c r="AY114">
        <v>6.1028589269843591E-3</v>
      </c>
      <c r="AZ114">
        <v>6.1028589269843591E-3</v>
      </c>
      <c r="BA114">
        <v>6.1028589269843591E-3</v>
      </c>
    </row>
    <row r="115" spans="1:53" hidden="1" x14ac:dyDescent="0.3">
      <c r="A115">
        <v>10</v>
      </c>
      <c r="B115" t="s">
        <v>128</v>
      </c>
      <c r="C115" t="s">
        <v>9</v>
      </c>
      <c r="D115">
        <v>17</v>
      </c>
      <c r="E115">
        <v>2</v>
      </c>
      <c r="F115" t="s">
        <v>85</v>
      </c>
      <c r="G115" t="s">
        <v>72</v>
      </c>
      <c r="H115" t="s">
        <v>10</v>
      </c>
      <c r="I115">
        <v>631</v>
      </c>
      <c r="J115">
        <v>1.7116666666666667</v>
      </c>
      <c r="K115">
        <v>1.7116666666666667</v>
      </c>
      <c r="L115">
        <v>0</v>
      </c>
      <c r="M115">
        <v>0</v>
      </c>
      <c r="N115">
        <v>0</v>
      </c>
      <c r="O115">
        <v>7384</v>
      </c>
      <c r="P115">
        <v>2734</v>
      </c>
      <c r="Q115">
        <v>24.117854622441779</v>
      </c>
      <c r="R115">
        <v>20.913315821378056</v>
      </c>
      <c r="S115">
        <v>27.503015681544028</v>
      </c>
      <c r="T115">
        <v>17.697594501718214</v>
      </c>
      <c r="U115">
        <v>0</v>
      </c>
      <c r="V115">
        <v>2.5128676470588234</v>
      </c>
      <c r="W115">
        <v>2.3522727272727271</v>
      </c>
      <c r="X115">
        <v>2.6467661691542288</v>
      </c>
      <c r="Y115">
        <v>2.2888888888888888</v>
      </c>
      <c r="Z115">
        <v>0</v>
      </c>
      <c r="AA115">
        <v>2.6503409885472506E-2</v>
      </c>
      <c r="AB115">
        <v>2.5895874999999978E-2</v>
      </c>
      <c r="AC115">
        <v>2.6756329389818763E-2</v>
      </c>
      <c r="AD115">
        <v>2.9054629629629625E-2</v>
      </c>
      <c r="AE115">
        <v>0</v>
      </c>
      <c r="AF115">
        <v>92.194797450681563</v>
      </c>
      <c r="AG115">
        <v>94.030840529862132</v>
      </c>
      <c r="AH115">
        <v>92.664614543435718</v>
      </c>
      <c r="AI115">
        <v>67.946827189123155</v>
      </c>
      <c r="AJ115">
        <v>0</v>
      </c>
      <c r="AK115">
        <v>4.4985661764712234E-2</v>
      </c>
      <c r="AL115">
        <v>3.7965227272733479E-2</v>
      </c>
      <c r="AM115">
        <v>5.0517993366508772E-2</v>
      </c>
      <c r="AN115">
        <v>3.9496666666653052E-2</v>
      </c>
      <c r="AO115">
        <v>0</v>
      </c>
      <c r="AP115">
        <v>0</v>
      </c>
      <c r="AQ115">
        <v>0</v>
      </c>
      <c r="AR115">
        <v>130.95788047687856</v>
      </c>
      <c r="AS115">
        <v>145.31558560473997</v>
      </c>
      <c r="AT115">
        <v>122.37682530187347</v>
      </c>
      <c r="AU115">
        <v>105.55756968285617</v>
      </c>
      <c r="AV115">
        <v>0</v>
      </c>
      <c r="AW115">
        <v>0.14998949177480647</v>
      </c>
      <c r="AX115">
        <v>0.13642864715090008</v>
      </c>
      <c r="AY115">
        <v>0.16839109762344029</v>
      </c>
      <c r="AZ115">
        <v>0.1089770577865377</v>
      </c>
      <c r="BA115">
        <v>0.1089770577865377</v>
      </c>
    </row>
    <row r="116" spans="1:53" hidden="1" x14ac:dyDescent="0.3">
      <c r="A116">
        <v>10</v>
      </c>
      <c r="B116" t="s">
        <v>128</v>
      </c>
      <c r="C116" t="s">
        <v>9</v>
      </c>
      <c r="D116">
        <v>17</v>
      </c>
      <c r="E116">
        <v>3</v>
      </c>
      <c r="F116" t="s">
        <v>129</v>
      </c>
      <c r="G116" t="s">
        <v>72</v>
      </c>
      <c r="H116" t="s">
        <v>76</v>
      </c>
      <c r="I116">
        <v>631</v>
      </c>
      <c r="J116">
        <v>0.13694444444444445</v>
      </c>
      <c r="K116">
        <v>0.13694444444444445</v>
      </c>
      <c r="L116">
        <v>0</v>
      </c>
      <c r="M116">
        <v>0</v>
      </c>
      <c r="N116">
        <v>0</v>
      </c>
      <c r="O116">
        <v>627</v>
      </c>
      <c r="P116">
        <v>13274</v>
      </c>
      <c r="Q116">
        <v>92.167754478544651</v>
      </c>
      <c r="R116">
        <v>10.990990990990991</v>
      </c>
      <c r="S116">
        <v>95.882651949749473</v>
      </c>
      <c r="T116">
        <v>11.842105263157894</v>
      </c>
      <c r="U116">
        <v>0</v>
      </c>
      <c r="V116">
        <v>47.577060931899645</v>
      </c>
      <c r="W116">
        <v>2.44</v>
      </c>
      <c r="X116">
        <v>52.816000000000003</v>
      </c>
      <c r="Y116">
        <v>2.25</v>
      </c>
      <c r="Z116">
        <v>0</v>
      </c>
      <c r="AA116">
        <v>2.1006996170897262E-2</v>
      </c>
      <c r="AB116">
        <v>2.1058666666666667E-2</v>
      </c>
      <c r="AC116">
        <v>2.0929541060054676E-2</v>
      </c>
      <c r="AD116">
        <v>2.5524999999999999E-2</v>
      </c>
      <c r="AE116">
        <v>0</v>
      </c>
      <c r="AF116">
        <v>357.22962157340004</v>
      </c>
      <c r="AG116">
        <v>188.24725793112191</v>
      </c>
      <c r="AH116">
        <v>376.21082454533115</v>
      </c>
      <c r="AI116">
        <v>227.04420859193453</v>
      </c>
      <c r="AJ116">
        <v>0</v>
      </c>
      <c r="AK116">
        <v>0.5296261648745747</v>
      </c>
      <c r="AL116">
        <v>3.5248000000012783E-2</v>
      </c>
      <c r="AM116">
        <v>0.58693220000002655</v>
      </c>
      <c r="AN116">
        <v>3.7862499999846477E-2</v>
      </c>
      <c r="AO116">
        <v>0</v>
      </c>
      <c r="AP116">
        <v>0</v>
      </c>
      <c r="AQ116">
        <v>0</v>
      </c>
      <c r="AR116">
        <v>120.54164447593662</v>
      </c>
      <c r="AS116">
        <v>239.86833622630141</v>
      </c>
      <c r="AT116">
        <v>106.41595251230206</v>
      </c>
      <c r="AU116">
        <v>257.60556876332163</v>
      </c>
      <c r="AV116">
        <v>0</v>
      </c>
      <c r="AW116">
        <v>3.9254084874689885E-2</v>
      </c>
      <c r="AX116">
        <v>8.9232079432255539E-3</v>
      </c>
      <c r="AY116">
        <v>7.6725066052992993E-2</v>
      </c>
      <c r="AZ116">
        <v>3.4095306610568608E-2</v>
      </c>
      <c r="BA116">
        <v>3.4095306610568608E-2</v>
      </c>
    </row>
    <row r="117" spans="1:53" hidden="1" x14ac:dyDescent="0.3">
      <c r="A117">
        <v>11</v>
      </c>
      <c r="B117" t="s">
        <v>130</v>
      </c>
      <c r="C117" t="s">
        <v>9</v>
      </c>
      <c r="D117">
        <v>25</v>
      </c>
      <c r="E117">
        <v>1</v>
      </c>
      <c r="F117" t="s">
        <v>84</v>
      </c>
      <c r="G117" t="s">
        <v>72</v>
      </c>
      <c r="H117" t="s">
        <v>10</v>
      </c>
      <c r="I117">
        <v>687</v>
      </c>
      <c r="J117">
        <v>0.74527673310719822</v>
      </c>
      <c r="K117">
        <v>1.0236535769486164</v>
      </c>
      <c r="L117">
        <v>0.82944444444444443</v>
      </c>
      <c r="M117">
        <v>0.52916666666666667</v>
      </c>
      <c r="N117">
        <v>0.52562500000000001</v>
      </c>
      <c r="O117">
        <v>12361</v>
      </c>
      <c r="P117">
        <v>6715</v>
      </c>
      <c r="Q117">
        <v>50.832702498107494</v>
      </c>
      <c r="R117">
        <v>54.085603112840467</v>
      </c>
      <c r="S117">
        <v>54.078055620472078</v>
      </c>
      <c r="T117">
        <v>49.112215909090914</v>
      </c>
      <c r="U117">
        <v>42.685370741482963</v>
      </c>
      <c r="V117">
        <v>3.4488957370313305</v>
      </c>
      <c r="W117">
        <v>3.777173913043478</v>
      </c>
      <c r="X117">
        <v>3.3830409356725144</v>
      </c>
      <c r="Y117">
        <v>3.3405797101449277</v>
      </c>
      <c r="Z117">
        <v>3.0981818181818181</v>
      </c>
      <c r="AA117">
        <v>2.2730657258479264E-2</v>
      </c>
      <c r="AB117">
        <v>2.3530055075253402E-2</v>
      </c>
      <c r="AC117">
        <v>2.2560706466819402E-2</v>
      </c>
      <c r="AD117">
        <v>2.2908242721114084E-2</v>
      </c>
      <c r="AE117">
        <v>2.0816320910402735E-2</v>
      </c>
      <c r="AF117">
        <v>201.18364179578427</v>
      </c>
      <c r="AG117">
        <v>213.42235601251716</v>
      </c>
      <c r="AH117">
        <v>203.37063364373108</v>
      </c>
      <c r="AI117">
        <v>193.45449406421673</v>
      </c>
      <c r="AJ117">
        <v>184.07064363009272</v>
      </c>
      <c r="AK117">
        <v>6.3653158705691729E-2</v>
      </c>
      <c r="AL117">
        <v>7.4699728260865669E-2</v>
      </c>
      <c r="AM117">
        <v>6.0538596491227781E-2</v>
      </c>
      <c r="AN117">
        <v>6.0596497584510037E-2</v>
      </c>
      <c r="AO117">
        <v>5.2227818181808369E-2</v>
      </c>
      <c r="AP117">
        <v>0.51347937606667926</v>
      </c>
      <c r="AQ117">
        <v>0.78921872522022452</v>
      </c>
      <c r="AR117">
        <v>144.54418234751412</v>
      </c>
      <c r="AS117">
        <v>132.29384240740328</v>
      </c>
      <c r="AT117">
        <v>149.78154036206777</v>
      </c>
      <c r="AU117">
        <v>137.11409568509694</v>
      </c>
      <c r="AV117">
        <v>170.54051782474403</v>
      </c>
      <c r="AW117">
        <v>0.12702454212341771</v>
      </c>
      <c r="AX117">
        <v>0.1606877926575547</v>
      </c>
      <c r="AY117">
        <v>0.19233194469106893</v>
      </c>
      <c r="AZ117">
        <v>0.11819741237599711</v>
      </c>
      <c r="BA117">
        <v>7.6759115158881328E-2</v>
      </c>
    </row>
    <row r="118" spans="1:53" hidden="1" x14ac:dyDescent="0.3">
      <c r="A118">
        <v>11</v>
      </c>
      <c r="B118" t="s">
        <v>130</v>
      </c>
      <c r="C118" t="s">
        <v>9</v>
      </c>
      <c r="D118">
        <v>25</v>
      </c>
      <c r="E118">
        <v>2</v>
      </c>
      <c r="F118" t="s">
        <v>112</v>
      </c>
      <c r="G118" t="s">
        <v>72</v>
      </c>
      <c r="H118" t="s">
        <v>10</v>
      </c>
      <c r="I118">
        <v>687</v>
      </c>
      <c r="J118">
        <v>1.1958184292263574</v>
      </c>
      <c r="K118">
        <v>0.62861111111111112</v>
      </c>
      <c r="L118">
        <v>1.2027231293855336</v>
      </c>
      <c r="M118">
        <v>1.4702777777777776</v>
      </c>
      <c r="N118">
        <v>1.6245833333333333</v>
      </c>
      <c r="O118">
        <v>16503</v>
      </c>
      <c r="P118">
        <v>4213</v>
      </c>
      <c r="Q118">
        <v>20.594417558781835</v>
      </c>
      <c r="R118">
        <v>26.222707423580786</v>
      </c>
      <c r="S118">
        <v>18.864950078822911</v>
      </c>
      <c r="T118">
        <v>19.750406945198044</v>
      </c>
      <c r="U118">
        <v>19.507441530829201</v>
      </c>
      <c r="V118">
        <v>2.4157110091743119</v>
      </c>
      <c r="W118">
        <v>2.5337552742616034</v>
      </c>
      <c r="X118">
        <v>2.3387622149837135</v>
      </c>
      <c r="Y118">
        <v>2.4320712694877504</v>
      </c>
      <c r="Z118">
        <v>2.3475479744136463</v>
      </c>
      <c r="AA118">
        <v>2.6818874667795235E-2</v>
      </c>
      <c r="AB118">
        <v>2.7910580838523862E-2</v>
      </c>
      <c r="AC118">
        <v>2.4307725298588486E-2</v>
      </c>
      <c r="AD118">
        <v>2.6915144147488222E-2</v>
      </c>
      <c r="AE118">
        <v>2.6982332724134417E-2</v>
      </c>
      <c r="AF118">
        <v>105.22450818627877</v>
      </c>
      <c r="AG118">
        <v>118.31876348754152</v>
      </c>
      <c r="AH118">
        <v>109.91555008291233</v>
      </c>
      <c r="AI118">
        <v>95.782213537823338</v>
      </c>
      <c r="AJ118">
        <v>100.89595345447766</v>
      </c>
      <c r="AK118">
        <v>4.1079644495424672E-2</v>
      </c>
      <c r="AL118">
        <v>4.6788396624471762E-2</v>
      </c>
      <c r="AM118">
        <v>3.4429478827380365E-2</v>
      </c>
      <c r="AN118">
        <v>4.1499331848564969E-2</v>
      </c>
      <c r="AO118">
        <v>3.9423454157791964E-2</v>
      </c>
      <c r="AP118">
        <v>2.5844012372956251</v>
      </c>
      <c r="AQ118">
        <v>0.74391409001829922</v>
      </c>
      <c r="AR118">
        <v>132.18861985273617</v>
      </c>
      <c r="AS118">
        <v>129.05996352961932</v>
      </c>
      <c r="AT118">
        <v>149.05079175312983</v>
      </c>
      <c r="AU118">
        <v>121.05223247018058</v>
      </c>
      <c r="AV118">
        <v>137.0076300135494</v>
      </c>
      <c r="AW118">
        <v>0.11351656442950903</v>
      </c>
      <c r="AX118">
        <v>0.13348904238720652</v>
      </c>
      <c r="AY118">
        <v>8.5818576649707337E-2</v>
      </c>
      <c r="AZ118">
        <v>0.1256336841311198</v>
      </c>
      <c r="BA118">
        <v>0.13087660002573442</v>
      </c>
    </row>
    <row r="119" spans="1:53" hidden="1" x14ac:dyDescent="0.3">
      <c r="A119">
        <v>11</v>
      </c>
      <c r="B119" t="s">
        <v>130</v>
      </c>
      <c r="C119" t="s">
        <v>9</v>
      </c>
      <c r="D119">
        <v>25</v>
      </c>
      <c r="E119">
        <v>3</v>
      </c>
      <c r="F119" t="s">
        <v>143</v>
      </c>
      <c r="G119" t="s">
        <v>11</v>
      </c>
      <c r="H119" t="s">
        <v>10</v>
      </c>
      <c r="I119">
        <v>687</v>
      </c>
      <c r="J119">
        <v>6.8067320015910209</v>
      </c>
      <c r="K119">
        <v>7.9760969994058231</v>
      </c>
      <c r="L119">
        <v>6.2909481175390276</v>
      </c>
      <c r="M119">
        <v>6.1905555555555551</v>
      </c>
      <c r="N119">
        <v>6.7506249999999994</v>
      </c>
      <c r="O119">
        <v>96072</v>
      </c>
      <c r="P119">
        <v>65873</v>
      </c>
      <c r="Q119">
        <v>60.512778114608025</v>
      </c>
      <c r="R119">
        <v>65.488418932527694</v>
      </c>
      <c r="S119">
        <v>62.442874948068138</v>
      </c>
      <c r="T119">
        <v>58.827270414652752</v>
      </c>
      <c r="U119">
        <v>57.509976057462083</v>
      </c>
      <c r="V119">
        <v>4.1073076443446812</v>
      </c>
      <c r="W119">
        <v>4.5128383067314362</v>
      </c>
      <c r="X119">
        <v>4.2305527123848519</v>
      </c>
      <c r="Y119">
        <v>4.1135487696412687</v>
      </c>
      <c r="Z119">
        <v>3.7067901234567899</v>
      </c>
      <c r="AA119">
        <v>3.1892340961572237E-2</v>
      </c>
      <c r="AB119">
        <v>3.252006646738223E-2</v>
      </c>
      <c r="AC119">
        <v>3.1705039969476594E-2</v>
      </c>
      <c r="AD119">
        <v>3.1691611964587134E-2</v>
      </c>
      <c r="AE119">
        <v>3.180216725746806E-2</v>
      </c>
      <c r="AF119">
        <v>135.77199454492566</v>
      </c>
      <c r="AG119">
        <v>145.00129672413064</v>
      </c>
      <c r="AH119">
        <v>140.88858848060269</v>
      </c>
      <c r="AI119">
        <v>136.79484604536512</v>
      </c>
      <c r="AJ119">
        <v>124.37436492256343</v>
      </c>
      <c r="AK119">
        <v>0.11306527310138112</v>
      </c>
      <c r="AL119">
        <v>0.12877080730973828</v>
      </c>
      <c r="AM119">
        <v>0.1166580220061393</v>
      </c>
      <c r="AN119">
        <v>0.11322809072042123</v>
      </c>
      <c r="AO119">
        <v>9.8859645061724566E-2</v>
      </c>
      <c r="AP119">
        <v>0.84635693378639765</v>
      </c>
      <c r="AQ119">
        <v>0.87817017107580886</v>
      </c>
      <c r="AR119">
        <v>89.846149449932568</v>
      </c>
      <c r="AS119">
        <v>82.616681676146285</v>
      </c>
      <c r="AT119">
        <v>91.76178217581122</v>
      </c>
      <c r="AU119">
        <v>91.49061714442675</v>
      </c>
      <c r="AV119">
        <v>92.128316175967157</v>
      </c>
      <c r="AW119">
        <v>1.0425565736372358</v>
      </c>
      <c r="AX119">
        <v>1.2008987322767952</v>
      </c>
      <c r="AY119">
        <v>1.0860406688048532</v>
      </c>
      <c r="AZ119">
        <v>0.93765392288979332</v>
      </c>
      <c r="BA119">
        <v>1.0804156298905097</v>
      </c>
    </row>
    <row r="120" spans="1:53" hidden="1" x14ac:dyDescent="0.3">
      <c r="A120">
        <v>11</v>
      </c>
      <c r="B120" t="s">
        <v>130</v>
      </c>
      <c r="C120" t="s">
        <v>9</v>
      </c>
      <c r="D120">
        <v>25</v>
      </c>
      <c r="E120">
        <v>4</v>
      </c>
      <c r="F120" t="s">
        <v>132</v>
      </c>
      <c r="G120" t="s">
        <v>72</v>
      </c>
      <c r="H120" t="s">
        <v>10</v>
      </c>
      <c r="I120">
        <v>687</v>
      </c>
      <c r="J120">
        <v>6.5322727272727263</v>
      </c>
      <c r="K120">
        <v>5.6805555555555562</v>
      </c>
      <c r="L120">
        <v>8.8005555555555564</v>
      </c>
      <c r="M120">
        <v>5.3055555555555562</v>
      </c>
      <c r="N120">
        <v>6.2475000000000005</v>
      </c>
      <c r="O120">
        <v>86543</v>
      </c>
      <c r="P120">
        <v>56316</v>
      </c>
      <c r="Q120">
        <v>56.944669147387152</v>
      </c>
      <c r="R120">
        <v>53.465790259934266</v>
      </c>
      <c r="S120">
        <v>67.103368339714095</v>
      </c>
      <c r="T120">
        <v>53.479454442459364</v>
      </c>
      <c r="U120">
        <v>49.83860555196901</v>
      </c>
      <c r="V120">
        <v>3.8089956036523502</v>
      </c>
      <c r="W120">
        <v>3.7476439790575915</v>
      </c>
      <c r="X120">
        <v>4.7468322981366455</v>
      </c>
      <c r="Y120">
        <v>3.3816478368696612</v>
      </c>
      <c r="Z120">
        <v>3.2384640206518234</v>
      </c>
      <c r="AA120">
        <v>3.2479153134141452E-2</v>
      </c>
      <c r="AB120">
        <v>3.1601233473677069E-2</v>
      </c>
      <c r="AC120">
        <v>3.3377349265133624E-2</v>
      </c>
      <c r="AD120">
        <v>3.2130212603806468E-2</v>
      </c>
      <c r="AE120">
        <v>3.2310115216130135E-2</v>
      </c>
      <c r="AF120">
        <v>120.3477051733062</v>
      </c>
      <c r="AG120">
        <v>120.96010625251843</v>
      </c>
      <c r="AH120">
        <v>138.8706303550903</v>
      </c>
      <c r="AI120">
        <v>112.1483229661751</v>
      </c>
      <c r="AJ120">
        <v>106.57859596893759</v>
      </c>
      <c r="AK120">
        <v>0.1065754819073368</v>
      </c>
      <c r="AL120">
        <v>0.10044547993019298</v>
      </c>
      <c r="AM120">
        <v>0.14561108074534107</v>
      </c>
      <c r="AN120">
        <v>8.9206007164496698E-2</v>
      </c>
      <c r="AO120">
        <v>8.4899548241369249E-2</v>
      </c>
      <c r="AP120">
        <v>1.099804400977995</v>
      </c>
      <c r="AQ120">
        <v>0.93215877497871069</v>
      </c>
      <c r="AR120">
        <v>91.455293921365111</v>
      </c>
      <c r="AS120">
        <v>94.892638035779811</v>
      </c>
      <c r="AT120">
        <v>84.185939777466047</v>
      </c>
      <c r="AU120">
        <v>93.402972878431186</v>
      </c>
      <c r="AV120">
        <v>95.885899337749194</v>
      </c>
      <c r="AW120">
        <v>0.96103467521659269</v>
      </c>
      <c r="AX120">
        <v>0.79611938345069266</v>
      </c>
      <c r="AY120">
        <v>1.1194138243046212</v>
      </c>
      <c r="AZ120">
        <v>1.008540593543509</v>
      </c>
      <c r="BA120">
        <v>0.86139797970903265</v>
      </c>
    </row>
    <row r="121" spans="1:53" hidden="1" x14ac:dyDescent="0.3">
      <c r="A121">
        <v>11</v>
      </c>
      <c r="B121" t="s">
        <v>130</v>
      </c>
      <c r="C121" t="s">
        <v>9</v>
      </c>
      <c r="D121">
        <v>25</v>
      </c>
      <c r="E121">
        <v>5</v>
      </c>
      <c r="F121" t="s">
        <v>137</v>
      </c>
      <c r="G121" t="s">
        <v>11</v>
      </c>
      <c r="H121" t="s">
        <v>10</v>
      </c>
      <c r="I121">
        <v>687</v>
      </c>
      <c r="J121">
        <v>2.4444960842153511</v>
      </c>
      <c r="K121">
        <v>2.7605134199007306</v>
      </c>
      <c r="L121">
        <v>2.4151388888888889</v>
      </c>
      <c r="M121">
        <v>2.223333333333334</v>
      </c>
      <c r="N121">
        <v>2.3462500000000004</v>
      </c>
      <c r="O121">
        <v>33823</v>
      </c>
      <c r="P121">
        <v>11337</v>
      </c>
      <c r="Q121">
        <v>30.67121175229283</v>
      </c>
      <c r="R121">
        <v>33.156565656565654</v>
      </c>
      <c r="S121">
        <v>33.813241407279733</v>
      </c>
      <c r="T121">
        <v>28.520478601012428</v>
      </c>
      <c r="U121">
        <v>28.891283524904214</v>
      </c>
      <c r="V121">
        <v>2.6694137037909114</v>
      </c>
      <c r="W121">
        <v>2.7642105263157895</v>
      </c>
      <c r="X121">
        <v>2.7539223781998348</v>
      </c>
      <c r="Y121">
        <v>2.6012591815320043</v>
      </c>
      <c r="Z121">
        <v>2.5974165769644779</v>
      </c>
      <c r="AA121">
        <v>2.8217654578599063E-2</v>
      </c>
      <c r="AB121">
        <v>2.8303631451735378E-2</v>
      </c>
      <c r="AC121">
        <v>2.9434483307773977E-2</v>
      </c>
      <c r="AD121">
        <v>2.7138858688821946E-2</v>
      </c>
      <c r="AE121">
        <v>2.7366155364190937E-2</v>
      </c>
      <c r="AF121">
        <v>106.04490128864288</v>
      </c>
      <c r="AG121">
        <v>107.6171595181264</v>
      </c>
      <c r="AH121">
        <v>107.94877267806537</v>
      </c>
      <c r="AI121">
        <v>111.97025875403463</v>
      </c>
      <c r="AJ121">
        <v>102.04303824366846</v>
      </c>
      <c r="AK121">
        <v>5.2931775370859128E-2</v>
      </c>
      <c r="AL121">
        <v>5.6903315789475051E-2</v>
      </c>
      <c r="AM121">
        <v>5.801895127994397E-2</v>
      </c>
      <c r="AN121">
        <v>4.8338772297995013E-2</v>
      </c>
      <c r="AO121">
        <v>4.9042195909599663E-2</v>
      </c>
      <c r="AP121">
        <v>0.84993247382379056</v>
      </c>
      <c r="AQ121">
        <v>0.87135935078919036</v>
      </c>
      <c r="AR121">
        <v>118.58466517624053</v>
      </c>
      <c r="AS121">
        <v>116.6454354751488</v>
      </c>
      <c r="AT121">
        <v>113.75699271714998</v>
      </c>
      <c r="AU121">
        <v>125.05696048228332</v>
      </c>
      <c r="AV121">
        <v>122.602839339722</v>
      </c>
      <c r="AW121">
        <v>0.27642690607245768</v>
      </c>
      <c r="AX121">
        <v>0.26576103883584246</v>
      </c>
      <c r="AY121">
        <v>0.33708129131472619</v>
      </c>
      <c r="AZ121">
        <v>0.26524254705320671</v>
      </c>
      <c r="BA121">
        <v>0.25907027625647966</v>
      </c>
    </row>
    <row r="122" spans="1:53" hidden="1" x14ac:dyDescent="0.3">
      <c r="A122">
        <v>11</v>
      </c>
      <c r="B122" t="s">
        <v>130</v>
      </c>
      <c r="C122" t="s">
        <v>9</v>
      </c>
      <c r="D122">
        <v>25</v>
      </c>
      <c r="E122">
        <v>6</v>
      </c>
      <c r="F122" t="s">
        <v>86</v>
      </c>
      <c r="G122" t="s">
        <v>72</v>
      </c>
      <c r="H122" t="s">
        <v>72</v>
      </c>
      <c r="I122">
        <v>687</v>
      </c>
      <c r="J122">
        <v>1.3371212121212119E-2</v>
      </c>
      <c r="K122">
        <v>1.4444444444444442E-2</v>
      </c>
      <c r="L122">
        <v>1.3194444444444444E-2</v>
      </c>
      <c r="M122">
        <v>1.2361111111111113E-2</v>
      </c>
      <c r="N122">
        <v>1.3541666666666667E-2</v>
      </c>
      <c r="O122">
        <v>194</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0.93750000000000022</v>
      </c>
      <c r="AQ122">
        <v>0</v>
      </c>
      <c r="AR122">
        <v>0</v>
      </c>
      <c r="AS122">
        <v>0</v>
      </c>
      <c r="AT122">
        <v>0</v>
      </c>
      <c r="AU122">
        <v>0</v>
      </c>
      <c r="AV122">
        <v>0</v>
      </c>
      <c r="AW122">
        <v>0</v>
      </c>
      <c r="AX122">
        <v>0.25907027625647966</v>
      </c>
      <c r="AY122">
        <v>0.25907027625647966</v>
      </c>
      <c r="AZ122">
        <v>0.25907027625647966</v>
      </c>
      <c r="BA122">
        <v>0.25907027625647966</v>
      </c>
    </row>
    <row r="123" spans="1:53" hidden="1" x14ac:dyDescent="0.3">
      <c r="A123">
        <v>11</v>
      </c>
      <c r="B123" t="s">
        <v>130</v>
      </c>
      <c r="C123" t="s">
        <v>9</v>
      </c>
      <c r="D123">
        <v>25</v>
      </c>
      <c r="E123">
        <v>7</v>
      </c>
      <c r="F123" t="s">
        <v>113</v>
      </c>
      <c r="G123" t="s">
        <v>82</v>
      </c>
      <c r="H123" t="s">
        <v>10</v>
      </c>
      <c r="I123">
        <v>687</v>
      </c>
      <c r="J123">
        <v>2.2671212121212121</v>
      </c>
      <c r="K123">
        <v>1.0552777777777778</v>
      </c>
      <c r="L123">
        <v>1.4794444444444446</v>
      </c>
      <c r="M123">
        <v>2.5408333333333331</v>
      </c>
      <c r="N123">
        <v>4.8558333333333339</v>
      </c>
      <c r="O123">
        <v>30010</v>
      </c>
      <c r="P123">
        <v>16630</v>
      </c>
      <c r="Q123">
        <v>49.920451475399993</v>
      </c>
      <c r="R123">
        <v>32.391418105703821</v>
      </c>
      <c r="S123">
        <v>32.895260852250104</v>
      </c>
      <c r="T123">
        <v>27.981651376146786</v>
      </c>
      <c r="U123">
        <v>63.589278086287912</v>
      </c>
      <c r="V123">
        <v>3.9398246860933428</v>
      </c>
      <c r="W123">
        <v>2.6854663774403469</v>
      </c>
      <c r="X123">
        <v>2.7441860465116279</v>
      </c>
      <c r="Y123">
        <v>2.6026666666666665</v>
      </c>
      <c r="Z123">
        <v>4.7578905313623654</v>
      </c>
      <c r="AA123">
        <v>2.8855050381842395E-2</v>
      </c>
      <c r="AB123">
        <v>2.595110469061087E-2</v>
      </c>
      <c r="AC123">
        <v>2.5897356344052758E-2</v>
      </c>
      <c r="AD123">
        <v>2.5387599312169305E-2</v>
      </c>
      <c r="AE123">
        <v>3.0823549997770448E-2</v>
      </c>
      <c r="AF123">
        <v>143.99063153510798</v>
      </c>
      <c r="AG123">
        <v>111.36178178802396</v>
      </c>
      <c r="AH123">
        <v>122.06665463515267</v>
      </c>
      <c r="AI123">
        <v>113.92061011637134</v>
      </c>
      <c r="AJ123">
        <v>160.48425561927561</v>
      </c>
      <c r="AK123">
        <v>9.8149632788448793E-2</v>
      </c>
      <c r="AL123">
        <v>4.9197180043392096E-2</v>
      </c>
      <c r="AM123">
        <v>5.0630647840552323E-2</v>
      </c>
      <c r="AN123">
        <v>4.5748133333285902E-2</v>
      </c>
      <c r="AO123">
        <v>0.13034418697564754</v>
      </c>
      <c r="AP123">
        <v>4.601474072124244</v>
      </c>
      <c r="AQ123">
        <v>1.9631520262180322</v>
      </c>
      <c r="AR123">
        <v>105.84262184529683</v>
      </c>
      <c r="AS123">
        <v>130.70633999386158</v>
      </c>
      <c r="AT123">
        <v>137.99289138097723</v>
      </c>
      <c r="AU123">
        <v>131.46175921466323</v>
      </c>
      <c r="AV123">
        <v>88.186839996116618</v>
      </c>
      <c r="AW123">
        <v>0.27458147564209257</v>
      </c>
      <c r="AX123">
        <v>0.12916335557151809</v>
      </c>
      <c r="AY123">
        <v>0.16888157280699212</v>
      </c>
      <c r="AZ123">
        <v>0.10426535092505745</v>
      </c>
      <c r="BA123">
        <v>0.697633677015703</v>
      </c>
    </row>
    <row r="124" spans="1:53" hidden="1" x14ac:dyDescent="0.3">
      <c r="A124">
        <v>11</v>
      </c>
      <c r="B124" t="s">
        <v>130</v>
      </c>
      <c r="C124" t="s">
        <v>9</v>
      </c>
      <c r="D124">
        <v>25</v>
      </c>
      <c r="E124">
        <v>8</v>
      </c>
      <c r="F124" t="s">
        <v>114</v>
      </c>
      <c r="G124" t="s">
        <v>72</v>
      </c>
      <c r="H124" t="s">
        <v>10</v>
      </c>
      <c r="I124">
        <v>687</v>
      </c>
      <c r="J124">
        <v>2.0958333333333337</v>
      </c>
      <c r="K124">
        <v>1.9055555555555557</v>
      </c>
      <c r="L124">
        <v>2.4388888888888887</v>
      </c>
      <c r="M124">
        <v>2.0861111111111108</v>
      </c>
      <c r="N124">
        <v>1.8812499999999999</v>
      </c>
      <c r="O124">
        <v>27812</v>
      </c>
      <c r="P124">
        <v>9670</v>
      </c>
      <c r="Q124">
        <v>30.799120935121188</v>
      </c>
      <c r="R124">
        <v>26.587234042553192</v>
      </c>
      <c r="S124">
        <v>32.34498031496063</v>
      </c>
      <c r="T124">
        <v>33.239104829210838</v>
      </c>
      <c r="U124">
        <v>29.246393876950251</v>
      </c>
      <c r="V124">
        <v>2.6464148877941982</v>
      </c>
      <c r="W124">
        <v>2.4637223974763405</v>
      </c>
      <c r="X124">
        <v>2.6369107321965899</v>
      </c>
      <c r="Y124">
        <v>2.7940594059405939</v>
      </c>
      <c r="Z124">
        <v>2.5939947780678851</v>
      </c>
      <c r="AA124">
        <v>2.7685273701812105E-2</v>
      </c>
      <c r="AB124">
        <v>2.6790098580441606E-2</v>
      </c>
      <c r="AC124">
        <v>2.7980807780484347E-2</v>
      </c>
      <c r="AD124">
        <v>2.8424622949795031E-2</v>
      </c>
      <c r="AE124">
        <v>2.6931129139210072E-2</v>
      </c>
      <c r="AF124">
        <v>116.96842705128148</v>
      </c>
      <c r="AG124">
        <v>114.85730670155326</v>
      </c>
      <c r="AH124">
        <v>115.54577094626825</v>
      </c>
      <c r="AI124">
        <v>122.46669199391671</v>
      </c>
      <c r="AJ124">
        <v>114.39748534913058</v>
      </c>
      <c r="AK124">
        <v>5.138322386424115E-2</v>
      </c>
      <c r="AL124">
        <v>4.326703470031195E-2</v>
      </c>
      <c r="AM124">
        <v>5.0744734202594344E-2</v>
      </c>
      <c r="AN124">
        <v>5.8784752475217507E-2</v>
      </c>
      <c r="AO124">
        <v>4.8041318537860103E-2</v>
      </c>
      <c r="AP124">
        <v>0.98724489795918358</v>
      </c>
      <c r="AQ124">
        <v>1.1000164150261378</v>
      </c>
      <c r="AR124">
        <v>121.50791935212584</v>
      </c>
      <c r="AS124">
        <v>133.1568338724334</v>
      </c>
      <c r="AT124">
        <v>120.97103875998657</v>
      </c>
      <c r="AU124">
        <v>116.67495273845988</v>
      </c>
      <c r="AV124">
        <v>122.51696010263817</v>
      </c>
      <c r="AW124">
        <v>0.23763657742000846</v>
      </c>
      <c r="AX124">
        <v>0.17656485335676242</v>
      </c>
      <c r="AY124">
        <v>0.27727679919895093</v>
      </c>
      <c r="AZ124">
        <v>0.28155684599965369</v>
      </c>
      <c r="BA124">
        <v>0.2130830488401092</v>
      </c>
    </row>
    <row r="125" spans="1:53" hidden="1" x14ac:dyDescent="0.3">
      <c r="A125">
        <v>12</v>
      </c>
      <c r="B125" t="s">
        <v>106</v>
      </c>
      <c r="C125" t="s">
        <v>9</v>
      </c>
      <c r="D125">
        <v>10</v>
      </c>
      <c r="E125">
        <v>1</v>
      </c>
      <c r="F125" t="s">
        <v>84</v>
      </c>
      <c r="G125" t="s">
        <v>11</v>
      </c>
      <c r="H125" t="s">
        <v>10</v>
      </c>
      <c r="I125">
        <v>199</v>
      </c>
      <c r="J125">
        <v>2.0027572706935124</v>
      </c>
      <c r="K125">
        <v>2.9750000000000001</v>
      </c>
      <c r="L125">
        <v>1.3636250932140195</v>
      </c>
      <c r="M125">
        <v>1.0641666666666667</v>
      </c>
      <c r="N125">
        <v>2.7293333333333334</v>
      </c>
      <c r="O125">
        <v>29673</v>
      </c>
      <c r="P125">
        <v>14028</v>
      </c>
      <c r="Q125">
        <v>36.167689372453978</v>
      </c>
      <c r="R125">
        <v>42.84087211194273</v>
      </c>
      <c r="S125">
        <v>32.195558205395734</v>
      </c>
      <c r="T125">
        <v>31.137724550898206</v>
      </c>
      <c r="U125">
        <v>27.439519402500405</v>
      </c>
      <c r="V125">
        <v>2.8882025941939471</v>
      </c>
      <c r="W125">
        <v>3.092190252495596</v>
      </c>
      <c r="X125">
        <v>2.7411167512690353</v>
      </c>
      <c r="Y125">
        <v>2.8382066276803117</v>
      </c>
      <c r="Z125">
        <v>2.6040061633281972</v>
      </c>
      <c r="AA125">
        <v>2.7847944952271046E-2</v>
      </c>
      <c r="AB125">
        <v>2.902187331465619E-2</v>
      </c>
      <c r="AC125">
        <v>2.625341884215613E-2</v>
      </c>
      <c r="AD125">
        <v>2.5771482564435778E-2</v>
      </c>
      <c r="AE125">
        <v>2.690457590432167E-2</v>
      </c>
      <c r="AF125">
        <v>119.79256081616096</v>
      </c>
      <c r="AG125">
        <v>124.30125302034538</v>
      </c>
      <c r="AH125">
        <v>122.63968736554558</v>
      </c>
      <c r="AI125">
        <v>129.13924203467212</v>
      </c>
      <c r="AJ125">
        <v>107.66958678221326</v>
      </c>
      <c r="AK125">
        <v>5.9879833230384504E-2</v>
      </c>
      <c r="AL125">
        <v>6.9402055196709875E-2</v>
      </c>
      <c r="AM125">
        <v>5.0840101522871939E-2</v>
      </c>
      <c r="AN125">
        <v>5.2918128654963544E-2</v>
      </c>
      <c r="AO125">
        <v>4.8262942989217079E-2</v>
      </c>
      <c r="AP125">
        <v>0.91742296918767507</v>
      </c>
      <c r="AQ125">
        <v>0.6404986184875332</v>
      </c>
      <c r="AR125">
        <v>118.88919457955762</v>
      </c>
      <c r="AS125">
        <v>113.14129665440788</v>
      </c>
      <c r="AT125">
        <v>128.0315372796363</v>
      </c>
      <c r="AU125">
        <v>130.47121036553941</v>
      </c>
      <c r="AV125">
        <v>126.69874499693846</v>
      </c>
      <c r="AW125">
        <v>0.28490459154105069</v>
      </c>
      <c r="AX125">
        <v>0.47450606127160516</v>
      </c>
      <c r="AY125">
        <v>0.21987194858612572</v>
      </c>
      <c r="AZ125">
        <v>0.1428075221148096</v>
      </c>
      <c r="BA125">
        <v>0.18091372217620477</v>
      </c>
    </row>
    <row r="126" spans="1:53" hidden="1" x14ac:dyDescent="0.3">
      <c r="A126">
        <v>12</v>
      </c>
      <c r="B126" t="s">
        <v>106</v>
      </c>
      <c r="C126" t="s">
        <v>9</v>
      </c>
      <c r="D126">
        <v>10</v>
      </c>
      <c r="E126">
        <v>2</v>
      </c>
      <c r="F126" t="s">
        <v>134</v>
      </c>
      <c r="G126" t="s">
        <v>72</v>
      </c>
      <c r="H126" t="s">
        <v>72</v>
      </c>
      <c r="I126">
        <v>199</v>
      </c>
      <c r="J126">
        <v>2.481884057971015E-2</v>
      </c>
      <c r="K126">
        <v>3.8055555555555544E-2</v>
      </c>
      <c r="L126">
        <v>3.347222222222223E-2</v>
      </c>
      <c r="M126">
        <v>1.7499999999999998E-2</v>
      </c>
      <c r="N126">
        <v>7.3333333333333306E-3</v>
      </c>
      <c r="O126">
        <v>338</v>
      </c>
      <c r="P126">
        <v>8</v>
      </c>
      <c r="Q126">
        <v>2.2727272727272729</v>
      </c>
      <c r="R126">
        <v>2.3809523809523809</v>
      </c>
      <c r="S126">
        <v>0</v>
      </c>
      <c r="T126">
        <v>4.2553191489361701</v>
      </c>
      <c r="U126">
        <v>3.8461538461538463</v>
      </c>
      <c r="V126">
        <v>2</v>
      </c>
      <c r="W126">
        <v>2</v>
      </c>
      <c r="X126">
        <v>0</v>
      </c>
      <c r="Y126">
        <v>2</v>
      </c>
      <c r="Z126">
        <v>2</v>
      </c>
      <c r="AA126">
        <v>1.7649999999999999E-2</v>
      </c>
      <c r="AB126">
        <v>2.0449999999999999E-2</v>
      </c>
      <c r="AC126">
        <v>0</v>
      </c>
      <c r="AD126">
        <v>2.0525000000000002E-2</v>
      </c>
      <c r="AE126">
        <v>9.1000000000000004E-3</v>
      </c>
      <c r="AF126">
        <v>80.27273569645422</v>
      </c>
      <c r="AG126">
        <v>48.899755501222494</v>
      </c>
      <c r="AH126">
        <v>0</v>
      </c>
      <c r="AI126">
        <v>81.150538697242254</v>
      </c>
      <c r="AJ126">
        <v>109.89010989010988</v>
      </c>
      <c r="AK126">
        <v>1.7650000000230648E-2</v>
      </c>
      <c r="AL126">
        <v>2.0449999999982538E-2</v>
      </c>
      <c r="AM126">
        <v>0</v>
      </c>
      <c r="AN126">
        <v>2.0525000000816362E-2</v>
      </c>
      <c r="AO126">
        <v>9.0999999993073288E-3</v>
      </c>
      <c r="AP126">
        <v>0.19270072992700729</v>
      </c>
      <c r="AQ126">
        <v>1.6153846153846154</v>
      </c>
      <c r="AR126">
        <v>160.54547139417909</v>
      </c>
      <c r="AS126">
        <v>97.799511002528504</v>
      </c>
      <c r="AT126">
        <v>0</v>
      </c>
      <c r="AU126">
        <v>162.30107738861946</v>
      </c>
      <c r="AV126">
        <v>219.78021979694896</v>
      </c>
      <c r="AW126">
        <v>4.5621795475186982E-4</v>
      </c>
      <c r="AX126">
        <v>65535</v>
      </c>
      <c r="AY126">
        <v>65535</v>
      </c>
      <c r="AZ126">
        <v>6.8365316907426033E-2</v>
      </c>
      <c r="BA126">
        <v>65535</v>
      </c>
    </row>
    <row r="127" spans="1:53" hidden="1" x14ac:dyDescent="0.3">
      <c r="A127">
        <v>12</v>
      </c>
      <c r="B127" t="s">
        <v>106</v>
      </c>
      <c r="C127" t="s">
        <v>9</v>
      </c>
      <c r="D127">
        <v>10</v>
      </c>
      <c r="E127">
        <v>3</v>
      </c>
      <c r="F127" t="s">
        <v>109</v>
      </c>
      <c r="G127" t="s">
        <v>11</v>
      </c>
      <c r="H127" t="s">
        <v>10</v>
      </c>
      <c r="I127">
        <v>199</v>
      </c>
      <c r="J127">
        <v>0.88673411329562091</v>
      </c>
      <c r="K127">
        <v>1.3772787225887833</v>
      </c>
      <c r="L127">
        <v>0.78865231827344973</v>
      </c>
      <c r="M127">
        <v>0.63154972677098076</v>
      </c>
      <c r="N127">
        <v>0.72199999999999986</v>
      </c>
      <c r="O127">
        <v>15706</v>
      </c>
      <c r="P127">
        <v>10225</v>
      </c>
      <c r="Q127">
        <v>59.74989773856133</v>
      </c>
      <c r="R127">
        <v>63.019693654266959</v>
      </c>
      <c r="S127">
        <v>60.838052095130237</v>
      </c>
      <c r="T127">
        <v>65.48812664907652</v>
      </c>
      <c r="U127">
        <v>55.859117840684661</v>
      </c>
      <c r="V127">
        <v>3.9724164724164726</v>
      </c>
      <c r="W127">
        <v>4.341708542713568</v>
      </c>
      <c r="X127">
        <v>3.9384164222873901</v>
      </c>
      <c r="Y127">
        <v>4.0032258064516126</v>
      </c>
      <c r="Z127">
        <v>3.5280665280665282</v>
      </c>
      <c r="AA127">
        <v>2.2036402580593677E-2</v>
      </c>
      <c r="AB127">
        <v>2.3563091668915216E-2</v>
      </c>
      <c r="AC127">
        <v>2.2492362609496528E-2</v>
      </c>
      <c r="AD127">
        <v>2.069048137289399E-2</v>
      </c>
      <c r="AE127">
        <v>2.0205097229520314E-2</v>
      </c>
      <c r="AF127">
        <v>221.16520419982419</v>
      </c>
      <c r="AG127">
        <v>222.75903519877343</v>
      </c>
      <c r="AH127">
        <v>212.96033329113322</v>
      </c>
      <c r="AI127">
        <v>235.63068809388159</v>
      </c>
      <c r="AJ127">
        <v>221.05397033510963</v>
      </c>
      <c r="AK127">
        <v>7.446348096348622E-2</v>
      </c>
      <c r="AL127">
        <v>8.5749916247911687E-2</v>
      </c>
      <c r="AM127">
        <v>7.4029252199437096E-2</v>
      </c>
      <c r="AN127">
        <v>7.0267258064494298E-2</v>
      </c>
      <c r="AO127">
        <v>5.8837629937611408E-2</v>
      </c>
      <c r="AP127">
        <v>0.52422214048504456</v>
      </c>
      <c r="AQ127">
        <v>0.88637558518030868</v>
      </c>
      <c r="AR127">
        <v>133.52966472932252</v>
      </c>
      <c r="AS127">
        <v>117.5220817836707</v>
      </c>
      <c r="AT127">
        <v>126.14423405595531</v>
      </c>
      <c r="AU127">
        <v>137.85492863835307</v>
      </c>
      <c r="AV127">
        <v>157.00770210394654</v>
      </c>
      <c r="AW127">
        <v>0.15099997710948287</v>
      </c>
      <c r="AX127">
        <v>0.16694390913956103</v>
      </c>
      <c r="AY127">
        <v>0.19901591590392798</v>
      </c>
      <c r="AZ127">
        <v>0.17420063333168964</v>
      </c>
      <c r="BA127">
        <v>0.13571467538509777</v>
      </c>
    </row>
    <row r="128" spans="1:53" hidden="1" x14ac:dyDescent="0.3">
      <c r="A128">
        <v>12</v>
      </c>
      <c r="B128" t="s">
        <v>106</v>
      </c>
      <c r="C128" t="s">
        <v>9</v>
      </c>
      <c r="D128">
        <v>10</v>
      </c>
      <c r="E128">
        <v>4</v>
      </c>
      <c r="F128" t="s">
        <v>112</v>
      </c>
      <c r="G128" t="s">
        <v>11</v>
      </c>
      <c r="H128" t="s">
        <v>10</v>
      </c>
      <c r="I128">
        <v>199</v>
      </c>
      <c r="J128">
        <v>3.749143802451107</v>
      </c>
      <c r="K128">
        <v>1.8204679093959066</v>
      </c>
      <c r="L128">
        <v>4.5277777777777777</v>
      </c>
      <c r="M128">
        <v>3.9597222222222221</v>
      </c>
      <c r="N128">
        <v>4.8764999999999992</v>
      </c>
      <c r="O128">
        <v>52825</v>
      </c>
      <c r="P128">
        <v>29369</v>
      </c>
      <c r="Q128">
        <v>49.82948472149171</v>
      </c>
      <c r="R128">
        <v>28.741453532539886</v>
      </c>
      <c r="S128">
        <v>44.314163409640791</v>
      </c>
      <c r="T128">
        <v>56.769022219602761</v>
      </c>
      <c r="U128">
        <v>51.249756540933589</v>
      </c>
      <c r="V128">
        <v>3.7817409219675509</v>
      </c>
      <c r="W128">
        <v>2.986842105263158</v>
      </c>
      <c r="X128">
        <v>3.3535211267605636</v>
      </c>
      <c r="Y128">
        <v>4.3550429669832651</v>
      </c>
      <c r="Z128">
        <v>3.7770334928229663</v>
      </c>
      <c r="AA128">
        <v>2.9338049851952402E-2</v>
      </c>
      <c r="AB128">
        <v>2.5721233109948789E-2</v>
      </c>
      <c r="AC128">
        <v>2.7834787390740107E-2</v>
      </c>
      <c r="AD128">
        <v>2.9602794370509871E-2</v>
      </c>
      <c r="AE128">
        <v>2.9794809155779003E-2</v>
      </c>
      <c r="AF128">
        <v>141.41889165431746</v>
      </c>
      <c r="AG128">
        <v>138.59022316889127</v>
      </c>
      <c r="AH128">
        <v>137.69658763289701</v>
      </c>
      <c r="AI128">
        <v>156.33061744423779</v>
      </c>
      <c r="AJ128">
        <v>138.38740070546936</v>
      </c>
      <c r="AK128">
        <v>9.3929255730099373E-2</v>
      </c>
      <c r="AL128">
        <v>5.5323552631584803E-2</v>
      </c>
      <c r="AM128">
        <v>7.4448450704233782E-2</v>
      </c>
      <c r="AN128">
        <v>0.11308554952508613</v>
      </c>
      <c r="AO128">
        <v>9.6144856459322386E-2</v>
      </c>
      <c r="AP128">
        <v>2.6787069273954893</v>
      </c>
      <c r="AQ128">
        <v>1.7831302958603237</v>
      </c>
      <c r="AR128">
        <v>104.50755645350269</v>
      </c>
      <c r="AS128">
        <v>123.73616786299949</v>
      </c>
      <c r="AT128">
        <v>113.60813096196912</v>
      </c>
      <c r="AU128">
        <v>98.013493558996743</v>
      </c>
      <c r="AV128">
        <v>101.7227557141558</v>
      </c>
      <c r="AW128">
        <v>0.45595116876882208</v>
      </c>
      <c r="AX128">
        <v>0.10627392893848314</v>
      </c>
      <c r="AY128">
        <v>0.39854515861164103</v>
      </c>
      <c r="AZ128">
        <v>0.61526722591702576</v>
      </c>
      <c r="BA128">
        <v>0.58158917684247136</v>
      </c>
    </row>
    <row r="129" spans="1:53" hidden="1" x14ac:dyDescent="0.3">
      <c r="A129">
        <v>12</v>
      </c>
      <c r="B129" t="s">
        <v>106</v>
      </c>
      <c r="C129" t="s">
        <v>9</v>
      </c>
      <c r="D129">
        <v>10</v>
      </c>
      <c r="E129">
        <v>5</v>
      </c>
      <c r="F129" t="s">
        <v>137</v>
      </c>
      <c r="G129" t="s">
        <v>72</v>
      </c>
      <c r="H129" t="s">
        <v>72</v>
      </c>
      <c r="I129">
        <v>199</v>
      </c>
      <c r="J129">
        <v>0.82135869565217345</v>
      </c>
      <c r="K129">
        <v>2.6383333333333332</v>
      </c>
      <c r="L129">
        <v>0.19361111111111115</v>
      </c>
      <c r="M129">
        <v>0.16631944444444444</v>
      </c>
      <c r="N129">
        <v>0.18033333333333332</v>
      </c>
      <c r="O129">
        <v>12289</v>
      </c>
      <c r="P129">
        <v>15727</v>
      </c>
      <c r="Q129">
        <v>72.56159453723356</v>
      </c>
      <c r="R129">
        <v>82.418405564472991</v>
      </c>
      <c r="S129">
        <v>12.5</v>
      </c>
      <c r="T129">
        <v>12.700369913686806</v>
      </c>
      <c r="U129">
        <v>8.4285714285714288</v>
      </c>
      <c r="V129">
        <v>9.9917407878017794</v>
      </c>
      <c r="W129">
        <v>10.817415730337078</v>
      </c>
      <c r="X129">
        <v>2.2068965517241379</v>
      </c>
      <c r="Y129">
        <v>2.1458333333333335</v>
      </c>
      <c r="Z129">
        <v>2.1071428571428572</v>
      </c>
      <c r="AA129">
        <v>2.943514089401314E-2</v>
      </c>
      <c r="AB129">
        <v>3.029455941047051E-2</v>
      </c>
      <c r="AC129">
        <v>2.1810847701149414E-2</v>
      </c>
      <c r="AD129">
        <v>2.2056354166666667E-2</v>
      </c>
      <c r="AE129">
        <v>1.8683928571428567E-2</v>
      </c>
      <c r="AF129">
        <v>229.18580235978115</v>
      </c>
      <c r="AG129">
        <v>241.57810849082094</v>
      </c>
      <c r="AH129">
        <v>118.01944669092696</v>
      </c>
      <c r="AI129">
        <v>90.8063948863918</v>
      </c>
      <c r="AJ129">
        <v>127.32235159719889</v>
      </c>
      <c r="AK129">
        <v>0.25649012071156058</v>
      </c>
      <c r="AL129">
        <v>0.28083093398876352</v>
      </c>
      <c r="AM129">
        <v>2.8302586206877846E-2</v>
      </c>
      <c r="AN129">
        <v>2.5679166666539761E-2</v>
      </c>
      <c r="AO129">
        <v>2.1083928571507777E-2</v>
      </c>
      <c r="AP129">
        <v>6.8351231838281748E-2</v>
      </c>
      <c r="AQ129">
        <v>0.10226564528693845</v>
      </c>
      <c r="AR129">
        <v>104.04497481398434</v>
      </c>
      <c r="AS129">
        <v>94.725776676945728</v>
      </c>
      <c r="AT129">
        <v>187.95143807319377</v>
      </c>
      <c r="AU129">
        <v>164.34323188494827</v>
      </c>
      <c r="AV129">
        <v>228.02317088216915</v>
      </c>
      <c r="AW129">
        <v>9.2660815693454898E-2</v>
      </c>
      <c r="AX129">
        <v>0.41227388575997742</v>
      </c>
      <c r="AY129">
        <v>1.7833237369505865E-2</v>
      </c>
      <c r="AZ129">
        <v>1.6037955157376192E-2</v>
      </c>
      <c r="BA129">
        <v>9.8215368870705477E-3</v>
      </c>
    </row>
    <row r="130" spans="1:53" hidden="1" x14ac:dyDescent="0.3">
      <c r="A130">
        <v>12</v>
      </c>
      <c r="B130" t="s">
        <v>106</v>
      </c>
      <c r="C130" t="s">
        <v>9</v>
      </c>
      <c r="D130">
        <v>10</v>
      </c>
      <c r="E130">
        <v>6</v>
      </c>
      <c r="F130" t="s">
        <v>88</v>
      </c>
      <c r="G130" t="s">
        <v>82</v>
      </c>
      <c r="H130" t="s">
        <v>10</v>
      </c>
      <c r="I130">
        <v>199</v>
      </c>
      <c r="J130">
        <v>11.507627810974283</v>
      </c>
      <c r="K130">
        <v>12.233029960725998</v>
      </c>
      <c r="L130">
        <v>11.925277777777778</v>
      </c>
      <c r="M130">
        <v>10.693432203564312</v>
      </c>
      <c r="N130">
        <v>11.113</v>
      </c>
      <c r="O130">
        <v>165854</v>
      </c>
      <c r="P130">
        <v>145503</v>
      </c>
      <c r="Q130">
        <v>77.145311199359526</v>
      </c>
      <c r="R130">
        <v>74.725202611805614</v>
      </c>
      <c r="S130">
        <v>77.561264354208589</v>
      </c>
      <c r="T130">
        <v>78.774402481299035</v>
      </c>
      <c r="U130">
        <v>75.290161074164914</v>
      </c>
      <c r="V130">
        <v>6.032962932249772</v>
      </c>
      <c r="W130">
        <v>6.2565934065934066</v>
      </c>
      <c r="X130">
        <v>6.0711770157553291</v>
      </c>
      <c r="Y130">
        <v>6.2983223924142964</v>
      </c>
      <c r="Z130">
        <v>5.5158421345191773</v>
      </c>
      <c r="AA130">
        <v>3.3331759731036713E-2</v>
      </c>
      <c r="AB130">
        <v>3.2784589552738587E-2</v>
      </c>
      <c r="AC130">
        <v>3.3657353512765671E-2</v>
      </c>
      <c r="AD130">
        <v>3.2792585623737575E-2</v>
      </c>
      <c r="AE130">
        <v>3.3397544992768528E-2</v>
      </c>
      <c r="AF130">
        <v>212.6126061087933</v>
      </c>
      <c r="AG130">
        <v>217.89230812812798</v>
      </c>
      <c r="AH130">
        <v>213.13917125132278</v>
      </c>
      <c r="AI130">
        <v>223.79583097737975</v>
      </c>
      <c r="AJ130">
        <v>199.80824979230511</v>
      </c>
      <c r="AK130">
        <v>0.18299112073969517</v>
      </c>
      <c r="AL130">
        <v>0.18728601648351667</v>
      </c>
      <c r="AM130">
        <v>0.18278800741427512</v>
      </c>
      <c r="AN130">
        <v>0.19021041210794482</v>
      </c>
      <c r="AO130">
        <v>0.16601533259219325</v>
      </c>
      <c r="AP130">
        <v>0.90844214684981217</v>
      </c>
      <c r="AQ130">
        <v>1.0075604808366225</v>
      </c>
      <c r="AR130">
        <v>73.882979549088788</v>
      </c>
      <c r="AS130">
        <v>78.511047663874493</v>
      </c>
      <c r="AT130">
        <v>73.115594170103577</v>
      </c>
      <c r="AU130">
        <v>75.427749417658248</v>
      </c>
      <c r="AV130">
        <v>73.867602361789793</v>
      </c>
      <c r="AW130">
        <v>1.4380703883520471</v>
      </c>
      <c r="AX130">
        <v>1.099595117900386</v>
      </c>
      <c r="AY130">
        <v>1.4998852844920274</v>
      </c>
      <c r="AZ130">
        <v>1.5241331010095727</v>
      </c>
      <c r="BA130">
        <v>1.500449321601323</v>
      </c>
    </row>
    <row r="131" spans="1:53" hidden="1" x14ac:dyDescent="0.3">
      <c r="A131">
        <v>12</v>
      </c>
      <c r="B131" t="s">
        <v>106</v>
      </c>
      <c r="C131" t="s">
        <v>9</v>
      </c>
      <c r="D131">
        <v>10</v>
      </c>
      <c r="E131">
        <v>7</v>
      </c>
      <c r="F131" t="s">
        <v>89</v>
      </c>
      <c r="G131" t="s">
        <v>72</v>
      </c>
      <c r="H131" t="s">
        <v>10</v>
      </c>
      <c r="I131">
        <v>199</v>
      </c>
      <c r="J131">
        <v>3.8768115942028987E-3</v>
      </c>
      <c r="K131">
        <v>0</v>
      </c>
      <c r="L131">
        <v>1.1111111111111111E-3</v>
      </c>
      <c r="M131">
        <v>6.6666666666666671E-3</v>
      </c>
      <c r="N131">
        <v>8.5000000000000006E-3</v>
      </c>
      <c r="O131">
        <v>87</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65535</v>
      </c>
      <c r="AQ131">
        <v>0</v>
      </c>
      <c r="AR131">
        <v>0</v>
      </c>
      <c r="AS131">
        <v>0</v>
      </c>
      <c r="AT131">
        <v>0</v>
      </c>
      <c r="AU131">
        <v>0</v>
      </c>
      <c r="AV131">
        <v>0</v>
      </c>
      <c r="AW131">
        <v>0</v>
      </c>
      <c r="AX131">
        <v>1.500449321601323</v>
      </c>
      <c r="AY131">
        <v>1.500449321601323</v>
      </c>
      <c r="AZ131">
        <v>1.500449321601323</v>
      </c>
      <c r="BA131">
        <v>1.500449321601323</v>
      </c>
    </row>
    <row r="132" spans="1:53" hidden="1" x14ac:dyDescent="0.3">
      <c r="A132">
        <v>12</v>
      </c>
      <c r="B132" t="s">
        <v>106</v>
      </c>
      <c r="C132" t="s">
        <v>9</v>
      </c>
      <c r="D132">
        <v>10</v>
      </c>
      <c r="E132">
        <v>8</v>
      </c>
      <c r="F132" t="s">
        <v>113</v>
      </c>
      <c r="G132" t="s">
        <v>11</v>
      </c>
      <c r="H132" t="s">
        <v>10</v>
      </c>
      <c r="I132">
        <v>199</v>
      </c>
      <c r="J132">
        <v>8.7296601436684238</v>
      </c>
      <c r="K132">
        <v>5.0154783899840139</v>
      </c>
      <c r="L132">
        <v>8.1373208917835669</v>
      </c>
      <c r="M132">
        <v>10.911944444444444</v>
      </c>
      <c r="N132">
        <v>11.278744189420319</v>
      </c>
      <c r="O132">
        <v>121769</v>
      </c>
      <c r="P132">
        <v>93058</v>
      </c>
      <c r="Q132">
        <v>71.19370213677503</v>
      </c>
      <c r="R132">
        <v>46.307228125409942</v>
      </c>
      <c r="S132">
        <v>68.15175893100627</v>
      </c>
      <c r="T132">
        <v>74.626617528886925</v>
      </c>
      <c r="U132">
        <v>78.239190108035956</v>
      </c>
      <c r="V132">
        <v>5.463394586978219</v>
      </c>
      <c r="W132">
        <v>3.4238603297769155</v>
      </c>
      <c r="X132">
        <v>4.9561229548834902</v>
      </c>
      <c r="Y132">
        <v>5.9304118035674964</v>
      </c>
      <c r="Z132">
        <v>6.448526359485264</v>
      </c>
      <c r="AA132">
        <v>3.1914806630765527E-2</v>
      </c>
      <c r="AB132">
        <v>2.6978813026263936E-2</v>
      </c>
      <c r="AC132">
        <v>3.1678131686458583E-2</v>
      </c>
      <c r="AD132">
        <v>3.2147998552454801E-2</v>
      </c>
      <c r="AE132">
        <v>3.2816676548825661E-2</v>
      </c>
      <c r="AF132">
        <v>206.41379266960467</v>
      </c>
      <c r="AG132">
        <v>164.28409544723306</v>
      </c>
      <c r="AH132">
        <v>189.6301530931876</v>
      </c>
      <c r="AI132">
        <v>223.40796727558501</v>
      </c>
      <c r="AJ132">
        <v>228.59371930935845</v>
      </c>
      <c r="AK132">
        <v>0.15783333822579687</v>
      </c>
      <c r="AL132">
        <v>7.5205092143542554E-2</v>
      </c>
      <c r="AM132">
        <v>0.13902894149727155</v>
      </c>
      <c r="AN132">
        <v>0.17285628716141146</v>
      </c>
      <c r="AO132">
        <v>0.19539554794520325</v>
      </c>
      <c r="AP132">
        <v>2.2487873164689818</v>
      </c>
      <c r="AQ132">
        <v>1.6895675529562553</v>
      </c>
      <c r="AR132">
        <v>82.959721675650542</v>
      </c>
      <c r="AS132">
        <v>119.28228710506298</v>
      </c>
      <c r="AT132">
        <v>85.961281804316442</v>
      </c>
      <c r="AU132">
        <v>79.161854067860673</v>
      </c>
      <c r="AV132">
        <v>75.65613302275861</v>
      </c>
      <c r="AW132">
        <v>0.99882435974459871</v>
      </c>
      <c r="AX132">
        <v>0.28704357548382259</v>
      </c>
      <c r="AY132">
        <v>1.1213781019680451</v>
      </c>
      <c r="AZ132">
        <v>1.2621378274519455</v>
      </c>
      <c r="BA132">
        <v>1.3388315274205922</v>
      </c>
    </row>
    <row r="133" spans="1:53" hidden="1" x14ac:dyDescent="0.3">
      <c r="A133">
        <v>12</v>
      </c>
      <c r="B133" t="s">
        <v>106</v>
      </c>
      <c r="C133" t="s">
        <v>9</v>
      </c>
      <c r="D133">
        <v>10</v>
      </c>
      <c r="E133">
        <v>9</v>
      </c>
      <c r="F133" t="s">
        <v>114</v>
      </c>
      <c r="G133" t="s">
        <v>11</v>
      </c>
      <c r="H133" t="s">
        <v>10</v>
      </c>
      <c r="I133">
        <v>199</v>
      </c>
      <c r="J133">
        <v>8.1260660811076697</v>
      </c>
      <c r="K133">
        <v>8.7053116329677671</v>
      </c>
      <c r="L133">
        <v>7.5347222222222214</v>
      </c>
      <c r="M133">
        <v>8.6042627409613637</v>
      </c>
      <c r="N133">
        <v>7.5667480577136512</v>
      </c>
      <c r="O133">
        <v>120084</v>
      </c>
      <c r="P133">
        <v>95634</v>
      </c>
      <c r="Q133">
        <v>72.072167123865796</v>
      </c>
      <c r="R133">
        <v>73.065420560747668</v>
      </c>
      <c r="S133">
        <v>75.101505021827393</v>
      </c>
      <c r="T133">
        <v>72.135855035151991</v>
      </c>
      <c r="U133">
        <v>71.989206116533964</v>
      </c>
      <c r="V133">
        <v>6.0056518462697817</v>
      </c>
      <c r="W133">
        <v>6.0417310664605877</v>
      </c>
      <c r="X133">
        <v>6.443425877422734</v>
      </c>
      <c r="Y133">
        <v>6.0860484544695073</v>
      </c>
      <c r="Z133">
        <v>6.0478589420654911</v>
      </c>
      <c r="AA133">
        <v>3.0536576393375842E-2</v>
      </c>
      <c r="AB133">
        <v>3.0589872758232863E-2</v>
      </c>
      <c r="AC133">
        <v>3.0573978060972808E-2</v>
      </c>
      <c r="AD133">
        <v>3.070007978891269E-2</v>
      </c>
      <c r="AE133">
        <v>3.0391828992498995E-2</v>
      </c>
      <c r="AF133">
        <v>200.12626943890712</v>
      </c>
      <c r="AG133">
        <v>200.47822983069685</v>
      </c>
      <c r="AH133">
        <v>208.89335467330753</v>
      </c>
      <c r="AI133">
        <v>209.25560799318447</v>
      </c>
      <c r="AJ133">
        <v>200.66895947311974</v>
      </c>
      <c r="AK133">
        <v>0.16587521037427522</v>
      </c>
      <c r="AL133">
        <v>0.16734045595053695</v>
      </c>
      <c r="AM133">
        <v>0.1807121398637932</v>
      </c>
      <c r="AN133">
        <v>0.16807832080199703</v>
      </c>
      <c r="AO133">
        <v>0.16540940386229686</v>
      </c>
      <c r="AP133">
        <v>0.86921047479308178</v>
      </c>
      <c r="AQ133">
        <v>0.98527053651434304</v>
      </c>
      <c r="AR133">
        <v>87.120275562837904</v>
      </c>
      <c r="AS133">
        <v>86.31649253153256</v>
      </c>
      <c r="AT133">
        <v>83.742840471466224</v>
      </c>
      <c r="AU133">
        <v>86.224113879817978</v>
      </c>
      <c r="AV133">
        <v>88.455556352458871</v>
      </c>
      <c r="AW133">
        <v>0.95199858034795992</v>
      </c>
      <c r="AX133">
        <v>0.79226728759441833</v>
      </c>
      <c r="AY133">
        <v>1.0613412428923077</v>
      </c>
      <c r="AZ133">
        <v>0.99807068850242986</v>
      </c>
      <c r="BA133">
        <v>0.99317215684526061</v>
      </c>
    </row>
    <row r="134" spans="1:53" hidden="1" x14ac:dyDescent="0.3">
      <c r="A134">
        <v>12</v>
      </c>
      <c r="B134" t="s">
        <v>106</v>
      </c>
      <c r="C134" t="s">
        <v>9</v>
      </c>
      <c r="D134">
        <v>10</v>
      </c>
      <c r="E134">
        <v>10</v>
      </c>
      <c r="F134" t="s">
        <v>95</v>
      </c>
      <c r="G134" t="s">
        <v>72</v>
      </c>
      <c r="H134" t="s">
        <v>10</v>
      </c>
      <c r="I134">
        <v>199</v>
      </c>
      <c r="J134">
        <v>3.3348335558130753</v>
      </c>
      <c r="K134">
        <v>2.6590216986777757</v>
      </c>
      <c r="L134">
        <v>2.3894187595129375</v>
      </c>
      <c r="M134">
        <v>2.7589770613149667</v>
      </c>
      <c r="N134">
        <v>5.9713333333333338</v>
      </c>
      <c r="O134">
        <v>51121</v>
      </c>
      <c r="P134">
        <v>29619</v>
      </c>
      <c r="Q134">
        <v>52.058141169853769</v>
      </c>
      <c r="R134">
        <v>47.217982516997367</v>
      </c>
      <c r="S134">
        <v>50.574236937403008</v>
      </c>
      <c r="T134">
        <v>51.307884277659674</v>
      </c>
      <c r="U134">
        <v>51.098156182212584</v>
      </c>
      <c r="V134">
        <v>3.7501899214991137</v>
      </c>
      <c r="W134">
        <v>3.776914539400666</v>
      </c>
      <c r="X134">
        <v>3.6779533483822422</v>
      </c>
      <c r="Y134">
        <v>3.7155287817938421</v>
      </c>
      <c r="Z134">
        <v>3.671699951290794</v>
      </c>
      <c r="AA134">
        <v>2.6644758242964268E-2</v>
      </c>
      <c r="AB134">
        <v>2.4859521531726464E-2</v>
      </c>
      <c r="AC134">
        <v>2.4054064954405121E-2</v>
      </c>
      <c r="AD134">
        <v>2.4275434141554777E-2</v>
      </c>
      <c r="AE134">
        <v>2.7473048997447829E-2</v>
      </c>
      <c r="AF134">
        <v>189.02061466499859</v>
      </c>
      <c r="AG134">
        <v>215.28930025002506</v>
      </c>
      <c r="AH134">
        <v>204.83152187752933</v>
      </c>
      <c r="AI134">
        <v>201.51116107307581</v>
      </c>
      <c r="AJ134">
        <v>176.99645731661636</v>
      </c>
      <c r="AK134">
        <v>8.0177203089383781E-2</v>
      </c>
      <c r="AL134">
        <v>7.2361265260829255E-2</v>
      </c>
      <c r="AM134">
        <v>6.9056734386766683E-2</v>
      </c>
      <c r="AN134">
        <v>7.0061512717536398E-2</v>
      </c>
      <c r="AO134">
        <v>8.1385752557208701E-2</v>
      </c>
      <c r="AP134">
        <v>2.245688080056901</v>
      </c>
      <c r="AQ134">
        <v>1.08217576140231</v>
      </c>
      <c r="AR134">
        <v>115.41625952813054</v>
      </c>
      <c r="AS134">
        <v>122.94506043379695</v>
      </c>
      <c r="AT134">
        <v>125.1843477379289</v>
      </c>
      <c r="AU134">
        <v>129.01398002591256</v>
      </c>
      <c r="AV134">
        <v>113.64016979807589</v>
      </c>
      <c r="AW134">
        <v>0.46339943583318927</v>
      </c>
      <c r="AX134">
        <v>0.25103258394581152</v>
      </c>
      <c r="AY134">
        <v>0.36941187405951464</v>
      </c>
      <c r="AZ134">
        <v>0.41564614502389208</v>
      </c>
      <c r="BA134">
        <v>0.57168206713552394</v>
      </c>
    </row>
    <row r="135" spans="1:53" hidden="1" x14ac:dyDescent="0.3">
      <c r="A135">
        <v>12</v>
      </c>
      <c r="B135" t="s">
        <v>106</v>
      </c>
      <c r="C135" t="s">
        <v>9</v>
      </c>
      <c r="D135">
        <v>10</v>
      </c>
      <c r="E135">
        <v>11</v>
      </c>
      <c r="F135" t="s">
        <v>138</v>
      </c>
      <c r="G135" t="s">
        <v>72</v>
      </c>
      <c r="H135" t="s">
        <v>10</v>
      </c>
      <c r="I135">
        <v>199</v>
      </c>
      <c r="J135">
        <v>7.1545477261369308E-3</v>
      </c>
      <c r="K135">
        <v>1.1111111111111111E-3</v>
      </c>
      <c r="L135">
        <v>3.0555555555555557E-3</v>
      </c>
      <c r="M135">
        <v>1.1111111111111112E-2</v>
      </c>
      <c r="N135">
        <v>1.457758620689655E-2</v>
      </c>
      <c r="O135">
        <v>149</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13.119827586206895</v>
      </c>
      <c r="AQ135">
        <v>0</v>
      </c>
      <c r="AR135">
        <v>0</v>
      </c>
      <c r="AS135">
        <v>0</v>
      </c>
      <c r="AT135">
        <v>0</v>
      </c>
      <c r="AU135">
        <v>0</v>
      </c>
      <c r="AV135">
        <v>0</v>
      </c>
      <c r="AW135">
        <v>0</v>
      </c>
      <c r="AX135">
        <v>0.57168206713552394</v>
      </c>
      <c r="AY135">
        <v>0.57168206713552394</v>
      </c>
      <c r="AZ135">
        <v>0.57168206713552394</v>
      </c>
      <c r="BA135">
        <v>0.57168206713552394</v>
      </c>
    </row>
    <row r="136" spans="1:53" hidden="1" x14ac:dyDescent="0.3">
      <c r="A136">
        <v>12</v>
      </c>
      <c r="B136" t="s">
        <v>106</v>
      </c>
      <c r="C136" t="s">
        <v>9</v>
      </c>
      <c r="D136">
        <v>10</v>
      </c>
      <c r="E136">
        <v>12</v>
      </c>
      <c r="F136" t="s">
        <v>115</v>
      </c>
      <c r="G136" t="s">
        <v>11</v>
      </c>
      <c r="H136" t="s">
        <v>72</v>
      </c>
      <c r="I136">
        <v>199</v>
      </c>
      <c r="J136">
        <v>5.4805797101449274</v>
      </c>
      <c r="K136">
        <v>4.6077777777777769</v>
      </c>
      <c r="L136">
        <v>2.499166666666667</v>
      </c>
      <c r="M136">
        <v>6.3969444444444443</v>
      </c>
      <c r="N136">
        <v>9.0060000000000002</v>
      </c>
      <c r="O136">
        <v>76638</v>
      </c>
      <c r="P136">
        <v>52447</v>
      </c>
      <c r="Q136">
        <v>57.608110631473728</v>
      </c>
      <c r="R136">
        <v>53.753127606338616</v>
      </c>
      <c r="S136">
        <v>41.727968773457441</v>
      </c>
      <c r="T136">
        <v>43.79004076878276</v>
      </c>
      <c r="U136">
        <v>65.342972427706798</v>
      </c>
      <c r="V136">
        <v>3.966646498260475</v>
      </c>
      <c r="W136">
        <v>3.903694730466384</v>
      </c>
      <c r="X136">
        <v>3.057755775577558</v>
      </c>
      <c r="Y136">
        <v>3.1188375713544367</v>
      </c>
      <c r="Z136">
        <v>4.3441340782122904</v>
      </c>
      <c r="AA136">
        <v>3.1715338974879111E-2</v>
      </c>
      <c r="AB136">
        <v>3.1807949596308997E-2</v>
      </c>
      <c r="AC136">
        <v>2.9332241614423948E-2</v>
      </c>
      <c r="AD136">
        <v>2.9923506839877836E-2</v>
      </c>
      <c r="AE136">
        <v>3.2375423871272298E-2</v>
      </c>
      <c r="AF136">
        <v>154.21340807049731</v>
      </c>
      <c r="AG136">
        <v>143.2224330467352</v>
      </c>
      <c r="AH136">
        <v>129.56561641814383</v>
      </c>
      <c r="AI136">
        <v>127.58423200562709</v>
      </c>
      <c r="AJ136">
        <v>166.43376310250778</v>
      </c>
      <c r="AK136">
        <v>0.10783018075934926</v>
      </c>
      <c r="AL136">
        <v>0.10646717141126519</v>
      </c>
      <c r="AM136">
        <v>6.7939328932895018E-2</v>
      </c>
      <c r="AN136">
        <v>7.2634924753509328E-2</v>
      </c>
      <c r="AO136">
        <v>0.12207343016761069</v>
      </c>
      <c r="AP136">
        <v>1.9545213407282378</v>
      </c>
      <c r="AQ136">
        <v>1.2156124738684322</v>
      </c>
      <c r="AR136">
        <v>93.426604864590118</v>
      </c>
      <c r="AS136">
        <v>96.460013453322233</v>
      </c>
      <c r="AT136">
        <v>112.48868818736022</v>
      </c>
      <c r="AU136">
        <v>108.16783204637078</v>
      </c>
      <c r="AV136">
        <v>85.82627191496556</v>
      </c>
      <c r="AW136">
        <v>0.83375016112054756</v>
      </c>
      <c r="AX136">
        <v>0.68961032088098695</v>
      </c>
      <c r="AY136">
        <v>0.50745300669046645</v>
      </c>
      <c r="AZ136">
        <v>0.53619895268407347</v>
      </c>
      <c r="BA136">
        <v>1.2436936567690926</v>
      </c>
    </row>
    <row r="137" spans="1:53" hidden="1" x14ac:dyDescent="0.3">
      <c r="A137">
        <v>12</v>
      </c>
      <c r="B137" t="s">
        <v>106</v>
      </c>
      <c r="C137" t="s">
        <v>9</v>
      </c>
      <c r="D137">
        <v>10</v>
      </c>
      <c r="E137">
        <v>13</v>
      </c>
      <c r="F137" t="s">
        <v>96</v>
      </c>
      <c r="G137" t="s">
        <v>11</v>
      </c>
      <c r="H137" t="s">
        <v>10</v>
      </c>
      <c r="I137">
        <v>199</v>
      </c>
      <c r="J137">
        <v>3.6528615942028986</v>
      </c>
      <c r="K137">
        <v>4.3308333333333326</v>
      </c>
      <c r="L137">
        <v>4.1651361111111109</v>
      </c>
      <c r="M137">
        <v>2.9747222222222223</v>
      </c>
      <c r="N137">
        <v>3.0383333333333331</v>
      </c>
      <c r="O137">
        <v>50965</v>
      </c>
      <c r="P137">
        <v>21823</v>
      </c>
      <c r="Q137">
        <v>39.274016484900834</v>
      </c>
      <c r="R137">
        <v>41.862348178137651</v>
      </c>
      <c r="S137">
        <v>46.033570935847322</v>
      </c>
      <c r="T137">
        <v>36.460363872644578</v>
      </c>
      <c r="U137">
        <v>32.546161321671526</v>
      </c>
      <c r="V137">
        <v>2.9915010281014394</v>
      </c>
      <c r="W137">
        <v>3.321199143468951</v>
      </c>
      <c r="X137">
        <v>3.1714851485148516</v>
      </c>
      <c r="Y137">
        <v>2.8144200626959246</v>
      </c>
      <c r="Z137">
        <v>2.7495894909688015</v>
      </c>
      <c r="AA137">
        <v>2.8605200437078291E-2</v>
      </c>
      <c r="AB137">
        <v>3.0362660279269732E-2</v>
      </c>
      <c r="AC137">
        <v>2.993922041912991E-2</v>
      </c>
      <c r="AD137">
        <v>2.7228549121287134E-2</v>
      </c>
      <c r="AE137">
        <v>2.7156056105338704E-2</v>
      </c>
      <c r="AF137">
        <v>132.87057368596615</v>
      </c>
      <c r="AG137">
        <v>146.4203578208753</v>
      </c>
      <c r="AH137">
        <v>139.64198551435382</v>
      </c>
      <c r="AI137">
        <v>125.94985274113037</v>
      </c>
      <c r="AJ137">
        <v>122.17362966984739</v>
      </c>
      <c r="AK137">
        <v>6.3697587388620774E-2</v>
      </c>
      <c r="AL137">
        <v>7.9062526766589966E-2</v>
      </c>
      <c r="AM137">
        <v>7.2617920792077295E-2</v>
      </c>
      <c r="AN137">
        <v>5.4223040752356691E-2</v>
      </c>
      <c r="AO137">
        <v>5.2922290640390425E-2</v>
      </c>
      <c r="AP137">
        <v>0.70155859149509336</v>
      </c>
      <c r="AQ137">
        <v>0.77745665826430055</v>
      </c>
      <c r="AR137">
        <v>112.51378025389481</v>
      </c>
      <c r="AS137">
        <v>101.68192888063518</v>
      </c>
      <c r="AT137">
        <v>104.72197851140663</v>
      </c>
      <c r="AU137">
        <v>119.90122956774323</v>
      </c>
      <c r="AV137">
        <v>119.11347454178539</v>
      </c>
      <c r="AW137">
        <v>0.42961180298094592</v>
      </c>
      <c r="AX137">
        <v>0.26512174680146511</v>
      </c>
      <c r="AY137">
        <v>0.70196937856666464</v>
      </c>
      <c r="AZ137">
        <v>0.44369851784526931</v>
      </c>
      <c r="BA137">
        <v>0.33871546082572163</v>
      </c>
    </row>
    <row r="138" spans="1:53" hidden="1" x14ac:dyDescent="0.3">
      <c r="A138">
        <v>12</v>
      </c>
      <c r="B138" t="s">
        <v>106</v>
      </c>
      <c r="C138" t="s">
        <v>9</v>
      </c>
      <c r="D138">
        <v>10</v>
      </c>
      <c r="E138">
        <v>14</v>
      </c>
      <c r="F138" t="s">
        <v>97</v>
      </c>
      <c r="G138" t="s">
        <v>11</v>
      </c>
      <c r="H138" t="s">
        <v>10</v>
      </c>
      <c r="I138">
        <v>199</v>
      </c>
      <c r="J138">
        <v>2.5218840579710156</v>
      </c>
      <c r="K138">
        <v>3.0400000000000005</v>
      </c>
      <c r="L138">
        <v>2.3383333333333334</v>
      </c>
      <c r="M138">
        <v>2.2919444444444443</v>
      </c>
      <c r="N138">
        <v>2.3963333333333336</v>
      </c>
      <c r="O138">
        <v>37330</v>
      </c>
      <c r="P138">
        <v>17875</v>
      </c>
      <c r="Q138">
        <v>42.113323124042878</v>
      </c>
      <c r="R138">
        <v>41.006632852126415</v>
      </c>
      <c r="S138">
        <v>46.364230374311582</v>
      </c>
      <c r="T138">
        <v>42.599771949828963</v>
      </c>
      <c r="U138">
        <v>40.976020193521244</v>
      </c>
      <c r="V138">
        <v>3.2253699025622518</v>
      </c>
      <c r="W138">
        <v>3.2639751552795033</v>
      </c>
      <c r="X138">
        <v>3.3313212608987257</v>
      </c>
      <c r="Y138">
        <v>3.2290406222990491</v>
      </c>
      <c r="Z138">
        <v>3.227837613918807</v>
      </c>
      <c r="AA138">
        <v>2.730656305524683E-2</v>
      </c>
      <c r="AB138">
        <v>2.6751486225804155E-2</v>
      </c>
      <c r="AC138">
        <v>2.7540272431244777E-2</v>
      </c>
      <c r="AD138">
        <v>2.679161123294296E-2</v>
      </c>
      <c r="AE138">
        <v>2.8034751929006282E-2</v>
      </c>
      <c r="AF138">
        <v>151.36703375597762</v>
      </c>
      <c r="AG138">
        <v>158.46822172631968</v>
      </c>
      <c r="AH138">
        <v>151.42316717630047</v>
      </c>
      <c r="AI138">
        <v>157.18636416263774</v>
      </c>
      <c r="AJ138">
        <v>143.67905238682272</v>
      </c>
      <c r="AK138">
        <v>6.9751001443514649E-2</v>
      </c>
      <c r="AL138">
        <v>6.8668478260866958E-2</v>
      </c>
      <c r="AM138">
        <v>7.3890140845064331E-2</v>
      </c>
      <c r="AN138">
        <v>6.8781719965417154E-2</v>
      </c>
      <c r="AO138">
        <v>7.1988442419212151E-2</v>
      </c>
      <c r="AP138">
        <v>0.78826754385964914</v>
      </c>
      <c r="AQ138">
        <v>0.99925347056132208</v>
      </c>
      <c r="AR138">
        <v>121.12937695145882</v>
      </c>
      <c r="AS138">
        <v>125.41963628233057</v>
      </c>
      <c r="AT138">
        <v>115.57606877008297</v>
      </c>
      <c r="AU138">
        <v>124.15103981613048</v>
      </c>
      <c r="AV138">
        <v>116.55060073108062</v>
      </c>
      <c r="AW138">
        <v>0.32547417445379923</v>
      </c>
      <c r="AX138">
        <v>0.27035258174681243</v>
      </c>
      <c r="AY138">
        <v>0.41532630385439528</v>
      </c>
      <c r="AZ138">
        <v>0.32230485690994515</v>
      </c>
      <c r="BA138">
        <v>0.33578994605675022</v>
      </c>
    </row>
    <row r="139" spans="1:53" hidden="1" x14ac:dyDescent="0.3">
      <c r="A139">
        <v>12</v>
      </c>
      <c r="B139" t="s">
        <v>106</v>
      </c>
      <c r="C139" t="s">
        <v>9</v>
      </c>
      <c r="D139">
        <v>10</v>
      </c>
      <c r="E139">
        <v>15</v>
      </c>
      <c r="F139" t="s">
        <v>123</v>
      </c>
      <c r="G139" t="s">
        <v>11</v>
      </c>
      <c r="H139" t="s">
        <v>10</v>
      </c>
      <c r="I139">
        <v>199</v>
      </c>
      <c r="J139">
        <v>0.65267713280178552</v>
      </c>
      <c r="K139">
        <v>1.0441849025672061</v>
      </c>
      <c r="L139">
        <v>0.49690759637188203</v>
      </c>
      <c r="M139">
        <v>0.47944762124553392</v>
      </c>
      <c r="N139">
        <v>0.57766666666666677</v>
      </c>
      <c r="O139">
        <v>11194</v>
      </c>
      <c r="P139">
        <v>5988</v>
      </c>
      <c r="Q139">
        <v>46.744730679156909</v>
      </c>
      <c r="R139">
        <v>45.852235904082953</v>
      </c>
      <c r="S139">
        <v>53.291629431039624</v>
      </c>
      <c r="T139">
        <v>56.718192627824017</v>
      </c>
      <c r="U139">
        <v>44.599135861737878</v>
      </c>
      <c r="V139">
        <v>3.352743561030235</v>
      </c>
      <c r="W139">
        <v>3.4766584766584767</v>
      </c>
      <c r="X139">
        <v>3.4206500956022943</v>
      </c>
      <c r="Y139">
        <v>3.2972350230414746</v>
      </c>
      <c r="Z139">
        <v>3.1924398625429555</v>
      </c>
      <c r="AA139">
        <v>2.1186658085193127E-2</v>
      </c>
      <c r="AB139">
        <v>2.1668386407136409E-2</v>
      </c>
      <c r="AC139">
        <v>2.2323481100639319E-2</v>
      </c>
      <c r="AD139">
        <v>1.9804959178686129E-2</v>
      </c>
      <c r="AE139">
        <v>1.9827685389734347E-2</v>
      </c>
      <c r="AF139">
        <v>205.22366032616105</v>
      </c>
      <c r="AG139">
        <v>199.86648124964159</v>
      </c>
      <c r="AH139">
        <v>196.76530739787435</v>
      </c>
      <c r="AI139">
        <v>216.70279745130725</v>
      </c>
      <c r="AJ139">
        <v>214.26014721343913</v>
      </c>
      <c r="AK139">
        <v>5.5232278835386076E-2</v>
      </c>
      <c r="AL139">
        <v>5.6828132678134587E-2</v>
      </c>
      <c r="AM139">
        <v>5.8441586998078297E-2</v>
      </c>
      <c r="AN139">
        <v>5.1216474654393516E-2</v>
      </c>
      <c r="AO139">
        <v>4.8892783505162851E-2</v>
      </c>
      <c r="AP139">
        <v>0.55322258083451537</v>
      </c>
      <c r="AQ139">
        <v>0.97267090649698307</v>
      </c>
      <c r="AR139">
        <v>144.84441268380519</v>
      </c>
      <c r="AS139">
        <v>136.20374038548758</v>
      </c>
      <c r="AT139">
        <v>132.56531939401981</v>
      </c>
      <c r="AU139">
        <v>153.72794349945246</v>
      </c>
      <c r="AV139">
        <v>156.89316226226208</v>
      </c>
      <c r="AW139">
        <v>0.10477411743036737</v>
      </c>
      <c r="AX139">
        <v>0.11336552997946565</v>
      </c>
      <c r="AY139">
        <v>0.16008940763842885</v>
      </c>
      <c r="AZ139">
        <v>0.12272883955088992</v>
      </c>
      <c r="BA139">
        <v>8.2687519417181998E-2</v>
      </c>
    </row>
    <row r="140" spans="1:53" hidden="1" x14ac:dyDescent="0.3">
      <c r="A140">
        <v>12</v>
      </c>
      <c r="B140" t="s">
        <v>106</v>
      </c>
      <c r="C140" t="s">
        <v>9</v>
      </c>
      <c r="D140">
        <v>10</v>
      </c>
      <c r="E140">
        <v>16</v>
      </c>
      <c r="F140" t="s">
        <v>102</v>
      </c>
      <c r="G140" t="s">
        <v>72</v>
      </c>
      <c r="H140" t="s">
        <v>10</v>
      </c>
      <c r="I140">
        <v>199</v>
      </c>
      <c r="J140">
        <v>0.94559002542808079</v>
      </c>
      <c r="K140">
        <v>1.3708333333333333</v>
      </c>
      <c r="L140">
        <v>0.85349999999999993</v>
      </c>
      <c r="M140">
        <v>0.73459509747431095</v>
      </c>
      <c r="N140">
        <v>0.79899999999999993</v>
      </c>
      <c r="O140">
        <v>14246</v>
      </c>
      <c r="P140">
        <v>4935</v>
      </c>
      <c r="Q140">
        <v>23.310188465353548</v>
      </c>
      <c r="R140">
        <v>27.983487615711784</v>
      </c>
      <c r="S140">
        <v>17.782538832351367</v>
      </c>
      <c r="T140">
        <v>17.922411029176018</v>
      </c>
      <c r="U140">
        <v>15.997366688610928</v>
      </c>
      <c r="V140">
        <v>2.5398867730313945</v>
      </c>
      <c r="W140">
        <v>2.4966517857142856</v>
      </c>
      <c r="X140">
        <v>2.354609929078014</v>
      </c>
      <c r="Y140">
        <v>2.4304347826086956</v>
      </c>
      <c r="Z140">
        <v>2.3940886699507389</v>
      </c>
      <c r="AA140">
        <v>2.8139679993478214E-2</v>
      </c>
      <c r="AB140">
        <v>2.8832007157029459E-2</v>
      </c>
      <c r="AC140">
        <v>2.5608368794326243E-2</v>
      </c>
      <c r="AD140">
        <v>2.6738268115942033E-2</v>
      </c>
      <c r="AE140">
        <v>2.6423251231527094E-2</v>
      </c>
      <c r="AF140">
        <v>97.833734882221265</v>
      </c>
      <c r="AG140">
        <v>91.001510713989362</v>
      </c>
      <c r="AH140">
        <v>102.15512918117209</v>
      </c>
      <c r="AI140">
        <v>95.717776387386891</v>
      </c>
      <c r="AJ140">
        <v>110.12279283292625</v>
      </c>
      <c r="AK140">
        <v>4.8577637673692733E-2</v>
      </c>
      <c r="AL140">
        <v>4.8102790178564711E-2</v>
      </c>
      <c r="AM140">
        <v>3.7984042553202375E-2</v>
      </c>
      <c r="AN140">
        <v>4.1301739130457184E-2</v>
      </c>
      <c r="AO140">
        <v>4.0459852216694965E-2</v>
      </c>
      <c r="AP140">
        <v>0.58285714285714285</v>
      </c>
      <c r="AQ140">
        <v>0.57167165538111653</v>
      </c>
      <c r="AR140">
        <v>120.43258063888342</v>
      </c>
      <c r="AS140">
        <v>109.01647945708666</v>
      </c>
      <c r="AT140">
        <v>143.64573213613863</v>
      </c>
      <c r="AU140">
        <v>128.78279019032007</v>
      </c>
      <c r="AV140">
        <v>147.95017634567245</v>
      </c>
      <c r="AW140">
        <v>0.11389253057438536</v>
      </c>
      <c r="AX140">
        <v>0.24893856596271877</v>
      </c>
      <c r="AY140">
        <v>7.9668086929239781E-2</v>
      </c>
      <c r="AZ140">
        <v>6.5738587391799108E-2</v>
      </c>
      <c r="BA140">
        <v>5.7315249797928451E-2</v>
      </c>
    </row>
    <row r="141" spans="1:53" hidden="1" x14ac:dyDescent="0.3">
      <c r="A141">
        <v>12</v>
      </c>
      <c r="B141" t="s">
        <v>106</v>
      </c>
      <c r="C141" t="s">
        <v>9</v>
      </c>
      <c r="D141">
        <v>10</v>
      </c>
      <c r="E141">
        <v>17</v>
      </c>
      <c r="F141" t="s">
        <v>131</v>
      </c>
      <c r="G141" t="s">
        <v>11</v>
      </c>
      <c r="H141" t="s">
        <v>10</v>
      </c>
      <c r="I141">
        <v>199</v>
      </c>
      <c r="J141">
        <v>3.1071216449932133</v>
      </c>
      <c r="K141">
        <v>4.4922222222222219</v>
      </c>
      <c r="L141">
        <v>4.1213888888888892</v>
      </c>
      <c r="M141">
        <v>1.7927777777777776</v>
      </c>
      <c r="N141">
        <v>1.8050929003021146</v>
      </c>
      <c r="O141">
        <v>43673</v>
      </c>
      <c r="P141">
        <v>27973</v>
      </c>
      <c r="Q141">
        <v>47.277244456462952</v>
      </c>
      <c r="R141">
        <v>53.612216928799839</v>
      </c>
      <c r="S141">
        <v>48.206714793170619</v>
      </c>
      <c r="T141">
        <v>37.44309927360775</v>
      </c>
      <c r="U141">
        <v>26.379963750205963</v>
      </c>
      <c r="V141">
        <v>3.5853627275057676</v>
      </c>
      <c r="W141">
        <v>4.0890990542558487</v>
      </c>
      <c r="X141">
        <v>3.2448900887003469</v>
      </c>
      <c r="Y141">
        <v>2.9024024024024024</v>
      </c>
      <c r="Z141">
        <v>2.5372424722662439</v>
      </c>
      <c r="AA141">
        <v>2.9905376415432398E-2</v>
      </c>
      <c r="AB141">
        <v>3.1077600755425171E-2</v>
      </c>
      <c r="AC141">
        <v>2.9646842033785769E-2</v>
      </c>
      <c r="AD141">
        <v>2.8451992424038945E-2</v>
      </c>
      <c r="AE141">
        <v>2.6326502905441081E-2</v>
      </c>
      <c r="AF141">
        <v>143.40702890556216</v>
      </c>
      <c r="AG141">
        <v>148.42722477820465</v>
      </c>
      <c r="AH141">
        <v>144.04392691363975</v>
      </c>
      <c r="AI141">
        <v>113.18979327524592</v>
      </c>
      <c r="AJ141">
        <v>118.66849909310804</v>
      </c>
      <c r="AK141">
        <v>8.8847231479106781E-2</v>
      </c>
      <c r="AL141">
        <v>0.11008115978098748</v>
      </c>
      <c r="AM141">
        <v>7.4743386039338278E-2</v>
      </c>
      <c r="AN141">
        <v>6.0958033033006488E-2</v>
      </c>
      <c r="AO141">
        <v>4.4752535657682897E-2</v>
      </c>
      <c r="AP141">
        <v>0.40182627016371586</v>
      </c>
      <c r="AQ141">
        <v>0.49205135063226535</v>
      </c>
      <c r="AR141">
        <v>101.40689928256965</v>
      </c>
      <c r="AS141">
        <v>91.98726767847738</v>
      </c>
      <c r="AT141">
        <v>102.23374237644792</v>
      </c>
      <c r="AU141">
        <v>111.89594903896833</v>
      </c>
      <c r="AV141">
        <v>127.26413866347832</v>
      </c>
      <c r="AW141">
        <v>0.45734432513113371</v>
      </c>
      <c r="AX141">
        <v>0.55821668635267319</v>
      </c>
      <c r="AY141">
        <v>0.72124573964689376</v>
      </c>
      <c r="AZ141">
        <v>0.37141109391553345</v>
      </c>
      <c r="BA141">
        <v>0.175432867742565</v>
      </c>
    </row>
    <row r="142" spans="1:53" hidden="1" x14ac:dyDescent="0.3">
      <c r="A142">
        <v>13</v>
      </c>
      <c r="B142" t="s">
        <v>140</v>
      </c>
      <c r="C142" t="s">
        <v>9</v>
      </c>
      <c r="D142">
        <v>22</v>
      </c>
      <c r="E142">
        <v>1</v>
      </c>
      <c r="F142" t="s">
        <v>84</v>
      </c>
      <c r="G142" t="s">
        <v>11</v>
      </c>
      <c r="H142" t="s">
        <v>10</v>
      </c>
      <c r="I142">
        <v>889</v>
      </c>
      <c r="J142">
        <v>10.018758865248227</v>
      </c>
      <c r="K142">
        <v>5.4377777777777787</v>
      </c>
      <c r="L142">
        <v>8.6680555555555561</v>
      </c>
      <c r="M142">
        <v>12.496250000000002</v>
      </c>
      <c r="N142">
        <v>13.786969696969697</v>
      </c>
      <c r="O142">
        <v>143215</v>
      </c>
      <c r="P142">
        <v>123360</v>
      </c>
      <c r="Q142">
        <v>76.667785360032809</v>
      </c>
      <c r="R142">
        <v>58.177766773953955</v>
      </c>
      <c r="S142">
        <v>56.755657259089752</v>
      </c>
      <c r="T142">
        <v>82.915162654737912</v>
      </c>
      <c r="U142">
        <v>82.065872272057845</v>
      </c>
      <c r="V142">
        <v>5.8447834738936795</v>
      </c>
      <c r="W142">
        <v>3.670415495157763</v>
      </c>
      <c r="X142">
        <v>3.5887459807073956</v>
      </c>
      <c r="Y142">
        <v>7.2915287244401172</v>
      </c>
      <c r="Z142">
        <v>6.5222557190991308</v>
      </c>
      <c r="AA142">
        <v>2.9495438326088513E-2</v>
      </c>
      <c r="AB142">
        <v>2.9970302455448777E-2</v>
      </c>
      <c r="AC142">
        <v>2.9941107557051323E-2</v>
      </c>
      <c r="AD142">
        <v>3.0824508871311971E-2</v>
      </c>
      <c r="AE142">
        <v>2.9627976653588892E-2</v>
      </c>
      <c r="AF142">
        <v>230.09295391565729</v>
      </c>
      <c r="AG142">
        <v>152.42198234540166</v>
      </c>
      <c r="AH142">
        <v>152.42420586040126</v>
      </c>
      <c r="AI142">
        <v>250.18816841451883</v>
      </c>
      <c r="AJ142">
        <v>253.47473786691199</v>
      </c>
      <c r="AK142">
        <v>0.15469021131431637</v>
      </c>
      <c r="AL142">
        <v>8.9784973445796001E-2</v>
      </c>
      <c r="AM142">
        <v>8.8079276527335479E-2</v>
      </c>
      <c r="AN142">
        <v>0.20589774099318944</v>
      </c>
      <c r="AO142">
        <v>0.1766589732221957</v>
      </c>
      <c r="AP142">
        <v>2.5354051343017421</v>
      </c>
      <c r="AQ142">
        <v>1.4106054051699788</v>
      </c>
      <c r="AR142">
        <v>88.997858077475996</v>
      </c>
      <c r="AS142">
        <v>100.35646088414222</v>
      </c>
      <c r="AT142">
        <v>102.82306555144629</v>
      </c>
      <c r="AU142">
        <v>76.358656424103856</v>
      </c>
      <c r="AV142">
        <v>82.123266766009323</v>
      </c>
      <c r="AW142">
        <v>1.2515080906713045</v>
      </c>
      <c r="AX142">
        <v>0.89027999890029141</v>
      </c>
      <c r="AY142">
        <v>0.86454760211606774</v>
      </c>
      <c r="AZ142">
        <v>1.427670024448328</v>
      </c>
      <c r="BA142">
        <v>1.5668616676351304</v>
      </c>
    </row>
    <row r="143" spans="1:53" hidden="1" x14ac:dyDescent="0.3">
      <c r="A143">
        <v>13</v>
      </c>
      <c r="B143" t="s">
        <v>140</v>
      </c>
      <c r="C143" t="s">
        <v>9</v>
      </c>
      <c r="D143">
        <v>22</v>
      </c>
      <c r="E143">
        <v>2</v>
      </c>
      <c r="F143" t="s">
        <v>134</v>
      </c>
      <c r="G143" t="s">
        <v>72</v>
      </c>
      <c r="H143" t="s">
        <v>72</v>
      </c>
      <c r="I143">
        <v>889</v>
      </c>
      <c r="J143">
        <v>2.0093354886765695</v>
      </c>
      <c r="K143">
        <v>2.0312132352941177</v>
      </c>
      <c r="L143">
        <v>2.4802777777777778</v>
      </c>
      <c r="M143">
        <v>2.201111111111111</v>
      </c>
      <c r="N143">
        <v>1.2625038616002473</v>
      </c>
      <c r="O143">
        <v>30374</v>
      </c>
      <c r="P143">
        <v>24985</v>
      </c>
      <c r="Q143">
        <v>69.617431524979807</v>
      </c>
      <c r="R143">
        <v>69.689484827099506</v>
      </c>
      <c r="S143">
        <v>71.310240963855421</v>
      </c>
      <c r="T143">
        <v>69.382486575795127</v>
      </c>
      <c r="U143">
        <v>70.469565217391306</v>
      </c>
      <c r="V143">
        <v>6.1920693928128872</v>
      </c>
      <c r="W143">
        <v>6.6647919010123733</v>
      </c>
      <c r="X143">
        <v>5.8038815117466802</v>
      </c>
      <c r="Y143">
        <v>6.4296650717703345</v>
      </c>
      <c r="Z143">
        <v>6.653530377668309</v>
      </c>
      <c r="AA143">
        <v>2.6920534941168847E-2</v>
      </c>
      <c r="AB143">
        <v>2.782683926048907E-2</v>
      </c>
      <c r="AC143">
        <v>2.6507780406903141E-2</v>
      </c>
      <c r="AD143">
        <v>2.7339039293994009E-2</v>
      </c>
      <c r="AE143">
        <v>2.6374295827877425E-2</v>
      </c>
      <c r="AF143">
        <v>74.8613025691768</v>
      </c>
      <c r="AG143">
        <v>75.046652852746647</v>
      </c>
      <c r="AH143">
        <v>73.897676001339732</v>
      </c>
      <c r="AI143">
        <v>73.674737280306914</v>
      </c>
      <c r="AJ143">
        <v>75.12748593490258</v>
      </c>
      <c r="AK143">
        <v>0.15813565055762169</v>
      </c>
      <c r="AL143">
        <v>0.17381681664791326</v>
      </c>
      <c r="AM143">
        <v>0.14459979570989651</v>
      </c>
      <c r="AN143">
        <v>0.16485095693780888</v>
      </c>
      <c r="AO143">
        <v>0.17825648604273392</v>
      </c>
      <c r="AP143">
        <v>0.62155161243690793</v>
      </c>
      <c r="AQ143">
        <v>1.0111936598789213</v>
      </c>
      <c r="AR143">
        <v>76.276592314091204</v>
      </c>
      <c r="AS143">
        <v>73.482357641219991</v>
      </c>
      <c r="AT143">
        <v>77.324256349790204</v>
      </c>
      <c r="AU143">
        <v>72.920184441210409</v>
      </c>
      <c r="AV143">
        <v>78.237477322724359</v>
      </c>
      <c r="AW143">
        <v>0.23951296418825602</v>
      </c>
      <c r="AX143">
        <v>0.24854369540050322</v>
      </c>
      <c r="AY143">
        <v>0.27478956213953343</v>
      </c>
      <c r="AZ143">
        <v>0.29121456650245509</v>
      </c>
      <c r="BA143">
        <v>0.16951322704195246</v>
      </c>
    </row>
    <row r="144" spans="1:53" hidden="1" x14ac:dyDescent="0.3">
      <c r="A144">
        <v>13</v>
      </c>
      <c r="B144" t="s">
        <v>140</v>
      </c>
      <c r="C144" t="s">
        <v>9</v>
      </c>
      <c r="D144">
        <v>22</v>
      </c>
      <c r="E144">
        <v>3</v>
      </c>
      <c r="F144" t="s">
        <v>112</v>
      </c>
      <c r="G144" t="s">
        <v>11</v>
      </c>
      <c r="H144" t="s">
        <v>72</v>
      </c>
      <c r="I144">
        <v>889</v>
      </c>
      <c r="J144">
        <v>2.3433479063441167</v>
      </c>
      <c r="K144">
        <v>2.6292237442922377</v>
      </c>
      <c r="L144">
        <v>2.9902777777777771</v>
      </c>
      <c r="M144">
        <v>2.0347222222222219</v>
      </c>
      <c r="N144">
        <v>1.6624242424242426</v>
      </c>
      <c r="O144">
        <v>33554</v>
      </c>
      <c r="P144">
        <v>9471</v>
      </c>
      <c r="Q144">
        <v>25.281618706956383</v>
      </c>
      <c r="R144">
        <v>21.076104157675154</v>
      </c>
      <c r="S144">
        <v>34.18496806369761</v>
      </c>
      <c r="T144">
        <v>26.912410446036517</v>
      </c>
      <c r="U144">
        <v>17.53094156352812</v>
      </c>
      <c r="V144">
        <v>2.5303232701041947</v>
      </c>
      <c r="W144">
        <v>2.4416666666666669</v>
      </c>
      <c r="X144">
        <v>2.7436797752808988</v>
      </c>
      <c r="Y144">
        <v>2.4671610169491527</v>
      </c>
      <c r="Z144">
        <v>2.3024691358024691</v>
      </c>
      <c r="AA144">
        <v>2.9073292140444844E-2</v>
      </c>
      <c r="AB144">
        <v>2.8582216567460315E-2</v>
      </c>
      <c r="AC144">
        <v>3.0540749050808769E-2</v>
      </c>
      <c r="AD144">
        <v>2.8785412757263928E-2</v>
      </c>
      <c r="AE144">
        <v>2.7857656893004124E-2</v>
      </c>
      <c r="AF144">
        <v>87.506867374754734</v>
      </c>
      <c r="AG144">
        <v>85.724240268122756</v>
      </c>
      <c r="AH144">
        <v>89.270209177180973</v>
      </c>
      <c r="AI144">
        <v>85.637215087287998</v>
      </c>
      <c r="AJ144">
        <v>82.619470295278873</v>
      </c>
      <c r="AK144">
        <v>5.0938658829814132E-2</v>
      </c>
      <c r="AL144">
        <v>4.6632916666671631E-2</v>
      </c>
      <c r="AM144">
        <v>6.1882935393248378E-2</v>
      </c>
      <c r="AN144">
        <v>4.7548252118643067E-2</v>
      </c>
      <c r="AO144">
        <v>4.0164300411583725E-2</v>
      </c>
      <c r="AP144">
        <v>0.63228709463513211</v>
      </c>
      <c r="AQ144">
        <v>0.83179231950910559</v>
      </c>
      <c r="AR144">
        <v>114.73320705560391</v>
      </c>
      <c r="AS144">
        <v>121.01446883687063</v>
      </c>
      <c r="AT144">
        <v>104.0687973413236</v>
      </c>
      <c r="AU144">
        <v>110.98792367600247</v>
      </c>
      <c r="AV144">
        <v>127.02408478327766</v>
      </c>
      <c r="AW144">
        <v>0.22209261182997153</v>
      </c>
      <c r="AX144">
        <v>0.16738410049395466</v>
      </c>
      <c r="AY144">
        <v>0.39639429284636074</v>
      </c>
      <c r="AZ144">
        <v>0.26342288176540207</v>
      </c>
      <c r="BA144">
        <v>0.13546745680058475</v>
      </c>
    </row>
    <row r="145" spans="1:53" hidden="1" x14ac:dyDescent="0.3">
      <c r="A145">
        <v>13</v>
      </c>
      <c r="B145" t="s">
        <v>140</v>
      </c>
      <c r="C145" t="s">
        <v>9</v>
      </c>
      <c r="D145">
        <v>22</v>
      </c>
      <c r="E145">
        <v>4</v>
      </c>
      <c r="F145" t="s">
        <v>143</v>
      </c>
      <c r="G145" t="s">
        <v>11</v>
      </c>
      <c r="H145" t="s">
        <v>72</v>
      </c>
      <c r="I145">
        <v>889</v>
      </c>
      <c r="J145">
        <v>2.5211347517730505</v>
      </c>
      <c r="K145">
        <v>4.535277777777778</v>
      </c>
      <c r="L145">
        <v>2.5077777777777781</v>
      </c>
      <c r="M145">
        <v>1.3797222222222221</v>
      </c>
      <c r="N145">
        <v>1.5836363636363635</v>
      </c>
      <c r="O145">
        <v>40299</v>
      </c>
      <c r="P145">
        <v>48884</v>
      </c>
      <c r="Q145">
        <v>66.775947326721848</v>
      </c>
      <c r="R145">
        <v>83.918319889542914</v>
      </c>
      <c r="S145">
        <v>49.435362868198688</v>
      </c>
      <c r="T145">
        <v>39.699205448354142</v>
      </c>
      <c r="U145">
        <v>23.777980813156692</v>
      </c>
      <c r="V145">
        <v>6.4824293860230737</v>
      </c>
      <c r="W145">
        <v>10.050478677110531</v>
      </c>
      <c r="X145">
        <v>3.7217598097502971</v>
      </c>
      <c r="Y145">
        <v>3.3190984578884937</v>
      </c>
      <c r="Z145">
        <v>2.5205811138014527</v>
      </c>
      <c r="AA145">
        <v>3.013540051630146E-2</v>
      </c>
      <c r="AB145">
        <v>3.1865485748722507E-2</v>
      </c>
      <c r="AC145">
        <v>3.0124617344125863E-2</v>
      </c>
      <c r="AD145">
        <v>2.8841323637151035E-2</v>
      </c>
      <c r="AE145">
        <v>2.5471826645912569E-2</v>
      </c>
      <c r="AF145">
        <v>160.9999360749502</v>
      </c>
      <c r="AG145">
        <v>220.63249829023258</v>
      </c>
      <c r="AH145">
        <v>113.24323162321484</v>
      </c>
      <c r="AI145">
        <v>100.83468054677647</v>
      </c>
      <c r="AJ145">
        <v>85.006994953085709</v>
      </c>
      <c r="AK145">
        <v>0.18166115899747609</v>
      </c>
      <c r="AL145">
        <v>0.29793159268929437</v>
      </c>
      <c r="AM145">
        <v>9.5342330558856367E-2</v>
      </c>
      <c r="AN145">
        <v>7.8790984578889098E-2</v>
      </c>
      <c r="AO145">
        <v>4.3222397094437134E-2</v>
      </c>
      <c r="AP145">
        <v>0.34918177920566595</v>
      </c>
      <c r="AQ145">
        <v>0.28334672148410911</v>
      </c>
      <c r="AR145">
        <v>90.259550594577846</v>
      </c>
      <c r="AS145">
        <v>76.108687102872864</v>
      </c>
      <c r="AT145">
        <v>93.026410849427606</v>
      </c>
      <c r="AU145">
        <v>101.09843813734933</v>
      </c>
      <c r="AV145">
        <v>120.43765320773277</v>
      </c>
      <c r="AW145">
        <v>0.44716187010352076</v>
      </c>
      <c r="AX145">
        <v>0.95765067037213847</v>
      </c>
      <c r="AY145">
        <v>0.46854138095775127</v>
      </c>
      <c r="AZ145">
        <v>0.23507330194849141</v>
      </c>
      <c r="BA145">
        <v>0.11502496953961956</v>
      </c>
    </row>
    <row r="146" spans="1:53" hidden="1" x14ac:dyDescent="0.3">
      <c r="A146">
        <v>13</v>
      </c>
      <c r="B146" t="s">
        <v>140</v>
      </c>
      <c r="C146" t="s">
        <v>9</v>
      </c>
      <c r="D146">
        <v>22</v>
      </c>
      <c r="E146">
        <v>5</v>
      </c>
      <c r="F146" t="s">
        <v>157</v>
      </c>
      <c r="G146" t="s">
        <v>11</v>
      </c>
      <c r="H146" t="s">
        <v>10</v>
      </c>
      <c r="I146">
        <v>889</v>
      </c>
      <c r="J146">
        <v>11.062159370959806</v>
      </c>
      <c r="K146">
        <v>9.384818904186389</v>
      </c>
      <c r="L146">
        <v>7.0069444444444438</v>
      </c>
      <c r="M146">
        <v>14.405000000000001</v>
      </c>
      <c r="N146">
        <v>13.669120931958263</v>
      </c>
      <c r="O146">
        <v>159189</v>
      </c>
      <c r="P146">
        <v>145536</v>
      </c>
      <c r="Q146">
        <v>78.698736805675722</v>
      </c>
      <c r="R146">
        <v>73.194448718343224</v>
      </c>
      <c r="S146">
        <v>67.070526279558052</v>
      </c>
      <c r="T146">
        <v>79.922227797290518</v>
      </c>
      <c r="U146">
        <v>83.04541222716459</v>
      </c>
      <c r="V146">
        <v>6.2123191189652962</v>
      </c>
      <c r="W146">
        <v>5.2093736311870344</v>
      </c>
      <c r="X146">
        <v>4.1950484391819156</v>
      </c>
      <c r="Y146">
        <v>7.1243569671214493</v>
      </c>
      <c r="Z146">
        <v>7.0160895417978315</v>
      </c>
      <c r="AA146">
        <v>3.2214274114522705E-2</v>
      </c>
      <c r="AB146">
        <v>3.2853874292264267E-2</v>
      </c>
      <c r="AC146">
        <v>3.2135348780438062E-2</v>
      </c>
      <c r="AD146">
        <v>3.2190930604611916E-2</v>
      </c>
      <c r="AE146">
        <v>3.2539929060947097E-2</v>
      </c>
      <c r="AF146">
        <v>216.13694454576896</v>
      </c>
      <c r="AG146">
        <v>186.98081416999909</v>
      </c>
      <c r="AH146">
        <v>161.01582714429574</v>
      </c>
      <c r="AI146">
        <v>224.00675968350609</v>
      </c>
      <c r="AJ146">
        <v>241.95033363017151</v>
      </c>
      <c r="AK146">
        <v>0.1878648034319399</v>
      </c>
      <c r="AL146">
        <v>0.15981204555409623</v>
      </c>
      <c r="AM146">
        <v>0.11996850376749638</v>
      </c>
      <c r="AN146">
        <v>0.21958575262805388</v>
      </c>
      <c r="AO146">
        <v>0.21636132388946153</v>
      </c>
      <c r="AP146">
        <v>1.4565140863677963</v>
      </c>
      <c r="AQ146">
        <v>1.134586210857718</v>
      </c>
      <c r="AR146">
        <v>78.457144126828169</v>
      </c>
      <c r="AS146">
        <v>80.315532455080046</v>
      </c>
      <c r="AT146">
        <v>90.022965471786392</v>
      </c>
      <c r="AU146">
        <v>77.866958851610377</v>
      </c>
      <c r="AV146">
        <v>71.455569057703656</v>
      </c>
      <c r="AW146">
        <v>1.3888891523814693</v>
      </c>
      <c r="AX146">
        <v>1.2687524974396749</v>
      </c>
      <c r="AY146">
        <v>1.2908351855104543</v>
      </c>
      <c r="AZ146">
        <v>1.2425629128765108</v>
      </c>
      <c r="BA146">
        <v>1.589344708423692</v>
      </c>
    </row>
    <row r="147" spans="1:53" hidden="1" x14ac:dyDescent="0.3">
      <c r="A147">
        <v>13</v>
      </c>
      <c r="B147" t="s">
        <v>140</v>
      </c>
      <c r="C147" t="s">
        <v>9</v>
      </c>
      <c r="D147">
        <v>22</v>
      </c>
      <c r="E147">
        <v>6</v>
      </c>
      <c r="F147" t="s">
        <v>132</v>
      </c>
      <c r="G147" t="s">
        <v>10</v>
      </c>
      <c r="H147" t="s">
        <v>72</v>
      </c>
      <c r="I147">
        <v>889</v>
      </c>
      <c r="J147">
        <v>23.6014768829905</v>
      </c>
      <c r="K147">
        <v>31.730277777777776</v>
      </c>
      <c r="L147">
        <v>28.677916666666665</v>
      </c>
      <c r="M147">
        <v>18.128888888888888</v>
      </c>
      <c r="N147">
        <v>15.16585577277757</v>
      </c>
      <c r="O147">
        <v>334781</v>
      </c>
      <c r="P147">
        <v>346098</v>
      </c>
      <c r="Q147">
        <v>93.936564632312624</v>
      </c>
      <c r="R147">
        <v>94.018631082976654</v>
      </c>
      <c r="S147">
        <v>98.037194633119256</v>
      </c>
      <c r="T147">
        <v>95.231575744810314</v>
      </c>
      <c r="U147">
        <v>88.246171522952906</v>
      </c>
      <c r="V147">
        <v>18.818878799412758</v>
      </c>
      <c r="W147">
        <v>20.379310344827587</v>
      </c>
      <c r="X147">
        <v>42.121590909090912</v>
      </c>
      <c r="Y147">
        <v>22.11361783093232</v>
      </c>
      <c r="Z147">
        <v>10.206395348837209</v>
      </c>
      <c r="AA147">
        <v>3.0952342650605397E-2</v>
      </c>
      <c r="AB147">
        <v>3.1089298351431115E-2</v>
      </c>
      <c r="AC147">
        <v>2.9018883161334334E-2</v>
      </c>
      <c r="AD147">
        <v>3.1326123188467433E-2</v>
      </c>
      <c r="AE147">
        <v>3.2552492502417152E-2</v>
      </c>
      <c r="AF147">
        <v>314.74875306837072</v>
      </c>
      <c r="AG147">
        <v>329.53440666245893</v>
      </c>
      <c r="AH147">
        <v>469.78109065865061</v>
      </c>
      <c r="AI147">
        <v>359.06533010972339</v>
      </c>
      <c r="AJ147">
        <v>243.74250867559584</v>
      </c>
      <c r="AK147">
        <v>0.51492396008918151</v>
      </c>
      <c r="AL147">
        <v>0.52951607466943196</v>
      </c>
      <c r="AM147">
        <v>1.0882119696969661</v>
      </c>
      <c r="AN147">
        <v>0.62807186735525544</v>
      </c>
      <c r="AO147">
        <v>0.31895342607975313</v>
      </c>
      <c r="AP147">
        <v>0.47796164530897806</v>
      </c>
      <c r="AQ147">
        <v>0.93860302480973978</v>
      </c>
      <c r="AR147">
        <v>62.959943579043937</v>
      </c>
      <c r="AS147">
        <v>65.762710140347295</v>
      </c>
      <c r="AT147">
        <v>53.191239766095642</v>
      </c>
      <c r="AU147">
        <v>58.384943164781262</v>
      </c>
      <c r="AV147">
        <v>61.003280631067739</v>
      </c>
      <c r="AW147">
        <v>1.0903011822884898</v>
      </c>
      <c r="AX147">
        <v>1.0721046676579766</v>
      </c>
      <c r="AY147">
        <v>0.73443509818597452</v>
      </c>
      <c r="AZ147">
        <v>1.0226841433629712</v>
      </c>
      <c r="BA147">
        <v>1.3382316427567285</v>
      </c>
    </row>
    <row r="148" spans="1:53" hidden="1" x14ac:dyDescent="0.3">
      <c r="A148">
        <v>13</v>
      </c>
      <c r="B148" t="s">
        <v>140</v>
      </c>
      <c r="C148" t="s">
        <v>9</v>
      </c>
      <c r="D148">
        <v>22</v>
      </c>
      <c r="E148">
        <v>7</v>
      </c>
      <c r="F148" t="s">
        <v>141</v>
      </c>
      <c r="G148" t="s">
        <v>10</v>
      </c>
      <c r="H148" t="s">
        <v>72</v>
      </c>
      <c r="I148">
        <v>889</v>
      </c>
      <c r="J148">
        <v>6.5039007092198586</v>
      </c>
      <c r="K148">
        <v>8.4697222222222219</v>
      </c>
      <c r="L148">
        <v>6.0205555555555561</v>
      </c>
      <c r="M148">
        <v>5.7130555555555551</v>
      </c>
      <c r="N148">
        <v>5.7493939393939391</v>
      </c>
      <c r="O148">
        <v>95025</v>
      </c>
      <c r="P148">
        <v>74493</v>
      </c>
      <c r="Q148">
        <v>68.501200033104354</v>
      </c>
      <c r="R148">
        <v>74.677067871016646</v>
      </c>
      <c r="S148">
        <v>67.180873180873178</v>
      </c>
      <c r="T148">
        <v>65.173126106629937</v>
      </c>
      <c r="U148">
        <v>65.570218633051013</v>
      </c>
      <c r="V148">
        <v>4.7648074708967636</v>
      </c>
      <c r="W148">
        <v>5.7544414699440249</v>
      </c>
      <c r="X148">
        <v>4.7888493475682088</v>
      </c>
      <c r="Y148">
        <v>4.334641805691855</v>
      </c>
      <c r="Z148">
        <v>4.3530565544295525</v>
      </c>
      <c r="AA148">
        <v>2.8973480650779818E-2</v>
      </c>
      <c r="AB148">
        <v>3.1335824188992417E-2</v>
      </c>
      <c r="AC148">
        <v>2.9814548772882671E-2</v>
      </c>
      <c r="AD148">
        <v>2.8574790790328576E-2</v>
      </c>
      <c r="AE148">
        <v>2.7855126213246612E-2</v>
      </c>
      <c r="AF148">
        <v>177.79094607038073</v>
      </c>
      <c r="AG148">
        <v>176.73691342186405</v>
      </c>
      <c r="AH148">
        <v>175.25920274274731</v>
      </c>
      <c r="AI148">
        <v>176.10609503527414</v>
      </c>
      <c r="AJ148">
        <v>179.22920301285129</v>
      </c>
      <c r="AK148">
        <v>0.13049532429320809</v>
      </c>
      <c r="AL148">
        <v>0.17384920905329779</v>
      </c>
      <c r="AM148">
        <v>0.13551763048635787</v>
      </c>
      <c r="AN148">
        <v>0.11465443245012279</v>
      </c>
      <c r="AO148">
        <v>0.11179766263484922</v>
      </c>
      <c r="AP148">
        <v>0.67881729631098298</v>
      </c>
      <c r="AQ148">
        <v>0.8780502569584665</v>
      </c>
      <c r="AR148">
        <v>97.39459062718467</v>
      </c>
      <c r="AS148">
        <v>81.822672623172934</v>
      </c>
      <c r="AT148">
        <v>94.649020059518691</v>
      </c>
      <c r="AU148">
        <v>101.83262278212462</v>
      </c>
      <c r="AV148">
        <v>105.53327271535574</v>
      </c>
      <c r="AW148">
        <v>0.92684962085735345</v>
      </c>
      <c r="AX148">
        <v>1.1415565391506246</v>
      </c>
      <c r="AY148">
        <v>0.93721729484429439</v>
      </c>
      <c r="AZ148">
        <v>0.84993855252878803</v>
      </c>
      <c r="BA148">
        <v>0.85030405458134806</v>
      </c>
    </row>
    <row r="149" spans="1:53" hidden="1" x14ac:dyDescent="0.3">
      <c r="A149">
        <v>13</v>
      </c>
      <c r="B149" t="s">
        <v>140</v>
      </c>
      <c r="C149" t="s">
        <v>9</v>
      </c>
      <c r="D149">
        <v>22</v>
      </c>
      <c r="E149">
        <v>8</v>
      </c>
      <c r="F149" t="s">
        <v>137</v>
      </c>
      <c r="G149" t="s">
        <v>11</v>
      </c>
      <c r="H149" t="s">
        <v>10</v>
      </c>
      <c r="I149">
        <v>889</v>
      </c>
      <c r="J149">
        <v>0.71492353825538479</v>
      </c>
      <c r="K149">
        <v>0.81944444444444431</v>
      </c>
      <c r="L149">
        <v>0.81770833333333337</v>
      </c>
      <c r="M149">
        <v>0.63101996927803372</v>
      </c>
      <c r="N149">
        <v>0.58030303030303032</v>
      </c>
      <c r="O149">
        <v>10465</v>
      </c>
      <c r="P149">
        <v>1400</v>
      </c>
      <c r="Q149">
        <v>11.595163160510188</v>
      </c>
      <c r="R149">
        <v>12.238111074160294</v>
      </c>
      <c r="S149">
        <v>11.692307692307692</v>
      </c>
      <c r="T149">
        <v>13.626609442060087</v>
      </c>
      <c r="U149">
        <v>8.2158483228001948</v>
      </c>
      <c r="V149">
        <v>2.1638330757341575</v>
      </c>
      <c r="W149">
        <v>2.164705882352941</v>
      </c>
      <c r="X149">
        <v>2.1242236024844718</v>
      </c>
      <c r="Y149">
        <v>2.2544378698224854</v>
      </c>
      <c r="Z149">
        <v>2.1124999999999998</v>
      </c>
      <c r="AA149">
        <v>2.5909685729005656E-2</v>
      </c>
      <c r="AB149">
        <v>2.7676715686274507E-2</v>
      </c>
      <c r="AC149">
        <v>2.6066563146997922E-2</v>
      </c>
      <c r="AD149">
        <v>2.7457199211045353E-2</v>
      </c>
      <c r="AE149">
        <v>2.3014270833333333E-2</v>
      </c>
      <c r="AF149">
        <v>85.124956932000813</v>
      </c>
      <c r="AG149">
        <v>79.567670076340733</v>
      </c>
      <c r="AH149">
        <v>77.288821114480868</v>
      </c>
      <c r="AI149">
        <v>88.602765027819601</v>
      </c>
      <c r="AJ149">
        <v>85.156094719891612</v>
      </c>
      <c r="AK149">
        <v>3.223029366305926E-2</v>
      </c>
      <c r="AL149">
        <v>3.4109999999997385E-2</v>
      </c>
      <c r="AM149">
        <v>3.0478881987568547E-2</v>
      </c>
      <c r="AN149">
        <v>3.8277218934950112E-2</v>
      </c>
      <c r="AO149">
        <v>2.5769999999897663E-2</v>
      </c>
      <c r="AP149">
        <v>0.70816640986132529</v>
      </c>
      <c r="AQ149">
        <v>0.67133304094185287</v>
      </c>
      <c r="AR149">
        <v>141.45472733215311</v>
      </c>
      <c r="AS149">
        <v>136.01720311952101</v>
      </c>
      <c r="AT149">
        <v>133.2414306180647</v>
      </c>
      <c r="AU149">
        <v>135.21858398135723</v>
      </c>
      <c r="AV149">
        <v>151.19636029891515</v>
      </c>
      <c r="AW149">
        <v>3.849730019237018E-2</v>
      </c>
      <c r="AX149">
        <v>4.8377155590010205E-2</v>
      </c>
      <c r="AY149">
        <v>4.5352380957746512E-2</v>
      </c>
      <c r="AZ149">
        <v>4.7226649914712593E-2</v>
      </c>
      <c r="BA149">
        <v>2.281453801109502E-2</v>
      </c>
    </row>
    <row r="150" spans="1:53" hidden="1" x14ac:dyDescent="0.3">
      <c r="A150">
        <v>13</v>
      </c>
      <c r="B150" t="s">
        <v>140</v>
      </c>
      <c r="C150" t="s">
        <v>9</v>
      </c>
      <c r="D150">
        <v>22</v>
      </c>
      <c r="E150">
        <v>9</v>
      </c>
      <c r="F150" t="s">
        <v>88</v>
      </c>
      <c r="G150" t="s">
        <v>11</v>
      </c>
      <c r="H150" t="s">
        <v>72</v>
      </c>
      <c r="I150">
        <v>889</v>
      </c>
      <c r="J150">
        <v>0.84737588652482254</v>
      </c>
      <c r="K150">
        <v>0.95888888888888868</v>
      </c>
      <c r="L150">
        <v>0.81194444444444436</v>
      </c>
      <c r="M150">
        <v>0.81944444444444453</v>
      </c>
      <c r="N150">
        <v>0.79484848484848492</v>
      </c>
      <c r="O150">
        <v>12403</v>
      </c>
      <c r="P150">
        <v>1391</v>
      </c>
      <c r="Q150">
        <v>9.480643402399128</v>
      </c>
      <c r="R150">
        <v>11.320216709438267</v>
      </c>
      <c r="S150">
        <v>9.4581897901659886</v>
      </c>
      <c r="T150">
        <v>8.3758937691521957</v>
      </c>
      <c r="U150">
        <v>7.8075984663645874</v>
      </c>
      <c r="V150">
        <v>2.1269113149847096</v>
      </c>
      <c r="W150">
        <v>2.1576086956521738</v>
      </c>
      <c r="X150">
        <v>2.1118881118881121</v>
      </c>
      <c r="Y150">
        <v>2.1391304347826088</v>
      </c>
      <c r="Z150">
        <v>2.074074074074074</v>
      </c>
      <c r="AA150">
        <v>2.6056715086646302E-2</v>
      </c>
      <c r="AB150">
        <v>2.5857291666666667E-2</v>
      </c>
      <c r="AC150">
        <v>2.6166841491841494E-2</v>
      </c>
      <c r="AD150">
        <v>2.5911159420289855E-2</v>
      </c>
      <c r="AE150">
        <v>2.6413888888888872E-2</v>
      </c>
      <c r="AF150">
        <v>75.984655285129676</v>
      </c>
      <c r="AG150">
        <v>75.83200206453715</v>
      </c>
      <c r="AH150">
        <v>78.272306535700892</v>
      </c>
      <c r="AI150">
        <v>72.222658007746503</v>
      </c>
      <c r="AJ150">
        <v>69.714458087874362</v>
      </c>
      <c r="AK150">
        <v>3.0678593272204999E-2</v>
      </c>
      <c r="AL150">
        <v>3.0753532608694224E-2</v>
      </c>
      <c r="AM150">
        <v>2.9873776223733717E-2</v>
      </c>
      <c r="AN150">
        <v>3.1432608695744733E-2</v>
      </c>
      <c r="AO150">
        <v>3.0054166666812106E-2</v>
      </c>
      <c r="AP150">
        <v>0.82892657747814202</v>
      </c>
      <c r="AQ150">
        <v>0.68970397535366768</v>
      </c>
      <c r="AR150">
        <v>132.85064352482618</v>
      </c>
      <c r="AS150">
        <v>122.8322697697056</v>
      </c>
      <c r="AT150">
        <v>140.03755722384605</v>
      </c>
      <c r="AU150">
        <v>129.37630693783157</v>
      </c>
      <c r="AV150">
        <v>128.93073635296875</v>
      </c>
      <c r="AW150">
        <v>3.8960198877398801E-2</v>
      </c>
      <c r="AX150">
        <v>5.1171708363868328E-2</v>
      </c>
      <c r="AY150">
        <v>4.0031528047656216E-2</v>
      </c>
      <c r="AZ150">
        <v>3.2171047022810872E-2</v>
      </c>
      <c r="BA150">
        <v>3.0172802152326556E-2</v>
      </c>
    </row>
    <row r="151" spans="1:53" hidden="1" x14ac:dyDescent="0.3">
      <c r="A151">
        <v>13</v>
      </c>
      <c r="B151" t="s">
        <v>140</v>
      </c>
      <c r="C151" t="s">
        <v>9</v>
      </c>
      <c r="D151">
        <v>22</v>
      </c>
      <c r="E151">
        <v>10</v>
      </c>
      <c r="F151" t="s">
        <v>113</v>
      </c>
      <c r="G151" t="s">
        <v>11</v>
      </c>
      <c r="H151" t="s">
        <v>10</v>
      </c>
      <c r="I151">
        <v>889</v>
      </c>
      <c r="J151">
        <v>5.4773644336006777</v>
      </c>
      <c r="K151">
        <v>4.5785539385539389</v>
      </c>
      <c r="L151">
        <v>5.0225</v>
      </c>
      <c r="M151">
        <v>5.5633333333333326</v>
      </c>
      <c r="N151">
        <v>6.8603164651440496</v>
      </c>
      <c r="O151">
        <v>79389</v>
      </c>
      <c r="P151">
        <v>48048</v>
      </c>
      <c r="Q151">
        <v>51.384388334563191</v>
      </c>
      <c r="R151">
        <v>47.231757280478355</v>
      </c>
      <c r="S151">
        <v>45.976095617529886</v>
      </c>
      <c r="T151">
        <v>45.743664662583583</v>
      </c>
      <c r="U151">
        <v>55.638477893001259</v>
      </c>
      <c r="V151">
        <v>3.2221030042918457</v>
      </c>
      <c r="W151">
        <v>3.0533285612025769</v>
      </c>
      <c r="X151">
        <v>3.0186846038863977</v>
      </c>
      <c r="Y151">
        <v>3.0062776957163959</v>
      </c>
      <c r="Z151">
        <v>3.3594445899921404</v>
      </c>
      <c r="AA151">
        <v>3.0706485228215705E-2</v>
      </c>
      <c r="AB151">
        <v>3.0537935466863595E-2</v>
      </c>
      <c r="AC151">
        <v>3.0634496258312709E-2</v>
      </c>
      <c r="AD151">
        <v>3.0722333495981614E-2</v>
      </c>
      <c r="AE151">
        <v>3.1429373835781989E-2</v>
      </c>
      <c r="AF151">
        <v>119.08945320737116</v>
      </c>
      <c r="AG151">
        <v>111.60756080725054</v>
      </c>
      <c r="AH151">
        <v>107.99500060638709</v>
      </c>
      <c r="AI151">
        <v>109.21501179328433</v>
      </c>
      <c r="AJ151">
        <v>121.46814651850178</v>
      </c>
      <c r="AK151">
        <v>7.8830431866953668E-2</v>
      </c>
      <c r="AL151">
        <v>7.2579885468866498E-2</v>
      </c>
      <c r="AM151">
        <v>7.1491292974590975E-2</v>
      </c>
      <c r="AN151">
        <v>7.0849612259974756E-2</v>
      </c>
      <c r="AO151">
        <v>8.5459326696361596E-2</v>
      </c>
      <c r="AP151">
        <v>1.4983587737989537</v>
      </c>
      <c r="AQ151">
        <v>1.177988732508954</v>
      </c>
      <c r="AR151">
        <v>99.778719955780005</v>
      </c>
      <c r="AS151">
        <v>100.89009240104954</v>
      </c>
      <c r="AT151">
        <v>101.04642931003345</v>
      </c>
      <c r="AU151">
        <v>100.79029489254887</v>
      </c>
      <c r="AV151">
        <v>95.550840125405642</v>
      </c>
      <c r="AW151">
        <v>0.88409407507980398</v>
      </c>
      <c r="AX151">
        <v>0.77637986794206371</v>
      </c>
      <c r="AY151">
        <v>0.74406141809931614</v>
      </c>
      <c r="AZ151">
        <v>0.75272418470839708</v>
      </c>
      <c r="BA151">
        <v>1.0607187863454064</v>
      </c>
    </row>
    <row r="152" spans="1:53" hidden="1" x14ac:dyDescent="0.3">
      <c r="A152">
        <v>13</v>
      </c>
      <c r="B152" t="s">
        <v>140</v>
      </c>
      <c r="C152" t="s">
        <v>9</v>
      </c>
      <c r="D152">
        <v>22</v>
      </c>
      <c r="E152">
        <v>11</v>
      </c>
      <c r="F152" t="s">
        <v>114</v>
      </c>
      <c r="G152" t="s">
        <v>72</v>
      </c>
      <c r="H152" t="s">
        <v>10</v>
      </c>
      <c r="I152">
        <v>889</v>
      </c>
      <c r="J152">
        <v>6.3290688695604418</v>
      </c>
      <c r="K152">
        <v>3.0872222222222221</v>
      </c>
      <c r="L152">
        <v>2.9080712788259953</v>
      </c>
      <c r="M152">
        <v>8.0069444444444446</v>
      </c>
      <c r="N152">
        <v>11.767216502129894</v>
      </c>
      <c r="O152">
        <v>91401</v>
      </c>
      <c r="P152">
        <v>67544</v>
      </c>
      <c r="Q152">
        <v>63.563046403734134</v>
      </c>
      <c r="R152">
        <v>36.382914268403518</v>
      </c>
      <c r="S152">
        <v>29.360701690930462</v>
      </c>
      <c r="T152">
        <v>31.560183882165305</v>
      </c>
      <c r="U152">
        <v>80.446679812997147</v>
      </c>
      <c r="V152">
        <v>4.7512661789532924</v>
      </c>
      <c r="W152">
        <v>2.7233560090702946</v>
      </c>
      <c r="X152">
        <v>2.4786259541984732</v>
      </c>
      <c r="Y152">
        <v>2.7394136807817588</v>
      </c>
      <c r="Z152">
        <v>6.1080080753701207</v>
      </c>
      <c r="AA152">
        <v>3.2548964371980606E-2</v>
      </c>
      <c r="AB152">
        <v>3.0232662492537105E-2</v>
      </c>
      <c r="AC152">
        <v>2.8877289803707754E-2</v>
      </c>
      <c r="AD152">
        <v>2.9875987332202696E-2</v>
      </c>
      <c r="AE152">
        <v>3.4332367103193817E-2</v>
      </c>
      <c r="AF152">
        <v>160.2057900377884</v>
      </c>
      <c r="AG152">
        <v>103.86134094504223</v>
      </c>
      <c r="AH152">
        <v>92.290881834339714</v>
      </c>
      <c r="AI152">
        <v>98.177741426678608</v>
      </c>
      <c r="AJ152">
        <v>193.31748893357835</v>
      </c>
      <c r="AK152">
        <v>0.142283135199781</v>
      </c>
      <c r="AL152">
        <v>6.0217035147388923E-2</v>
      </c>
      <c r="AM152">
        <v>4.7920534351167672E-2</v>
      </c>
      <c r="AN152">
        <v>6.0083387622177284E-2</v>
      </c>
      <c r="AO152">
        <v>0.19966853129205536</v>
      </c>
      <c r="AP152">
        <v>3.811587134035237</v>
      </c>
      <c r="AQ152">
        <v>2.2111114909467409</v>
      </c>
      <c r="AR152">
        <v>83.767835930032092</v>
      </c>
      <c r="AS152">
        <v>109.06402716233394</v>
      </c>
      <c r="AT152">
        <v>115.43905574831659</v>
      </c>
      <c r="AU152">
        <v>111.63244678350463</v>
      </c>
      <c r="AV152">
        <v>70.085464872373279</v>
      </c>
      <c r="AW152">
        <v>0.84283596147097761</v>
      </c>
      <c r="AX152">
        <v>0.49074587920907786</v>
      </c>
      <c r="AY152">
        <v>0.36461502477482555</v>
      </c>
      <c r="AZ152">
        <v>0.34129998272933154</v>
      </c>
      <c r="BA152">
        <v>1.6519980505088956</v>
      </c>
    </row>
    <row r="153" spans="1:53" hidden="1" x14ac:dyDescent="0.3">
      <c r="A153">
        <v>13</v>
      </c>
      <c r="B153" t="s">
        <v>140</v>
      </c>
      <c r="C153" t="s">
        <v>9</v>
      </c>
      <c r="D153">
        <v>22</v>
      </c>
      <c r="E153">
        <v>12</v>
      </c>
      <c r="F153" t="s">
        <v>135</v>
      </c>
      <c r="G153" t="s">
        <v>10</v>
      </c>
      <c r="H153" t="s">
        <v>72</v>
      </c>
      <c r="I153">
        <v>889</v>
      </c>
      <c r="J153">
        <v>0.68063221525499062</v>
      </c>
      <c r="K153">
        <v>0.31625631313131314</v>
      </c>
      <c r="L153">
        <v>0.65611111111111109</v>
      </c>
      <c r="M153">
        <v>0.58730860433604326</v>
      </c>
      <c r="N153">
        <v>1.2066910703675409</v>
      </c>
      <c r="O153">
        <v>9966</v>
      </c>
      <c r="P153">
        <v>4095</v>
      </c>
      <c r="Q153">
        <v>29.145907473309606</v>
      </c>
      <c r="R153">
        <v>28.95132965378826</v>
      </c>
      <c r="S153">
        <v>27.268581851345193</v>
      </c>
      <c r="T153">
        <v>21.895074946466806</v>
      </c>
      <c r="U153">
        <v>25.877192982456144</v>
      </c>
      <c r="V153">
        <v>2.4833232261976956</v>
      </c>
      <c r="W153">
        <v>2.5032537960954446</v>
      </c>
      <c r="X153">
        <v>2.3824701195219125</v>
      </c>
      <c r="Y153">
        <v>2.297752808988764</v>
      </c>
      <c r="Z153">
        <v>2.4413793103448276</v>
      </c>
      <c r="AA153">
        <v>2.1383835826426795E-2</v>
      </c>
      <c r="AB153">
        <v>2.334372878146198E-2</v>
      </c>
      <c r="AC153">
        <v>2.1886221779548479E-2</v>
      </c>
      <c r="AD153">
        <v>1.9951170411985016E-2</v>
      </c>
      <c r="AE153">
        <v>1.915142816091954E-2</v>
      </c>
      <c r="AF153">
        <v>113.47415999453929</v>
      </c>
      <c r="AG153">
        <v>105.20964956218459</v>
      </c>
      <c r="AH153">
        <v>103.06898810936886</v>
      </c>
      <c r="AI153">
        <v>111.57367492071231</v>
      </c>
      <c r="AJ153">
        <v>119.59522864062812</v>
      </c>
      <c r="AK153">
        <v>3.5397847180098044E-2</v>
      </c>
      <c r="AL153">
        <v>3.9504121475048878E-2</v>
      </c>
      <c r="AM153">
        <v>3.3433266932251897E-2</v>
      </c>
      <c r="AN153">
        <v>2.8050842696670311E-2</v>
      </c>
      <c r="AO153">
        <v>3.2296206896610564E-2</v>
      </c>
      <c r="AP153">
        <v>3.8155477701610634</v>
      </c>
      <c r="AQ153">
        <v>0.89381708169904839</v>
      </c>
      <c r="AR153">
        <v>161.99042876441857</v>
      </c>
      <c r="AS153">
        <v>147.21543030901924</v>
      </c>
      <c r="AT153">
        <v>157.18899793859995</v>
      </c>
      <c r="AU153">
        <v>180.83835143900274</v>
      </c>
      <c r="AV153">
        <v>180.60708599031042</v>
      </c>
      <c r="AW153">
        <v>9.7766435079483877E-2</v>
      </c>
      <c r="AX153">
        <v>0.13085623892316842</v>
      </c>
      <c r="AY153">
        <v>7.3582794642293087E-2</v>
      </c>
      <c r="AZ153">
        <v>4.9860832254602638E-2</v>
      </c>
      <c r="BA153">
        <v>8.0922719918653144E-2</v>
      </c>
    </row>
    <row r="154" spans="1:53" hidden="1" x14ac:dyDescent="0.3">
      <c r="A154">
        <v>13</v>
      </c>
      <c r="B154" t="s">
        <v>140</v>
      </c>
      <c r="C154" t="s">
        <v>9</v>
      </c>
      <c r="D154">
        <v>22</v>
      </c>
      <c r="E154">
        <v>13</v>
      </c>
      <c r="F154" t="s">
        <v>95</v>
      </c>
      <c r="G154" t="s">
        <v>11</v>
      </c>
      <c r="H154" t="s">
        <v>10</v>
      </c>
      <c r="I154">
        <v>889</v>
      </c>
      <c r="J154">
        <v>1.327594335333697</v>
      </c>
      <c r="K154">
        <v>0.46250000000000008</v>
      </c>
      <c r="L154">
        <v>0.39264957264957268</v>
      </c>
      <c r="M154">
        <v>1.4775</v>
      </c>
      <c r="N154">
        <v>3.1277398989898995</v>
      </c>
      <c r="O154">
        <v>19106</v>
      </c>
      <c r="P154">
        <v>6250</v>
      </c>
      <c r="Q154">
        <v>28.326686004350982</v>
      </c>
      <c r="R154">
        <v>8.9795918367346932</v>
      </c>
      <c r="S154">
        <v>7.2542372881355925</v>
      </c>
      <c r="T154">
        <v>8.3530338849487773</v>
      </c>
      <c r="U154">
        <v>33.785591438945154</v>
      </c>
      <c r="V154">
        <v>2.6128762541806019</v>
      </c>
      <c r="W154">
        <v>2.0952380952380953</v>
      </c>
      <c r="X154">
        <v>2.14</v>
      </c>
      <c r="Y154">
        <v>2.12</v>
      </c>
      <c r="Z154">
        <v>2.6930693069306932</v>
      </c>
      <c r="AA154">
        <v>2.8961020619918031E-2</v>
      </c>
      <c r="AB154">
        <v>2.8808068783068779E-2</v>
      </c>
      <c r="AC154">
        <v>2.816925E-2</v>
      </c>
      <c r="AD154">
        <v>2.4796500000000003E-2</v>
      </c>
      <c r="AE154">
        <v>2.9689962654760847E-2</v>
      </c>
      <c r="AF154">
        <v>86.692404034991043</v>
      </c>
      <c r="AG154">
        <v>61.646073711453056</v>
      </c>
      <c r="AH154">
        <v>56.973634748571023</v>
      </c>
      <c r="AI154">
        <v>58.436541895528535</v>
      </c>
      <c r="AJ154">
        <v>86.745125363352187</v>
      </c>
      <c r="AK154">
        <v>5.3108340301002914E-2</v>
      </c>
      <c r="AL154">
        <v>3.2061111111130483E-2</v>
      </c>
      <c r="AM154">
        <v>3.4366999999938343E-2</v>
      </c>
      <c r="AN154">
        <v>2.8178999999963709E-2</v>
      </c>
      <c r="AO154">
        <v>5.722060167555014E-2</v>
      </c>
      <c r="AP154">
        <v>6.7626808626808623</v>
      </c>
      <c r="AQ154">
        <v>3.7624863193370741</v>
      </c>
      <c r="AR154">
        <v>111.75471937969174</v>
      </c>
      <c r="AS154">
        <v>117.89499002997027</v>
      </c>
      <c r="AT154">
        <v>105.42403237901492</v>
      </c>
      <c r="AU154">
        <v>112.14543315667936</v>
      </c>
      <c r="AV154">
        <v>106.84021078925041</v>
      </c>
      <c r="AW154">
        <v>0.14194931493195465</v>
      </c>
      <c r="AX154">
        <v>1.764759517201013E-2</v>
      </c>
      <c r="AY154">
        <v>1.4030356387748372E-2</v>
      </c>
      <c r="AZ154">
        <v>1.4447859725845506E-2</v>
      </c>
      <c r="BA154">
        <v>0.36609553810955558</v>
      </c>
    </row>
    <row r="155" spans="1:53" hidden="1" x14ac:dyDescent="0.3">
      <c r="A155">
        <v>13</v>
      </c>
      <c r="B155" t="s">
        <v>140</v>
      </c>
      <c r="C155" t="s">
        <v>9</v>
      </c>
      <c r="D155">
        <v>22</v>
      </c>
      <c r="E155">
        <v>14</v>
      </c>
      <c r="F155" t="s">
        <v>115</v>
      </c>
      <c r="G155" t="s">
        <v>11</v>
      </c>
      <c r="H155" t="s">
        <v>72</v>
      </c>
      <c r="I155">
        <v>889</v>
      </c>
      <c r="J155">
        <v>0.95269428928779576</v>
      </c>
      <c r="K155">
        <v>1.211111111111111</v>
      </c>
      <c r="L155">
        <v>0.97638888888888886</v>
      </c>
      <c r="M155">
        <v>0.96444152193275434</v>
      </c>
      <c r="N155">
        <v>0.63212121212121219</v>
      </c>
      <c r="O155">
        <v>14036</v>
      </c>
      <c r="P155">
        <v>2747</v>
      </c>
      <c r="Q155">
        <v>16.361903627375067</v>
      </c>
      <c r="R155">
        <v>16.035353535353536</v>
      </c>
      <c r="S155">
        <v>16.3769211388259</v>
      </c>
      <c r="T155">
        <v>16.364177328176137</v>
      </c>
      <c r="U155">
        <v>14.845024469820556</v>
      </c>
      <c r="V155">
        <v>2.3559176672384221</v>
      </c>
      <c r="W155">
        <v>2.3021148036253778</v>
      </c>
      <c r="X155">
        <v>2.4074074074074074</v>
      </c>
      <c r="Y155">
        <v>2.3109243697478989</v>
      </c>
      <c r="Z155">
        <v>2.4074074074074074</v>
      </c>
      <c r="AA155">
        <v>2.8499918933267972E-2</v>
      </c>
      <c r="AB155">
        <v>2.9690523665659597E-2</v>
      </c>
      <c r="AC155">
        <v>3.0269421516754852E-2</v>
      </c>
      <c r="AD155">
        <v>2.6714110644257719E-2</v>
      </c>
      <c r="AE155">
        <v>3.0356049382716029E-2</v>
      </c>
      <c r="AF155">
        <v>61.792325423908864</v>
      </c>
      <c r="AG155">
        <v>59.689260660897475</v>
      </c>
      <c r="AH155">
        <v>54.727907986132593</v>
      </c>
      <c r="AI155">
        <v>62.43531870157662</v>
      </c>
      <c r="AJ155">
        <v>54.574612364496225</v>
      </c>
      <c r="AK155">
        <v>4.2574228130371795E-2</v>
      </c>
      <c r="AL155">
        <v>4.2584592145012208E-2</v>
      </c>
      <c r="AM155">
        <v>4.8172222222230499E-2</v>
      </c>
      <c r="AN155">
        <v>3.7593697478975528E-2</v>
      </c>
      <c r="AO155">
        <v>4.7194708994832357E-2</v>
      </c>
      <c r="AP155">
        <v>0.52193494578815691</v>
      </c>
      <c r="AQ155">
        <v>0.92576845512581729</v>
      </c>
      <c r="AR155">
        <v>98.66168599564665</v>
      </c>
      <c r="AS155">
        <v>94.786827905643491</v>
      </c>
      <c r="AT155">
        <v>89.697293565674514</v>
      </c>
      <c r="AU155">
        <v>102.86359764444684</v>
      </c>
      <c r="AV155">
        <v>85.03356009484996</v>
      </c>
      <c r="AW155">
        <v>6.927907420008389E-2</v>
      </c>
      <c r="AX155">
        <v>9.2742691091411672E-2</v>
      </c>
      <c r="AY155">
        <v>7.6219602563891931E-2</v>
      </c>
      <c r="AZ155">
        <v>6.763667510609439E-2</v>
      </c>
      <c r="BA155">
        <v>5.2764431145202143E-2</v>
      </c>
    </row>
    <row r="156" spans="1:53" hidden="1" x14ac:dyDescent="0.3">
      <c r="A156">
        <v>13</v>
      </c>
      <c r="B156" t="s">
        <v>140</v>
      </c>
      <c r="C156" t="s">
        <v>9</v>
      </c>
      <c r="D156">
        <v>22</v>
      </c>
      <c r="E156">
        <v>15</v>
      </c>
      <c r="F156" t="s">
        <v>123</v>
      </c>
      <c r="G156" t="s">
        <v>82</v>
      </c>
      <c r="H156" t="s">
        <v>72</v>
      </c>
      <c r="I156">
        <v>889</v>
      </c>
      <c r="J156">
        <v>0.71602490918526185</v>
      </c>
      <c r="K156">
        <v>1.4513888888888886</v>
      </c>
      <c r="L156">
        <v>0.28777777777777774</v>
      </c>
      <c r="M156">
        <v>0.34609756097560979</v>
      </c>
      <c r="N156">
        <v>0.78454545454545466</v>
      </c>
      <c r="O156">
        <v>10769</v>
      </c>
      <c r="P156">
        <v>2878</v>
      </c>
      <c r="Q156">
        <v>19.39875977352386</v>
      </c>
      <c r="R156">
        <v>28.145297089247052</v>
      </c>
      <c r="S156">
        <v>4.7750865051903117</v>
      </c>
      <c r="T156">
        <v>2.1406727828746175</v>
      </c>
      <c r="U156">
        <v>11.082474226804123</v>
      </c>
      <c r="V156">
        <v>2.4788975021533162</v>
      </c>
      <c r="W156">
        <v>2.5742574257425743</v>
      </c>
      <c r="X156">
        <v>2.0294117647058822</v>
      </c>
      <c r="Y156">
        <v>2</v>
      </c>
      <c r="Z156">
        <v>2.15</v>
      </c>
      <c r="AA156">
        <v>2.9188920237815604E-2</v>
      </c>
      <c r="AB156">
        <v>2.9782364938874827E-2</v>
      </c>
      <c r="AC156">
        <v>2.3509558823529415E-2</v>
      </c>
      <c r="AD156">
        <v>2.98E-2</v>
      </c>
      <c r="AE156">
        <v>2.6453928571428576E-2</v>
      </c>
      <c r="AF156">
        <v>83.396326085348875</v>
      </c>
      <c r="AG156">
        <v>86.832760920234861</v>
      </c>
      <c r="AH156">
        <v>71.551984417396042</v>
      </c>
      <c r="AI156">
        <v>43.113592503531514</v>
      </c>
      <c r="AJ156">
        <v>71.419392365273723</v>
      </c>
      <c r="AK156">
        <v>4.8838716623583932E-2</v>
      </c>
      <c r="AL156">
        <v>5.3419581958186559E-2</v>
      </c>
      <c r="AM156">
        <v>2.5072058823485243E-2</v>
      </c>
      <c r="AN156">
        <v>2.9800000000250293E-2</v>
      </c>
      <c r="AO156">
        <v>3.1120714285693143E-2</v>
      </c>
      <c r="AP156">
        <v>0.54054806437581571</v>
      </c>
      <c r="AQ156">
        <v>0.39375936205833112</v>
      </c>
      <c r="AR156">
        <v>115.06735059880113</v>
      </c>
      <c r="AS156">
        <v>111.34429625358071</v>
      </c>
      <c r="AT156">
        <v>135.98529306667257</v>
      </c>
      <c r="AU156">
        <v>86.227185003146388</v>
      </c>
      <c r="AV156">
        <v>129.13330708951923</v>
      </c>
      <c r="AW156">
        <v>6.9206626971470134E-2</v>
      </c>
      <c r="AX156">
        <v>0.26742483913101461</v>
      </c>
      <c r="AY156">
        <v>9.5508806522936873E-3</v>
      </c>
      <c r="AZ156">
        <v>3.2449934849802242E-3</v>
      </c>
      <c r="BA156">
        <v>4.0319830140619593E-2</v>
      </c>
    </row>
    <row r="157" spans="1:53" hidden="1" x14ac:dyDescent="0.3">
      <c r="A157">
        <v>14</v>
      </c>
      <c r="B157" t="s">
        <v>83</v>
      </c>
      <c r="C157" t="s">
        <v>9</v>
      </c>
      <c r="D157">
        <v>1</v>
      </c>
      <c r="E157">
        <v>1</v>
      </c>
      <c r="F157" t="s">
        <v>84</v>
      </c>
      <c r="G157" t="s">
        <v>11</v>
      </c>
      <c r="H157" t="s">
        <v>72</v>
      </c>
      <c r="I157">
        <v>24</v>
      </c>
      <c r="J157">
        <v>1.8023227775637736</v>
      </c>
      <c r="K157">
        <v>0.47080626177024482</v>
      </c>
      <c r="L157">
        <v>0.58265151515151514</v>
      </c>
      <c r="M157">
        <v>2.6893055555555558</v>
      </c>
      <c r="N157">
        <v>3.4665277777777779</v>
      </c>
      <c r="O157">
        <v>27587</v>
      </c>
      <c r="P157">
        <v>11782</v>
      </c>
      <c r="Q157">
        <v>34.558413750623295</v>
      </c>
      <c r="R157">
        <v>11.741573033707866</v>
      </c>
      <c r="S157">
        <v>14.085144927536231</v>
      </c>
      <c r="T157">
        <v>35.556217128113524</v>
      </c>
      <c r="U157">
        <v>40.93944278148745</v>
      </c>
      <c r="V157">
        <v>2.855550169655841</v>
      </c>
      <c r="W157">
        <v>2.2000000000000002</v>
      </c>
      <c r="X157">
        <v>2.3383458646616542</v>
      </c>
      <c r="Y157">
        <v>2.8346518987341773</v>
      </c>
      <c r="Z157">
        <v>3.0169683257918551</v>
      </c>
      <c r="AA157">
        <v>2.8430249072152951E-2</v>
      </c>
      <c r="AB157">
        <v>2.6031842105263162E-2</v>
      </c>
      <c r="AC157">
        <v>2.5792919799498746E-2</v>
      </c>
      <c r="AD157">
        <v>2.8170071745676959E-2</v>
      </c>
      <c r="AE157">
        <v>2.8471757553697252E-2</v>
      </c>
      <c r="AF157">
        <v>124.10240330237859</v>
      </c>
      <c r="AG157">
        <v>91.499447534485697</v>
      </c>
      <c r="AH157">
        <v>99.053555637985525</v>
      </c>
      <c r="AI157">
        <v>134.81878878138323</v>
      </c>
      <c r="AJ157">
        <v>130.104000285213</v>
      </c>
      <c r="AK157">
        <v>5.9133870576817023E-2</v>
      </c>
      <c r="AL157">
        <v>3.0538947368424822E-2</v>
      </c>
      <c r="AM157">
        <v>3.8729699248078828E-2</v>
      </c>
      <c r="AN157">
        <v>5.8036669303807159E-2</v>
      </c>
      <c r="AO157">
        <v>6.3947511312196448E-2</v>
      </c>
      <c r="AP157">
        <v>7.362960222201667</v>
      </c>
      <c r="AQ157">
        <v>3.4867085239735722</v>
      </c>
      <c r="AR157">
        <v>112.43997504590629</v>
      </c>
      <c r="AS157">
        <v>116.40161177176819</v>
      </c>
      <c r="AT157">
        <v>154.62768960973483</v>
      </c>
      <c r="AU157">
        <v>110.61018559303051</v>
      </c>
      <c r="AV157">
        <v>109.70684222879238</v>
      </c>
      <c r="AW157">
        <v>0.25470210661081383</v>
      </c>
      <c r="AX157">
        <v>3.0003630913082023E-2</v>
      </c>
      <c r="AY157">
        <v>3.7270382219259025E-2</v>
      </c>
      <c r="AZ157">
        <v>0.35178214042984407</v>
      </c>
      <c r="BA157">
        <v>0.492703075807635</v>
      </c>
    </row>
    <row r="158" spans="1:53" hidden="1" x14ac:dyDescent="0.3">
      <c r="A158">
        <v>14</v>
      </c>
      <c r="B158" t="s">
        <v>83</v>
      </c>
      <c r="C158" t="s">
        <v>9</v>
      </c>
      <c r="D158">
        <v>1</v>
      </c>
      <c r="E158">
        <v>2</v>
      </c>
      <c r="F158" t="s">
        <v>132</v>
      </c>
      <c r="G158" t="s">
        <v>72</v>
      </c>
      <c r="H158" t="s">
        <v>72</v>
      </c>
      <c r="I158">
        <v>24</v>
      </c>
      <c r="J158">
        <v>0.34055555555555567</v>
      </c>
      <c r="K158">
        <v>8.3333333333333339E-4</v>
      </c>
      <c r="L158">
        <v>0.11166666666666665</v>
      </c>
      <c r="M158">
        <v>0.76027777777777772</v>
      </c>
      <c r="N158">
        <v>0.4894444444444444</v>
      </c>
      <c r="O158">
        <v>4948</v>
      </c>
      <c r="P158">
        <v>641</v>
      </c>
      <c r="Q158">
        <v>10.879158180583842</v>
      </c>
      <c r="R158">
        <v>0</v>
      </c>
      <c r="S158">
        <v>13.895781637717123</v>
      </c>
      <c r="T158">
        <v>12.020460358056265</v>
      </c>
      <c r="U158">
        <v>10.84611016467916</v>
      </c>
      <c r="V158">
        <v>2.202749140893471</v>
      </c>
      <c r="W158">
        <v>0</v>
      </c>
      <c r="X158">
        <v>2.2400000000000002</v>
      </c>
      <c r="Y158">
        <v>2.2689655172413792</v>
      </c>
      <c r="Z158">
        <v>2.1222222222222222</v>
      </c>
      <c r="AA158">
        <v>2.455759736540665E-2</v>
      </c>
      <c r="AB158">
        <v>0</v>
      </c>
      <c r="AC158">
        <v>2.2397599999999997E-2</v>
      </c>
      <c r="AD158">
        <v>2.404255747126436E-2</v>
      </c>
      <c r="AE158">
        <v>2.4799444444444454E-2</v>
      </c>
      <c r="AF158">
        <v>87.394193005907326</v>
      </c>
      <c r="AG158">
        <v>0</v>
      </c>
      <c r="AH158">
        <v>98.55010950030028</v>
      </c>
      <c r="AI158">
        <v>91.711865621932873</v>
      </c>
      <c r="AJ158">
        <v>83.412512935659876</v>
      </c>
      <c r="AK158">
        <v>3.2267010309274265E-2</v>
      </c>
      <c r="AL158">
        <v>0</v>
      </c>
      <c r="AM158">
        <v>3.7168000000019671E-2</v>
      </c>
      <c r="AN158">
        <v>3.3235862068996258E-2</v>
      </c>
      <c r="AO158">
        <v>2.9903888888859202E-2</v>
      </c>
      <c r="AP158">
        <v>587.33333333333326</v>
      </c>
      <c r="AQ158">
        <v>65535</v>
      </c>
      <c r="AR158">
        <v>150.75750228936437</v>
      </c>
      <c r="AS158">
        <v>0</v>
      </c>
      <c r="AT158">
        <v>183.28597598175514</v>
      </c>
      <c r="AU158">
        <v>151.95646199875389</v>
      </c>
      <c r="AV158">
        <v>150.60155807291571</v>
      </c>
      <c r="AW158">
        <v>3.0231419647416248E-2</v>
      </c>
      <c r="AX158">
        <v>0.492703075807635</v>
      </c>
      <c r="AY158">
        <v>6.6286359725468424E-2</v>
      </c>
      <c r="AZ158">
        <v>4.1069102957607032E-2</v>
      </c>
      <c r="BA158">
        <v>2.5331442219205462E-2</v>
      </c>
    </row>
    <row r="159" spans="1:53" hidden="1" x14ac:dyDescent="0.3">
      <c r="A159">
        <v>14</v>
      </c>
      <c r="B159" t="s">
        <v>83</v>
      </c>
      <c r="C159" t="s">
        <v>9</v>
      </c>
      <c r="D159">
        <v>1</v>
      </c>
      <c r="E159">
        <v>3</v>
      </c>
      <c r="F159" t="s">
        <v>137</v>
      </c>
      <c r="G159" t="s">
        <v>72</v>
      </c>
      <c r="H159" t="s">
        <v>72</v>
      </c>
      <c r="I159">
        <v>24</v>
      </c>
      <c r="J159">
        <v>1.2806551289237671</v>
      </c>
      <c r="K159">
        <v>1.3933333333333333</v>
      </c>
      <c r="L159">
        <v>0.93416666666666659</v>
      </c>
      <c r="M159">
        <v>1.4237500000000001</v>
      </c>
      <c r="N159">
        <v>1.3713705156950671</v>
      </c>
      <c r="O159">
        <v>18958</v>
      </c>
      <c r="P159">
        <v>3509</v>
      </c>
      <c r="Q159">
        <v>16.516827488820898</v>
      </c>
      <c r="R159">
        <v>14.832535885167463</v>
      </c>
      <c r="S159">
        <v>12.314098750743604</v>
      </c>
      <c r="T159">
        <v>20.197139543873213</v>
      </c>
      <c r="U159">
        <v>17.857142857142858</v>
      </c>
      <c r="V159">
        <v>2.3284671532846715</v>
      </c>
      <c r="W159">
        <v>2.2011834319526629</v>
      </c>
      <c r="X159">
        <v>2.2378378378378376</v>
      </c>
      <c r="Y159">
        <v>2.4133949191685913</v>
      </c>
      <c r="Z159">
        <v>2.4409448818897639</v>
      </c>
      <c r="AA159">
        <v>2.6136584549878331E-2</v>
      </c>
      <c r="AB159">
        <v>2.5244551282051282E-2</v>
      </c>
      <c r="AC159">
        <v>2.6819819819819821E-2</v>
      </c>
      <c r="AD159">
        <v>2.7285876635873754E-2</v>
      </c>
      <c r="AE159">
        <v>2.5974295713035864E-2</v>
      </c>
      <c r="AF159">
        <v>100.54410809198305</v>
      </c>
      <c r="AG159">
        <v>93.699904529219992</v>
      </c>
      <c r="AH159">
        <v>84.428264885464202</v>
      </c>
      <c r="AI159">
        <v>100.50948690628795</v>
      </c>
      <c r="AJ159">
        <v>112.3618516494688</v>
      </c>
      <c r="AK159">
        <v>3.7449734572002853E-2</v>
      </c>
      <c r="AL159">
        <v>3.2138165680458422E-2</v>
      </c>
      <c r="AM159">
        <v>3.5539729729741856E-2</v>
      </c>
      <c r="AN159">
        <v>4.1989145496548842E-2</v>
      </c>
      <c r="AO159">
        <v>4.0473884514404194E-2</v>
      </c>
      <c r="AP159">
        <v>0.98423721222133997</v>
      </c>
      <c r="AQ159">
        <v>1.2039170506912444</v>
      </c>
      <c r="AR159">
        <v>131.66339852641528</v>
      </c>
      <c r="AS159">
        <v>137.62035294682971</v>
      </c>
      <c r="AT159">
        <v>123.074180390311</v>
      </c>
      <c r="AU159">
        <v>126.15159220616508</v>
      </c>
      <c r="AV159">
        <v>125.66420544052453</v>
      </c>
      <c r="AW159">
        <v>9.0665679239007271E-2</v>
      </c>
      <c r="AX159">
        <v>9.4587362700181518E-2</v>
      </c>
      <c r="AY159">
        <v>5.2006255874686401E-2</v>
      </c>
      <c r="AZ159">
        <v>0.12273194449052406</v>
      </c>
      <c r="BA159">
        <v>0.10730839905796745</v>
      </c>
    </row>
    <row r="160" spans="1:53" hidden="1" x14ac:dyDescent="0.3">
      <c r="A160">
        <v>14</v>
      </c>
      <c r="B160" t="s">
        <v>83</v>
      </c>
      <c r="C160" t="s">
        <v>9</v>
      </c>
      <c r="D160">
        <v>1</v>
      </c>
      <c r="E160">
        <v>4</v>
      </c>
      <c r="F160" t="s">
        <v>86</v>
      </c>
      <c r="G160" t="s">
        <v>11</v>
      </c>
      <c r="H160" t="s">
        <v>72</v>
      </c>
      <c r="I160">
        <v>24</v>
      </c>
      <c r="J160">
        <v>0.46598626675104721</v>
      </c>
      <c r="K160">
        <v>0.39146596858638744</v>
      </c>
      <c r="L160">
        <v>0.30783837251263013</v>
      </c>
      <c r="M160">
        <v>0.55280125899280574</v>
      </c>
      <c r="N160">
        <v>0.61183946691236557</v>
      </c>
      <c r="O160">
        <v>7821</v>
      </c>
      <c r="P160">
        <v>1640</v>
      </c>
      <c r="Q160">
        <v>17.035421211176899</v>
      </c>
      <c r="R160">
        <v>14.936369725385132</v>
      </c>
      <c r="S160">
        <v>12.587959343236903</v>
      </c>
      <c r="T160">
        <v>19.066317626527052</v>
      </c>
      <c r="U160">
        <v>20.586025544703233</v>
      </c>
      <c r="V160">
        <v>2.3699421965317917</v>
      </c>
      <c r="W160">
        <v>2.3978494623655915</v>
      </c>
      <c r="X160">
        <v>2.1756756756756759</v>
      </c>
      <c r="Y160">
        <v>2.4971428571428573</v>
      </c>
      <c r="Z160">
        <v>2.393013100436681</v>
      </c>
      <c r="AA160">
        <v>2.2533796965317932E-2</v>
      </c>
      <c r="AB160">
        <v>1.9005017921146953E-2</v>
      </c>
      <c r="AC160">
        <v>1.9896058558558558E-2</v>
      </c>
      <c r="AD160">
        <v>2.2503042857142858E-2</v>
      </c>
      <c r="AE160">
        <v>2.3529283114992708E-2</v>
      </c>
      <c r="AF160">
        <v>120.57948982038685</v>
      </c>
      <c r="AG160">
        <v>139.22237119785856</v>
      </c>
      <c r="AH160">
        <v>145.77756933398095</v>
      </c>
      <c r="AI160">
        <v>128.34275584877631</v>
      </c>
      <c r="AJ160">
        <v>121.84180359778821</v>
      </c>
      <c r="AK160">
        <v>3.288699421966066E-2</v>
      </c>
      <c r="AL160">
        <v>2.86639784946136E-2</v>
      </c>
      <c r="AM160">
        <v>2.2666216216275396E-2</v>
      </c>
      <c r="AN160">
        <v>3.5611428571469983E-2</v>
      </c>
      <c r="AO160">
        <v>3.5706550218353332E-2</v>
      </c>
      <c r="AP160">
        <v>1.5629442046310262</v>
      </c>
      <c r="AQ160">
        <v>1.3782482573202657</v>
      </c>
      <c r="AR160">
        <v>161.85064619499093</v>
      </c>
      <c r="AS160">
        <v>179.16008273372773</v>
      </c>
      <c r="AT160">
        <v>208.48649509214783</v>
      </c>
      <c r="AU160">
        <v>141.77589189968515</v>
      </c>
      <c r="AV160">
        <v>169.32710116690407</v>
      </c>
      <c r="AW160">
        <v>4.1994582328696149E-2</v>
      </c>
      <c r="AX160">
        <v>2.7144636826139313E-2</v>
      </c>
      <c r="AY160">
        <v>2.3306082433991505E-2</v>
      </c>
      <c r="AZ160">
        <v>4.9224579266972893E-2</v>
      </c>
      <c r="BA160">
        <v>6.5078895087677335E-2</v>
      </c>
    </row>
    <row r="161" spans="1:53" hidden="1" x14ac:dyDescent="0.3">
      <c r="A161">
        <v>14</v>
      </c>
      <c r="B161" t="s">
        <v>83</v>
      </c>
      <c r="C161" t="s">
        <v>9</v>
      </c>
      <c r="D161">
        <v>1</v>
      </c>
      <c r="E161">
        <v>5</v>
      </c>
      <c r="F161" t="s">
        <v>88</v>
      </c>
      <c r="G161" t="s">
        <v>11</v>
      </c>
      <c r="H161" t="s">
        <v>72</v>
      </c>
      <c r="I161">
        <v>24</v>
      </c>
      <c r="J161">
        <v>0.58260056375473901</v>
      </c>
      <c r="K161">
        <v>0.87958333333333327</v>
      </c>
      <c r="L161">
        <v>0.5526388888888889</v>
      </c>
      <c r="M161">
        <v>0.41380304298457143</v>
      </c>
      <c r="N161">
        <v>0.48437698981216176</v>
      </c>
      <c r="O161">
        <v>9005</v>
      </c>
      <c r="P161">
        <v>2866</v>
      </c>
      <c r="Q161">
        <v>27.76055792328555</v>
      </c>
      <c r="R161">
        <v>28.35820895522388</v>
      </c>
      <c r="S161">
        <v>31.138545953360769</v>
      </c>
      <c r="T161">
        <v>30.698659139026113</v>
      </c>
      <c r="U161">
        <v>31.529164477141357</v>
      </c>
      <c r="V161">
        <v>3.2605233219567689</v>
      </c>
      <c r="W161">
        <v>3.2847457627118644</v>
      </c>
      <c r="X161">
        <v>3.1971830985915495</v>
      </c>
      <c r="Y161">
        <v>3.1985294117647061</v>
      </c>
      <c r="Z161">
        <v>3.5294117647058822</v>
      </c>
      <c r="AA161">
        <v>2.5171183805394161E-2</v>
      </c>
      <c r="AB161">
        <v>2.716070804414333E-2</v>
      </c>
      <c r="AC161">
        <v>2.5333711901035855E-2</v>
      </c>
      <c r="AD161">
        <v>2.3430677852580409E-2</v>
      </c>
      <c r="AE161">
        <v>2.3238770658263304E-2</v>
      </c>
      <c r="AF161">
        <v>113.07548732054146</v>
      </c>
      <c r="AG161">
        <v>111.8062276008465</v>
      </c>
      <c r="AH161">
        <v>98.700207888329103</v>
      </c>
      <c r="AI161">
        <v>126.71208951417248</v>
      </c>
      <c r="AJ161">
        <v>127.25609564052932</v>
      </c>
      <c r="AK161">
        <v>5.8464334470980213E-2</v>
      </c>
      <c r="AL161">
        <v>6.1047288135591626E-2</v>
      </c>
      <c r="AM161">
        <v>5.5457746478922341E-2</v>
      </c>
      <c r="AN161">
        <v>5.7353308823488026E-2</v>
      </c>
      <c r="AO161">
        <v>6.2839117646987741E-2</v>
      </c>
      <c r="AP161">
        <v>0.55068914047806172</v>
      </c>
      <c r="AQ161">
        <v>1.1118179052465638</v>
      </c>
      <c r="AR161">
        <v>103.78887618417303</v>
      </c>
      <c r="AS161">
        <v>91.132608030371557</v>
      </c>
      <c r="AT161">
        <v>93.085976892896099</v>
      </c>
      <c r="AU161">
        <v>116.14805289727398</v>
      </c>
      <c r="AV161">
        <v>119.86489987002642</v>
      </c>
      <c r="AW161">
        <v>5.2966257285402475E-2</v>
      </c>
      <c r="AX161">
        <v>8.2764794140319911E-2</v>
      </c>
      <c r="AY161">
        <v>6.0290517927675639E-2</v>
      </c>
      <c r="AZ161">
        <v>3.8263127481177432E-2</v>
      </c>
      <c r="BA161">
        <v>4.826831938527968E-2</v>
      </c>
    </row>
    <row r="162" spans="1:53" hidden="1" x14ac:dyDescent="0.3">
      <c r="A162">
        <v>14</v>
      </c>
      <c r="B162" t="s">
        <v>83</v>
      </c>
      <c r="C162" t="s">
        <v>9</v>
      </c>
      <c r="D162">
        <v>1</v>
      </c>
      <c r="E162">
        <v>6</v>
      </c>
      <c r="F162" t="s">
        <v>89</v>
      </c>
      <c r="G162" t="s">
        <v>11</v>
      </c>
      <c r="H162" t="s">
        <v>72</v>
      </c>
      <c r="I162">
        <v>24</v>
      </c>
      <c r="J162">
        <v>0.82020833333333332</v>
      </c>
      <c r="K162">
        <v>0.90861111111111104</v>
      </c>
      <c r="L162">
        <v>0.67388888888888887</v>
      </c>
      <c r="M162">
        <v>0.77638888888888891</v>
      </c>
      <c r="N162">
        <v>0.92194444444444423</v>
      </c>
      <c r="O162">
        <v>11927</v>
      </c>
      <c r="P162">
        <v>2228</v>
      </c>
      <c r="Q162">
        <v>16.461026967122276</v>
      </c>
      <c r="R162">
        <v>17.853867318862733</v>
      </c>
      <c r="S162">
        <v>14.47422680412371</v>
      </c>
      <c r="T162">
        <v>16.744186046511629</v>
      </c>
      <c r="U162">
        <v>17.702050663449938</v>
      </c>
      <c r="V162">
        <v>2.4949608062709965</v>
      </c>
      <c r="W162">
        <v>2.4745762711864407</v>
      </c>
      <c r="X162">
        <v>2.4375</v>
      </c>
      <c r="Y162">
        <v>2.557377049180328</v>
      </c>
      <c r="Z162">
        <v>2.5411255411255413</v>
      </c>
      <c r="AA162">
        <v>2.5718879615625152E-2</v>
      </c>
      <c r="AB162">
        <v>2.6252234045968156E-2</v>
      </c>
      <c r="AC162">
        <v>2.4724450231481471E-2</v>
      </c>
      <c r="AD162">
        <v>2.7401107858443942E-2</v>
      </c>
      <c r="AE162">
        <v>2.4372793753865193E-2</v>
      </c>
      <c r="AF162">
        <v>106.19990793064039</v>
      </c>
      <c r="AG162">
        <v>88.425465169681331</v>
      </c>
      <c r="AH162">
        <v>121.44906999945553</v>
      </c>
      <c r="AI162">
        <v>105.0137808824548</v>
      </c>
      <c r="AJ162">
        <v>121.24030818960459</v>
      </c>
      <c r="AK162">
        <v>4.0336450167948568E-2</v>
      </c>
      <c r="AL162">
        <v>4.1751271186433528E-2</v>
      </c>
      <c r="AM162">
        <v>3.7398611111064559E-2</v>
      </c>
      <c r="AN162">
        <v>4.3369125682997424E-2</v>
      </c>
      <c r="AO162">
        <v>3.9274675324681735E-2</v>
      </c>
      <c r="AP162">
        <v>1.0146744114949555</v>
      </c>
      <c r="AQ162">
        <v>0.99149670753672514</v>
      </c>
      <c r="AR162">
        <v>126.24281729482645</v>
      </c>
      <c r="AS162">
        <v>124.20438723429179</v>
      </c>
      <c r="AT162">
        <v>137.22405471099864</v>
      </c>
      <c r="AU162">
        <v>111.04760632864721</v>
      </c>
      <c r="AV162">
        <v>135.59146018397766</v>
      </c>
      <c r="AW162">
        <v>5.4509132640457147E-2</v>
      </c>
      <c r="AX162">
        <v>6.9303188012721534E-2</v>
      </c>
      <c r="AY162">
        <v>4.0640561860283343E-2</v>
      </c>
      <c r="AZ162">
        <v>5.186391175959075E-2</v>
      </c>
      <c r="BA162">
        <v>6.4921880358558198E-2</v>
      </c>
    </row>
    <row r="163" spans="1:53" hidden="1" x14ac:dyDescent="0.3">
      <c r="A163">
        <v>14</v>
      </c>
      <c r="B163" t="s">
        <v>83</v>
      </c>
      <c r="C163" t="s">
        <v>9</v>
      </c>
      <c r="D163">
        <v>1</v>
      </c>
      <c r="E163">
        <v>7</v>
      </c>
      <c r="F163" t="s">
        <v>91</v>
      </c>
      <c r="G163" t="s">
        <v>11</v>
      </c>
      <c r="H163" t="s">
        <v>72</v>
      </c>
      <c r="I163">
        <v>24</v>
      </c>
      <c r="J163">
        <v>0.88525219298245628</v>
      </c>
      <c r="K163">
        <v>1.1177777777777778</v>
      </c>
      <c r="L163">
        <v>0.67555555555555558</v>
      </c>
      <c r="M163">
        <v>0.82444444444444454</v>
      </c>
      <c r="N163">
        <v>0.92323099415204668</v>
      </c>
      <c r="O163">
        <v>12609</v>
      </c>
      <c r="P163">
        <v>2298</v>
      </c>
      <c r="Q163">
        <v>17.013400459021248</v>
      </c>
      <c r="R163">
        <v>19.559014267185475</v>
      </c>
      <c r="S163">
        <v>14.909390444810544</v>
      </c>
      <c r="T163">
        <v>14.969656102494945</v>
      </c>
      <c r="U163">
        <v>19.760295021511986</v>
      </c>
      <c r="V163">
        <v>2.5087336244541483</v>
      </c>
      <c r="W163">
        <v>2.5559322033898306</v>
      </c>
      <c r="X163">
        <v>2.3660130718954249</v>
      </c>
      <c r="Y163">
        <v>2.4804469273743015</v>
      </c>
      <c r="Z163">
        <v>2.6138211382113821</v>
      </c>
      <c r="AA163">
        <v>2.5242610160869591E-2</v>
      </c>
      <c r="AB163">
        <v>2.6696892872664055E-2</v>
      </c>
      <c r="AC163">
        <v>2.4141067538126358E-2</v>
      </c>
      <c r="AD163">
        <v>2.3571703910614535E-2</v>
      </c>
      <c r="AE163">
        <v>2.4861907221899609E-2</v>
      </c>
      <c r="AF163">
        <v>111.86567694094913</v>
      </c>
      <c r="AG163">
        <v>109.47300287477152</v>
      </c>
      <c r="AH163">
        <v>126.4859016105103</v>
      </c>
      <c r="AI163">
        <v>108.21950613512668</v>
      </c>
      <c r="AJ163">
        <v>110.40128971047001</v>
      </c>
      <c r="AK163">
        <v>3.9715120087317632E-2</v>
      </c>
      <c r="AL163">
        <v>4.5065932203399411E-2</v>
      </c>
      <c r="AM163">
        <v>3.2496405228720222E-2</v>
      </c>
      <c r="AN163">
        <v>3.6888547485970938E-2</v>
      </c>
      <c r="AO163">
        <v>4.0644308943066004E-2</v>
      </c>
      <c r="AP163">
        <v>0.82595218164696027</v>
      </c>
      <c r="AQ163">
        <v>1.0102909457284974</v>
      </c>
      <c r="AR163">
        <v>132.56431845321808</v>
      </c>
      <c r="AS163">
        <v>125.22827501718483</v>
      </c>
      <c r="AT163">
        <v>156.126115234791</v>
      </c>
      <c r="AU163">
        <v>132.68436987535497</v>
      </c>
      <c r="AV163">
        <v>126.91779196962504</v>
      </c>
      <c r="AW163">
        <v>5.6062184566822361E-2</v>
      </c>
      <c r="AX163">
        <v>8.8275535176042738E-2</v>
      </c>
      <c r="AY163">
        <v>4.2756533858584772E-2</v>
      </c>
      <c r="AZ163">
        <v>5.0213604183831181E-2</v>
      </c>
      <c r="BA163">
        <v>7.1861503602642096E-2</v>
      </c>
    </row>
    <row r="164" spans="1:53" hidden="1" x14ac:dyDescent="0.3">
      <c r="A164">
        <v>14</v>
      </c>
      <c r="B164" t="s">
        <v>83</v>
      </c>
      <c r="C164" t="s">
        <v>9</v>
      </c>
      <c r="D164">
        <v>1</v>
      </c>
      <c r="E164">
        <v>8</v>
      </c>
      <c r="F164" t="s">
        <v>114</v>
      </c>
      <c r="G164" t="s">
        <v>72</v>
      </c>
      <c r="H164" t="s">
        <v>72</v>
      </c>
      <c r="I164">
        <v>24</v>
      </c>
      <c r="J164">
        <v>0.10173679560668593</v>
      </c>
      <c r="K164">
        <v>0</v>
      </c>
      <c r="L164">
        <v>2.8333333333333332E-2</v>
      </c>
      <c r="M164">
        <v>0.18759344771116693</v>
      </c>
      <c r="N164">
        <v>0.19102040138224349</v>
      </c>
      <c r="O164">
        <v>1851</v>
      </c>
      <c r="P164">
        <v>800</v>
      </c>
      <c r="Q164">
        <v>20.634511220015476</v>
      </c>
      <c r="R164">
        <v>0</v>
      </c>
      <c r="S164">
        <v>8.8235294117647065</v>
      </c>
      <c r="T164">
        <v>15.384615384615385</v>
      </c>
      <c r="U164">
        <v>18.660287081339714</v>
      </c>
      <c r="V164">
        <v>2.4922118380062304</v>
      </c>
      <c r="W164">
        <v>0</v>
      </c>
      <c r="X164">
        <v>3</v>
      </c>
      <c r="Y164">
        <v>2.225806451612903</v>
      </c>
      <c r="Z164">
        <v>2.3283582089552239</v>
      </c>
      <c r="AA164">
        <v>2.3817773555624016E-2</v>
      </c>
      <c r="AB164">
        <v>0</v>
      </c>
      <c r="AC164">
        <v>3.415E-2</v>
      </c>
      <c r="AD164">
        <v>1.9667473118279575E-2</v>
      </c>
      <c r="AE164">
        <v>1.9592835820895521E-2</v>
      </c>
      <c r="AF164">
        <v>121.89038086826424</v>
      </c>
      <c r="AG164">
        <v>0</v>
      </c>
      <c r="AH164">
        <v>76.168491000631889</v>
      </c>
      <c r="AI164">
        <v>123.15983845500895</v>
      </c>
      <c r="AJ164">
        <v>157.608796910699</v>
      </c>
      <c r="AK164">
        <v>4.0801090342692053E-2</v>
      </c>
      <c r="AL164">
        <v>0</v>
      </c>
      <c r="AM164">
        <v>8.7749999999990294E-2</v>
      </c>
      <c r="AN164">
        <v>2.5500806451638651E-2</v>
      </c>
      <c r="AO164">
        <v>2.7200000000149559E-2</v>
      </c>
      <c r="AP164">
        <v>65535</v>
      </c>
      <c r="AQ164">
        <v>0</v>
      </c>
      <c r="AR164">
        <v>148.83949929495125</v>
      </c>
      <c r="AS164">
        <v>0</v>
      </c>
      <c r="AT164">
        <v>67.518021249581039</v>
      </c>
      <c r="AU164">
        <v>154.33763365274353</v>
      </c>
      <c r="AV164">
        <v>195.86210869514639</v>
      </c>
      <c r="AW164">
        <v>3.1739711897448571E-2</v>
      </c>
      <c r="AX164">
        <v>7.1861503602642096E-2</v>
      </c>
      <c r="AY164">
        <v>5.5902211379677781E-3</v>
      </c>
      <c r="AZ164">
        <v>1.9489176120226839E-2</v>
      </c>
      <c r="BA164">
        <v>1.9525822112882799E-2</v>
      </c>
    </row>
    <row r="165" spans="1:53" hidden="1" x14ac:dyDescent="0.3">
      <c r="A165">
        <v>14</v>
      </c>
      <c r="B165" t="s">
        <v>83</v>
      </c>
      <c r="C165" t="s">
        <v>9</v>
      </c>
      <c r="D165">
        <v>1</v>
      </c>
      <c r="E165">
        <v>9</v>
      </c>
      <c r="F165" t="s">
        <v>95</v>
      </c>
      <c r="G165" t="s">
        <v>11</v>
      </c>
      <c r="H165" t="s">
        <v>72</v>
      </c>
      <c r="I165">
        <v>24</v>
      </c>
      <c r="J165">
        <v>0.62099971804789356</v>
      </c>
      <c r="K165">
        <v>0.30666666666666664</v>
      </c>
      <c r="L165">
        <v>0.27805555555555556</v>
      </c>
      <c r="M165">
        <v>0.42397460847002133</v>
      </c>
      <c r="N165">
        <v>1.4753020414993305</v>
      </c>
      <c r="O165">
        <v>9473</v>
      </c>
      <c r="P165">
        <v>1699</v>
      </c>
      <c r="Q165">
        <v>14.093737038573206</v>
      </c>
      <c r="R165">
        <v>5.2536231884057969</v>
      </c>
      <c r="S165">
        <v>3.8961038961038961</v>
      </c>
      <c r="T165">
        <v>10.60702875399361</v>
      </c>
      <c r="U165">
        <v>18.443438914027148</v>
      </c>
      <c r="V165">
        <v>2.2928475033738192</v>
      </c>
      <c r="W165">
        <v>2</v>
      </c>
      <c r="X165">
        <v>2.0526315789473686</v>
      </c>
      <c r="Y165">
        <v>2.2133333333333334</v>
      </c>
      <c r="Z165">
        <v>2.3479262672811059</v>
      </c>
      <c r="AA165">
        <v>2.823054655870446E-2</v>
      </c>
      <c r="AB165">
        <v>2.5339655172413798E-2</v>
      </c>
      <c r="AC165">
        <v>3.0107894736842101E-2</v>
      </c>
      <c r="AD165">
        <v>2.7366888888888889E-2</v>
      </c>
      <c r="AE165">
        <v>2.8379506528417833E-2</v>
      </c>
      <c r="AF165">
        <v>78.744124383472652</v>
      </c>
      <c r="AG165">
        <v>56.114682021697078</v>
      </c>
      <c r="AH165">
        <v>66.897938706663766</v>
      </c>
      <c r="AI165">
        <v>81.659754630091271</v>
      </c>
      <c r="AJ165">
        <v>84.260196250095206</v>
      </c>
      <c r="AK165">
        <v>3.9348582995929735E-2</v>
      </c>
      <c r="AL165">
        <v>2.5339655172392041E-2</v>
      </c>
      <c r="AM165">
        <v>3.2231578947271612E-2</v>
      </c>
      <c r="AN165">
        <v>3.5838000000136767E-2</v>
      </c>
      <c r="AO165">
        <v>4.1118317972311587E-2</v>
      </c>
      <c r="AP165">
        <v>4.8107675266282524</v>
      </c>
      <c r="AQ165">
        <v>3.5106132001872363</v>
      </c>
      <c r="AR165">
        <v>115.93480912750623</v>
      </c>
      <c r="AS165">
        <v>112.22936404382067</v>
      </c>
      <c r="AT165">
        <v>132.4265915154607</v>
      </c>
      <c r="AU165">
        <v>138.77324381703292</v>
      </c>
      <c r="AV165">
        <v>109.41617003438667</v>
      </c>
      <c r="AW165">
        <v>4.6363048617716202E-2</v>
      </c>
      <c r="AX165">
        <v>1.0433225289490523E-2</v>
      </c>
      <c r="AY165">
        <v>7.1237137689558038E-3</v>
      </c>
      <c r="AZ165">
        <v>2.1001264108089193E-2</v>
      </c>
      <c r="BA165">
        <v>0.12112049687981462</v>
      </c>
    </row>
    <row r="166" spans="1:53" hidden="1" x14ac:dyDescent="0.3">
      <c r="A166">
        <v>14</v>
      </c>
      <c r="B166" t="s">
        <v>83</v>
      </c>
      <c r="C166" t="s">
        <v>9</v>
      </c>
      <c r="D166">
        <v>1</v>
      </c>
      <c r="E166">
        <v>10</v>
      </c>
      <c r="F166" t="s">
        <v>115</v>
      </c>
      <c r="G166" t="s">
        <v>72</v>
      </c>
      <c r="H166" t="s">
        <v>72</v>
      </c>
      <c r="I166">
        <v>24</v>
      </c>
      <c r="J166">
        <v>0.45048611111111114</v>
      </c>
      <c r="K166">
        <v>0.17222222222222225</v>
      </c>
      <c r="L166">
        <v>0.1977777777777778</v>
      </c>
      <c r="M166">
        <v>0.1388888888888889</v>
      </c>
      <c r="N166">
        <v>1.2930555555555558</v>
      </c>
      <c r="O166">
        <v>6790</v>
      </c>
      <c r="P166">
        <v>796</v>
      </c>
      <c r="Q166">
        <v>8.8121332890512569</v>
      </c>
      <c r="R166">
        <v>3.064516129032258</v>
      </c>
      <c r="S166">
        <v>4.4943820224719104</v>
      </c>
      <c r="T166">
        <v>4.3999999999999995</v>
      </c>
      <c r="U166">
        <v>10.590762620837808</v>
      </c>
      <c r="V166">
        <v>2.2296918767507004</v>
      </c>
      <c r="W166">
        <v>2.1111111111111112</v>
      </c>
      <c r="X166">
        <v>2.2857142857142856</v>
      </c>
      <c r="Y166">
        <v>2</v>
      </c>
      <c r="Z166">
        <v>2.2718894009216588</v>
      </c>
      <c r="AA166">
        <v>3.5749288048552756E-2</v>
      </c>
      <c r="AB166">
        <v>2.4883333333333334E-2</v>
      </c>
      <c r="AC166">
        <v>3.6696428571428574E-2</v>
      </c>
      <c r="AD166">
        <v>2.5622727272727273E-2</v>
      </c>
      <c r="AE166">
        <v>3.7202246543778801E-2</v>
      </c>
      <c r="AF166">
        <v>44.682460648565971</v>
      </c>
      <c r="AG166">
        <v>59.208761864269476</v>
      </c>
      <c r="AH166">
        <v>35.102304001639531</v>
      </c>
      <c r="AI166">
        <v>61.187912394973615</v>
      </c>
      <c r="AJ166">
        <v>42.546325429923279</v>
      </c>
      <c r="AK166">
        <v>4.6380532212855465E-2</v>
      </c>
      <c r="AL166">
        <v>2.6577777777794784E-2</v>
      </c>
      <c r="AM166">
        <v>4.7242857142854131E-2</v>
      </c>
      <c r="AN166">
        <v>2.5622727272837601E-2</v>
      </c>
      <c r="AO166">
        <v>4.9552995391649209E-2</v>
      </c>
      <c r="AP166">
        <v>7.5080645161290329</v>
      </c>
      <c r="AQ166">
        <v>3.4559330657470739</v>
      </c>
      <c r="AR166">
        <v>72.580662004031865</v>
      </c>
      <c r="AS166">
        <v>111.42533852184509</v>
      </c>
      <c r="AT166">
        <v>56.829436531421017</v>
      </c>
      <c r="AU166">
        <v>122.37582478958592</v>
      </c>
      <c r="AV166">
        <v>65.372555967279155</v>
      </c>
      <c r="AW166">
        <v>2.2002570011114629E-2</v>
      </c>
      <c r="AX166">
        <v>3.0319894595918426E-3</v>
      </c>
      <c r="AY166">
        <v>5.0705509211524981E-3</v>
      </c>
      <c r="AZ166">
        <v>3.9173687333362711E-3</v>
      </c>
      <c r="BA166">
        <v>6.5006937693171882E-2</v>
      </c>
    </row>
    <row r="167" spans="1:53" hidden="1" x14ac:dyDescent="0.3">
      <c r="A167">
        <v>14</v>
      </c>
      <c r="B167" t="s">
        <v>83</v>
      </c>
      <c r="C167" t="s">
        <v>9</v>
      </c>
      <c r="D167">
        <v>1</v>
      </c>
      <c r="E167">
        <v>11</v>
      </c>
      <c r="F167" t="s">
        <v>144</v>
      </c>
      <c r="G167" t="s">
        <v>72</v>
      </c>
      <c r="H167" t="s">
        <v>72</v>
      </c>
      <c r="I167">
        <v>24</v>
      </c>
      <c r="J167">
        <v>0.77928760258838403</v>
      </c>
      <c r="K167">
        <v>0.64916666666666656</v>
      </c>
      <c r="L167">
        <v>0.42638888888888887</v>
      </c>
      <c r="M167">
        <v>0.78493686868686874</v>
      </c>
      <c r="N167">
        <v>1.2566579861111111</v>
      </c>
      <c r="O167">
        <v>11585</v>
      </c>
      <c r="P167">
        <v>1746</v>
      </c>
      <c r="Q167">
        <v>12.353190887222301</v>
      </c>
      <c r="R167">
        <v>9.328198545143346</v>
      </c>
      <c r="S167">
        <v>5.6062581486310297</v>
      </c>
      <c r="T167">
        <v>9.7188476223533495</v>
      </c>
      <c r="U167">
        <v>16.239500323066984</v>
      </c>
      <c r="V167">
        <v>2.2413350449293965</v>
      </c>
      <c r="W167">
        <v>2.1372549019607843</v>
      </c>
      <c r="X167">
        <v>2.2051282051282053</v>
      </c>
      <c r="Y167">
        <v>2.204724409448819</v>
      </c>
      <c r="Z167">
        <v>2.2779456193353473</v>
      </c>
      <c r="AA167">
        <v>2.6927296747967466E-2</v>
      </c>
      <c r="AB167">
        <v>2.6282026143790854E-2</v>
      </c>
      <c r="AC167">
        <v>2.3543803418803418E-2</v>
      </c>
      <c r="AD167">
        <v>2.4816830708661423E-2</v>
      </c>
      <c r="AE167">
        <v>2.7065538771399812E-2</v>
      </c>
      <c r="AF167">
        <v>86.830046258782431</v>
      </c>
      <c r="AG167">
        <v>94.12417788727879</v>
      </c>
      <c r="AH167">
        <v>72.566718138329151</v>
      </c>
      <c r="AI167">
        <v>85.891570121163056</v>
      </c>
      <c r="AJ167">
        <v>88.110683930595144</v>
      </c>
      <c r="AK167">
        <v>3.467130937101779E-2</v>
      </c>
      <c r="AL167">
        <v>3.0071568627459057E-2</v>
      </c>
      <c r="AM167">
        <v>2.7619230769244333E-2</v>
      </c>
      <c r="AN167">
        <v>3.1899212598481545E-2</v>
      </c>
      <c r="AO167">
        <v>3.5437613293088963E-2</v>
      </c>
      <c r="AP167">
        <v>1.9358017757809161</v>
      </c>
      <c r="AQ167">
        <v>1.7409042318810799</v>
      </c>
      <c r="AR167">
        <v>127.69695469066934</v>
      </c>
      <c r="AS167">
        <v>165.3204198478397</v>
      </c>
      <c r="AT167">
        <v>104.59580626411388</v>
      </c>
      <c r="AU167">
        <v>126.00534590117371</v>
      </c>
      <c r="AV167">
        <v>126.5052718115741</v>
      </c>
      <c r="AW167">
        <v>4.6957926854909238E-2</v>
      </c>
      <c r="AX167">
        <v>2.8869912330708923E-2</v>
      </c>
      <c r="AY167">
        <v>1.1041363978761737E-2</v>
      </c>
      <c r="AZ167">
        <v>3.5515143237606316E-2</v>
      </c>
      <c r="BA167">
        <v>9.1983205145056951E-2</v>
      </c>
    </row>
    <row r="168" spans="1:53" hidden="1" x14ac:dyDescent="0.3">
      <c r="A168">
        <v>14</v>
      </c>
      <c r="B168" t="s">
        <v>83</v>
      </c>
      <c r="C168" t="s">
        <v>9</v>
      </c>
      <c r="D168">
        <v>1</v>
      </c>
      <c r="E168">
        <v>12</v>
      </c>
      <c r="F168" t="s">
        <v>96</v>
      </c>
      <c r="G168" t="s">
        <v>11</v>
      </c>
      <c r="H168" t="s">
        <v>72</v>
      </c>
      <c r="I168">
        <v>24</v>
      </c>
      <c r="J168">
        <v>4.6519215407177352</v>
      </c>
      <c r="K168">
        <v>5.5919444444444446</v>
      </c>
      <c r="L168">
        <v>6.3397222222222211</v>
      </c>
      <c r="M168">
        <v>2.7586564009661836</v>
      </c>
      <c r="N168">
        <v>3.9173630952380947</v>
      </c>
      <c r="O168">
        <v>67142</v>
      </c>
      <c r="P168">
        <v>34720</v>
      </c>
      <c r="Q168">
        <v>45.984318711591435</v>
      </c>
      <c r="R168">
        <v>49.878297153643636</v>
      </c>
      <c r="S168">
        <v>58.560098155207918</v>
      </c>
      <c r="T168">
        <v>28.96586345381526</v>
      </c>
      <c r="U168">
        <v>36.540971718636698</v>
      </c>
      <c r="V168">
        <v>3.2225728605903101</v>
      </c>
      <c r="W168">
        <v>3.2600649350649351</v>
      </c>
      <c r="X168">
        <v>3.8106643855146851</v>
      </c>
      <c r="Y168">
        <v>2.5218531468531467</v>
      </c>
      <c r="Z168">
        <v>2.7702034084661902</v>
      </c>
      <c r="AA168">
        <v>3.1408187450779411E-2</v>
      </c>
      <c r="AB168">
        <v>3.1572221842014137E-2</v>
      </c>
      <c r="AC168">
        <v>3.2504381246022222E-2</v>
      </c>
      <c r="AD168">
        <v>2.9972101249444969E-2</v>
      </c>
      <c r="AE168">
        <v>3.0385888548371816E-2</v>
      </c>
      <c r="AF168">
        <v>117.94958386983225</v>
      </c>
      <c r="AG168">
        <v>122.01988693359148</v>
      </c>
      <c r="AH168">
        <v>137.23968656953195</v>
      </c>
      <c r="AI168">
        <v>82.074433619031154</v>
      </c>
      <c r="AJ168">
        <v>108.44637846334734</v>
      </c>
      <c r="AK168">
        <v>8.1081775570825187E-2</v>
      </c>
      <c r="AL168">
        <v>8.2694058441558735E-2</v>
      </c>
      <c r="AM168">
        <v>0.10649625035643759</v>
      </c>
      <c r="AN168">
        <v>5.1114641608395767E-2</v>
      </c>
      <c r="AO168">
        <v>6.041030786147971E-2</v>
      </c>
      <c r="AP168">
        <v>0.70053684083538525</v>
      </c>
      <c r="AQ168">
        <v>0.73260263088126221</v>
      </c>
      <c r="AR168">
        <v>98.574973809578594</v>
      </c>
      <c r="AS168">
        <v>95.895001968669717</v>
      </c>
      <c r="AT168">
        <v>89.259920191651887</v>
      </c>
      <c r="AU168">
        <v>110.66956272079311</v>
      </c>
      <c r="AV168">
        <v>105.54084195108283</v>
      </c>
      <c r="AW168">
        <v>0.64798829091052412</v>
      </c>
      <c r="AX168">
        <v>0.85720144185178893</v>
      </c>
      <c r="AY168">
        <v>0.97853851854207008</v>
      </c>
      <c r="AZ168">
        <v>0.31898695987442405</v>
      </c>
      <c r="BA168">
        <v>0.50601590036043409</v>
      </c>
    </row>
    <row r="169" spans="1:53" hidden="1" x14ac:dyDescent="0.3">
      <c r="A169">
        <v>14</v>
      </c>
      <c r="B169" t="s">
        <v>83</v>
      </c>
      <c r="C169" t="s">
        <v>9</v>
      </c>
      <c r="D169">
        <v>1</v>
      </c>
      <c r="E169">
        <v>13</v>
      </c>
      <c r="F169" t="s">
        <v>97</v>
      </c>
      <c r="G169" t="s">
        <v>11</v>
      </c>
      <c r="H169" t="s">
        <v>72</v>
      </c>
      <c r="I169">
        <v>24</v>
      </c>
      <c r="J169">
        <v>1.1857775333283778</v>
      </c>
      <c r="K169">
        <v>1.2375</v>
      </c>
      <c r="L169">
        <v>0.67775462962962962</v>
      </c>
      <c r="M169">
        <v>0.59704292029559258</v>
      </c>
      <c r="N169">
        <v>2.230812583388289</v>
      </c>
      <c r="O169">
        <v>18889</v>
      </c>
      <c r="P169">
        <v>5910</v>
      </c>
      <c r="Q169">
        <v>25.161784741144416</v>
      </c>
      <c r="R169">
        <v>20.089786756453424</v>
      </c>
      <c r="S169">
        <v>14.728986645718775</v>
      </c>
      <c r="T169">
        <v>14.785506039150354</v>
      </c>
      <c r="U169">
        <v>33.152834567355512</v>
      </c>
      <c r="V169">
        <v>2.6790571169537625</v>
      </c>
      <c r="W169">
        <v>2.5140449438202248</v>
      </c>
      <c r="X169">
        <v>2.4193548387096775</v>
      </c>
      <c r="Y169">
        <v>2.3825503355704698</v>
      </c>
      <c r="Z169">
        <v>2.9041626331074539</v>
      </c>
      <c r="AA169">
        <v>2.7726785852991383E-2</v>
      </c>
      <c r="AB169">
        <v>2.7399532838416261E-2</v>
      </c>
      <c r="AC169">
        <v>2.3161684331797234E-2</v>
      </c>
      <c r="AD169">
        <v>2.2998607382550332E-2</v>
      </c>
      <c r="AE169">
        <v>2.8907593874783533E-2</v>
      </c>
      <c r="AF169">
        <v>108.85295620442133</v>
      </c>
      <c r="AG169">
        <v>107.06268302851426</v>
      </c>
      <c r="AH169">
        <v>127.78578645505519</v>
      </c>
      <c r="AI169">
        <v>108.06402952305002</v>
      </c>
      <c r="AJ169">
        <v>115.88725750635923</v>
      </c>
      <c r="AK169">
        <v>5.2435267452395642E-2</v>
      </c>
      <c r="AL169">
        <v>4.4545365168541434E-2</v>
      </c>
      <c r="AM169">
        <v>3.7648387096783885E-2</v>
      </c>
      <c r="AN169">
        <v>3.5810738254946996E-2</v>
      </c>
      <c r="AO169">
        <v>6.1410600193582424E-2</v>
      </c>
      <c r="AP169">
        <v>1.8026768350612437</v>
      </c>
      <c r="AQ169">
        <v>1.6502332737158525</v>
      </c>
      <c r="AR169">
        <v>124.69576699871713</v>
      </c>
      <c r="AS169">
        <v>124.39890376681558</v>
      </c>
      <c r="AT169">
        <v>161.11473246404947</v>
      </c>
      <c r="AU169">
        <v>158.4843221048815</v>
      </c>
      <c r="AV169">
        <v>116.14968739880692</v>
      </c>
      <c r="AW169">
        <v>0.13282639611402952</v>
      </c>
      <c r="AX169">
        <v>0.10062701370624726</v>
      </c>
      <c r="AY169">
        <v>4.4641219098124102E-2</v>
      </c>
      <c r="AZ169">
        <v>4.3110153371314526E-2</v>
      </c>
      <c r="BA169">
        <v>0.28833545879551614</v>
      </c>
    </row>
    <row r="170" spans="1:53" hidden="1" x14ac:dyDescent="0.3">
      <c r="A170">
        <v>14</v>
      </c>
      <c r="B170" t="s">
        <v>83</v>
      </c>
      <c r="C170" t="s">
        <v>9</v>
      </c>
      <c r="D170">
        <v>1</v>
      </c>
      <c r="E170">
        <v>14</v>
      </c>
      <c r="F170" t="s">
        <v>145</v>
      </c>
      <c r="G170" t="s">
        <v>72</v>
      </c>
      <c r="H170" t="s">
        <v>72</v>
      </c>
      <c r="I170">
        <v>24</v>
      </c>
      <c r="J170">
        <v>0.73341940756003243</v>
      </c>
      <c r="K170">
        <v>1.1384143518518519</v>
      </c>
      <c r="L170">
        <v>0.54666666666666652</v>
      </c>
      <c r="M170">
        <v>0.49847222222222221</v>
      </c>
      <c r="N170">
        <v>0.75012438949938964</v>
      </c>
      <c r="O170">
        <v>10797</v>
      </c>
      <c r="P170">
        <v>1271</v>
      </c>
      <c r="Q170">
        <v>9.1320592039086073</v>
      </c>
      <c r="R170">
        <v>7.2921851667496265</v>
      </c>
      <c r="S170">
        <v>5.5894308943089426</v>
      </c>
      <c r="T170">
        <v>7.0325900514579764</v>
      </c>
      <c r="U170">
        <v>14.21602787456446</v>
      </c>
      <c r="V170">
        <v>2.3537037037037036</v>
      </c>
      <c r="W170">
        <v>2.3629032258064515</v>
      </c>
      <c r="X170">
        <v>2.2000000000000002</v>
      </c>
      <c r="Y170">
        <v>2.1964285714285716</v>
      </c>
      <c r="Z170">
        <v>2.4285714285714284</v>
      </c>
      <c r="AA170">
        <v>2.7495871141975308E-2</v>
      </c>
      <c r="AB170">
        <v>3.114005376344085E-2</v>
      </c>
      <c r="AC170">
        <v>2.1666500000000002E-2</v>
      </c>
      <c r="AD170">
        <v>2.430342261904762E-2</v>
      </c>
      <c r="AE170">
        <v>2.5419543650793647E-2</v>
      </c>
      <c r="AF170">
        <v>74.357342879176002</v>
      </c>
      <c r="AG170">
        <v>60.032241526575056</v>
      </c>
      <c r="AH170">
        <v>86.407305621643431</v>
      </c>
      <c r="AI170">
        <v>88.302247109807894</v>
      </c>
      <c r="AJ170">
        <v>85.780477546302706</v>
      </c>
      <c r="AK170">
        <v>3.931333333337432E-2</v>
      </c>
      <c r="AL170">
        <v>4.4141532258062818E-2</v>
      </c>
      <c r="AM170">
        <v>2.617299999997158E-2</v>
      </c>
      <c r="AN170">
        <v>2.9053571428448777E-2</v>
      </c>
      <c r="AO170">
        <v>3.9011904762002725E-2</v>
      </c>
      <c r="AP170">
        <v>0.65892035556224915</v>
      </c>
      <c r="AQ170">
        <v>1.9494880546075086</v>
      </c>
      <c r="AR170">
        <v>112.02130805465366</v>
      </c>
      <c r="AS170">
        <v>92.417235436239665</v>
      </c>
      <c r="AT170">
        <v>138.43356313943124</v>
      </c>
      <c r="AU170">
        <v>127.77900171878581</v>
      </c>
      <c r="AV170">
        <v>121.51664308161881</v>
      </c>
      <c r="AW170">
        <v>3.2801754976503068E-2</v>
      </c>
      <c r="AX170">
        <v>3.7479071792099E-2</v>
      </c>
      <c r="AY170">
        <v>1.4700681338358262E-2</v>
      </c>
      <c r="AZ170">
        <v>1.5956388227644606E-2</v>
      </c>
      <c r="BA170">
        <v>4.8667816298982029E-2</v>
      </c>
    </row>
    <row r="171" spans="1:53" hidden="1" x14ac:dyDescent="0.3">
      <c r="A171">
        <v>14</v>
      </c>
      <c r="B171" t="s">
        <v>83</v>
      </c>
      <c r="C171" t="s">
        <v>9</v>
      </c>
      <c r="D171">
        <v>1</v>
      </c>
      <c r="E171">
        <v>15</v>
      </c>
      <c r="F171" t="s">
        <v>102</v>
      </c>
      <c r="G171" t="s">
        <v>11</v>
      </c>
      <c r="H171" t="s">
        <v>72</v>
      </c>
      <c r="I171">
        <v>24</v>
      </c>
      <c r="J171">
        <v>2.6347087442204877</v>
      </c>
      <c r="K171">
        <v>2.881388888888889</v>
      </c>
      <c r="L171">
        <v>2.3591666666666673</v>
      </c>
      <c r="M171">
        <v>2.6044444444444443</v>
      </c>
      <c r="N171">
        <v>2.6938349768819538</v>
      </c>
      <c r="O171">
        <v>39040</v>
      </c>
      <c r="P171">
        <v>13881</v>
      </c>
      <c r="Q171">
        <v>32.144593937429086</v>
      </c>
      <c r="R171">
        <v>33.963173623831096</v>
      </c>
      <c r="S171">
        <v>28.482279524314141</v>
      </c>
      <c r="T171">
        <v>33.660409556313994</v>
      </c>
      <c r="U171">
        <v>35.131464053555831</v>
      </c>
      <c r="V171">
        <v>2.7206977655821247</v>
      </c>
      <c r="W171">
        <v>2.8004769475357709</v>
      </c>
      <c r="X171">
        <v>2.6466083150984683</v>
      </c>
      <c r="Y171">
        <v>2.7183462532299743</v>
      </c>
      <c r="Z171">
        <v>2.7704667176740627</v>
      </c>
      <c r="AA171">
        <v>2.7752770987927389E-2</v>
      </c>
      <c r="AB171">
        <v>2.8262810915733735E-2</v>
      </c>
      <c r="AC171">
        <v>2.6922770775905366E-2</v>
      </c>
      <c r="AD171">
        <v>2.6547367344231052E-2</v>
      </c>
      <c r="AE171">
        <v>2.8578843450076226E-2</v>
      </c>
      <c r="AF171">
        <v>116.91506915120242</v>
      </c>
      <c r="AG171">
        <v>115.07032413136891</v>
      </c>
      <c r="AH171">
        <v>119.46623025989538</v>
      </c>
      <c r="AI171">
        <v>120.29451943340742</v>
      </c>
      <c r="AJ171">
        <v>118.01148875715397</v>
      </c>
      <c r="AK171">
        <v>5.3121511172087098E-2</v>
      </c>
      <c r="AL171">
        <v>5.7307233704298445E-2</v>
      </c>
      <c r="AM171">
        <v>4.8059956236335494E-2</v>
      </c>
      <c r="AN171">
        <v>5.0701335055971013E-2</v>
      </c>
      <c r="AO171">
        <v>5.6374062739102261E-2</v>
      </c>
      <c r="AP171">
        <v>0.93490850446110418</v>
      </c>
      <c r="AQ171">
        <v>1.0343987414917248</v>
      </c>
      <c r="AR171">
        <v>118.93756189679155</v>
      </c>
      <c r="AS171">
        <v>112.626991436618</v>
      </c>
      <c r="AT171">
        <v>128.59938905088359</v>
      </c>
      <c r="AU171">
        <v>123.18418778523116</v>
      </c>
      <c r="AV171">
        <v>115.92432663234275</v>
      </c>
      <c r="AW171">
        <v>0.30710037988232725</v>
      </c>
      <c r="AX171">
        <v>0.35184048302048732</v>
      </c>
      <c r="AY171">
        <v>0.25446148731653562</v>
      </c>
      <c r="AZ171">
        <v>0.32391251047763503</v>
      </c>
      <c r="BA171">
        <v>0.36320578654901692</v>
      </c>
    </row>
    <row r="172" spans="1:53" hidden="1" x14ac:dyDescent="0.3">
      <c r="A172">
        <v>14</v>
      </c>
      <c r="B172" t="s">
        <v>83</v>
      </c>
      <c r="C172" t="s">
        <v>9</v>
      </c>
      <c r="D172">
        <v>1</v>
      </c>
      <c r="E172">
        <v>16</v>
      </c>
      <c r="F172" t="s">
        <v>146</v>
      </c>
      <c r="G172" t="s">
        <v>72</v>
      </c>
      <c r="H172" t="s">
        <v>72</v>
      </c>
      <c r="I172">
        <v>24</v>
      </c>
      <c r="J172">
        <v>1.5563936491935488</v>
      </c>
      <c r="K172">
        <v>2.6819634856630827</v>
      </c>
      <c r="L172">
        <v>2.0044444444444443</v>
      </c>
      <c r="M172">
        <v>0.86916666666666664</v>
      </c>
      <c r="N172">
        <v>0.66999999999999993</v>
      </c>
      <c r="O172">
        <v>22356</v>
      </c>
      <c r="P172">
        <v>6134</v>
      </c>
      <c r="Q172">
        <v>25.876397384518036</v>
      </c>
      <c r="R172">
        <v>29.434718413836741</v>
      </c>
      <c r="S172">
        <v>32.081485587583146</v>
      </c>
      <c r="T172">
        <v>17.641418983700863</v>
      </c>
      <c r="U172">
        <v>11.815920398009951</v>
      </c>
      <c r="V172">
        <v>2.4370282081843464</v>
      </c>
      <c r="W172">
        <v>2.4720992028343667</v>
      </c>
      <c r="X172">
        <v>2.4865735767991408</v>
      </c>
      <c r="Y172">
        <v>2.3193277310924372</v>
      </c>
      <c r="Z172">
        <v>2.1755725190839694</v>
      </c>
      <c r="AA172">
        <v>2.824705251117797E-2</v>
      </c>
      <c r="AB172">
        <v>2.8620257901359553E-2</v>
      </c>
      <c r="AC172">
        <v>2.8205083883177315E-2</v>
      </c>
      <c r="AD172">
        <v>2.7414731392557009E-2</v>
      </c>
      <c r="AE172">
        <v>2.5599586513994934E-2</v>
      </c>
      <c r="AF172">
        <v>63.909454002219093</v>
      </c>
      <c r="AG172">
        <v>63.738705301739692</v>
      </c>
      <c r="AH172">
        <v>64.612418489493322</v>
      </c>
      <c r="AI172">
        <v>65.111971755929929</v>
      </c>
      <c r="AJ172">
        <v>64.571995905537278</v>
      </c>
      <c r="AK172">
        <v>4.5531366706391511E-2</v>
      </c>
      <c r="AL172">
        <v>4.7327192205483128E-2</v>
      </c>
      <c r="AM172">
        <v>4.7500537056919194E-2</v>
      </c>
      <c r="AN172">
        <v>3.9624159663880998E-2</v>
      </c>
      <c r="AO172">
        <v>3.2511450381623959E-2</v>
      </c>
      <c r="AP172">
        <v>0.2498169731174959</v>
      </c>
      <c r="AQ172">
        <v>0.40142800864898015</v>
      </c>
      <c r="AR172">
        <v>96.714495427754258</v>
      </c>
      <c r="AS172">
        <v>92.959481918592985</v>
      </c>
      <c r="AT172">
        <v>95.89035139390208</v>
      </c>
      <c r="AU172">
        <v>106.62393704673322</v>
      </c>
      <c r="AV172">
        <v>117.04556894615359</v>
      </c>
      <c r="AW172">
        <v>0.15160842763240501</v>
      </c>
      <c r="AX172">
        <v>0.3143392517929518</v>
      </c>
      <c r="AY172">
        <v>0.25974397725278864</v>
      </c>
      <c r="AZ172">
        <v>6.7855125429771693E-2</v>
      </c>
      <c r="BA172">
        <v>3.6689525407965461E-2</v>
      </c>
    </row>
    <row r="173" spans="1:53" hidden="1" x14ac:dyDescent="0.3">
      <c r="A173">
        <v>14</v>
      </c>
      <c r="B173" t="s">
        <v>83</v>
      </c>
      <c r="C173" t="s">
        <v>9</v>
      </c>
      <c r="D173">
        <v>1</v>
      </c>
      <c r="E173">
        <v>17</v>
      </c>
      <c r="F173" t="s">
        <v>131</v>
      </c>
      <c r="G173" t="s">
        <v>72</v>
      </c>
      <c r="H173" t="s">
        <v>72</v>
      </c>
      <c r="I173">
        <v>24</v>
      </c>
      <c r="J173">
        <v>1.2145975084601377</v>
      </c>
      <c r="K173">
        <v>0.39027777777777778</v>
      </c>
      <c r="L173">
        <v>0.28305555555555556</v>
      </c>
      <c r="M173">
        <v>0.43958333333333327</v>
      </c>
      <c r="N173">
        <v>3.7454733671738842</v>
      </c>
      <c r="O173">
        <v>18331</v>
      </c>
      <c r="P173">
        <v>8154</v>
      </c>
      <c r="Q173">
        <v>36.278697277095567</v>
      </c>
      <c r="R173">
        <v>7.2597864768683271</v>
      </c>
      <c r="S173">
        <v>6.8762278978389002</v>
      </c>
      <c r="T173">
        <v>11.169170476812541</v>
      </c>
      <c r="U173">
        <v>46.797076526225275</v>
      </c>
      <c r="V173">
        <v>3.0088560885608855</v>
      </c>
      <c r="W173">
        <v>2.2173913043478262</v>
      </c>
      <c r="X173">
        <v>2.1875</v>
      </c>
      <c r="Y173">
        <v>2.220779220779221</v>
      </c>
      <c r="Z173">
        <v>3.1796494644595912</v>
      </c>
      <c r="AA173">
        <v>2.8674269318012868E-2</v>
      </c>
      <c r="AB173">
        <v>2.2396195652173913E-2</v>
      </c>
      <c r="AC173">
        <v>2.444479166666666E-2</v>
      </c>
      <c r="AD173">
        <v>2.3745497835497838E-2</v>
      </c>
      <c r="AE173">
        <v>2.9533818069102272E-2</v>
      </c>
      <c r="AF173">
        <v>131.14266040845612</v>
      </c>
      <c r="AG173">
        <v>89.765445280193703</v>
      </c>
      <c r="AH173">
        <v>81.082141275592875</v>
      </c>
      <c r="AI173">
        <v>91.10618275422847</v>
      </c>
      <c r="AJ173">
        <v>137.59581250905279</v>
      </c>
      <c r="AK173">
        <v>6.3141771217717663E-2</v>
      </c>
      <c r="AL173">
        <v>2.7204347826135542E-2</v>
      </c>
      <c r="AM173">
        <v>3.255156249994684E-2</v>
      </c>
      <c r="AN173">
        <v>2.8729220779260014E-2</v>
      </c>
      <c r="AO173">
        <v>7.039021421616104E-2</v>
      </c>
      <c r="AP173">
        <v>9.5969424354633333</v>
      </c>
      <c r="AQ173">
        <v>6.4460678940535798</v>
      </c>
      <c r="AR173">
        <v>109.34382382480489</v>
      </c>
      <c r="AS173">
        <v>138.68560133874107</v>
      </c>
      <c r="AT173">
        <v>151.70841337436084</v>
      </c>
      <c r="AU173">
        <v>142.7607400665573</v>
      </c>
      <c r="AV173">
        <v>103.00224311518608</v>
      </c>
      <c r="AW173">
        <v>0.16525373453240672</v>
      </c>
      <c r="AX173">
        <v>1.3646656613629628E-2</v>
      </c>
      <c r="AY173">
        <v>9.1982918312154844E-3</v>
      </c>
      <c r="AZ173">
        <v>2.1847571367219879E-2</v>
      </c>
      <c r="BA173">
        <v>0.59734381215136623</v>
      </c>
    </row>
    <row r="174" spans="1:53" hidden="1" x14ac:dyDescent="0.3">
      <c r="A174">
        <v>14</v>
      </c>
      <c r="B174" t="s">
        <v>83</v>
      </c>
      <c r="C174" t="s">
        <v>9</v>
      </c>
      <c r="D174">
        <v>1</v>
      </c>
      <c r="E174">
        <v>18</v>
      </c>
      <c r="F174" t="s">
        <v>136</v>
      </c>
      <c r="G174" t="s">
        <v>72</v>
      </c>
      <c r="H174" t="s">
        <v>72</v>
      </c>
      <c r="I174">
        <v>24</v>
      </c>
      <c r="J174">
        <v>3.9595352564102571E-2</v>
      </c>
      <c r="K174">
        <v>3.4444444444444444E-2</v>
      </c>
      <c r="L174">
        <v>4.5694444444444433E-2</v>
      </c>
      <c r="M174">
        <v>3.9075854700854708E-2</v>
      </c>
      <c r="N174">
        <v>3.9166666666666669E-2</v>
      </c>
      <c r="O174">
        <v>661</v>
      </c>
      <c r="P174">
        <v>347</v>
      </c>
      <c r="Q174">
        <v>43.757881462799496</v>
      </c>
      <c r="R174">
        <v>41.428571428571431</v>
      </c>
      <c r="S174">
        <v>26.415094339622641</v>
      </c>
      <c r="T174">
        <v>50.617283950617285</v>
      </c>
      <c r="U174">
        <v>51.05263157894737</v>
      </c>
      <c r="V174">
        <v>2.6899224806201549</v>
      </c>
      <c r="W174">
        <v>2.7619047619047619</v>
      </c>
      <c r="X174">
        <v>2.4705882352941178</v>
      </c>
      <c r="Y174">
        <v>2.4117647058823528</v>
      </c>
      <c r="Z174">
        <v>2.7714285714285714</v>
      </c>
      <c r="AA174">
        <v>2.4081093115540807E-2</v>
      </c>
      <c r="AB174">
        <v>2.0983630952380952E-2</v>
      </c>
      <c r="AC174">
        <v>2.6555392156862746E-2</v>
      </c>
      <c r="AD174">
        <v>1.8852573529411765E-2</v>
      </c>
      <c r="AE174">
        <v>3.0313095238095229E-2</v>
      </c>
      <c r="AF174">
        <v>79.018049131690148</v>
      </c>
      <c r="AG174">
        <v>100.88349223284106</v>
      </c>
      <c r="AH174">
        <v>70.032981014760807</v>
      </c>
      <c r="AI174">
        <v>87.456727846235509</v>
      </c>
      <c r="AJ174">
        <v>57.213169403117668</v>
      </c>
      <c r="AK174">
        <v>4.2926356589190647E-2</v>
      </c>
      <c r="AL174">
        <v>3.9978571428610804E-2</v>
      </c>
      <c r="AM174">
        <v>3.9538235294056742E-2</v>
      </c>
      <c r="AN174">
        <v>2.6372058823466538E-2</v>
      </c>
      <c r="AO174">
        <v>5.4504285714470566E-2</v>
      </c>
      <c r="AP174">
        <v>1.1370967741935485</v>
      </c>
      <c r="AQ174">
        <v>1.2323049001814881</v>
      </c>
      <c r="AR174">
        <v>99.704142105052156</v>
      </c>
      <c r="AS174">
        <v>117.78969417364782</v>
      </c>
      <c r="AT174">
        <v>91.360015013185276</v>
      </c>
      <c r="AU174">
        <v>119.77179899011038</v>
      </c>
      <c r="AV174">
        <v>68.351758537351884</v>
      </c>
      <c r="AW174">
        <v>7.998267265299978E-3</v>
      </c>
      <c r="AX174">
        <v>7.4592652190411451E-3</v>
      </c>
      <c r="AY174">
        <v>4.8928196906865883E-3</v>
      </c>
      <c r="AZ174">
        <v>1.0493483531295476E-2</v>
      </c>
      <c r="BA174">
        <v>1.0562421959733961E-2</v>
      </c>
    </row>
    <row r="175" spans="1:53" hidden="1" x14ac:dyDescent="0.3">
      <c r="A175">
        <v>14</v>
      </c>
      <c r="B175" t="s">
        <v>83</v>
      </c>
      <c r="C175" t="s">
        <v>9</v>
      </c>
      <c r="D175">
        <v>1</v>
      </c>
      <c r="E175">
        <v>19</v>
      </c>
      <c r="F175" t="s">
        <v>104</v>
      </c>
      <c r="G175" t="s">
        <v>11</v>
      </c>
      <c r="H175" t="s">
        <v>72</v>
      </c>
      <c r="I175">
        <v>24</v>
      </c>
      <c r="J175">
        <v>0.9968055555555555</v>
      </c>
      <c r="K175">
        <v>0.67444444444444451</v>
      </c>
      <c r="L175">
        <v>0.56777777777777771</v>
      </c>
      <c r="M175">
        <v>0.8616666666666668</v>
      </c>
      <c r="N175">
        <v>1.8833333333333331</v>
      </c>
      <c r="O175">
        <v>14672</v>
      </c>
      <c r="P175">
        <v>4750</v>
      </c>
      <c r="Q175">
        <v>26.30995901185333</v>
      </c>
      <c r="R175">
        <v>13.714991762767708</v>
      </c>
      <c r="S175">
        <v>15.117416829745597</v>
      </c>
      <c r="T175">
        <v>21.928410190261204</v>
      </c>
      <c r="U175">
        <v>35.152677386045141</v>
      </c>
      <c r="V175">
        <v>2.5482832618025753</v>
      </c>
      <c r="W175">
        <v>2.2052980132450331</v>
      </c>
      <c r="X175">
        <v>2.3953488372093021</v>
      </c>
      <c r="Y175">
        <v>2.3693379790940767</v>
      </c>
      <c r="Z175">
        <v>2.6835585585585586</v>
      </c>
      <c r="AA175">
        <v>2.767939952483138E-2</v>
      </c>
      <c r="AB175">
        <v>2.8319922737306845E-2</v>
      </c>
      <c r="AC175">
        <v>2.6680264857881136E-2</v>
      </c>
      <c r="AD175">
        <v>2.5917006802721097E-2</v>
      </c>
      <c r="AE175">
        <v>2.8008288020163058E-2</v>
      </c>
      <c r="AF175">
        <v>101.1565345129487</v>
      </c>
      <c r="AG175">
        <v>56.956260988842978</v>
      </c>
      <c r="AH175">
        <v>88.265210846109795</v>
      </c>
      <c r="AI175">
        <v>106.65672630727856</v>
      </c>
      <c r="AJ175">
        <v>110.13682331303919</v>
      </c>
      <c r="AK175">
        <v>4.5942462446337769E-2</v>
      </c>
      <c r="AL175">
        <v>3.4737417218537014E-2</v>
      </c>
      <c r="AM175">
        <v>4.0356589147256108E-2</v>
      </c>
      <c r="AN175">
        <v>3.6075958188175022E-2</v>
      </c>
      <c r="AO175">
        <v>5.1250788288256327E-2</v>
      </c>
      <c r="AP175">
        <v>2.792421746293245</v>
      </c>
      <c r="AQ175">
        <v>2.5630841049044331</v>
      </c>
      <c r="AR175">
        <v>115.97554612045845</v>
      </c>
      <c r="AS175">
        <v>95.110256028165097</v>
      </c>
      <c r="AT175">
        <v>122.59567816081169</v>
      </c>
      <c r="AU175">
        <v>131.98813114621396</v>
      </c>
      <c r="AV175">
        <v>114.43885823966701</v>
      </c>
      <c r="AW175">
        <v>0.11224750266017247</v>
      </c>
      <c r="AX175">
        <v>4.2276204611454808E-2</v>
      </c>
      <c r="AY175">
        <v>3.6395334417190159E-2</v>
      </c>
      <c r="AZ175">
        <v>8.1101096303143577E-2</v>
      </c>
      <c r="BA175">
        <v>0.24765195685624017</v>
      </c>
    </row>
    <row r="176" spans="1:53" hidden="1" x14ac:dyDescent="0.3">
      <c r="A176">
        <v>15</v>
      </c>
      <c r="B176" t="s">
        <v>148</v>
      </c>
      <c r="C176" t="s">
        <v>9</v>
      </c>
      <c r="D176">
        <v>1</v>
      </c>
      <c r="E176">
        <v>1</v>
      </c>
      <c r="F176" t="s">
        <v>143</v>
      </c>
      <c r="G176" t="s">
        <v>11</v>
      </c>
      <c r="H176" t="s">
        <v>72</v>
      </c>
      <c r="I176">
        <v>911</v>
      </c>
      <c r="J176">
        <v>4.1616319444444466E-2</v>
      </c>
      <c r="K176">
        <v>7.0076388888888896E-2</v>
      </c>
      <c r="L176">
        <v>4.6944444444444448E-2</v>
      </c>
      <c r="M176">
        <v>2.8749999999999998E-2</v>
      </c>
      <c r="N176">
        <v>2.0694444444444446E-2</v>
      </c>
      <c r="O176">
        <v>972</v>
      </c>
      <c r="P176">
        <v>501</v>
      </c>
      <c r="Q176">
        <v>28.498293515358363</v>
      </c>
      <c r="R176">
        <v>28.630705394190869</v>
      </c>
      <c r="S176">
        <v>31.317494600431967</v>
      </c>
      <c r="T176">
        <v>20.8955223880597</v>
      </c>
      <c r="U176">
        <v>20.952380952380953</v>
      </c>
      <c r="V176">
        <v>2.5431472081218276</v>
      </c>
      <c r="W176">
        <v>2.4352941176470586</v>
      </c>
      <c r="X176">
        <v>2.7358490566037736</v>
      </c>
      <c r="Y176">
        <v>2.5454545454545454</v>
      </c>
      <c r="Z176">
        <v>2.2000000000000002</v>
      </c>
      <c r="AA176">
        <v>2.1109018612521152E-2</v>
      </c>
      <c r="AB176">
        <v>2.181341176470588E-2</v>
      </c>
      <c r="AC176">
        <v>2.0174135220125785E-2</v>
      </c>
      <c r="AD176">
        <v>1.3065454545454545E-2</v>
      </c>
      <c r="AE176">
        <v>1.4256666666666667E-2</v>
      </c>
      <c r="AF176">
        <v>125.29241655204059</v>
      </c>
      <c r="AG176">
        <v>91.156418197095761</v>
      </c>
      <c r="AH176">
        <v>134.68421111903314</v>
      </c>
      <c r="AI176">
        <v>197.90507679002059</v>
      </c>
      <c r="AJ176">
        <v>252.99983442846442</v>
      </c>
      <c r="AK176">
        <v>3.4639593908603626E-2</v>
      </c>
      <c r="AL176">
        <v>3.3137058823546124E-2</v>
      </c>
      <c r="AM176">
        <v>3.7110377358452372E-2</v>
      </c>
      <c r="AN176">
        <v>1.8509090908992221E-2</v>
      </c>
      <c r="AO176">
        <v>1.720000000041182E-2</v>
      </c>
      <c r="AP176">
        <v>0.29531265484094738</v>
      </c>
      <c r="AQ176">
        <v>0.73181504485852322</v>
      </c>
      <c r="AR176">
        <v>158.04133390958006</v>
      </c>
      <c r="AS176">
        <v>144.87557352575416</v>
      </c>
      <c r="AT176">
        <v>125.93379876756919</v>
      </c>
      <c r="AU176">
        <v>298.62021755867556</v>
      </c>
      <c r="AV176">
        <v>304.53337564807373</v>
      </c>
      <c r="AW176">
        <v>1.1078252221486911E-2</v>
      </c>
      <c r="AX176">
        <v>2.3962536350462863E-2</v>
      </c>
      <c r="AY176">
        <v>1.6375468861729265E-2</v>
      </c>
      <c r="AZ176">
        <v>4.069331644831988E-3</v>
      </c>
      <c r="BA176">
        <v>3.4163336139965265E-3</v>
      </c>
    </row>
    <row r="177" spans="1:53" hidden="1" x14ac:dyDescent="0.3">
      <c r="A177">
        <v>15</v>
      </c>
      <c r="B177" t="s">
        <v>148</v>
      </c>
      <c r="C177" t="s">
        <v>9</v>
      </c>
      <c r="D177">
        <v>1</v>
      </c>
      <c r="E177">
        <v>2</v>
      </c>
      <c r="F177" t="s">
        <v>88</v>
      </c>
      <c r="G177" t="s">
        <v>82</v>
      </c>
      <c r="H177" t="s">
        <v>72</v>
      </c>
      <c r="I177">
        <v>911</v>
      </c>
      <c r="J177">
        <v>0.32852077448210926</v>
      </c>
      <c r="K177">
        <v>0.35805555555555552</v>
      </c>
      <c r="L177">
        <v>0.29491643126177025</v>
      </c>
      <c r="M177">
        <v>0.36388888888888887</v>
      </c>
      <c r="N177">
        <v>0.29722222222222228</v>
      </c>
      <c r="O177">
        <v>4851</v>
      </c>
      <c r="P177">
        <v>1113</v>
      </c>
      <c r="Q177">
        <v>15.920469174653126</v>
      </c>
      <c r="R177">
        <v>24.047417442845045</v>
      </c>
      <c r="S177">
        <v>11.231884057971014</v>
      </c>
      <c r="T177">
        <v>14.410134600158353</v>
      </c>
      <c r="U177">
        <v>10.04983388704319</v>
      </c>
      <c r="V177">
        <v>2.65</v>
      </c>
      <c r="W177">
        <v>3.0374331550802141</v>
      </c>
      <c r="X177">
        <v>2.2962962962962963</v>
      </c>
      <c r="Y177">
        <v>2.3947368421052633</v>
      </c>
      <c r="Z177">
        <v>2.3269230769230771</v>
      </c>
      <c r="AA177">
        <v>3.0144772147495329E-2</v>
      </c>
      <c r="AB177">
        <v>3.2461823361576041E-2</v>
      </c>
      <c r="AC177">
        <v>2.6703858024691367E-2</v>
      </c>
      <c r="AD177">
        <v>2.8581929824561401E-2</v>
      </c>
      <c r="AE177">
        <v>3.0497435897435903E-2</v>
      </c>
      <c r="AF177">
        <v>74.514403319285776</v>
      </c>
      <c r="AG177">
        <v>81.779592646980859</v>
      </c>
      <c r="AH177">
        <v>81.500220126677689</v>
      </c>
      <c r="AI177">
        <v>63.714888028636729</v>
      </c>
      <c r="AJ177">
        <v>60.088116090889557</v>
      </c>
      <c r="AK177">
        <v>5.5936071428542788E-2</v>
      </c>
      <c r="AL177">
        <v>7.4092245989307651E-2</v>
      </c>
      <c r="AM177">
        <v>3.7750925925921469E-2</v>
      </c>
      <c r="AN177">
        <v>4.4273026315678227E-2</v>
      </c>
      <c r="AO177">
        <v>4.4825961538383405E-2</v>
      </c>
      <c r="AP177">
        <v>0.83010085337470929</v>
      </c>
      <c r="AQ177">
        <v>0.41791738804922568</v>
      </c>
      <c r="AR177">
        <v>103.71418056750639</v>
      </c>
      <c r="AS177">
        <v>97.022923921508593</v>
      </c>
      <c r="AT177">
        <v>148.15003491420663</v>
      </c>
      <c r="AU177">
        <v>109.0848096940817</v>
      </c>
      <c r="AV177">
        <v>85.366208862908309</v>
      </c>
      <c r="AW177">
        <v>2.3624418854061451E-2</v>
      </c>
      <c r="AX177">
        <v>5.2257406065600961E-2</v>
      </c>
      <c r="AY177">
        <v>1.6337053255148028E-2</v>
      </c>
      <c r="AZ177">
        <v>2.13184433356828E-2</v>
      </c>
      <c r="BA177">
        <v>1.5436771119083679E-2</v>
      </c>
    </row>
    <row r="178" spans="1:53" hidden="1" x14ac:dyDescent="0.3">
      <c r="A178">
        <v>15</v>
      </c>
      <c r="B178" t="s">
        <v>148</v>
      </c>
      <c r="C178" t="s">
        <v>9</v>
      </c>
      <c r="D178">
        <v>1</v>
      </c>
      <c r="E178">
        <v>3</v>
      </c>
      <c r="F178" t="s">
        <v>113</v>
      </c>
      <c r="G178" t="s">
        <v>72</v>
      </c>
      <c r="H178" t="s">
        <v>72</v>
      </c>
      <c r="I178">
        <v>911</v>
      </c>
      <c r="J178">
        <v>0.36645140845404439</v>
      </c>
      <c r="K178">
        <v>0.41100328338882725</v>
      </c>
      <c r="L178">
        <v>0.27202457264957264</v>
      </c>
      <c r="M178">
        <v>0.40888888888888891</v>
      </c>
      <c r="N178">
        <v>0.37388888888888888</v>
      </c>
      <c r="O178">
        <v>5545</v>
      </c>
      <c r="P178">
        <v>1217</v>
      </c>
      <c r="Q178">
        <v>17.133605518794877</v>
      </c>
      <c r="R178">
        <v>21.509433962264151</v>
      </c>
      <c r="S178">
        <v>17.421875</v>
      </c>
      <c r="T178">
        <v>10.966057441253264</v>
      </c>
      <c r="U178">
        <v>12.396069538926682</v>
      </c>
      <c r="V178">
        <v>2.4735772357723578</v>
      </c>
      <c r="W178">
        <v>2.4329268292682928</v>
      </c>
      <c r="X178">
        <v>2.4777777777777779</v>
      </c>
      <c r="Y178">
        <v>2.3333333333333335</v>
      </c>
      <c r="Z178">
        <v>2.523076923076923</v>
      </c>
      <c r="AA178">
        <v>2.6155038472706164E-2</v>
      </c>
      <c r="AB178">
        <v>2.6206636178861792E-2</v>
      </c>
      <c r="AC178">
        <v>2.7960462962962954E-2</v>
      </c>
      <c r="AD178">
        <v>2.7781172839506183E-2</v>
      </c>
      <c r="AE178">
        <v>2.6335384615384622E-2</v>
      </c>
      <c r="AF178">
        <v>104.25454553255813</v>
      </c>
      <c r="AG178">
        <v>110.25181753894115</v>
      </c>
      <c r="AH178">
        <v>101.34711394396344</v>
      </c>
      <c r="AI178">
        <v>88.770396787435502</v>
      </c>
      <c r="AJ178">
        <v>110.45532643241127</v>
      </c>
      <c r="AK178">
        <v>4.0021239837424845E-2</v>
      </c>
      <c r="AL178">
        <v>4.0034756097563066E-2</v>
      </c>
      <c r="AM178">
        <v>4.2341111111131292E-2</v>
      </c>
      <c r="AN178">
        <v>3.8306481481463886E-2</v>
      </c>
      <c r="AO178">
        <v>4.4739230769342754E-2</v>
      </c>
      <c r="AP178">
        <v>0.90969805838551776</v>
      </c>
      <c r="AQ178">
        <v>0.57630849610799484</v>
      </c>
      <c r="AR178">
        <v>122.85917655822897</v>
      </c>
      <c r="AS178">
        <v>124.34609049118377</v>
      </c>
      <c r="AT178">
        <v>117.56882932528411</v>
      </c>
      <c r="AU178">
        <v>124.61401394037537</v>
      </c>
      <c r="AV178">
        <v>124.78272198079341</v>
      </c>
      <c r="AW178">
        <v>2.7728376665830484E-2</v>
      </c>
      <c r="AX178">
        <v>4.8875127758913416E-2</v>
      </c>
      <c r="AY178">
        <v>2.5638740433064248E-2</v>
      </c>
      <c r="AZ178">
        <v>1.8777225020318516E-2</v>
      </c>
      <c r="BA178">
        <v>1.8667490678424433E-2</v>
      </c>
    </row>
    <row r="179" spans="1:53" hidden="1" x14ac:dyDescent="0.3">
      <c r="A179">
        <v>15</v>
      </c>
      <c r="B179" t="s">
        <v>148</v>
      </c>
      <c r="C179" t="s">
        <v>9</v>
      </c>
      <c r="D179">
        <v>1</v>
      </c>
      <c r="E179">
        <v>4</v>
      </c>
      <c r="F179" t="s">
        <v>114</v>
      </c>
      <c r="G179" t="s">
        <v>72</v>
      </c>
      <c r="H179" t="s">
        <v>72</v>
      </c>
      <c r="I179">
        <v>911</v>
      </c>
      <c r="J179">
        <v>7.5038409537856468E-2</v>
      </c>
      <c r="K179">
        <v>0.11430555555555556</v>
      </c>
      <c r="L179">
        <v>4.9181415929203547E-2</v>
      </c>
      <c r="M179">
        <v>6.6944444444444459E-2</v>
      </c>
      <c r="N179">
        <v>6.9722222222222227E-2</v>
      </c>
      <c r="O179">
        <v>1215</v>
      </c>
      <c r="P179">
        <v>285</v>
      </c>
      <c r="Q179">
        <v>18.072289156626507</v>
      </c>
      <c r="R179">
        <v>23.210831721470019</v>
      </c>
      <c r="S179">
        <v>19.947506561679791</v>
      </c>
      <c r="T179">
        <v>7.6530612244897958</v>
      </c>
      <c r="U179">
        <v>13.392857142857142</v>
      </c>
      <c r="V179">
        <v>2.2093023255813953</v>
      </c>
      <c r="W179">
        <v>2.1818181818181817</v>
      </c>
      <c r="X179">
        <v>2.1714285714285713</v>
      </c>
      <c r="Y179">
        <v>2.5</v>
      </c>
      <c r="Z179">
        <v>2.5</v>
      </c>
      <c r="AA179">
        <v>2.9909509043927651E-2</v>
      </c>
      <c r="AB179">
        <v>2.9987878787878782E-2</v>
      </c>
      <c r="AC179">
        <v>3.1674523809523819E-2</v>
      </c>
      <c r="AD179">
        <v>2.4366666666666665E-2</v>
      </c>
      <c r="AE179">
        <v>3.0309166666666654E-2</v>
      </c>
      <c r="AF179">
        <v>47.465730355464657</v>
      </c>
      <c r="AG179">
        <v>46.926006437065695</v>
      </c>
      <c r="AH179">
        <v>38.526090801148563</v>
      </c>
      <c r="AI179">
        <v>55.942267802543057</v>
      </c>
      <c r="AJ179">
        <v>51.250680791313265</v>
      </c>
      <c r="AK179">
        <v>3.5970542635544486E-2</v>
      </c>
      <c r="AL179">
        <v>3.487000000001262E-2</v>
      </c>
      <c r="AM179">
        <v>3.7461428571337559E-2</v>
      </c>
      <c r="AN179">
        <v>4.1350000000117383E-2</v>
      </c>
      <c r="AO179">
        <v>4.164166666654031E-2</v>
      </c>
      <c r="AP179">
        <v>0.60996354799513974</v>
      </c>
      <c r="AQ179">
        <v>0.5770089285714286</v>
      </c>
      <c r="AR179">
        <v>81.460818715006567</v>
      </c>
      <c r="AS179">
        <v>80.35707540240206</v>
      </c>
      <c r="AT179">
        <v>70.446581155557013</v>
      </c>
      <c r="AU179">
        <v>89.469646439441291</v>
      </c>
      <c r="AV179">
        <v>74.527879687498924</v>
      </c>
      <c r="AW179">
        <v>7.2575621286770659E-3</v>
      </c>
      <c r="AX179">
        <v>1.5531209365149816E-2</v>
      </c>
      <c r="AY179">
        <v>1.2057250027886693E-2</v>
      </c>
      <c r="AZ179">
        <v>2.2724745460126093E-3</v>
      </c>
      <c r="BA179">
        <v>4.7318157650970511E-3</v>
      </c>
    </row>
    <row r="180" spans="1:53" hidden="1" x14ac:dyDescent="0.3">
      <c r="A180">
        <v>15</v>
      </c>
      <c r="B180" t="s">
        <v>148</v>
      </c>
      <c r="C180" t="s">
        <v>9</v>
      </c>
      <c r="D180">
        <v>1</v>
      </c>
      <c r="E180">
        <v>5</v>
      </c>
      <c r="F180" t="s">
        <v>135</v>
      </c>
      <c r="G180" t="s">
        <v>72</v>
      </c>
      <c r="H180" t="s">
        <v>10</v>
      </c>
      <c r="I180">
        <v>911</v>
      </c>
      <c r="J180">
        <v>0.13773703231292519</v>
      </c>
      <c r="K180">
        <v>0.1173611111111111</v>
      </c>
      <c r="L180">
        <v>0.13694444444444445</v>
      </c>
      <c r="M180">
        <v>0.12275368480725624</v>
      </c>
      <c r="N180">
        <v>0.1738888888888889</v>
      </c>
      <c r="O180">
        <v>2161</v>
      </c>
      <c r="P180">
        <v>891</v>
      </c>
      <c r="Q180">
        <v>31.844174410293068</v>
      </c>
      <c r="R180">
        <v>28.249566724436743</v>
      </c>
      <c r="S180">
        <v>37.391304347826086</v>
      </c>
      <c r="T180">
        <v>35.319148936170215</v>
      </c>
      <c r="U180">
        <v>34.991119005328599</v>
      </c>
      <c r="V180">
        <v>2.4016172506738545</v>
      </c>
      <c r="W180">
        <v>2.2328767123287672</v>
      </c>
      <c r="X180">
        <v>2.606060606060606</v>
      </c>
      <c r="Y180">
        <v>2.4776119402985075</v>
      </c>
      <c r="Z180">
        <v>2.4936708860759493</v>
      </c>
      <c r="AA180">
        <v>2.2626721056347061E-2</v>
      </c>
      <c r="AB180">
        <v>2.127995759947815E-2</v>
      </c>
      <c r="AC180">
        <v>2.3131205808080813E-2</v>
      </c>
      <c r="AD180">
        <v>2.4365730277185492E-2</v>
      </c>
      <c r="AE180">
        <v>2.1793414707655216E-2</v>
      </c>
      <c r="AF180">
        <v>87.596890471904942</v>
      </c>
      <c r="AG180">
        <v>83.15572871242432</v>
      </c>
      <c r="AH180">
        <v>106.37993992321707</v>
      </c>
      <c r="AI180">
        <v>67.238640891545771</v>
      </c>
      <c r="AJ180">
        <v>89.251108846590029</v>
      </c>
      <c r="AK180">
        <v>3.2708760107797732E-2</v>
      </c>
      <c r="AL180">
        <v>2.5989041095871745E-2</v>
      </c>
      <c r="AM180">
        <v>4.1494696969652287E-2</v>
      </c>
      <c r="AN180">
        <v>3.6202238805955529E-2</v>
      </c>
      <c r="AO180">
        <v>3.3797468354293148E-2</v>
      </c>
      <c r="AP180">
        <v>1.4816568047337282</v>
      </c>
      <c r="AQ180">
        <v>1.2386426789002822</v>
      </c>
      <c r="AR180">
        <v>124.51054695989239</v>
      </c>
      <c r="AS180">
        <v>132.36781521447574</v>
      </c>
      <c r="AT180">
        <v>116.60737364017925</v>
      </c>
      <c r="AU180">
        <v>98.338940260761802</v>
      </c>
      <c r="AV180">
        <v>128.06735973244719</v>
      </c>
      <c r="AW180">
        <v>2.0826525534153924E-2</v>
      </c>
      <c r="AX180">
        <v>2.0455830439884141E-2</v>
      </c>
      <c r="AY180">
        <v>1.9913186051688139E-2</v>
      </c>
      <c r="AZ180">
        <v>2.0028799320862278E-2</v>
      </c>
      <c r="BA180">
        <v>2.2194403363727591E-2</v>
      </c>
    </row>
    <row r="181" spans="1:53" hidden="1" x14ac:dyDescent="0.3">
      <c r="A181">
        <v>15</v>
      </c>
      <c r="B181" t="s">
        <v>148</v>
      </c>
      <c r="C181" t="s">
        <v>9</v>
      </c>
      <c r="D181">
        <v>1</v>
      </c>
      <c r="E181">
        <v>6</v>
      </c>
      <c r="F181" t="s">
        <v>149</v>
      </c>
      <c r="G181" t="s">
        <v>72</v>
      </c>
      <c r="H181" t="s">
        <v>72</v>
      </c>
      <c r="I181">
        <v>911</v>
      </c>
      <c r="J181">
        <v>0.11031249999999999</v>
      </c>
      <c r="K181">
        <v>8.6250000000000007E-2</v>
      </c>
      <c r="L181">
        <v>5.1388888888888894E-2</v>
      </c>
      <c r="M181">
        <v>9.8333333333333328E-2</v>
      </c>
      <c r="N181">
        <v>0.20527777777777778</v>
      </c>
      <c r="O181">
        <v>1707</v>
      </c>
      <c r="P181">
        <v>899</v>
      </c>
      <c r="Q181">
        <v>38.484589041095887</v>
      </c>
      <c r="R181">
        <v>37.991266375545848</v>
      </c>
      <c r="S181">
        <v>37.106918238993707</v>
      </c>
      <c r="T181">
        <v>23.788546255506606</v>
      </c>
      <c r="U181">
        <v>38.929440389294406</v>
      </c>
      <c r="V181">
        <v>2.4297297297297296</v>
      </c>
      <c r="W181">
        <v>2.4857142857142858</v>
      </c>
      <c r="X181">
        <v>2.3137254901960786</v>
      </c>
      <c r="Y181">
        <v>2.16</v>
      </c>
      <c r="Z181">
        <v>2.318840579710145</v>
      </c>
      <c r="AA181">
        <v>2.6023605534105553E-2</v>
      </c>
      <c r="AB181">
        <v>2.9225428571428572E-2</v>
      </c>
      <c r="AC181">
        <v>2.370702614379085E-2</v>
      </c>
      <c r="AD181">
        <v>2.5479999999999999E-2</v>
      </c>
      <c r="AE181">
        <v>2.5855952380952379E-2</v>
      </c>
      <c r="AF181">
        <v>67.116889940525184</v>
      </c>
      <c r="AG181">
        <v>55.60814807815985</v>
      </c>
      <c r="AH181">
        <v>69.588526727347741</v>
      </c>
      <c r="AI181">
        <v>61.586134592968968</v>
      </c>
      <c r="AJ181">
        <v>66.759076443263424</v>
      </c>
      <c r="AK181">
        <v>3.9623648648613272E-2</v>
      </c>
      <c r="AL181">
        <v>4.5174285714277042E-2</v>
      </c>
      <c r="AM181">
        <v>2.9413725490200045E-2</v>
      </c>
      <c r="AN181">
        <v>2.9660000000112631E-2</v>
      </c>
      <c r="AO181">
        <v>3.634637681162807E-2</v>
      </c>
      <c r="AP181">
        <v>2.3800322061191626</v>
      </c>
      <c r="AQ181">
        <v>1.0246944654193586</v>
      </c>
      <c r="AR181">
        <v>103.47641142434081</v>
      </c>
      <c r="AS181">
        <v>84.220823391126018</v>
      </c>
      <c r="AT181">
        <v>105.90809485751441</v>
      </c>
      <c r="AU181">
        <v>104.4175697273142</v>
      </c>
      <c r="AV181">
        <v>117.33066237075008</v>
      </c>
      <c r="AW181">
        <v>2.080821965167912E-2</v>
      </c>
      <c r="AX181">
        <v>2.2744902611444621E-2</v>
      </c>
      <c r="AY181">
        <v>1.7608884103262227E-2</v>
      </c>
      <c r="AZ181">
        <v>9.2405271705966012E-3</v>
      </c>
      <c r="BA181">
        <v>1.9932450082175864E-2</v>
      </c>
    </row>
    <row r="182" spans="1:53" hidden="1" x14ac:dyDescent="0.3">
      <c r="A182">
        <v>15</v>
      </c>
      <c r="B182" t="s">
        <v>148</v>
      </c>
      <c r="C182" t="s">
        <v>9</v>
      </c>
      <c r="D182">
        <v>1</v>
      </c>
      <c r="E182">
        <v>7</v>
      </c>
      <c r="F182" t="s">
        <v>115</v>
      </c>
      <c r="G182" t="s">
        <v>72</v>
      </c>
      <c r="H182" t="s">
        <v>120</v>
      </c>
      <c r="I182">
        <v>911</v>
      </c>
      <c r="J182">
        <v>1.0317361111111112</v>
      </c>
      <c r="K182">
        <v>1.0050000000000001</v>
      </c>
      <c r="L182">
        <v>1.4311111111111112</v>
      </c>
      <c r="M182">
        <v>1.1866666666666668</v>
      </c>
      <c r="N182">
        <v>0.50416666666666676</v>
      </c>
      <c r="O182">
        <v>15125</v>
      </c>
      <c r="P182">
        <v>8441</v>
      </c>
      <c r="Q182">
        <v>49.655862109535853</v>
      </c>
      <c r="R182">
        <v>39.853958493466564</v>
      </c>
      <c r="S182">
        <v>51.560249639942391</v>
      </c>
      <c r="T182">
        <v>57.240361556908312</v>
      </c>
      <c r="U182">
        <v>50.83782166367444</v>
      </c>
      <c r="V182">
        <v>3.9722352941176471</v>
      </c>
      <c r="W182">
        <v>3.1047904191616769</v>
      </c>
      <c r="X182">
        <v>4.4016393442622954</v>
      </c>
      <c r="Y182">
        <v>4.603857566765579</v>
      </c>
      <c r="Z182">
        <v>3.6854663774403469</v>
      </c>
      <c r="AA182">
        <v>3.213033576890386E-2</v>
      </c>
      <c r="AB182">
        <v>3.1288957098618869E-2</v>
      </c>
      <c r="AC182">
        <v>3.2565914403493067E-2</v>
      </c>
      <c r="AD182">
        <v>3.3415606075992539E-2</v>
      </c>
      <c r="AE182">
        <v>3.1968663750235084E-2</v>
      </c>
      <c r="AF182">
        <v>61.06768349184965</v>
      </c>
      <c r="AG182">
        <v>58.708301732057848</v>
      </c>
      <c r="AH182">
        <v>63.830304544207344</v>
      </c>
      <c r="AI182">
        <v>61.050652963699129</v>
      </c>
      <c r="AJ182">
        <v>57.129505031024145</v>
      </c>
      <c r="AK182">
        <v>0.10298884705881935</v>
      </c>
      <c r="AL182">
        <v>7.2104041916162112E-2</v>
      </c>
      <c r="AM182">
        <v>0.11642581967212152</v>
      </c>
      <c r="AN182">
        <v>0.12935867952522262</v>
      </c>
      <c r="AO182">
        <v>9.1966919739672387E-2</v>
      </c>
      <c r="AP182">
        <v>0.50165837479270314</v>
      </c>
      <c r="AQ182">
        <v>1.2756028155147627</v>
      </c>
      <c r="AR182">
        <v>67.419492167331668</v>
      </c>
      <c r="AS182">
        <v>77.604562897241522</v>
      </c>
      <c r="AT182">
        <v>65.004956743511897</v>
      </c>
      <c r="AU182">
        <v>60.413830131590601</v>
      </c>
      <c r="AV182">
        <v>63.733134677378374</v>
      </c>
      <c r="AW182">
        <v>0.11926260275073047</v>
      </c>
      <c r="AX182">
        <v>9.3397246691112421E-2</v>
      </c>
      <c r="AY182">
        <v>0.13910125028935483</v>
      </c>
      <c r="AZ182">
        <v>0.18897133300672697</v>
      </c>
      <c r="BA182">
        <v>0.12864442900277212</v>
      </c>
    </row>
    <row r="183" spans="1:53" hidden="1" x14ac:dyDescent="0.3">
      <c r="A183">
        <v>15</v>
      </c>
      <c r="B183" t="s">
        <v>148</v>
      </c>
      <c r="C183" t="s">
        <v>9</v>
      </c>
      <c r="D183">
        <v>1</v>
      </c>
      <c r="E183">
        <v>8</v>
      </c>
      <c r="F183" t="s">
        <v>136</v>
      </c>
      <c r="G183" t="s">
        <v>72</v>
      </c>
      <c r="H183" t="s">
        <v>10</v>
      </c>
      <c r="I183">
        <v>911</v>
      </c>
      <c r="J183">
        <v>0.2049305555555555</v>
      </c>
      <c r="K183">
        <v>0.15805555555555553</v>
      </c>
      <c r="L183">
        <v>0.12611111111111112</v>
      </c>
      <c r="M183">
        <v>0.19361111111111109</v>
      </c>
      <c r="N183">
        <v>0.34194444444444444</v>
      </c>
      <c r="O183">
        <v>3144</v>
      </c>
      <c r="P183">
        <v>1879</v>
      </c>
      <c r="Q183">
        <v>50.797512841308453</v>
      </c>
      <c r="R183">
        <v>39.074074074074069</v>
      </c>
      <c r="S183">
        <v>51.424501424501422</v>
      </c>
      <c r="T183">
        <v>38.888888888888893</v>
      </c>
      <c r="U183">
        <v>47.359454855195906</v>
      </c>
      <c r="V183">
        <v>2.6728307254623043</v>
      </c>
      <c r="W183">
        <v>2.3977272727272729</v>
      </c>
      <c r="X183">
        <v>2.6544117647058822</v>
      </c>
      <c r="Y183">
        <v>2.4166666666666665</v>
      </c>
      <c r="Z183">
        <v>2.5045045045045047</v>
      </c>
      <c r="AA183">
        <v>2.3084151510533092E-2</v>
      </c>
      <c r="AB183">
        <v>2.2140909090909093E-2</v>
      </c>
      <c r="AC183">
        <v>2.4339185049019611E-2</v>
      </c>
      <c r="AD183">
        <v>2.3159126984126983E-2</v>
      </c>
      <c r="AE183">
        <v>2.3895555555555566E-2</v>
      </c>
      <c r="AF183">
        <v>82.401424899760997</v>
      </c>
      <c r="AG183">
        <v>82.751954933912927</v>
      </c>
      <c r="AH183">
        <v>75.09576263862165</v>
      </c>
      <c r="AI183">
        <v>69.824369545906748</v>
      </c>
      <c r="AJ183">
        <v>73.164917783472262</v>
      </c>
      <c r="AK183">
        <v>3.9398150782383193E-2</v>
      </c>
      <c r="AL183">
        <v>3.1051136363601097E-2</v>
      </c>
      <c r="AM183">
        <v>3.97341911765118E-2</v>
      </c>
      <c r="AN183">
        <v>3.1877380952296551E-2</v>
      </c>
      <c r="AO183">
        <v>3.7670270270298407E-2</v>
      </c>
      <c r="AP183">
        <v>2.1634446397188052</v>
      </c>
      <c r="AQ183">
        <v>1.2120429204647296</v>
      </c>
      <c r="AR183">
        <v>106.07802271700054</v>
      </c>
      <c r="AS183">
        <v>113.3602062688616</v>
      </c>
      <c r="AT183">
        <v>97.396609579964633</v>
      </c>
      <c r="AU183">
        <v>106.33803097761248</v>
      </c>
      <c r="AV183">
        <v>105.05385551906105</v>
      </c>
      <c r="AW183">
        <v>3.9576062234669557E-2</v>
      </c>
      <c r="AX183">
        <v>2.4632336486001823E-2</v>
      </c>
      <c r="AY183">
        <v>4.1612012017120711E-2</v>
      </c>
      <c r="AZ183">
        <v>2.5229932918564252E-2</v>
      </c>
      <c r="BA183">
        <v>3.1503681354170129E-2</v>
      </c>
    </row>
    <row r="184" spans="1:53" hidden="1" x14ac:dyDescent="0.3">
      <c r="A184">
        <v>16</v>
      </c>
      <c r="B184" t="s">
        <v>150</v>
      </c>
      <c r="C184" t="s">
        <v>9</v>
      </c>
      <c r="D184">
        <v>6</v>
      </c>
      <c r="E184">
        <v>1</v>
      </c>
      <c r="F184" t="s">
        <v>112</v>
      </c>
      <c r="G184" t="s">
        <v>72</v>
      </c>
      <c r="H184" t="s">
        <v>10</v>
      </c>
      <c r="I184">
        <v>968</v>
      </c>
      <c r="J184">
        <v>1.4374312163655154</v>
      </c>
      <c r="K184">
        <v>1.3230555555555557</v>
      </c>
      <c r="L184">
        <v>1.3863888888888889</v>
      </c>
      <c r="M184">
        <v>1.4320222640982692</v>
      </c>
      <c r="N184">
        <v>1.6237878787878786</v>
      </c>
      <c r="O184">
        <v>20693</v>
      </c>
      <c r="P184">
        <v>22</v>
      </c>
      <c r="Q184">
        <v>8.3084708637033128E-2</v>
      </c>
      <c r="R184">
        <v>0</v>
      </c>
      <c r="S184">
        <v>4.218519299725796E-2</v>
      </c>
      <c r="T184">
        <v>0.15788434971383464</v>
      </c>
      <c r="U184">
        <v>0.11850681414181316</v>
      </c>
      <c r="V184">
        <v>2</v>
      </c>
      <c r="W184">
        <v>0</v>
      </c>
      <c r="X184">
        <v>2</v>
      </c>
      <c r="Y184">
        <v>2</v>
      </c>
      <c r="Z184">
        <v>2</v>
      </c>
      <c r="AA184">
        <v>2.5900000000000003E-2</v>
      </c>
      <c r="AB184">
        <v>0</v>
      </c>
      <c r="AC184">
        <v>3.2849999999999997E-2</v>
      </c>
      <c r="AD184">
        <v>3.0775000000000004E-2</v>
      </c>
      <c r="AE184">
        <v>2.3466666666666667E-2</v>
      </c>
      <c r="AF184">
        <v>49.1801519120718</v>
      </c>
      <c r="AG184">
        <v>0</v>
      </c>
      <c r="AH184">
        <v>30.441400304414007</v>
      </c>
      <c r="AI184">
        <v>39.290701203623428</v>
      </c>
      <c r="AJ184">
        <v>43.619853678228168</v>
      </c>
      <c r="AK184">
        <v>2.5900000000216427E-2</v>
      </c>
      <c r="AL184">
        <v>0</v>
      </c>
      <c r="AM184">
        <v>3.2850000000507862E-2</v>
      </c>
      <c r="AN184">
        <v>3.0774999999948704E-2</v>
      </c>
      <c r="AO184">
        <v>2.3466666666839348E-2</v>
      </c>
      <c r="AP184">
        <v>1.2273013570515143</v>
      </c>
      <c r="AQ184">
        <v>65535</v>
      </c>
      <c r="AR184">
        <v>98.360303824176754</v>
      </c>
      <c r="AS184">
        <v>0</v>
      </c>
      <c r="AT184">
        <v>60.882800607886757</v>
      </c>
      <c r="AU184">
        <v>78.581402409629121</v>
      </c>
      <c r="AV184">
        <v>87.239707355466535</v>
      </c>
      <c r="AW184">
        <v>9.2703494610347343E-4</v>
      </c>
      <c r="AX184">
        <v>3.1503681354170129E-2</v>
      </c>
      <c r="AY184">
        <v>65535</v>
      </c>
      <c r="AZ184">
        <v>1.362626974478422E-3</v>
      </c>
      <c r="BA184">
        <v>1.3802828254720705E-3</v>
      </c>
    </row>
    <row r="185" spans="1:53" hidden="1" x14ac:dyDescent="0.3">
      <c r="A185">
        <v>16</v>
      </c>
      <c r="B185" t="s">
        <v>150</v>
      </c>
      <c r="C185" t="s">
        <v>9</v>
      </c>
      <c r="D185">
        <v>6</v>
      </c>
      <c r="E185">
        <v>2</v>
      </c>
      <c r="F185" t="s">
        <v>137</v>
      </c>
      <c r="G185" t="s">
        <v>72</v>
      </c>
      <c r="H185" t="s">
        <v>72</v>
      </c>
      <c r="I185">
        <v>968</v>
      </c>
      <c r="J185">
        <v>1.4058112141001338</v>
      </c>
      <c r="K185">
        <v>1.3211111111111113</v>
      </c>
      <c r="L185">
        <v>1.3144444444444445</v>
      </c>
      <c r="M185">
        <v>1.3760939218921893</v>
      </c>
      <c r="N185">
        <v>1.6303030303030304</v>
      </c>
      <c r="O185">
        <v>20061</v>
      </c>
      <c r="P185">
        <v>2</v>
      </c>
      <c r="Q185">
        <v>7.7396385588793006E-3</v>
      </c>
      <c r="R185">
        <v>0</v>
      </c>
      <c r="S185">
        <v>0</v>
      </c>
      <c r="T185">
        <v>4.1476565740356693E-2</v>
      </c>
      <c r="U185">
        <v>0</v>
      </c>
      <c r="V185">
        <v>2</v>
      </c>
      <c r="W185">
        <v>0</v>
      </c>
      <c r="X185">
        <v>0</v>
      </c>
      <c r="Y185">
        <v>2</v>
      </c>
      <c r="Z185">
        <v>0</v>
      </c>
      <c r="AA185">
        <v>4.3950000000000003E-2</v>
      </c>
      <c r="AB185">
        <v>0</v>
      </c>
      <c r="AC185">
        <v>0</v>
      </c>
      <c r="AD185">
        <v>4.3950000000000003E-2</v>
      </c>
      <c r="AE185">
        <v>0</v>
      </c>
      <c r="AF185">
        <v>22.753128555176335</v>
      </c>
      <c r="AG185">
        <v>0</v>
      </c>
      <c r="AH185">
        <v>0</v>
      </c>
      <c r="AI185">
        <v>22.753128555176335</v>
      </c>
      <c r="AJ185">
        <v>0</v>
      </c>
      <c r="AK185">
        <v>4.3950000001132139E-2</v>
      </c>
      <c r="AL185">
        <v>0</v>
      </c>
      <c r="AM185">
        <v>0</v>
      </c>
      <c r="AN185">
        <v>4.3950000001132139E-2</v>
      </c>
      <c r="AO185">
        <v>0</v>
      </c>
      <c r="AP185">
        <v>1.2340392996406451</v>
      </c>
      <c r="AQ185">
        <v>0</v>
      </c>
      <c r="AR185">
        <v>45.506257109180446</v>
      </c>
      <c r="AS185">
        <v>0</v>
      </c>
      <c r="AT185">
        <v>0</v>
      </c>
      <c r="AU185">
        <v>45.506257109180446</v>
      </c>
      <c r="AV185">
        <v>0</v>
      </c>
      <c r="AW185">
        <v>65535</v>
      </c>
      <c r="AX185">
        <v>1.3802828254720705E-3</v>
      </c>
      <c r="AY185">
        <v>1.3802828254720705E-3</v>
      </c>
      <c r="AZ185">
        <v>65535</v>
      </c>
      <c r="BA185">
        <v>65535</v>
      </c>
    </row>
    <row r="186" spans="1:53" hidden="1" x14ac:dyDescent="0.3">
      <c r="A186">
        <v>16</v>
      </c>
      <c r="B186" t="s">
        <v>150</v>
      </c>
      <c r="C186" t="s">
        <v>9</v>
      </c>
      <c r="D186">
        <v>6</v>
      </c>
      <c r="E186">
        <v>3</v>
      </c>
      <c r="F186" t="s">
        <v>113</v>
      </c>
      <c r="G186" t="s">
        <v>72</v>
      </c>
      <c r="H186" t="s">
        <v>72</v>
      </c>
      <c r="I186">
        <v>968</v>
      </c>
      <c r="J186">
        <v>1.783387642014836</v>
      </c>
      <c r="K186">
        <v>1.2261111111111109</v>
      </c>
      <c r="L186">
        <v>2.2563238201136642</v>
      </c>
      <c r="M186">
        <v>2.1083333333333334</v>
      </c>
      <c r="N186">
        <v>1.520909090909091</v>
      </c>
      <c r="O186">
        <v>24781</v>
      </c>
      <c r="P186">
        <v>5381</v>
      </c>
      <c r="Q186">
        <v>18.368949272888646</v>
      </c>
      <c r="R186">
        <v>14.060112073357105</v>
      </c>
      <c r="S186">
        <v>13.919164396003634</v>
      </c>
      <c r="T186">
        <v>24.366373902132999</v>
      </c>
      <c r="U186">
        <v>19.819573537452158</v>
      </c>
      <c r="V186">
        <v>2.3154044750430294</v>
      </c>
      <c r="W186">
        <v>2.1992031872509958</v>
      </c>
      <c r="X186">
        <v>2.1892857142857145</v>
      </c>
      <c r="Y186">
        <v>2.4335839598997495</v>
      </c>
      <c r="Z186">
        <v>2.2834645669291338</v>
      </c>
      <c r="AA186">
        <v>2.7410419714572597E-2</v>
      </c>
      <c r="AB186">
        <v>2.6428572377158028E-2</v>
      </c>
      <c r="AC186">
        <v>2.5976056547619048E-2</v>
      </c>
      <c r="AD186">
        <v>2.7704609291084859E-2</v>
      </c>
      <c r="AE186">
        <v>2.8197442444694382E-2</v>
      </c>
      <c r="AF186">
        <v>83.95799435250953</v>
      </c>
      <c r="AG186">
        <v>75.578000441292403</v>
      </c>
      <c r="AH186">
        <v>94.271009574028255</v>
      </c>
      <c r="AI186">
        <v>90.842377186019448</v>
      </c>
      <c r="AJ186">
        <v>73.41268867880791</v>
      </c>
      <c r="AK186">
        <v>3.9731691049929456E-2</v>
      </c>
      <c r="AL186">
        <v>3.4037450199213684E-2</v>
      </c>
      <c r="AM186">
        <v>3.3279642857173386E-2</v>
      </c>
      <c r="AN186">
        <v>4.4276691729307517E-2</v>
      </c>
      <c r="AO186">
        <v>3.9881811023636637E-2</v>
      </c>
      <c r="AP186">
        <v>1.2404333319602918</v>
      </c>
      <c r="AQ186">
        <v>1.4096312628267604</v>
      </c>
      <c r="AR186">
        <v>123.4564618201566</v>
      </c>
      <c r="AS186">
        <v>130.40144100783664</v>
      </c>
      <c r="AT186">
        <v>147.58981183307131</v>
      </c>
      <c r="AU186">
        <v>120.72054079012372</v>
      </c>
      <c r="AV186">
        <v>114.48672756208666</v>
      </c>
      <c r="AW186">
        <v>0.12868000165047053</v>
      </c>
      <c r="AX186">
        <v>8.7379875951559452E-2</v>
      </c>
      <c r="AY186">
        <v>7.8244256997286099E-2</v>
      </c>
      <c r="AZ186">
        <v>0.22461314502270152</v>
      </c>
      <c r="BA186">
        <v>0.17664148621417522</v>
      </c>
    </row>
    <row r="187" spans="1:53" hidden="1" x14ac:dyDescent="0.3">
      <c r="A187">
        <v>16</v>
      </c>
      <c r="B187" t="s">
        <v>150</v>
      </c>
      <c r="C187" t="s">
        <v>9</v>
      </c>
      <c r="D187">
        <v>6</v>
      </c>
      <c r="E187">
        <v>4</v>
      </c>
      <c r="F187" t="s">
        <v>96</v>
      </c>
      <c r="G187" t="s">
        <v>72</v>
      </c>
      <c r="H187" t="s">
        <v>82</v>
      </c>
      <c r="I187">
        <v>968</v>
      </c>
      <c r="J187">
        <v>1.6325368248772507</v>
      </c>
      <c r="K187">
        <v>1.4952777777777779</v>
      </c>
      <c r="L187">
        <v>1.8238888888888889</v>
      </c>
      <c r="M187">
        <v>1.7202136752136752</v>
      </c>
      <c r="N187">
        <v>1.4778787878787876</v>
      </c>
      <c r="O187">
        <v>23531</v>
      </c>
      <c r="P187">
        <v>5066</v>
      </c>
      <c r="Q187">
        <v>17.331508723913789</v>
      </c>
      <c r="R187">
        <v>18.090232150678929</v>
      </c>
      <c r="S187">
        <v>16.394038531443112</v>
      </c>
      <c r="T187">
        <v>18.226164079822617</v>
      </c>
      <c r="U187">
        <v>18.068331143232587</v>
      </c>
      <c r="V187">
        <v>2.2565701559020046</v>
      </c>
      <c r="W187">
        <v>2.3202247191011236</v>
      </c>
      <c r="X187">
        <v>2.1893203883495147</v>
      </c>
      <c r="Y187">
        <v>2.3133208255159476</v>
      </c>
      <c r="Z187">
        <v>2.268041237113402</v>
      </c>
      <c r="AA187">
        <v>2.5888206384558292E-2</v>
      </c>
      <c r="AB187">
        <v>2.6066999063670413E-2</v>
      </c>
      <c r="AC187">
        <v>2.5425667475728164E-2</v>
      </c>
      <c r="AD187">
        <v>2.6673686679174479E-2</v>
      </c>
      <c r="AE187">
        <v>2.6388987972508594E-2</v>
      </c>
      <c r="AF187">
        <v>94.038982971270457</v>
      </c>
      <c r="AG187">
        <v>99.469954973897657</v>
      </c>
      <c r="AH187">
        <v>93.506074559219442</v>
      </c>
      <c r="AI187">
        <v>85.251798788318069</v>
      </c>
      <c r="AJ187">
        <v>97.069165126840034</v>
      </c>
      <c r="AK187">
        <v>3.5592628062364878E-2</v>
      </c>
      <c r="AL187">
        <v>3.7915870786515572E-2</v>
      </c>
      <c r="AM187">
        <v>3.1582038834950886E-2</v>
      </c>
      <c r="AN187">
        <v>3.9088461538423401E-2</v>
      </c>
      <c r="AO187">
        <v>3.6506597938160225E-2</v>
      </c>
      <c r="AP187">
        <v>0.98836404168003622</v>
      </c>
      <c r="AQ187">
        <v>0.99878934624697335</v>
      </c>
      <c r="AR187">
        <v>148.13233741128823</v>
      </c>
      <c r="AS187">
        <v>150.16763126884678</v>
      </c>
      <c r="AT187">
        <v>151.58385235455106</v>
      </c>
      <c r="AU187">
        <v>135.61129204557344</v>
      </c>
      <c r="AV187">
        <v>141.81756107225686</v>
      </c>
      <c r="AW187">
        <v>0.11967205453977391</v>
      </c>
      <c r="AX187">
        <v>9.9062986584311563E-2</v>
      </c>
      <c r="AY187">
        <v>0.11499610471629031</v>
      </c>
      <c r="AZ187">
        <v>0.14854382115881318</v>
      </c>
      <c r="BA187">
        <v>0.13519010579016014</v>
      </c>
    </row>
    <row r="188" spans="1:53" hidden="1" x14ac:dyDescent="0.3">
      <c r="A188">
        <v>16</v>
      </c>
      <c r="B188" t="s">
        <v>150</v>
      </c>
      <c r="C188" t="s">
        <v>9</v>
      </c>
      <c r="D188">
        <v>6</v>
      </c>
      <c r="E188">
        <v>5</v>
      </c>
      <c r="F188" t="s">
        <v>97</v>
      </c>
      <c r="G188" t="s">
        <v>11</v>
      </c>
      <c r="H188" t="s">
        <v>76</v>
      </c>
      <c r="I188">
        <v>968</v>
      </c>
      <c r="J188">
        <v>5.6998936170212771</v>
      </c>
      <c r="K188">
        <v>5.8759722222222228</v>
      </c>
      <c r="L188">
        <v>4.1263888888888891</v>
      </c>
      <c r="M188">
        <v>5.2780555555555564</v>
      </c>
      <c r="N188">
        <v>7.6845454545454546</v>
      </c>
      <c r="O188">
        <v>82677</v>
      </c>
      <c r="P188">
        <v>59900</v>
      </c>
      <c r="Q188">
        <v>55.028340973606603</v>
      </c>
      <c r="R188">
        <v>51.181708255468841</v>
      </c>
      <c r="S188">
        <v>51.961523953225196</v>
      </c>
      <c r="T188">
        <v>41.043743078626797</v>
      </c>
      <c r="U188">
        <v>55.99129617724148</v>
      </c>
      <c r="V188">
        <v>3.5008766803039157</v>
      </c>
      <c r="W188">
        <v>3.1890410958904107</v>
      </c>
      <c r="X188">
        <v>3.2915173237753881</v>
      </c>
      <c r="Y188">
        <v>2.7932171455487516</v>
      </c>
      <c r="Z188">
        <v>3.5716088328075708</v>
      </c>
      <c r="AA188">
        <v>2.9493414912388619E-2</v>
      </c>
      <c r="AB188">
        <v>2.9076969034010115E-2</v>
      </c>
      <c r="AC188">
        <v>2.9786242033719487E-2</v>
      </c>
      <c r="AD188">
        <v>2.7525373311202354E-2</v>
      </c>
      <c r="AE188">
        <v>2.9876609050617429E-2</v>
      </c>
      <c r="AF188">
        <v>147.78265122554154</v>
      </c>
      <c r="AG188">
        <v>130.78990796199125</v>
      </c>
      <c r="AH188">
        <v>127.52835570281979</v>
      </c>
      <c r="AI188">
        <v>124.92662093394915</v>
      </c>
      <c r="AJ188">
        <v>155.08128808075696</v>
      </c>
      <c r="AK188">
        <v>8.2059143775566543E-2</v>
      </c>
      <c r="AL188">
        <v>7.0715291095889185E-2</v>
      </c>
      <c r="AM188">
        <v>7.7109318996412449E-2</v>
      </c>
      <c r="AN188">
        <v>5.4311964201574414E-2</v>
      </c>
      <c r="AO188">
        <v>8.5810820189275064E-2</v>
      </c>
      <c r="AP188">
        <v>1.307791317576932</v>
      </c>
      <c r="AQ188">
        <v>1.0939708361777614</v>
      </c>
      <c r="AR188">
        <v>102.53914386870341</v>
      </c>
      <c r="AS188">
        <v>105.93708079486122</v>
      </c>
      <c r="AT188">
        <v>100.88899011908251</v>
      </c>
      <c r="AU188">
        <v>120.95219624192586</v>
      </c>
      <c r="AV188">
        <v>101.29258809672551</v>
      </c>
      <c r="AW188">
        <v>0.91107342441898598</v>
      </c>
      <c r="AX188">
        <v>0.81178362874843868</v>
      </c>
      <c r="AY188">
        <v>0.93080263628439375</v>
      </c>
      <c r="AZ188">
        <v>0.59056076108733668</v>
      </c>
      <c r="BA188">
        <v>0.88119083295230627</v>
      </c>
    </row>
    <row r="189" spans="1:53" hidden="1" x14ac:dyDescent="0.3">
      <c r="A189">
        <v>16</v>
      </c>
      <c r="B189" t="s">
        <v>150</v>
      </c>
      <c r="C189" t="s">
        <v>9</v>
      </c>
      <c r="D189">
        <v>6</v>
      </c>
      <c r="E189">
        <v>6</v>
      </c>
      <c r="F189" t="s">
        <v>145</v>
      </c>
      <c r="G189" t="s">
        <v>72</v>
      </c>
      <c r="H189" t="s">
        <v>72</v>
      </c>
      <c r="I189">
        <v>968</v>
      </c>
      <c r="J189">
        <v>1.4086879432624107E-2</v>
      </c>
      <c r="K189">
        <v>4.65625E-2</v>
      </c>
      <c r="L189">
        <v>6.6666666666666671E-3</v>
      </c>
      <c r="M189">
        <v>0</v>
      </c>
      <c r="N189">
        <v>2.1212121212121214E-3</v>
      </c>
      <c r="O189">
        <v>194</v>
      </c>
      <c r="P189">
        <v>2</v>
      </c>
      <c r="Q189">
        <v>1.0309278350515463</v>
      </c>
      <c r="R189">
        <v>0</v>
      </c>
      <c r="S189">
        <v>0</v>
      </c>
      <c r="T189">
        <v>9.5238095238095237</v>
      </c>
      <c r="U189">
        <v>0</v>
      </c>
      <c r="V189">
        <v>2</v>
      </c>
      <c r="W189">
        <v>0</v>
      </c>
      <c r="X189">
        <v>0</v>
      </c>
      <c r="Y189">
        <v>2</v>
      </c>
      <c r="Z189">
        <v>0</v>
      </c>
      <c r="AA189">
        <v>3.3399999999999999E-2</v>
      </c>
      <c r="AB189">
        <v>0</v>
      </c>
      <c r="AC189">
        <v>0</v>
      </c>
      <c r="AD189">
        <v>3.3399999999999999E-2</v>
      </c>
      <c r="AE189">
        <v>0</v>
      </c>
      <c r="AF189">
        <v>29.940119760479043</v>
      </c>
      <c r="AG189">
        <v>0</v>
      </c>
      <c r="AH189">
        <v>0</v>
      </c>
      <c r="AI189">
        <v>29.940119760479043</v>
      </c>
      <c r="AJ189">
        <v>0</v>
      </c>
      <c r="AK189">
        <v>3.3400000000256114E-2</v>
      </c>
      <c r="AL189">
        <v>0</v>
      </c>
      <c r="AM189">
        <v>0</v>
      </c>
      <c r="AN189">
        <v>3.3400000000256114E-2</v>
      </c>
      <c r="AO189">
        <v>0</v>
      </c>
      <c r="AP189">
        <v>4.5556233475696567E-2</v>
      </c>
      <c r="AQ189">
        <v>0</v>
      </c>
      <c r="AR189">
        <v>59.880239520498918</v>
      </c>
      <c r="AS189">
        <v>0</v>
      </c>
      <c r="AT189">
        <v>0</v>
      </c>
      <c r="AU189">
        <v>59.880239520498918</v>
      </c>
      <c r="AV189">
        <v>0</v>
      </c>
      <c r="AW189">
        <v>65535</v>
      </c>
      <c r="AX189">
        <v>0.88119083295230627</v>
      </c>
      <c r="AY189">
        <v>0.88119083295230627</v>
      </c>
      <c r="AZ189">
        <v>65535</v>
      </c>
      <c r="BA189">
        <v>65535</v>
      </c>
    </row>
    <row r="190" spans="1:53" hidden="1" x14ac:dyDescent="0.3">
      <c r="A190">
        <v>16</v>
      </c>
      <c r="B190" t="s">
        <v>150</v>
      </c>
      <c r="C190" t="s">
        <v>9</v>
      </c>
      <c r="D190">
        <v>6</v>
      </c>
      <c r="E190">
        <v>7</v>
      </c>
      <c r="F190" t="s">
        <v>123</v>
      </c>
      <c r="G190" t="s">
        <v>72</v>
      </c>
      <c r="H190" t="s">
        <v>72</v>
      </c>
      <c r="I190">
        <v>968</v>
      </c>
      <c r="J190">
        <v>0.17687943262411354</v>
      </c>
      <c r="K190">
        <v>0.11833333333333333</v>
      </c>
      <c r="L190">
        <v>9.6111111111111092E-2</v>
      </c>
      <c r="M190">
        <v>0.19861111111111115</v>
      </c>
      <c r="N190">
        <v>0.30515151515151512</v>
      </c>
      <c r="O190">
        <v>2587</v>
      </c>
      <c r="P190">
        <v>159</v>
      </c>
      <c r="Q190">
        <v>4.709715639810427</v>
      </c>
      <c r="R190">
        <v>2.3952095808383236</v>
      </c>
      <c r="S190">
        <v>1.7817371937639197</v>
      </c>
      <c r="T190">
        <v>3.8805970149253728</v>
      </c>
      <c r="U190">
        <v>4.7979797979797976</v>
      </c>
      <c r="V190">
        <v>2.12</v>
      </c>
      <c r="W190">
        <v>2</v>
      </c>
      <c r="X190">
        <v>2</v>
      </c>
      <c r="Y190">
        <v>2.1666666666666665</v>
      </c>
      <c r="Z190">
        <v>2.2352941176470589</v>
      </c>
      <c r="AA190">
        <v>2.375533333333333E-2</v>
      </c>
      <c r="AB190">
        <v>2.4566666666666667E-2</v>
      </c>
      <c r="AC190">
        <v>1.2300000000000002E-2</v>
      </c>
      <c r="AD190">
        <v>3.2354166666666663E-2</v>
      </c>
      <c r="AE190">
        <v>2.7277941176470595E-2</v>
      </c>
      <c r="AF190">
        <v>80.013439920926473</v>
      </c>
      <c r="AG190">
        <v>107.61171412318079</v>
      </c>
      <c r="AH190">
        <v>98.591275309329802</v>
      </c>
      <c r="AI190">
        <v>59.100969739796987</v>
      </c>
      <c r="AJ190">
        <v>62.669681045925778</v>
      </c>
      <c r="AK190">
        <v>2.7981333333264045E-2</v>
      </c>
      <c r="AL190">
        <v>2.4566666666639019E-2</v>
      </c>
      <c r="AM190">
        <v>1.2299999999868305E-2</v>
      </c>
      <c r="AN190">
        <v>4.2908333333343762E-2</v>
      </c>
      <c r="AO190">
        <v>3.4414705882227281E-2</v>
      </c>
      <c r="AP190">
        <v>2.5787451984635079</v>
      </c>
      <c r="AQ190">
        <v>2.0031565656565653</v>
      </c>
      <c r="AR190">
        <v>137.623377531735</v>
      </c>
      <c r="AS190">
        <v>215.2234282492997</v>
      </c>
      <c r="AT190">
        <v>197.1825506213012</v>
      </c>
      <c r="AU190">
        <v>112.37465629385918</v>
      </c>
      <c r="AV190">
        <v>95.613670225210299</v>
      </c>
      <c r="AW190">
        <v>4.2546503299742281E-3</v>
      </c>
      <c r="AX190">
        <v>2.8434370168156369E-3</v>
      </c>
      <c r="AY190">
        <v>3.8425241387366402E-3</v>
      </c>
      <c r="AZ190">
        <v>2.3391733981092035E-3</v>
      </c>
      <c r="BA190">
        <v>1.2335386981769531E-2</v>
      </c>
    </row>
    <row r="191" spans="1:53" hidden="1" x14ac:dyDescent="0.3">
      <c r="A191">
        <v>16</v>
      </c>
      <c r="B191" t="s">
        <v>150</v>
      </c>
      <c r="C191" t="s">
        <v>9</v>
      </c>
      <c r="D191">
        <v>6</v>
      </c>
      <c r="E191">
        <v>8</v>
      </c>
      <c r="F191" t="s">
        <v>102</v>
      </c>
      <c r="G191" t="s">
        <v>72</v>
      </c>
      <c r="H191" t="s">
        <v>72</v>
      </c>
      <c r="I191">
        <v>968</v>
      </c>
      <c r="J191">
        <v>0.74480243161094217</v>
      </c>
      <c r="K191">
        <v>0.33916666666666662</v>
      </c>
      <c r="L191">
        <v>0.31908730158730164</v>
      </c>
      <c r="M191">
        <v>0.573888888888889</v>
      </c>
      <c r="N191">
        <v>1.8381818181818184</v>
      </c>
      <c r="O191">
        <v>10850</v>
      </c>
      <c r="P191">
        <v>2195</v>
      </c>
      <c r="Q191">
        <v>15.432749771496871</v>
      </c>
      <c r="R191">
        <v>4.1591320072332731</v>
      </c>
      <c r="S191">
        <v>5.2074857607811227</v>
      </c>
      <c r="T191">
        <v>4.6572934973637956</v>
      </c>
      <c r="U191">
        <v>14.816278150928486</v>
      </c>
      <c r="V191">
        <v>2.2864583333333335</v>
      </c>
      <c r="W191">
        <v>2.0909090909090908</v>
      </c>
      <c r="X191">
        <v>2</v>
      </c>
      <c r="Y191">
        <v>2.0384615384615383</v>
      </c>
      <c r="Z191">
        <v>2.1676300578034682</v>
      </c>
      <c r="AA191">
        <v>2.7697939236111135E-2</v>
      </c>
      <c r="AB191">
        <v>2.8945454545454549E-2</v>
      </c>
      <c r="AC191">
        <v>2.1667187500000001E-2</v>
      </c>
      <c r="AD191">
        <v>3.0918269230769232E-2</v>
      </c>
      <c r="AE191">
        <v>2.5424142581888232E-2</v>
      </c>
      <c r="AF191">
        <v>80.01942621854127</v>
      </c>
      <c r="AG191">
        <v>46.771149937376485</v>
      </c>
      <c r="AH191">
        <v>72.063395918421335</v>
      </c>
      <c r="AI191">
        <v>49.692060127735743</v>
      </c>
      <c r="AJ191">
        <v>89.827847316658051</v>
      </c>
      <c r="AK191">
        <v>3.8527552083343714E-2</v>
      </c>
      <c r="AL191">
        <v>3.3109090909072526E-2</v>
      </c>
      <c r="AM191">
        <v>2.1667187500042928E-2</v>
      </c>
      <c r="AN191">
        <v>3.3076923076910486E-2</v>
      </c>
      <c r="AO191">
        <v>3.1137283237128971E-2</v>
      </c>
      <c r="AP191">
        <v>5.4197006924279663</v>
      </c>
      <c r="AQ191">
        <v>3.5623486162884577</v>
      </c>
      <c r="AR191">
        <v>118.10409333254202</v>
      </c>
      <c r="AS191">
        <v>89.951571393487285</v>
      </c>
      <c r="AT191">
        <v>144.12679183509144</v>
      </c>
      <c r="AU191">
        <v>97.750347393848742</v>
      </c>
      <c r="AV191">
        <v>134.37173367160693</v>
      </c>
      <c r="AW191">
        <v>5.1353506998661876E-2</v>
      </c>
      <c r="AX191">
        <v>6.3318835766352404E-3</v>
      </c>
      <c r="AY191">
        <v>9.4060686396983222E-3</v>
      </c>
      <c r="AZ191">
        <v>7.2672760026035307E-3</v>
      </c>
      <c r="BA191">
        <v>4.8335864633203843E-2</v>
      </c>
    </row>
    <row r="192" spans="1:53" hidden="1" x14ac:dyDescent="0.3">
      <c r="A192">
        <v>16</v>
      </c>
      <c r="B192" t="s">
        <v>150</v>
      </c>
      <c r="C192" t="s">
        <v>9</v>
      </c>
      <c r="D192">
        <v>6</v>
      </c>
      <c r="E192">
        <v>9</v>
      </c>
      <c r="F192" t="s">
        <v>131</v>
      </c>
      <c r="G192" t="s">
        <v>82</v>
      </c>
      <c r="H192" t="s">
        <v>72</v>
      </c>
      <c r="I192">
        <v>968</v>
      </c>
      <c r="J192">
        <v>2.3226950354609928E-2</v>
      </c>
      <c r="K192">
        <v>2.7361111111111103E-2</v>
      </c>
      <c r="L192">
        <v>3.7222222222222219E-2</v>
      </c>
      <c r="M192">
        <v>8.8888888888888889E-3</v>
      </c>
      <c r="N192">
        <v>1.9090909090909089E-2</v>
      </c>
      <c r="O192">
        <v>399</v>
      </c>
      <c r="P192">
        <v>338</v>
      </c>
      <c r="Q192">
        <v>54.253611556982342</v>
      </c>
      <c r="R192">
        <v>60.698689956331876</v>
      </c>
      <c r="S192">
        <v>54.966887417218544</v>
      </c>
      <c r="T192">
        <v>58.4</v>
      </c>
      <c r="U192">
        <v>56.36363636363636</v>
      </c>
      <c r="V192">
        <v>2.5413533834586466</v>
      </c>
      <c r="W192">
        <v>3.088888888888889</v>
      </c>
      <c r="X192">
        <v>2.2432432432432434</v>
      </c>
      <c r="Y192">
        <v>2.28125</v>
      </c>
      <c r="Z192">
        <v>2.3846153846153846</v>
      </c>
      <c r="AA192">
        <v>1.0421497493734335E-2</v>
      </c>
      <c r="AB192">
        <v>1.4350611111111114E-2</v>
      </c>
      <c r="AC192">
        <v>9.6287162162162175E-3</v>
      </c>
      <c r="AD192">
        <v>8.0361458333333326E-3</v>
      </c>
      <c r="AE192">
        <v>6.6163461538461541E-3</v>
      </c>
      <c r="AF192">
        <v>165.17105035755853</v>
      </c>
      <c r="AG192">
        <v>157.87503742956352</v>
      </c>
      <c r="AH192">
        <v>162.37282779703992</v>
      </c>
      <c r="AI192">
        <v>169.23877827420554</v>
      </c>
      <c r="AJ192">
        <v>190.95675518241609</v>
      </c>
      <c r="AK192">
        <v>2.0044360902285296E-2</v>
      </c>
      <c r="AL192">
        <v>3.4932222222230143E-2</v>
      </c>
      <c r="AM192">
        <v>1.4686486486585342E-2</v>
      </c>
      <c r="AN192">
        <v>1.0973437499956162E-2</v>
      </c>
      <c r="AO192">
        <v>1.2196153846301828E-2</v>
      </c>
      <c r="AP192">
        <v>0.6977388094139364</v>
      </c>
      <c r="AQ192">
        <v>0.92858077174623932</v>
      </c>
      <c r="AR192">
        <v>272.82327214801535</v>
      </c>
      <c r="AS192">
        <v>203.80631592706942</v>
      </c>
      <c r="AT192">
        <v>288.3653016684811</v>
      </c>
      <c r="AU192">
        <v>309.77228620734286</v>
      </c>
      <c r="AV192">
        <v>355.15248719102868</v>
      </c>
      <c r="AW192">
        <v>8.0230415721590318E-3</v>
      </c>
      <c r="AX192">
        <v>1.4275624817926302E-2</v>
      </c>
      <c r="AY192">
        <v>1.0552065982581934E-2</v>
      </c>
      <c r="AZ192">
        <v>1.0495184104387722E-2</v>
      </c>
      <c r="BA192">
        <v>4.9092911223419314E-3</v>
      </c>
    </row>
    <row r="193" spans="1:53" hidden="1" x14ac:dyDescent="0.3">
      <c r="A193">
        <v>16</v>
      </c>
      <c r="B193" t="s">
        <v>150</v>
      </c>
      <c r="C193" t="s">
        <v>9</v>
      </c>
      <c r="D193">
        <v>6</v>
      </c>
      <c r="E193">
        <v>10</v>
      </c>
      <c r="F193" t="s">
        <v>151</v>
      </c>
      <c r="G193" t="s">
        <v>72</v>
      </c>
      <c r="H193" t="s">
        <v>72</v>
      </c>
      <c r="I193">
        <v>968</v>
      </c>
      <c r="J193">
        <v>0.14126176338917559</v>
      </c>
      <c r="K193">
        <v>0.15055555555555558</v>
      </c>
      <c r="L193">
        <v>0.13499746216315983</v>
      </c>
      <c r="M193">
        <v>0.13638888888888887</v>
      </c>
      <c r="N193">
        <v>0.14327272727272727</v>
      </c>
      <c r="O193">
        <v>2121</v>
      </c>
      <c r="P193">
        <v>279</v>
      </c>
      <c r="Q193">
        <v>11.036392405063292</v>
      </c>
      <c r="R193">
        <v>4.2553191489361701</v>
      </c>
      <c r="S193">
        <v>9.7152428810720259</v>
      </c>
      <c r="T193">
        <v>10.480349344978166</v>
      </c>
      <c r="U193">
        <v>9.760956175298805</v>
      </c>
      <c r="V193">
        <v>2.1968503937007875</v>
      </c>
      <c r="W193">
        <v>2</v>
      </c>
      <c r="X193">
        <v>2.1481481481481484</v>
      </c>
      <c r="Y193">
        <v>2.1818181818181817</v>
      </c>
      <c r="Z193">
        <v>2.1304347826086958</v>
      </c>
      <c r="AA193">
        <v>1.9915682414698151E-2</v>
      </c>
      <c r="AB193">
        <v>1.2124999999999999E-2</v>
      </c>
      <c r="AC193">
        <v>2.31462962962963E-2</v>
      </c>
      <c r="AD193">
        <v>2.3956818181818183E-2</v>
      </c>
      <c r="AE193">
        <v>1.932282608695652E-2</v>
      </c>
      <c r="AF193">
        <v>96.283864569638965</v>
      </c>
      <c r="AG193">
        <v>122.16234702190786</v>
      </c>
      <c r="AH193">
        <v>77.625650670387046</v>
      </c>
      <c r="AI193">
        <v>88.093525931513383</v>
      </c>
      <c r="AJ193">
        <v>78.579159402028964</v>
      </c>
      <c r="AK193">
        <v>2.466456692905657E-2</v>
      </c>
      <c r="AL193">
        <v>1.2125000000006972E-2</v>
      </c>
      <c r="AM193">
        <v>2.5722222222140299E-2</v>
      </c>
      <c r="AN193">
        <v>3.2097727272726348E-2</v>
      </c>
      <c r="AO193">
        <v>2.3119565217474821E-2</v>
      </c>
      <c r="AP193">
        <v>0.95162697081516257</v>
      </c>
      <c r="AQ193">
        <v>2.2938247011952191</v>
      </c>
      <c r="AR193">
        <v>163.26290451372952</v>
      </c>
      <c r="AS193">
        <v>244.32469404003496</v>
      </c>
      <c r="AT193">
        <v>138.95522085028182</v>
      </c>
      <c r="AU193">
        <v>158.69110721182912</v>
      </c>
      <c r="AV193">
        <v>145.48427488492581</v>
      </c>
      <c r="AW193">
        <v>7.2838955441087315E-3</v>
      </c>
      <c r="AX193">
        <v>2.7291218313644692E-3</v>
      </c>
      <c r="AY193">
        <v>7.5579434986898925E-3</v>
      </c>
      <c r="AZ193">
        <v>6.3883360598703245E-3</v>
      </c>
      <c r="BA193">
        <v>7.4968231397073391E-3</v>
      </c>
    </row>
    <row r="194" spans="1:53" hidden="1" x14ac:dyDescent="0.3">
      <c r="A194">
        <v>16</v>
      </c>
      <c r="B194" t="s">
        <v>150</v>
      </c>
      <c r="C194" t="s">
        <v>9</v>
      </c>
      <c r="D194">
        <v>6</v>
      </c>
      <c r="E194">
        <v>11</v>
      </c>
      <c r="F194" t="s">
        <v>136</v>
      </c>
      <c r="G194" t="s">
        <v>72</v>
      </c>
      <c r="H194" t="s">
        <v>72</v>
      </c>
      <c r="I194">
        <v>968</v>
      </c>
      <c r="J194">
        <v>1.7701418439716308</v>
      </c>
      <c r="K194">
        <v>1.7283333333333333</v>
      </c>
      <c r="L194">
        <v>2.1156944444444448</v>
      </c>
      <c r="M194">
        <v>1.925138888888889</v>
      </c>
      <c r="N194">
        <v>1.2696969696969698</v>
      </c>
      <c r="O194">
        <v>25267</v>
      </c>
      <c r="P194">
        <v>21635</v>
      </c>
      <c r="Q194">
        <v>68.303078137332278</v>
      </c>
      <c r="R194">
        <v>66.630196936542674</v>
      </c>
      <c r="S194">
        <v>68.044209514656416</v>
      </c>
      <c r="T194">
        <v>69.644750795334048</v>
      </c>
      <c r="U194">
        <v>66.98068770607631</v>
      </c>
      <c r="V194">
        <v>3.5554642563681185</v>
      </c>
      <c r="W194">
        <v>3.5080645161290325</v>
      </c>
      <c r="X194">
        <v>3.6183986371379899</v>
      </c>
      <c r="Y194">
        <v>3.55</v>
      </c>
      <c r="Z194">
        <v>3.4938574938574938</v>
      </c>
      <c r="AA194">
        <v>2.0422429330598305E-2</v>
      </c>
      <c r="AB194">
        <v>1.9704764467643226E-2</v>
      </c>
      <c r="AC194">
        <v>2.0388543070785765E-2</v>
      </c>
      <c r="AD194">
        <v>1.9915765061280642E-2</v>
      </c>
      <c r="AE194">
        <v>2.1108329247192876E-2</v>
      </c>
      <c r="AF194">
        <v>111.63392565830962</v>
      </c>
      <c r="AG194">
        <v>117.1761829301372</v>
      </c>
      <c r="AH194">
        <v>111.36940193657225</v>
      </c>
      <c r="AI194">
        <v>112.14725132643208</v>
      </c>
      <c r="AJ194">
        <v>108.29617304122338</v>
      </c>
      <c r="AK194">
        <v>5.6142004930177118E-2</v>
      </c>
      <c r="AL194">
        <v>5.1942569124431924E-2</v>
      </c>
      <c r="AM194">
        <v>5.7209582623495694E-2</v>
      </c>
      <c r="AN194">
        <v>5.5041317567578074E-2</v>
      </c>
      <c r="AO194">
        <v>5.6759828009840703E-2</v>
      </c>
      <c r="AP194">
        <v>0.73463662663276941</v>
      </c>
      <c r="AQ194">
        <v>1.0052602391355294</v>
      </c>
      <c r="AR194">
        <v>117.1535873440229</v>
      </c>
      <c r="AS194">
        <v>122.6207738983388</v>
      </c>
      <c r="AT194">
        <v>119.07453917845264</v>
      </c>
      <c r="AU194">
        <v>119.4615981029655</v>
      </c>
      <c r="AV194">
        <v>112.22070731035672</v>
      </c>
      <c r="AW194">
        <v>0.32406913238718016</v>
      </c>
      <c r="AX194">
        <v>0.24145632658692859</v>
      </c>
      <c r="AY194">
        <v>0.32701669755892754</v>
      </c>
      <c r="AZ194">
        <v>0.41192449607682979</v>
      </c>
      <c r="BA194">
        <v>0.33979130691389592</v>
      </c>
    </row>
    <row r="195" spans="1:53" hidden="1" x14ac:dyDescent="0.3">
      <c r="A195">
        <v>16</v>
      </c>
      <c r="B195" t="s">
        <v>150</v>
      </c>
      <c r="C195" t="s">
        <v>9</v>
      </c>
      <c r="D195">
        <v>6</v>
      </c>
      <c r="E195">
        <v>12</v>
      </c>
      <c r="F195" t="s">
        <v>104</v>
      </c>
      <c r="G195" t="s">
        <v>72</v>
      </c>
      <c r="H195" t="s">
        <v>72</v>
      </c>
      <c r="I195">
        <v>968</v>
      </c>
      <c r="J195">
        <v>0.13855072463768117</v>
      </c>
      <c r="K195">
        <v>0</v>
      </c>
      <c r="L195">
        <v>0</v>
      </c>
      <c r="M195">
        <v>6.3611111111111104E-2</v>
      </c>
      <c r="N195">
        <v>0.56100000000000005</v>
      </c>
      <c r="O195">
        <v>3682</v>
      </c>
      <c r="P195">
        <v>2497</v>
      </c>
      <c r="Q195">
        <v>66.480298189563371</v>
      </c>
      <c r="R195">
        <v>22.972972972972975</v>
      </c>
      <c r="S195">
        <v>0</v>
      </c>
      <c r="T195">
        <v>0</v>
      </c>
      <c r="U195">
        <v>67.64705882352942</v>
      </c>
      <c r="V195">
        <v>3.2428571428571429</v>
      </c>
      <c r="W195">
        <v>2.4285714285714284</v>
      </c>
      <c r="X195">
        <v>0</v>
      </c>
      <c r="Y195">
        <v>0</v>
      </c>
      <c r="Z195">
        <v>3.3477088948787062</v>
      </c>
      <c r="AA195">
        <v>1.9544809321540652E-2</v>
      </c>
      <c r="AB195">
        <v>3.0555952380952378E-2</v>
      </c>
      <c r="AC195">
        <v>0</v>
      </c>
      <c r="AD195">
        <v>0</v>
      </c>
      <c r="AE195">
        <v>1.9509344316771867E-2</v>
      </c>
      <c r="AF195">
        <v>104.58446741229163</v>
      </c>
      <c r="AG195">
        <v>62.101784588824799</v>
      </c>
      <c r="AH195">
        <v>0</v>
      </c>
      <c r="AI195">
        <v>0</v>
      </c>
      <c r="AJ195">
        <v>105.28317254418245</v>
      </c>
      <c r="AK195">
        <v>4.8345194805160321E-2</v>
      </c>
      <c r="AL195">
        <v>5.2021428571427872E-2</v>
      </c>
      <c r="AM195">
        <v>0</v>
      </c>
      <c r="AN195">
        <v>0</v>
      </c>
      <c r="AO195">
        <v>5.0988140161731241E-2</v>
      </c>
      <c r="AP195">
        <v>65535</v>
      </c>
      <c r="AQ195">
        <v>2.9446366782006921</v>
      </c>
      <c r="AR195">
        <v>125.20010722512438</v>
      </c>
      <c r="AS195">
        <v>82.731729271551984</v>
      </c>
      <c r="AT195">
        <v>0</v>
      </c>
      <c r="AU195">
        <v>0</v>
      </c>
      <c r="AV195">
        <v>124.3734854330518</v>
      </c>
      <c r="AW195">
        <v>4.7625902568066598E-2</v>
      </c>
      <c r="AX195">
        <v>7.3399343809866346E-2</v>
      </c>
      <c r="AY195">
        <v>7.3399343809866346E-2</v>
      </c>
      <c r="AZ195">
        <v>7.3399343809866346E-2</v>
      </c>
      <c r="BA195">
        <v>0.11049279817769678</v>
      </c>
    </row>
    <row r="196" spans="1:53" hidden="1" x14ac:dyDescent="0.3">
      <c r="A196">
        <v>17</v>
      </c>
      <c r="B196" t="s">
        <v>139</v>
      </c>
      <c r="C196" t="s">
        <v>9</v>
      </c>
      <c r="D196">
        <v>1</v>
      </c>
      <c r="E196">
        <v>1</v>
      </c>
      <c r="F196" t="s">
        <v>112</v>
      </c>
      <c r="G196" t="s">
        <v>11</v>
      </c>
      <c r="H196" t="s">
        <v>72</v>
      </c>
      <c r="I196">
        <v>371</v>
      </c>
      <c r="J196">
        <v>1.1221956264775412</v>
      </c>
      <c r="K196">
        <v>1.474722222222222</v>
      </c>
      <c r="L196">
        <v>1.2606944444444443</v>
      </c>
      <c r="M196">
        <v>0.92249999999999999</v>
      </c>
      <c r="N196">
        <v>0.804381313131313</v>
      </c>
      <c r="O196">
        <v>16846</v>
      </c>
      <c r="P196">
        <v>5847</v>
      </c>
      <c r="Q196">
        <v>28.13627833116789</v>
      </c>
      <c r="R196">
        <v>33.273445921667268</v>
      </c>
      <c r="S196">
        <v>31.949184679560105</v>
      </c>
      <c r="T196">
        <v>26.765147721582373</v>
      </c>
      <c r="U196">
        <v>21.524523586379257</v>
      </c>
      <c r="V196">
        <v>2.751529411764706</v>
      </c>
      <c r="W196">
        <v>2.8713178294573645</v>
      </c>
      <c r="X196">
        <v>2.9051724137931036</v>
      </c>
      <c r="Y196">
        <v>2.6724999999999999</v>
      </c>
      <c r="Z196">
        <v>2.487364620938628</v>
      </c>
      <c r="AA196">
        <v>2.5264296562660681E-2</v>
      </c>
      <c r="AB196">
        <v>2.7200916346383514E-2</v>
      </c>
      <c r="AC196">
        <v>2.4790458308454024E-2</v>
      </c>
      <c r="AD196">
        <v>2.4265749851190482E-2</v>
      </c>
      <c r="AE196">
        <v>2.439383896338318E-2</v>
      </c>
      <c r="AF196">
        <v>123.93487789083092</v>
      </c>
      <c r="AG196">
        <v>112.42279632158889</v>
      </c>
      <c r="AH196">
        <v>133.88190451700808</v>
      </c>
      <c r="AI196">
        <v>128.13668988933301</v>
      </c>
      <c r="AJ196">
        <v>130.1896744926141</v>
      </c>
      <c r="AK196">
        <v>4.9284705882375428E-2</v>
      </c>
      <c r="AL196">
        <v>5.6673643410869244E-2</v>
      </c>
      <c r="AM196">
        <v>5.4288017241407846E-2</v>
      </c>
      <c r="AN196">
        <v>4.325362499999983E-2</v>
      </c>
      <c r="AO196">
        <v>3.8770036101054152E-2</v>
      </c>
      <c r="AP196">
        <v>0.5454459836641038</v>
      </c>
      <c r="AQ196">
        <v>0.64689793888653857</v>
      </c>
      <c r="AR196">
        <v>132.06976934072853</v>
      </c>
      <c r="AS196">
        <v>113.42366484485615</v>
      </c>
      <c r="AT196">
        <v>135.87699198535523</v>
      </c>
      <c r="AU196">
        <v>145.26476900920318</v>
      </c>
      <c r="AV196">
        <v>135.4580202388787</v>
      </c>
      <c r="AW196">
        <v>0.11940428197915119</v>
      </c>
      <c r="AX196">
        <v>0.1795375313606139</v>
      </c>
      <c r="AY196">
        <v>0.16130466999407608</v>
      </c>
      <c r="AZ196">
        <v>0.11199449255883391</v>
      </c>
      <c r="BA196">
        <v>7.8812153465699725E-2</v>
      </c>
    </row>
    <row r="197" spans="1:53" hidden="1" x14ac:dyDescent="0.3">
      <c r="A197">
        <v>17</v>
      </c>
      <c r="B197" t="s">
        <v>139</v>
      </c>
      <c r="C197" t="s">
        <v>9</v>
      </c>
      <c r="D197">
        <v>1</v>
      </c>
      <c r="E197">
        <v>2</v>
      </c>
      <c r="F197" t="s">
        <v>152</v>
      </c>
      <c r="G197" t="s">
        <v>72</v>
      </c>
      <c r="H197" t="s">
        <v>72</v>
      </c>
      <c r="I197">
        <v>371</v>
      </c>
      <c r="J197">
        <v>2.3250136388434265E-2</v>
      </c>
      <c r="K197">
        <v>5.5555555555555552E-2</v>
      </c>
      <c r="L197">
        <v>2.0555555555555553E-2</v>
      </c>
      <c r="M197">
        <v>1.1527777777777776E-2</v>
      </c>
      <c r="N197">
        <v>3.7354312354312357E-3</v>
      </c>
      <c r="O197">
        <v>340</v>
      </c>
      <c r="P197">
        <v>51</v>
      </c>
      <c r="Q197">
        <v>5.5075593952483803</v>
      </c>
      <c r="R197">
        <v>6.0371517027863781</v>
      </c>
      <c r="S197">
        <v>5.5172413793103452</v>
      </c>
      <c r="T197">
        <v>5.7142857142857144</v>
      </c>
      <c r="U197">
        <v>0</v>
      </c>
      <c r="V197">
        <v>2.04</v>
      </c>
      <c r="W197">
        <v>2.0526315789473686</v>
      </c>
      <c r="X197">
        <v>2</v>
      </c>
      <c r="Y197">
        <v>2</v>
      </c>
      <c r="Z197">
        <v>0</v>
      </c>
      <c r="AA197">
        <v>2.5926000000000005E-2</v>
      </c>
      <c r="AB197">
        <v>2.8771052631578951E-2</v>
      </c>
      <c r="AC197">
        <v>1.24125E-2</v>
      </c>
      <c r="AD197">
        <v>2.5925E-2</v>
      </c>
      <c r="AE197">
        <v>0</v>
      </c>
      <c r="AF197">
        <v>62.285294787643451</v>
      </c>
      <c r="AG197">
        <v>43.568275563483155</v>
      </c>
      <c r="AH197">
        <v>104.70472612408625</v>
      </c>
      <c r="AI197">
        <v>155.25811474428076</v>
      </c>
      <c r="AJ197">
        <v>0</v>
      </c>
      <c r="AK197">
        <v>2.8340000000006995E-2</v>
      </c>
      <c r="AL197">
        <v>3.1947368421074471E-2</v>
      </c>
      <c r="AM197">
        <v>1.2412499999982174E-2</v>
      </c>
      <c r="AN197">
        <v>2.5924999999915599E-2</v>
      </c>
      <c r="AO197">
        <v>0</v>
      </c>
      <c r="AP197">
        <v>6.7237762237762247E-2</v>
      </c>
      <c r="AQ197">
        <v>0</v>
      </c>
      <c r="AR197">
        <v>123.74038870215414</v>
      </c>
      <c r="AS197">
        <v>86.044181559219268</v>
      </c>
      <c r="AT197">
        <v>209.40945224442356</v>
      </c>
      <c r="AU197">
        <v>310.51622947549669</v>
      </c>
      <c r="AV197">
        <v>0</v>
      </c>
      <c r="AW197">
        <v>2.7373967802268241E-3</v>
      </c>
      <c r="AX197">
        <v>5.7460218136226107E-3</v>
      </c>
      <c r="AY197">
        <v>2.2418342867480913E-3</v>
      </c>
      <c r="AZ197">
        <v>1.0374979243557153E-3</v>
      </c>
      <c r="BA197">
        <v>1.0374979243557153E-3</v>
      </c>
    </row>
    <row r="198" spans="1:53" hidden="1" x14ac:dyDescent="0.3">
      <c r="A198">
        <v>17</v>
      </c>
      <c r="B198" t="s">
        <v>139</v>
      </c>
      <c r="C198" t="s">
        <v>9</v>
      </c>
      <c r="D198">
        <v>1</v>
      </c>
      <c r="E198">
        <v>3</v>
      </c>
      <c r="F198" t="s">
        <v>143</v>
      </c>
      <c r="G198" t="s">
        <v>72</v>
      </c>
      <c r="H198" t="s">
        <v>82</v>
      </c>
      <c r="I198">
        <v>371</v>
      </c>
      <c r="J198">
        <v>0.92851063829787217</v>
      </c>
      <c r="K198">
        <v>0.13833333333333334</v>
      </c>
      <c r="L198">
        <v>0.56638888888888894</v>
      </c>
      <c r="M198">
        <v>1.4933333333333332</v>
      </c>
      <c r="N198">
        <v>1.5693939393939393</v>
      </c>
      <c r="O198">
        <v>13573</v>
      </c>
      <c r="P198">
        <v>2574</v>
      </c>
      <c r="Q198">
        <v>16.908625106746371</v>
      </c>
      <c r="R198">
        <v>1.6494845360824744</v>
      </c>
      <c r="S198">
        <v>3.5714285714285712</v>
      </c>
      <c r="T198">
        <v>17.791077257889011</v>
      </c>
      <c r="U198">
        <v>17.280296022201664</v>
      </c>
      <c r="V198">
        <v>2.2778761061946904</v>
      </c>
      <c r="W198">
        <v>2</v>
      </c>
      <c r="X198">
        <v>2</v>
      </c>
      <c r="Y198">
        <v>2.2551724137931033</v>
      </c>
      <c r="Z198">
        <v>2.2892156862745097</v>
      </c>
      <c r="AA198">
        <v>2.7375761061946887E-2</v>
      </c>
      <c r="AB198">
        <v>2.5412500000000001E-2</v>
      </c>
      <c r="AC198">
        <v>2.5138888888888891E-2</v>
      </c>
      <c r="AD198">
        <v>2.8797928160919528E-2</v>
      </c>
      <c r="AE198">
        <v>2.7194156454248355E-2</v>
      </c>
      <c r="AF198">
        <v>84.612315289059765</v>
      </c>
      <c r="AG198">
        <v>87.712681780539867</v>
      </c>
      <c r="AH198">
        <v>79.175513144050953</v>
      </c>
      <c r="AI198">
        <v>74.288072403342298</v>
      </c>
      <c r="AJ198">
        <v>89.455382940806615</v>
      </c>
      <c r="AK198">
        <v>3.8074070796490327E-2</v>
      </c>
      <c r="AL198">
        <v>2.5412500000072669E-2</v>
      </c>
      <c r="AM198">
        <v>2.5138888889058662E-2</v>
      </c>
      <c r="AN198">
        <v>3.9096896551752157E-2</v>
      </c>
      <c r="AO198">
        <v>3.8116421568679913E-2</v>
      </c>
      <c r="AP198">
        <v>11.345016429353779</v>
      </c>
      <c r="AQ198">
        <v>10.476179463459758</v>
      </c>
      <c r="AR198">
        <v>126.69483379280874</v>
      </c>
      <c r="AS198">
        <v>175.42536355765458</v>
      </c>
      <c r="AT198">
        <v>158.35102628102803</v>
      </c>
      <c r="AU198">
        <v>115.84102296109612</v>
      </c>
      <c r="AV198">
        <v>128.89472816268685</v>
      </c>
      <c r="AW198">
        <v>6.5778374732374786E-2</v>
      </c>
      <c r="AX198">
        <v>3.1956933558059818E-3</v>
      </c>
      <c r="AY198">
        <v>3.6518256876479065E-3</v>
      </c>
      <c r="AZ198">
        <v>0.12979258853437786</v>
      </c>
      <c r="BA198">
        <v>0.11369355557339604</v>
      </c>
    </row>
    <row r="199" spans="1:53" hidden="1" x14ac:dyDescent="0.3">
      <c r="A199">
        <v>17</v>
      </c>
      <c r="B199" t="s">
        <v>139</v>
      </c>
      <c r="C199" t="s">
        <v>9</v>
      </c>
      <c r="D199">
        <v>1</v>
      </c>
      <c r="E199">
        <v>4</v>
      </c>
      <c r="F199" t="s">
        <v>132</v>
      </c>
      <c r="G199" t="s">
        <v>72</v>
      </c>
      <c r="H199" t="s">
        <v>10</v>
      </c>
      <c r="I199">
        <v>371</v>
      </c>
      <c r="J199">
        <v>0.71234042553191479</v>
      </c>
      <c r="K199">
        <v>6.3055555555555545E-2</v>
      </c>
      <c r="L199">
        <v>0.71777777777777774</v>
      </c>
      <c r="M199">
        <v>1.1294444444444445</v>
      </c>
      <c r="N199">
        <v>0.95969696969696972</v>
      </c>
      <c r="O199">
        <v>10478</v>
      </c>
      <c r="P199">
        <v>1432</v>
      </c>
      <c r="Q199">
        <v>12.310866574965612</v>
      </c>
      <c r="R199">
        <v>0</v>
      </c>
      <c r="S199">
        <v>5.1546391752577314</v>
      </c>
      <c r="T199">
        <v>11.272939120302942</v>
      </c>
      <c r="U199">
        <v>15.008472524812394</v>
      </c>
      <c r="V199">
        <v>2.2586750788643535</v>
      </c>
      <c r="W199">
        <v>0</v>
      </c>
      <c r="X199">
        <v>2.1428571428571428</v>
      </c>
      <c r="Y199">
        <v>2.1988636363636362</v>
      </c>
      <c r="Z199">
        <v>2.3048327137546467</v>
      </c>
      <c r="AA199">
        <v>2.9345237907465797E-2</v>
      </c>
      <c r="AB199">
        <v>0</v>
      </c>
      <c r="AC199">
        <v>3.0144642857142863E-2</v>
      </c>
      <c r="AD199">
        <v>2.8627485795454564E-2</v>
      </c>
      <c r="AE199">
        <v>3.0767425650557616E-2</v>
      </c>
      <c r="AF199">
        <v>67.951608549488071</v>
      </c>
      <c r="AG199">
        <v>0</v>
      </c>
      <c r="AH199">
        <v>39.66097785165838</v>
      </c>
      <c r="AI199">
        <v>71.780362734411739</v>
      </c>
      <c r="AJ199">
        <v>60.938123298677048</v>
      </c>
      <c r="AK199">
        <v>3.993919558360684E-2</v>
      </c>
      <c r="AL199">
        <v>0</v>
      </c>
      <c r="AM199">
        <v>3.4242857142999128E-2</v>
      </c>
      <c r="AN199">
        <v>3.6670170454675084E-2</v>
      </c>
      <c r="AO199">
        <v>4.3510780669092863E-2</v>
      </c>
      <c r="AP199">
        <v>15.219863836603928</v>
      </c>
      <c r="AQ199">
        <v>65535</v>
      </c>
      <c r="AR199">
        <v>104.59240685762791</v>
      </c>
      <c r="AS199">
        <v>0</v>
      </c>
      <c r="AT199">
        <v>72.817129983154487</v>
      </c>
      <c r="AU199">
        <v>108.1574090512447</v>
      </c>
      <c r="AV199">
        <v>93.142615462848539</v>
      </c>
      <c r="AW199">
        <v>5.7711486153239427E-2</v>
      </c>
      <c r="AX199">
        <v>0.11369355557339604</v>
      </c>
      <c r="AY199">
        <v>3.6075993565073489E-2</v>
      </c>
      <c r="AZ199">
        <v>5.0040140864702452E-2</v>
      </c>
      <c r="BA199">
        <v>7.5142401834971867E-2</v>
      </c>
    </row>
    <row r="200" spans="1:53" hidden="1" x14ac:dyDescent="0.3">
      <c r="A200">
        <v>17</v>
      </c>
      <c r="B200" t="s">
        <v>139</v>
      </c>
      <c r="C200" t="s">
        <v>9</v>
      </c>
      <c r="D200">
        <v>1</v>
      </c>
      <c r="E200">
        <v>5</v>
      </c>
      <c r="F200" t="s">
        <v>137</v>
      </c>
      <c r="G200" t="s">
        <v>72</v>
      </c>
      <c r="H200" t="s">
        <v>72</v>
      </c>
      <c r="I200">
        <v>371</v>
      </c>
      <c r="J200">
        <v>0.73825418523819841</v>
      </c>
      <c r="K200">
        <v>0.90604450113378698</v>
      </c>
      <c r="L200">
        <v>0.80638888888888882</v>
      </c>
      <c r="M200">
        <v>0.73790229885057468</v>
      </c>
      <c r="N200">
        <v>0.48126531270148298</v>
      </c>
      <c r="O200">
        <v>10925</v>
      </c>
      <c r="P200">
        <v>2502</v>
      </c>
      <c r="Q200">
        <v>19.53619114546732</v>
      </c>
      <c r="R200">
        <v>15.398075240594924</v>
      </c>
      <c r="S200">
        <v>23.115299334811528</v>
      </c>
      <c r="T200">
        <v>21.724018074383039</v>
      </c>
      <c r="U200">
        <v>21.571238348868178</v>
      </c>
      <c r="V200">
        <v>2.7225244831338413</v>
      </c>
      <c r="W200">
        <v>2.8159999999999998</v>
      </c>
      <c r="X200">
        <v>2.8271186440677964</v>
      </c>
      <c r="Y200">
        <v>2.8280542986425341</v>
      </c>
      <c r="Z200">
        <v>2.5989304812834226</v>
      </c>
      <c r="AA200">
        <v>2.7122527958099663E-2</v>
      </c>
      <c r="AB200">
        <v>2.6507129426129421E-2</v>
      </c>
      <c r="AC200">
        <v>2.7545698930846477E-2</v>
      </c>
      <c r="AD200">
        <v>2.7552512646667058E-2</v>
      </c>
      <c r="AE200">
        <v>2.5530100903997963E-2</v>
      </c>
      <c r="AF200">
        <v>77.847681884275246</v>
      </c>
      <c r="AG200">
        <v>73.181223234858578</v>
      </c>
      <c r="AH200">
        <v>83.592081604940844</v>
      </c>
      <c r="AI200">
        <v>74.339154792606564</v>
      </c>
      <c r="AJ200">
        <v>83.460256503990706</v>
      </c>
      <c r="AK200">
        <v>5.1175571273170531E-2</v>
      </c>
      <c r="AL200">
        <v>5.3544400000010282E-2</v>
      </c>
      <c r="AM200">
        <v>5.3912711864410025E-2</v>
      </c>
      <c r="AN200">
        <v>5.6139819004623434E-2</v>
      </c>
      <c r="AO200">
        <v>4.489010695192884E-2</v>
      </c>
      <c r="AP200">
        <v>0.53117182665889728</v>
      </c>
      <c r="AQ200">
        <v>1.4009048541338824</v>
      </c>
      <c r="AR200">
        <v>107.40661880560248</v>
      </c>
      <c r="AS200">
        <v>110.1547008891734</v>
      </c>
      <c r="AT200">
        <v>104.04123407562744</v>
      </c>
      <c r="AU200">
        <v>103.86226560885311</v>
      </c>
      <c r="AV200">
        <v>110.8095792155368</v>
      </c>
      <c r="AW200">
        <v>5.186210565876944E-2</v>
      </c>
      <c r="AX200">
        <v>3.5311264132238819E-2</v>
      </c>
      <c r="AY200">
        <v>8.2452860232423708E-2</v>
      </c>
      <c r="AZ200">
        <v>6.1482983471510065E-2</v>
      </c>
      <c r="BA200">
        <v>5.203898048012276E-2</v>
      </c>
    </row>
    <row r="201" spans="1:53" hidden="1" x14ac:dyDescent="0.3">
      <c r="A201">
        <v>17</v>
      </c>
      <c r="B201" t="s">
        <v>139</v>
      </c>
      <c r="C201" t="s">
        <v>9</v>
      </c>
      <c r="D201">
        <v>1</v>
      </c>
      <c r="E201">
        <v>6</v>
      </c>
      <c r="F201" t="s">
        <v>113</v>
      </c>
      <c r="G201" t="s">
        <v>11</v>
      </c>
      <c r="H201" t="s">
        <v>82</v>
      </c>
      <c r="I201">
        <v>371</v>
      </c>
      <c r="J201">
        <v>3.1975886524822692</v>
      </c>
      <c r="K201">
        <v>4.0811111111111105</v>
      </c>
      <c r="L201">
        <v>2.7547222222222221</v>
      </c>
      <c r="M201">
        <v>2.9188888888888891</v>
      </c>
      <c r="N201">
        <v>3.0209090909090905</v>
      </c>
      <c r="O201">
        <v>46861</v>
      </c>
      <c r="P201">
        <v>17587</v>
      </c>
      <c r="Q201">
        <v>31.296378681377345</v>
      </c>
      <c r="R201">
        <v>31.82716492993173</v>
      </c>
      <c r="S201">
        <v>37.976804987598044</v>
      </c>
      <c r="T201">
        <v>21.563136456211812</v>
      </c>
      <c r="U201">
        <v>30.527584129443152</v>
      </c>
      <c r="V201">
        <v>2.5547646717024985</v>
      </c>
      <c r="W201">
        <v>2.5880204528853179</v>
      </c>
      <c r="X201">
        <v>2.7092300334768056</v>
      </c>
      <c r="Y201">
        <v>2.3333333333333335</v>
      </c>
      <c r="Z201">
        <v>2.5038814396612561</v>
      </c>
      <c r="AA201">
        <v>2.9153106414757515E-2</v>
      </c>
      <c r="AB201">
        <v>2.924514477315155E-2</v>
      </c>
      <c r="AC201">
        <v>3.0161285723615323E-2</v>
      </c>
      <c r="AD201">
        <v>2.8359404269972483E-2</v>
      </c>
      <c r="AE201">
        <v>2.8988542695836249E-2</v>
      </c>
      <c r="AF201">
        <v>94.268266357391553</v>
      </c>
      <c r="AG201">
        <v>100.16872057019189</v>
      </c>
      <c r="AH201">
        <v>97.574923982990924</v>
      </c>
      <c r="AI201">
        <v>83.331105888557175</v>
      </c>
      <c r="AJ201">
        <v>92.088986109659004</v>
      </c>
      <c r="AK201">
        <v>5.1280999418939106E-2</v>
      </c>
      <c r="AL201">
        <v>5.2222790357929795E-2</v>
      </c>
      <c r="AM201">
        <v>5.8892395982789343E-2</v>
      </c>
      <c r="AN201">
        <v>4.198050964186982E-2</v>
      </c>
      <c r="AO201">
        <v>4.8979075511654944E-2</v>
      </c>
      <c r="AP201">
        <v>0.74021731059574791</v>
      </c>
      <c r="AQ201">
        <v>0.95916756005916215</v>
      </c>
      <c r="AR201">
        <v>113.4960973554096</v>
      </c>
      <c r="AS201">
        <v>111.96975313679897</v>
      </c>
      <c r="AT201">
        <v>105.67343378002391</v>
      </c>
      <c r="AU201">
        <v>117.32844117631406</v>
      </c>
      <c r="AV201">
        <v>115.02827823114301</v>
      </c>
      <c r="AW201">
        <v>0.38638183092761208</v>
      </c>
      <c r="AX201">
        <v>0.38073720596098742</v>
      </c>
      <c r="AY201">
        <v>0.58151739162501481</v>
      </c>
      <c r="AZ201">
        <v>0.20217687404838849</v>
      </c>
      <c r="BA201">
        <v>0.39378927341085218</v>
      </c>
    </row>
    <row r="202" spans="1:53" hidden="1" x14ac:dyDescent="0.3">
      <c r="A202">
        <v>17</v>
      </c>
      <c r="B202" t="s">
        <v>139</v>
      </c>
      <c r="C202" t="s">
        <v>9</v>
      </c>
      <c r="D202">
        <v>1</v>
      </c>
      <c r="E202">
        <v>7</v>
      </c>
      <c r="F202" t="s">
        <v>153</v>
      </c>
      <c r="G202" t="s">
        <v>72</v>
      </c>
      <c r="H202" t="s">
        <v>76</v>
      </c>
      <c r="I202">
        <v>371</v>
      </c>
      <c r="J202">
        <v>0.51275452280802059</v>
      </c>
      <c r="K202">
        <v>0.87606632544252505</v>
      </c>
      <c r="L202">
        <v>0.49638888888888894</v>
      </c>
      <c r="M202">
        <v>0.42916666666666664</v>
      </c>
      <c r="N202">
        <v>0.22545454545454546</v>
      </c>
      <c r="O202">
        <v>8122</v>
      </c>
      <c r="P202">
        <v>3520</v>
      </c>
      <c r="Q202">
        <v>32.445386671582632</v>
      </c>
      <c r="R202">
        <v>27.784256559766764</v>
      </c>
      <c r="S202">
        <v>40.434108527131784</v>
      </c>
      <c r="T202">
        <v>40.014367816091955</v>
      </c>
      <c r="U202">
        <v>33.906810035842291</v>
      </c>
      <c r="V202">
        <v>2.4192439862542954</v>
      </c>
      <c r="W202">
        <v>2.3019323671497585</v>
      </c>
      <c r="X202">
        <v>2.4980842911877397</v>
      </c>
      <c r="Y202">
        <v>2.3905579399141632</v>
      </c>
      <c r="Z202">
        <v>2.5706521739130435</v>
      </c>
      <c r="AA202">
        <v>2.0261735831560549E-2</v>
      </c>
      <c r="AB202">
        <v>2.2841441223832519E-2</v>
      </c>
      <c r="AC202">
        <v>1.9680362920391652E-2</v>
      </c>
      <c r="AD202">
        <v>1.4819663805436339E-2</v>
      </c>
      <c r="AE202">
        <v>1.9347805383022779E-2</v>
      </c>
      <c r="AF202">
        <v>100.71839367419568</v>
      </c>
      <c r="AG202">
        <v>77.485982594228432</v>
      </c>
      <c r="AH202">
        <v>104.19187237623346</v>
      </c>
      <c r="AI202">
        <v>127.00371512913438</v>
      </c>
      <c r="AJ202">
        <v>122.35564888759043</v>
      </c>
      <c r="AK202">
        <v>3.2437972508592691E-2</v>
      </c>
      <c r="AL202">
        <v>3.2904106280189763E-2</v>
      </c>
      <c r="AM202">
        <v>3.3282279693488036E-2</v>
      </c>
      <c r="AN202">
        <v>2.3125107296136347E-2</v>
      </c>
      <c r="AO202">
        <v>3.6657608695577437E-2</v>
      </c>
      <c r="AP202">
        <v>0.25734871767918049</v>
      </c>
      <c r="AQ202">
        <v>1.220360529096947</v>
      </c>
      <c r="AR202">
        <v>160.19577044743716</v>
      </c>
      <c r="AS202">
        <v>133.40722396629531</v>
      </c>
      <c r="AT202">
        <v>155.30128942349813</v>
      </c>
      <c r="AU202">
        <v>205.69474695223249</v>
      </c>
      <c r="AV202">
        <v>184.66257043749093</v>
      </c>
      <c r="AW202">
        <v>8.1860133180079148E-2</v>
      </c>
      <c r="AX202">
        <v>0.1168650691155262</v>
      </c>
      <c r="AY202">
        <v>0.1465067301529164</v>
      </c>
      <c r="AZ202">
        <v>6.5174438685846131E-2</v>
      </c>
      <c r="BA202">
        <v>5.4985600421763467E-2</v>
      </c>
    </row>
    <row r="203" spans="1:53" hidden="1" x14ac:dyDescent="0.3">
      <c r="A203">
        <v>17</v>
      </c>
      <c r="B203" t="s">
        <v>139</v>
      </c>
      <c r="C203" t="s">
        <v>9</v>
      </c>
      <c r="D203">
        <v>1</v>
      </c>
      <c r="E203">
        <v>8</v>
      </c>
      <c r="F203" t="s">
        <v>96</v>
      </c>
      <c r="G203" t="s">
        <v>11</v>
      </c>
      <c r="H203" t="s">
        <v>72</v>
      </c>
      <c r="I203">
        <v>371</v>
      </c>
      <c r="J203">
        <v>0.82053357271837557</v>
      </c>
      <c r="K203">
        <v>0.99305555555555569</v>
      </c>
      <c r="L203">
        <v>0.76694444444444443</v>
      </c>
      <c r="M203">
        <v>0.76687312312312306</v>
      </c>
      <c r="N203">
        <v>0.74932731275328956</v>
      </c>
      <c r="O203">
        <v>12211</v>
      </c>
      <c r="P203">
        <v>2533</v>
      </c>
      <c r="Q203">
        <v>16.401191401191401</v>
      </c>
      <c r="R203">
        <v>20.065609622744667</v>
      </c>
      <c r="S203">
        <v>15.832127351664255</v>
      </c>
      <c r="T203">
        <v>13.807219947897284</v>
      </c>
      <c r="U203">
        <v>14.685314685314685</v>
      </c>
      <c r="V203">
        <v>2.227792436235708</v>
      </c>
      <c r="W203">
        <v>2.2515337423312882</v>
      </c>
      <c r="X203">
        <v>2.1706349206349205</v>
      </c>
      <c r="Y203">
        <v>2.2349397590361444</v>
      </c>
      <c r="Z203">
        <v>2.2222222222222223</v>
      </c>
      <c r="AA203">
        <v>1.9940402374670225E-2</v>
      </c>
      <c r="AB203">
        <v>2.0332783742331308E-2</v>
      </c>
      <c r="AC203">
        <v>2.0070337301587301E-2</v>
      </c>
      <c r="AD203">
        <v>2.2848519076305234E-2</v>
      </c>
      <c r="AE203">
        <v>1.9050132275132289E-2</v>
      </c>
      <c r="AF203">
        <v>136.02577648922525</v>
      </c>
      <c r="AG203">
        <v>139.43932162754479</v>
      </c>
      <c r="AH203">
        <v>132.60637911766966</v>
      </c>
      <c r="AI203">
        <v>115.49815320176982</v>
      </c>
      <c r="AJ203">
        <v>136.10224969243995</v>
      </c>
      <c r="AK203">
        <v>2.5732981530364605E-2</v>
      </c>
      <c r="AL203">
        <v>2.6607668711650902E-2</v>
      </c>
      <c r="AM203">
        <v>2.5214682539718695E-2</v>
      </c>
      <c r="AN203">
        <v>2.9702409638546843E-2</v>
      </c>
      <c r="AO203">
        <v>2.4341005291033686E-2</v>
      </c>
      <c r="AP203">
        <v>0.75456736389142431</v>
      </c>
      <c r="AQ203">
        <v>0.73186486537985185</v>
      </c>
      <c r="AR203">
        <v>212.97500312859515</v>
      </c>
      <c r="AS203">
        <v>212.01802096547922</v>
      </c>
      <c r="AT203">
        <v>215.84675493030565</v>
      </c>
      <c r="AU203">
        <v>174.07646173989545</v>
      </c>
      <c r="AV203">
        <v>217.92015824834183</v>
      </c>
      <c r="AW203">
        <v>6.3881929563514767E-2</v>
      </c>
      <c r="AX203">
        <v>9.1284971927280995E-2</v>
      </c>
      <c r="AY203">
        <v>7.1092133147666256E-2</v>
      </c>
      <c r="AZ203">
        <v>4.6812417693159351E-2</v>
      </c>
      <c r="BA203">
        <v>5.301662566316892E-2</v>
      </c>
    </row>
    <row r="204" spans="1:53" hidden="1" x14ac:dyDescent="0.3">
      <c r="A204">
        <v>17</v>
      </c>
      <c r="B204" t="s">
        <v>139</v>
      </c>
      <c r="C204" t="s">
        <v>9</v>
      </c>
      <c r="D204">
        <v>1</v>
      </c>
      <c r="E204">
        <v>9</v>
      </c>
      <c r="F204" t="s">
        <v>154</v>
      </c>
      <c r="G204" t="s">
        <v>72</v>
      </c>
      <c r="H204" t="s">
        <v>82</v>
      </c>
      <c r="I204">
        <v>371</v>
      </c>
      <c r="J204">
        <v>0.24514680561214136</v>
      </c>
      <c r="K204">
        <v>0.32083333333333336</v>
      </c>
      <c r="L204">
        <v>0.22777777777777775</v>
      </c>
      <c r="M204">
        <v>0.24832341269841274</v>
      </c>
      <c r="N204">
        <v>0.17806232527785085</v>
      </c>
      <c r="O204">
        <v>4325</v>
      </c>
      <c r="P204">
        <v>2568</v>
      </c>
      <c r="Q204">
        <v>52.785200411099687</v>
      </c>
      <c r="R204">
        <v>57.963446475195823</v>
      </c>
      <c r="S204">
        <v>54.610951008645536</v>
      </c>
      <c r="T204">
        <v>52.515090543259561</v>
      </c>
      <c r="U204">
        <v>50</v>
      </c>
      <c r="V204">
        <v>2.6639004149377592</v>
      </c>
      <c r="W204">
        <v>2.4395604395604398</v>
      </c>
      <c r="X204">
        <v>2.6596491228070174</v>
      </c>
      <c r="Y204">
        <v>2.6363636363636362</v>
      </c>
      <c r="Z204">
        <v>2.708108108108108</v>
      </c>
      <c r="AA204">
        <v>1.3240569427978665E-2</v>
      </c>
      <c r="AB204">
        <v>9.369963369963371E-3</v>
      </c>
      <c r="AC204">
        <v>1.2885286549707607E-2</v>
      </c>
      <c r="AD204">
        <v>1.4626256012506021E-2</v>
      </c>
      <c r="AE204">
        <v>1.269399613899614E-2</v>
      </c>
      <c r="AF204">
        <v>210.10924408018988</v>
      </c>
      <c r="AG204">
        <v>225.86933030399911</v>
      </c>
      <c r="AH204">
        <v>212.18714412075474</v>
      </c>
      <c r="AI204">
        <v>201.24884457342529</v>
      </c>
      <c r="AJ204">
        <v>216.36913826468611</v>
      </c>
      <c r="AK204">
        <v>2.9179719917014776E-2</v>
      </c>
      <c r="AL204">
        <v>1.7185714285700586E-2</v>
      </c>
      <c r="AM204">
        <v>2.7051403508758405E-2</v>
      </c>
      <c r="AN204">
        <v>3.32595959595497E-2</v>
      </c>
      <c r="AO204">
        <v>2.9928918918930986E-2</v>
      </c>
      <c r="AP204">
        <v>0.5549994554114831</v>
      </c>
      <c r="AQ204">
        <v>0.86261261261261257</v>
      </c>
      <c r="AR204">
        <v>296.63865407868042</v>
      </c>
      <c r="AS204">
        <v>356.27947151524086</v>
      </c>
      <c r="AT204">
        <v>296.19375584171286</v>
      </c>
      <c r="AU204">
        <v>291.62771368789299</v>
      </c>
      <c r="AV204">
        <v>301.6071274775033</v>
      </c>
      <c r="AW204">
        <v>5.4455927747197194E-2</v>
      </c>
      <c r="AX204">
        <v>2.5996495672383362E-2</v>
      </c>
      <c r="AY204">
        <v>8.0296338002391637E-2</v>
      </c>
      <c r="AZ204">
        <v>5.7155756364062539E-2</v>
      </c>
      <c r="BA204">
        <v>5.543416389242399E-2</v>
      </c>
    </row>
    <row r="205" spans="1:53" hidden="1" x14ac:dyDescent="0.3">
      <c r="A205">
        <v>17</v>
      </c>
      <c r="B205" t="s">
        <v>139</v>
      </c>
      <c r="C205" t="s">
        <v>9</v>
      </c>
      <c r="D205">
        <v>1</v>
      </c>
      <c r="E205">
        <v>10</v>
      </c>
      <c r="F205" t="s">
        <v>97</v>
      </c>
      <c r="G205" t="s">
        <v>72</v>
      </c>
      <c r="H205" t="s">
        <v>72</v>
      </c>
      <c r="I205">
        <v>371</v>
      </c>
      <c r="J205">
        <v>6.9640020263424542</v>
      </c>
      <c r="K205">
        <v>7.4374999999999991</v>
      </c>
      <c r="L205">
        <v>6.9706746031746043</v>
      </c>
      <c r="M205">
        <v>6.626944444444443</v>
      </c>
      <c r="N205">
        <v>6.8078787878787868</v>
      </c>
      <c r="O205">
        <v>102297</v>
      </c>
      <c r="P205">
        <v>64919</v>
      </c>
      <c r="Q205">
        <v>52.794697678201118</v>
      </c>
      <c r="R205">
        <v>55.653214492035985</v>
      </c>
      <c r="S205">
        <v>53.570882981973725</v>
      </c>
      <c r="T205">
        <v>51.271514017170524</v>
      </c>
      <c r="U205">
        <v>50.667391941085405</v>
      </c>
      <c r="V205">
        <v>3.3451331993610554</v>
      </c>
      <c r="W205">
        <v>3.514069828035435</v>
      </c>
      <c r="X205">
        <v>3.3939027340914589</v>
      </c>
      <c r="Y205">
        <v>3.2798021863612701</v>
      </c>
      <c r="Z205">
        <v>3.2213354615589251</v>
      </c>
      <c r="AA205">
        <v>3.3848787859899927E-2</v>
      </c>
      <c r="AB205">
        <v>3.417869796219921E-2</v>
      </c>
      <c r="AC205">
        <v>3.4283852028351866E-2</v>
      </c>
      <c r="AD205">
        <v>3.3864434486443377E-2</v>
      </c>
      <c r="AE205">
        <v>3.3037241522438095E-2</v>
      </c>
      <c r="AF205">
        <v>105.8655579700161</v>
      </c>
      <c r="AG205">
        <v>111.92273831146036</v>
      </c>
      <c r="AH205">
        <v>104.57777138463658</v>
      </c>
      <c r="AI205">
        <v>105.96883198532424</v>
      </c>
      <c r="AJ205">
        <v>103.89060566675388</v>
      </c>
      <c r="AK205">
        <v>9.1147475137847642E-2</v>
      </c>
      <c r="AL205">
        <v>9.914572694111265E-2</v>
      </c>
      <c r="AM205">
        <v>9.4312327607069882E-2</v>
      </c>
      <c r="AN205">
        <v>8.8105778240501711E-2</v>
      </c>
      <c r="AO205">
        <v>8.4278903963832016E-2</v>
      </c>
      <c r="AP205">
        <v>0.91534504710975295</v>
      </c>
      <c r="AQ205">
        <v>0.91041267613276755</v>
      </c>
      <c r="AR205">
        <v>81.854141942318705</v>
      </c>
      <c r="AS205">
        <v>80.012782833619212</v>
      </c>
      <c r="AT205">
        <v>79.990391275800178</v>
      </c>
      <c r="AU205">
        <v>80.770614936608723</v>
      </c>
      <c r="AV205">
        <v>87.888911424323055</v>
      </c>
      <c r="AW205">
        <v>1.0886122550528821</v>
      </c>
      <c r="AX205">
        <v>1.0662628018038733</v>
      </c>
      <c r="AY205">
        <v>1.1493199032257624</v>
      </c>
      <c r="AZ205">
        <v>1.0681713518111591</v>
      </c>
      <c r="BA205">
        <v>1.0450555299388604</v>
      </c>
    </row>
    <row r="206" spans="1:53" hidden="1" x14ac:dyDescent="0.3">
      <c r="A206">
        <v>17</v>
      </c>
      <c r="B206" t="s">
        <v>139</v>
      </c>
      <c r="C206" t="s">
        <v>9</v>
      </c>
      <c r="D206">
        <v>1</v>
      </c>
      <c r="E206">
        <v>11</v>
      </c>
      <c r="F206" t="s">
        <v>123</v>
      </c>
      <c r="G206" t="s">
        <v>11</v>
      </c>
      <c r="H206" t="s">
        <v>82</v>
      </c>
      <c r="I206">
        <v>371</v>
      </c>
      <c r="J206">
        <v>1.6752049818370525</v>
      </c>
      <c r="K206">
        <v>2.2477777777777779</v>
      </c>
      <c r="L206">
        <v>1.3277777777777777</v>
      </c>
      <c r="M206">
        <v>1.3950000000000002</v>
      </c>
      <c r="N206">
        <v>1.7352697708795268</v>
      </c>
      <c r="O206">
        <v>25053</v>
      </c>
      <c r="P206">
        <v>6350</v>
      </c>
      <c r="Q206">
        <v>20.259707111635773</v>
      </c>
      <c r="R206">
        <v>25.854597977852674</v>
      </c>
      <c r="S206">
        <v>20.927772741009367</v>
      </c>
      <c r="T206">
        <v>13.651383725733169</v>
      </c>
      <c r="U206">
        <v>15.333734215273601</v>
      </c>
      <c r="V206">
        <v>2.3040638606676342</v>
      </c>
      <c r="W206">
        <v>2.3761061946902653</v>
      </c>
      <c r="X206">
        <v>2.3316498316498318</v>
      </c>
      <c r="Y206">
        <v>2.1887417218543046</v>
      </c>
      <c r="Z206">
        <v>2.1671388101983005</v>
      </c>
      <c r="AA206">
        <v>2.7077165794111461E-2</v>
      </c>
      <c r="AB206">
        <v>2.6526002686472833E-2</v>
      </c>
      <c r="AC206">
        <v>2.824727833894498E-2</v>
      </c>
      <c r="AD206">
        <v>2.6983057395143478E-2</v>
      </c>
      <c r="AE206">
        <v>2.7574938621340889E-2</v>
      </c>
      <c r="AF206">
        <v>82.757630648557935</v>
      </c>
      <c r="AG206">
        <v>89.205495296238482</v>
      </c>
      <c r="AH206">
        <v>84.345739016748439</v>
      </c>
      <c r="AI206">
        <v>81.104166485854535</v>
      </c>
      <c r="AJ206">
        <v>62.715146693234558</v>
      </c>
      <c r="AK206">
        <v>3.8694049346894105E-2</v>
      </c>
      <c r="AL206">
        <v>4.0594303097344832E-2</v>
      </c>
      <c r="AM206">
        <v>4.1381228956214287E-2</v>
      </c>
      <c r="AN206">
        <v>3.3881456953640615E-2</v>
      </c>
      <c r="AO206">
        <v>3.4036260623247279E-2</v>
      </c>
      <c r="AP206">
        <v>0.77199347196815327</v>
      </c>
      <c r="AQ206">
        <v>0.59307571629652267</v>
      </c>
      <c r="AR206">
        <v>123.79354863797697</v>
      </c>
      <c r="AS206">
        <v>122.7164458584255</v>
      </c>
      <c r="AT206">
        <v>123.41536815193544</v>
      </c>
      <c r="AU206">
        <v>126.43643412999563</v>
      </c>
      <c r="AV206">
        <v>115.31596339099409</v>
      </c>
      <c r="AW206">
        <v>0.15467693797863086</v>
      </c>
      <c r="AX206">
        <v>0.25186963400486356</v>
      </c>
      <c r="AY206">
        <v>0.16622831411369757</v>
      </c>
      <c r="AZ206">
        <v>8.41311820191495E-2</v>
      </c>
      <c r="BA206">
        <v>9.8241767367725108E-2</v>
      </c>
    </row>
    <row r="207" spans="1:53" hidden="1" x14ac:dyDescent="0.3">
      <c r="A207">
        <v>17</v>
      </c>
      <c r="B207" t="s">
        <v>139</v>
      </c>
      <c r="C207" t="s">
        <v>9</v>
      </c>
      <c r="D207">
        <v>1</v>
      </c>
      <c r="E207">
        <v>12</v>
      </c>
      <c r="F207" t="s">
        <v>155</v>
      </c>
      <c r="G207" t="s">
        <v>72</v>
      </c>
      <c r="H207" t="s">
        <v>72</v>
      </c>
      <c r="I207">
        <v>371</v>
      </c>
      <c r="J207">
        <v>0.62765774027879684</v>
      </c>
      <c r="K207">
        <v>0.5363888888888888</v>
      </c>
      <c r="L207">
        <v>0.68777777777777771</v>
      </c>
      <c r="M207">
        <v>0.75332614942528753</v>
      </c>
      <c r="N207">
        <v>0.52454545454545454</v>
      </c>
      <c r="O207">
        <v>9217</v>
      </c>
      <c r="P207">
        <v>1018</v>
      </c>
      <c r="Q207">
        <v>9.0917209966955426</v>
      </c>
      <c r="R207">
        <v>9.8430813124108418</v>
      </c>
      <c r="S207">
        <v>8.9041095890410951</v>
      </c>
      <c r="T207">
        <v>8.8366890380313201</v>
      </c>
      <c r="U207">
        <v>9.560306575231948</v>
      </c>
      <c r="V207">
        <v>2.147679324894515</v>
      </c>
      <c r="W207">
        <v>2.225806451612903</v>
      </c>
      <c r="X207">
        <v>2.2195121951219514</v>
      </c>
      <c r="Y207">
        <v>2.1160714285714284</v>
      </c>
      <c r="Z207">
        <v>2.1160714285714284</v>
      </c>
      <c r="AA207">
        <v>2.6542485935302403E-2</v>
      </c>
      <c r="AB207">
        <v>2.6604354838709671E-2</v>
      </c>
      <c r="AC207">
        <v>2.6362296747967487E-2</v>
      </c>
      <c r="AD207">
        <v>2.4599032738095244E-2</v>
      </c>
      <c r="AE207">
        <v>2.6910565476190466E-2</v>
      </c>
      <c r="AF207">
        <v>70.061235703119152</v>
      </c>
      <c r="AG207">
        <v>75.238278398287306</v>
      </c>
      <c r="AH207">
        <v>67.564149046140429</v>
      </c>
      <c r="AI207">
        <v>72.969656366017219</v>
      </c>
      <c r="AJ207">
        <v>74.612738334568093</v>
      </c>
      <c r="AK207">
        <v>3.1597995780604696E-2</v>
      </c>
      <c r="AL207">
        <v>3.4225806451626893E-2</v>
      </c>
      <c r="AM207">
        <v>3.3595731707259248E-2</v>
      </c>
      <c r="AN207">
        <v>2.8385714285678074E-2</v>
      </c>
      <c r="AO207">
        <v>3.0570982142925068E-2</v>
      </c>
      <c r="AP207">
        <v>0.97792006026081646</v>
      </c>
      <c r="AQ207">
        <v>0.97127172597646316</v>
      </c>
      <c r="AR207">
        <v>117.64424756898607</v>
      </c>
      <c r="AS207">
        <v>122.879786432621</v>
      </c>
      <c r="AT207">
        <v>107.34958387544552</v>
      </c>
      <c r="AU207">
        <v>129.68595903561177</v>
      </c>
      <c r="AV207">
        <v>115.44858566948632</v>
      </c>
      <c r="AW207">
        <v>2.6640004031745424E-2</v>
      </c>
      <c r="AX207">
        <v>2.6537865374864255E-2</v>
      </c>
      <c r="AY207">
        <v>2.3610817935456833E-2</v>
      </c>
      <c r="AZ207">
        <v>3.1401210320400288E-2</v>
      </c>
      <c r="BA207">
        <v>3.1924253324137807E-2</v>
      </c>
    </row>
    <row r="208" spans="1:53" hidden="1" x14ac:dyDescent="0.3">
      <c r="A208">
        <v>17</v>
      </c>
      <c r="B208" t="s">
        <v>139</v>
      </c>
      <c r="C208" t="s">
        <v>9</v>
      </c>
      <c r="D208">
        <v>1</v>
      </c>
      <c r="E208">
        <v>13</v>
      </c>
      <c r="F208" t="s">
        <v>102</v>
      </c>
      <c r="G208" t="s">
        <v>72</v>
      </c>
      <c r="H208" t="s">
        <v>72</v>
      </c>
      <c r="I208">
        <v>371</v>
      </c>
      <c r="J208">
        <v>2.1932767594108018</v>
      </c>
      <c r="K208">
        <v>2.4725000000000001</v>
      </c>
      <c r="L208">
        <v>2.0895006410256411</v>
      </c>
      <c r="M208">
        <v>2.0825</v>
      </c>
      <c r="N208">
        <v>2.122727272727273</v>
      </c>
      <c r="O208">
        <v>32269</v>
      </c>
      <c r="P208">
        <v>11047</v>
      </c>
      <c r="Q208">
        <v>27.803085596355675</v>
      </c>
      <c r="R208">
        <v>27.139825512850742</v>
      </c>
      <c r="S208">
        <v>26.705539358600582</v>
      </c>
      <c r="T208">
        <v>30.067957430439801</v>
      </c>
      <c r="U208">
        <v>27.545479228889491</v>
      </c>
      <c r="V208">
        <v>2.5261833981248571</v>
      </c>
      <c r="W208">
        <v>2.4257112750263436</v>
      </c>
      <c r="X208">
        <v>2.4837310195227764</v>
      </c>
      <c r="Y208">
        <v>2.6026637069922307</v>
      </c>
      <c r="Z208">
        <v>2.5979513444302178</v>
      </c>
      <c r="AA208">
        <v>2.7255290489422625E-2</v>
      </c>
      <c r="AB208">
        <v>2.7887258141401975E-2</v>
      </c>
      <c r="AC208">
        <v>2.7338505771614494E-2</v>
      </c>
      <c r="AD208">
        <v>2.6649151604037833E-2</v>
      </c>
      <c r="AE208">
        <v>2.6718969133903498E-2</v>
      </c>
      <c r="AF208">
        <v>88.376467092337094</v>
      </c>
      <c r="AG208">
        <v>89.862874373074533</v>
      </c>
      <c r="AH208">
        <v>88.077615081737079</v>
      </c>
      <c r="AI208">
        <v>94.772302236911997</v>
      </c>
      <c r="AJ208">
        <v>83.001132825489748</v>
      </c>
      <c r="AK208">
        <v>4.5791035902115355E-2</v>
      </c>
      <c r="AL208">
        <v>4.3485405690197015E-2</v>
      </c>
      <c r="AM208">
        <v>4.4738286334035302E-2</v>
      </c>
      <c r="AN208">
        <v>4.6913318534936965E-2</v>
      </c>
      <c r="AO208">
        <v>4.737490396924636E-2</v>
      </c>
      <c r="AP208">
        <v>0.85853479180071701</v>
      </c>
      <c r="AQ208">
        <v>1.0149468063398812</v>
      </c>
      <c r="AR208">
        <v>117.06768073299514</v>
      </c>
      <c r="AS208">
        <v>121.40995721481579</v>
      </c>
      <c r="AT208">
        <v>115.80790025457505</v>
      </c>
      <c r="AU208">
        <v>120.35016622083654</v>
      </c>
      <c r="AV208">
        <v>118.63692578965545</v>
      </c>
      <c r="AW208">
        <v>0.24531989607860996</v>
      </c>
      <c r="AX208">
        <v>0.263707573143804</v>
      </c>
      <c r="AY208">
        <v>0.25727994820915578</v>
      </c>
      <c r="AZ208">
        <v>0.25075117161119359</v>
      </c>
      <c r="BA208">
        <v>0.21707727463178406</v>
      </c>
    </row>
    <row r="209" spans="1:53" hidden="1" x14ac:dyDescent="0.3">
      <c r="A209">
        <v>17</v>
      </c>
      <c r="B209" t="s">
        <v>139</v>
      </c>
      <c r="C209" t="s">
        <v>9</v>
      </c>
      <c r="D209">
        <v>1</v>
      </c>
      <c r="E209">
        <v>14</v>
      </c>
      <c r="F209" t="s">
        <v>131</v>
      </c>
      <c r="G209" t="s">
        <v>11</v>
      </c>
      <c r="H209" t="s">
        <v>72</v>
      </c>
      <c r="I209">
        <v>371</v>
      </c>
      <c r="J209">
        <v>4.9996453900709223</v>
      </c>
      <c r="K209">
        <v>5.386388888888888</v>
      </c>
      <c r="L209">
        <v>5.0791666666666666</v>
      </c>
      <c r="M209">
        <v>4.9366666666666665</v>
      </c>
      <c r="N209">
        <v>4.5596969696969705</v>
      </c>
      <c r="O209">
        <v>72671</v>
      </c>
      <c r="P209">
        <v>36558</v>
      </c>
      <c r="Q209">
        <v>44.003899902502432</v>
      </c>
      <c r="R209">
        <v>38.672179747230459</v>
      </c>
      <c r="S209">
        <v>48.466889976810101</v>
      </c>
      <c r="T209">
        <v>44.314305208096428</v>
      </c>
      <c r="U209">
        <v>45.106455074264417</v>
      </c>
      <c r="V209">
        <v>2.9806767223807582</v>
      </c>
      <c r="W209">
        <v>2.8277239018824871</v>
      </c>
      <c r="X209">
        <v>3.1090909090909089</v>
      </c>
      <c r="Y209">
        <v>2.9907904834996164</v>
      </c>
      <c r="Z209">
        <v>2.983563690698543</v>
      </c>
      <c r="AA209">
        <v>3.0692545302101925E-2</v>
      </c>
      <c r="AB209">
        <v>2.9442186480566426E-2</v>
      </c>
      <c r="AC209">
        <v>3.136899967471047E-2</v>
      </c>
      <c r="AD209">
        <v>3.0733170507251592E-2</v>
      </c>
      <c r="AE209">
        <v>3.0674621631581942E-2</v>
      </c>
      <c r="AF209">
        <v>112.35580679313382</v>
      </c>
      <c r="AG209">
        <v>107.99889091375053</v>
      </c>
      <c r="AH209">
        <v>114.84535347445932</v>
      </c>
      <c r="AI209">
        <v>119.17678537876118</v>
      </c>
      <c r="AJ209">
        <v>109.51908373032711</v>
      </c>
      <c r="AK209">
        <v>7.0269771708118919E-2</v>
      </c>
      <c r="AL209">
        <v>6.183824871648369E-2</v>
      </c>
      <c r="AM209">
        <v>7.6706181818176858E-2</v>
      </c>
      <c r="AN209">
        <v>7.0773618572537958E-2</v>
      </c>
      <c r="AO209">
        <v>6.970315651852263E-2</v>
      </c>
      <c r="AP209">
        <v>0.84652205099835476</v>
      </c>
      <c r="AQ209">
        <v>1.1663799498525746</v>
      </c>
      <c r="AR209">
        <v>101.39792064682251</v>
      </c>
      <c r="AS209">
        <v>108.97530640775597</v>
      </c>
      <c r="AT209">
        <v>97.732984353871501</v>
      </c>
      <c r="AU209">
        <v>102.89102472224592</v>
      </c>
      <c r="AV209">
        <v>96.794924708242476</v>
      </c>
      <c r="AW209">
        <v>0.68857377174334145</v>
      </c>
      <c r="AX209">
        <v>0.4888855168585951</v>
      </c>
      <c r="AY209">
        <v>0.84138604680426143</v>
      </c>
      <c r="AZ209">
        <v>0.72445728600119741</v>
      </c>
      <c r="BA209">
        <v>0.74395291614536241</v>
      </c>
    </row>
    <row r="210" spans="1:53" hidden="1" x14ac:dyDescent="0.3">
      <c r="A210">
        <v>18</v>
      </c>
      <c r="B210" t="s">
        <v>156</v>
      </c>
      <c r="C210" t="s">
        <v>9</v>
      </c>
      <c r="D210">
        <v>1</v>
      </c>
      <c r="E210">
        <v>1</v>
      </c>
      <c r="F210" t="s">
        <v>84</v>
      </c>
      <c r="G210" t="s">
        <v>72</v>
      </c>
      <c r="H210" t="s">
        <v>72</v>
      </c>
      <c r="I210">
        <v>656</v>
      </c>
      <c r="J210">
        <v>0.33701382326090973</v>
      </c>
      <c r="K210">
        <v>0.28555555555555556</v>
      </c>
      <c r="L210">
        <v>0.11324220363486161</v>
      </c>
      <c r="M210">
        <v>7.7777777777777779E-2</v>
      </c>
      <c r="N210">
        <v>0.87147975607544437</v>
      </c>
      <c r="O210">
        <v>4934</v>
      </c>
      <c r="P210">
        <v>2287</v>
      </c>
      <c r="Q210">
        <v>34.825643368356936</v>
      </c>
      <c r="R210">
        <v>17.575264442636289</v>
      </c>
      <c r="S210">
        <v>18.120805369127517</v>
      </c>
      <c r="T210">
        <v>10.714285714285714</v>
      </c>
      <c r="U210">
        <v>41.630901287553648</v>
      </c>
      <c r="V210">
        <v>2.8026960784313726</v>
      </c>
      <c r="W210">
        <v>2.2736842105263158</v>
      </c>
      <c r="X210">
        <v>2.189189189189189</v>
      </c>
      <c r="Y210">
        <v>2.3076923076923075</v>
      </c>
      <c r="Z210">
        <v>2.825242718446602</v>
      </c>
      <c r="AA210">
        <v>2.3454176412673656E-2</v>
      </c>
      <c r="AB210">
        <v>2.6033421052631574E-2</v>
      </c>
      <c r="AC210">
        <v>2.1174999999999996E-2</v>
      </c>
      <c r="AD210">
        <v>1.8894230769230767E-2</v>
      </c>
      <c r="AE210">
        <v>2.306936535955954E-2</v>
      </c>
      <c r="AF210">
        <v>128.71828461811978</v>
      </c>
      <c r="AG210">
        <v>69.48242836590704</v>
      </c>
      <c r="AH210">
        <v>122.68613760806515</v>
      </c>
      <c r="AI210">
        <v>185.55627526684242</v>
      </c>
      <c r="AJ210">
        <v>132.66991942416115</v>
      </c>
      <c r="AK210">
        <v>4.5992340686269048E-2</v>
      </c>
      <c r="AL210">
        <v>3.3916315789457183E-2</v>
      </c>
      <c r="AM210">
        <v>2.5317567567526567E-2</v>
      </c>
      <c r="AN210">
        <v>2.4730769230630428E-2</v>
      </c>
      <c r="AO210">
        <v>4.651783980581032E-2</v>
      </c>
      <c r="AP210">
        <v>3.0518746321708168</v>
      </c>
      <c r="AQ210">
        <v>2.3687211890001589</v>
      </c>
      <c r="AR210">
        <v>129.52128285297985</v>
      </c>
      <c r="AS210">
        <v>101.76282967233514</v>
      </c>
      <c r="AT210">
        <v>150.3393472692141</v>
      </c>
      <c r="AU210">
        <v>164.50896378850535</v>
      </c>
      <c r="AV210">
        <v>133.33630231130653</v>
      </c>
      <c r="AW210">
        <v>4.9450009989538322E-2</v>
      </c>
      <c r="AX210">
        <v>2.9270172737308194E-2</v>
      </c>
      <c r="AY210">
        <v>1.0477897915058314E-2</v>
      </c>
      <c r="AZ210">
        <v>5.9495437500843825E-3</v>
      </c>
      <c r="BA210">
        <v>0.12603431691136263</v>
      </c>
    </row>
    <row r="211" spans="1:53" hidden="1" x14ac:dyDescent="0.3">
      <c r="A211">
        <v>18</v>
      </c>
      <c r="B211" t="s">
        <v>156</v>
      </c>
      <c r="C211" t="s">
        <v>9</v>
      </c>
      <c r="D211">
        <v>1</v>
      </c>
      <c r="E211">
        <v>2</v>
      </c>
      <c r="F211" t="s">
        <v>112</v>
      </c>
      <c r="G211" t="s">
        <v>72</v>
      </c>
      <c r="H211" t="s">
        <v>72</v>
      </c>
      <c r="I211">
        <v>656</v>
      </c>
      <c r="J211">
        <v>0.31105373559158095</v>
      </c>
      <c r="K211">
        <v>0.12055555555555557</v>
      </c>
      <c r="L211">
        <v>1.233251633986928E-2</v>
      </c>
      <c r="M211">
        <v>8.7222222222222215E-2</v>
      </c>
      <c r="N211">
        <v>1.0241046482486766</v>
      </c>
      <c r="O211">
        <v>5997</v>
      </c>
      <c r="P211">
        <v>3872</v>
      </c>
      <c r="Q211">
        <v>51.889573840793361</v>
      </c>
      <c r="R211">
        <v>18.894009216589861</v>
      </c>
      <c r="S211">
        <v>16.867469879518072</v>
      </c>
      <c r="T211">
        <v>27.578947368421051</v>
      </c>
      <c r="U211">
        <v>59.807218112530826</v>
      </c>
      <c r="V211">
        <v>3.3293207222699914</v>
      </c>
      <c r="W211">
        <v>2.7333333333333334</v>
      </c>
      <c r="X211">
        <v>2.8</v>
      </c>
      <c r="Y211">
        <v>2.62</v>
      </c>
      <c r="Z211">
        <v>3.464935064935065</v>
      </c>
      <c r="AA211">
        <v>2.4908535998823672E-2</v>
      </c>
      <c r="AB211">
        <v>2.335566666666666E-2</v>
      </c>
      <c r="AC211">
        <v>3.8177999999999997E-2</v>
      </c>
      <c r="AD211">
        <v>2.5597150000000006E-2</v>
      </c>
      <c r="AE211">
        <v>2.535230716920164E-2</v>
      </c>
      <c r="AF211">
        <v>156.92434814626591</v>
      </c>
      <c r="AG211">
        <v>125.24073573667208</v>
      </c>
      <c r="AH211">
        <v>133.23172788940866</v>
      </c>
      <c r="AI211">
        <v>123.86833137195846</v>
      </c>
      <c r="AJ211">
        <v>158.06724628367988</v>
      </c>
      <c r="AK211">
        <v>6.5845313843517869E-2</v>
      </c>
      <c r="AL211">
        <v>4.8953333333299535E-2</v>
      </c>
      <c r="AM211">
        <v>7.8130000000237482E-2</v>
      </c>
      <c r="AN211">
        <v>4.4822999999832976E-2</v>
      </c>
      <c r="AO211">
        <v>7.0031818181869071E-2</v>
      </c>
      <c r="AP211">
        <v>8.4948772665788841</v>
      </c>
      <c r="AQ211">
        <v>3.165406422053461</v>
      </c>
      <c r="AR211">
        <v>114.43056176258169</v>
      </c>
      <c r="AS211">
        <v>129.33365077931379</v>
      </c>
      <c r="AT211">
        <v>60.742906909308559</v>
      </c>
      <c r="AU211">
        <v>118.96192762276169</v>
      </c>
      <c r="AV211">
        <v>104.97325756970068</v>
      </c>
      <c r="AW211">
        <v>7.0651821433116366E-2</v>
      </c>
      <c r="AX211">
        <v>1.0945837877984409E-2</v>
      </c>
      <c r="AY211">
        <v>9.3316138279586652E-2</v>
      </c>
      <c r="AZ211">
        <v>2.2255028111883852E-2</v>
      </c>
      <c r="BA211">
        <v>0.2344426734381018</v>
      </c>
    </row>
    <row r="212" spans="1:53" hidden="1" x14ac:dyDescent="0.3">
      <c r="A212">
        <v>18</v>
      </c>
      <c r="B212" t="s">
        <v>156</v>
      </c>
      <c r="C212" t="s">
        <v>9</v>
      </c>
      <c r="D212">
        <v>1</v>
      </c>
      <c r="E212">
        <v>3</v>
      </c>
      <c r="F212" t="s">
        <v>152</v>
      </c>
      <c r="G212" t="s">
        <v>72</v>
      </c>
      <c r="H212" t="s">
        <v>72</v>
      </c>
      <c r="I212">
        <v>656</v>
      </c>
      <c r="J212">
        <v>1.9399509803921567E-2</v>
      </c>
      <c r="K212">
        <v>8.611111111111111E-3</v>
      </c>
      <c r="L212">
        <v>0</v>
      </c>
      <c r="M212">
        <v>3.0555555555555557E-3</v>
      </c>
      <c r="N212">
        <v>6.593137254901961E-2</v>
      </c>
      <c r="O212">
        <v>398</v>
      </c>
      <c r="P212">
        <v>44</v>
      </c>
      <c r="Q212">
        <v>9.9547511312217196</v>
      </c>
      <c r="R212">
        <v>0</v>
      </c>
      <c r="S212">
        <v>0</v>
      </c>
      <c r="T212">
        <v>26.923076923076923</v>
      </c>
      <c r="U212">
        <v>8.8652482269503547</v>
      </c>
      <c r="V212">
        <v>2.0952380952380953</v>
      </c>
      <c r="W212">
        <v>0</v>
      </c>
      <c r="X212">
        <v>0</v>
      </c>
      <c r="Y212">
        <v>2.3333333333333335</v>
      </c>
      <c r="Z212">
        <v>2.0833333333333335</v>
      </c>
      <c r="AA212">
        <v>1.5171428571428574E-2</v>
      </c>
      <c r="AB212">
        <v>0</v>
      </c>
      <c r="AC212">
        <v>0</v>
      </c>
      <c r="AD212">
        <v>1.7391666666666666E-2</v>
      </c>
      <c r="AE212">
        <v>1.4406250000000002E-2</v>
      </c>
      <c r="AF212">
        <v>85.489668052532366</v>
      </c>
      <c r="AG212">
        <v>0</v>
      </c>
      <c r="AH212">
        <v>0</v>
      </c>
      <c r="AI212">
        <v>62.614777857341998</v>
      </c>
      <c r="AJ212">
        <v>91.171572260081248</v>
      </c>
      <c r="AK212">
        <v>1.6552380952340344E-2</v>
      </c>
      <c r="AL212">
        <v>0</v>
      </c>
      <c r="AM212">
        <v>0</v>
      </c>
      <c r="AN212">
        <v>2.3549999999280164E-2</v>
      </c>
      <c r="AO212">
        <v>1.5283333333475943E-2</v>
      </c>
      <c r="AP212">
        <v>7.656546489563568</v>
      </c>
      <c r="AQ212">
        <v>65535</v>
      </c>
      <c r="AR212">
        <v>164.64324525250882</v>
      </c>
      <c r="AS212">
        <v>0</v>
      </c>
      <c r="AT212">
        <v>0</v>
      </c>
      <c r="AU212">
        <v>106.63105472163913</v>
      </c>
      <c r="AV212">
        <v>175.90461076976578</v>
      </c>
      <c r="AW212">
        <v>3.0424421770281927E-3</v>
      </c>
      <c r="AX212">
        <v>0.2344426734381018</v>
      </c>
      <c r="AY212">
        <v>0.2344426734381018</v>
      </c>
      <c r="AZ212">
        <v>2.2417434905933828E-3</v>
      </c>
      <c r="BA212">
        <v>8.7610982124220228E-3</v>
      </c>
    </row>
    <row r="213" spans="1:53" hidden="1" x14ac:dyDescent="0.3">
      <c r="A213">
        <v>18</v>
      </c>
      <c r="B213" t="s">
        <v>156</v>
      </c>
      <c r="C213" t="s">
        <v>9</v>
      </c>
      <c r="D213">
        <v>1</v>
      </c>
      <c r="E213">
        <v>4</v>
      </c>
      <c r="F213" t="s">
        <v>143</v>
      </c>
      <c r="G213" t="s">
        <v>72</v>
      </c>
      <c r="H213" t="s">
        <v>72</v>
      </c>
      <c r="I213">
        <v>656</v>
      </c>
      <c r="J213">
        <v>0.17590277777777777</v>
      </c>
      <c r="K213">
        <v>4.5000000000000005E-2</v>
      </c>
      <c r="L213">
        <v>1.9722222222222224E-2</v>
      </c>
      <c r="M213">
        <v>2.0694444444444446E-2</v>
      </c>
      <c r="N213">
        <v>0.61819444444444449</v>
      </c>
      <c r="O213">
        <v>2881</v>
      </c>
      <c r="P213">
        <v>1297</v>
      </c>
      <c r="Q213">
        <v>28.854282536151278</v>
      </c>
      <c r="R213">
        <v>4.3209876543209873</v>
      </c>
      <c r="S213">
        <v>5.4421768707482991</v>
      </c>
      <c r="T213">
        <v>10.989010989010989</v>
      </c>
      <c r="U213">
        <v>31.83585313174946</v>
      </c>
      <c r="V213">
        <v>2.6149193548387095</v>
      </c>
      <c r="W213">
        <v>2.3333333333333335</v>
      </c>
      <c r="X213">
        <v>2</v>
      </c>
      <c r="Y213">
        <v>2</v>
      </c>
      <c r="Z213">
        <v>2.6134751773049647</v>
      </c>
      <c r="AA213">
        <v>2.1637085853494612E-2</v>
      </c>
      <c r="AB213">
        <v>2.4000000000000004E-2</v>
      </c>
      <c r="AC213">
        <v>3.2799999999999996E-2</v>
      </c>
      <c r="AD213">
        <v>1.585E-2</v>
      </c>
      <c r="AE213">
        <v>2.2012593085106374E-2</v>
      </c>
      <c r="AF213">
        <v>148.88152503540428</v>
      </c>
      <c r="AG213">
        <v>129.19836631467157</v>
      </c>
      <c r="AH213">
        <v>39.792656294865708</v>
      </c>
      <c r="AI213">
        <v>196.60103402384181</v>
      </c>
      <c r="AJ213">
        <v>140.33189297798984</v>
      </c>
      <c r="AK213">
        <v>3.4917137096797772E-2</v>
      </c>
      <c r="AL213">
        <v>3.5399999999943553E-2</v>
      </c>
      <c r="AM213">
        <v>3.2799999999724605E-2</v>
      </c>
      <c r="AN213">
        <v>1.5849999999409191E-2</v>
      </c>
      <c r="AO213">
        <v>3.6204609929082442E-2</v>
      </c>
      <c r="AP213">
        <v>13.737654320987653</v>
      </c>
      <c r="AQ213">
        <v>7.3677260104905899</v>
      </c>
      <c r="AR213">
        <v>155.22669893005107</v>
      </c>
      <c r="AS213">
        <v>232.97657562617894</v>
      </c>
      <c r="AT213">
        <v>79.585312591675788</v>
      </c>
      <c r="AU213">
        <v>393.20206813733887</v>
      </c>
      <c r="AV213">
        <v>144.05807044953872</v>
      </c>
      <c r="AW213">
        <v>3.1549220363267454E-2</v>
      </c>
      <c r="AX213">
        <v>1.4402490363413718E-3</v>
      </c>
      <c r="AY213">
        <v>0.15111446921042546</v>
      </c>
      <c r="AZ213">
        <v>3.6915557507978345E-3</v>
      </c>
      <c r="BA213">
        <v>8.65561601305537E-2</v>
      </c>
    </row>
    <row r="214" spans="1:53" hidden="1" x14ac:dyDescent="0.3">
      <c r="A214">
        <v>18</v>
      </c>
      <c r="B214" t="s">
        <v>156</v>
      </c>
      <c r="C214" t="s">
        <v>9</v>
      </c>
      <c r="D214">
        <v>1</v>
      </c>
      <c r="E214">
        <v>5</v>
      </c>
      <c r="F214" t="s">
        <v>157</v>
      </c>
      <c r="G214" t="s">
        <v>72</v>
      </c>
      <c r="H214" t="s">
        <v>72</v>
      </c>
      <c r="I214">
        <v>656</v>
      </c>
      <c r="J214">
        <v>3.1244498660543435E-2</v>
      </c>
      <c r="K214">
        <v>0</v>
      </c>
      <c r="L214">
        <v>0</v>
      </c>
      <c r="M214">
        <v>0</v>
      </c>
      <c r="N214">
        <v>0.12497799464217374</v>
      </c>
      <c r="O214">
        <v>395</v>
      </c>
      <c r="P214">
        <v>99</v>
      </c>
      <c r="Q214">
        <v>18.299445471349355</v>
      </c>
      <c r="R214">
        <v>0</v>
      </c>
      <c r="S214">
        <v>0</v>
      </c>
      <c r="T214">
        <v>0</v>
      </c>
      <c r="U214">
        <v>16.492146596858639</v>
      </c>
      <c r="V214">
        <v>2.25</v>
      </c>
      <c r="W214">
        <v>0</v>
      </c>
      <c r="X214">
        <v>0</v>
      </c>
      <c r="Y214">
        <v>0</v>
      </c>
      <c r="Z214">
        <v>2.1724137931034484</v>
      </c>
      <c r="AA214">
        <v>1.7644696969696973E-2</v>
      </c>
      <c r="AB214">
        <v>0</v>
      </c>
      <c r="AC214">
        <v>0</v>
      </c>
      <c r="AD214">
        <v>0</v>
      </c>
      <c r="AE214">
        <v>1.8871839080459772E-2</v>
      </c>
      <c r="AF214">
        <v>157.29268030565891</v>
      </c>
      <c r="AG214">
        <v>0</v>
      </c>
      <c r="AH214">
        <v>0</v>
      </c>
      <c r="AI214">
        <v>0</v>
      </c>
      <c r="AJ214">
        <v>141.83711108047609</v>
      </c>
      <c r="AK214">
        <v>1.9914772727299187E-2</v>
      </c>
      <c r="AL214">
        <v>0</v>
      </c>
      <c r="AM214">
        <v>0</v>
      </c>
      <c r="AN214">
        <v>0</v>
      </c>
      <c r="AO214">
        <v>2.0689655172238166E-2</v>
      </c>
      <c r="AP214">
        <v>65535</v>
      </c>
      <c r="AQ214">
        <v>0</v>
      </c>
      <c r="AR214">
        <v>190.17537518405453</v>
      </c>
      <c r="AS214">
        <v>0</v>
      </c>
      <c r="AT214">
        <v>0</v>
      </c>
      <c r="AU214">
        <v>0</v>
      </c>
      <c r="AV214">
        <v>159.26168456806229</v>
      </c>
      <c r="AW214">
        <v>1.1769623476504166E-2</v>
      </c>
      <c r="AX214">
        <v>8.65561601305537E-2</v>
      </c>
      <c r="AY214">
        <v>8.65561601305537E-2</v>
      </c>
      <c r="AZ214">
        <v>8.65561601305537E-2</v>
      </c>
      <c r="BA214">
        <v>2.2345029993387052E-2</v>
      </c>
    </row>
    <row r="215" spans="1:53" hidden="1" x14ac:dyDescent="0.3">
      <c r="A215">
        <v>18</v>
      </c>
      <c r="B215" t="s">
        <v>156</v>
      </c>
      <c r="C215" t="s">
        <v>9</v>
      </c>
      <c r="D215">
        <v>1</v>
      </c>
      <c r="E215">
        <v>6</v>
      </c>
      <c r="F215" t="s">
        <v>132</v>
      </c>
      <c r="G215" t="s">
        <v>72</v>
      </c>
      <c r="H215" t="s">
        <v>72</v>
      </c>
      <c r="I215">
        <v>656</v>
      </c>
      <c r="J215">
        <v>0.10034722222222221</v>
      </c>
      <c r="K215">
        <v>5.4166666666666669E-3</v>
      </c>
      <c r="L215">
        <v>4.1666666666666675E-4</v>
      </c>
      <c r="M215">
        <v>8.0555555555555571E-3</v>
      </c>
      <c r="N215">
        <v>0.38749999999999996</v>
      </c>
      <c r="O215">
        <v>1516</v>
      </c>
      <c r="P215">
        <v>896</v>
      </c>
      <c r="Q215">
        <v>33.358153387937456</v>
      </c>
      <c r="R215">
        <v>0</v>
      </c>
      <c r="S215">
        <v>0</v>
      </c>
      <c r="T215">
        <v>0</v>
      </c>
      <c r="U215">
        <v>35.555555555555557</v>
      </c>
      <c r="V215">
        <v>2.8264984227129339</v>
      </c>
      <c r="W215">
        <v>0</v>
      </c>
      <c r="X215">
        <v>0</v>
      </c>
      <c r="Y215">
        <v>0</v>
      </c>
      <c r="Z215">
        <v>2.9349112426035502</v>
      </c>
      <c r="AA215">
        <v>2.3116148477792784E-2</v>
      </c>
      <c r="AB215">
        <v>0</v>
      </c>
      <c r="AC215">
        <v>0</v>
      </c>
      <c r="AD215">
        <v>0</v>
      </c>
      <c r="AE215">
        <v>2.4445940405748101E-2</v>
      </c>
      <c r="AF215">
        <v>101.77785718693801</v>
      </c>
      <c r="AG215">
        <v>0</v>
      </c>
      <c r="AH215">
        <v>0</v>
      </c>
      <c r="AI215">
        <v>0</v>
      </c>
      <c r="AJ215">
        <v>96.57023687450382</v>
      </c>
      <c r="AK215">
        <v>4.3751104100957498E-2</v>
      </c>
      <c r="AL215">
        <v>0</v>
      </c>
      <c r="AM215">
        <v>0</v>
      </c>
      <c r="AN215">
        <v>0</v>
      </c>
      <c r="AO215">
        <v>5.0074852071045922E-2</v>
      </c>
      <c r="AP215">
        <v>71.538461538461533</v>
      </c>
      <c r="AQ215">
        <v>65535</v>
      </c>
      <c r="AR215">
        <v>115.90746012008663</v>
      </c>
      <c r="AS215">
        <v>0</v>
      </c>
      <c r="AT215">
        <v>0</v>
      </c>
      <c r="AU215">
        <v>0</v>
      </c>
      <c r="AV215">
        <v>107.11098419320524</v>
      </c>
      <c r="AW215">
        <v>7.461473757108246E-2</v>
      </c>
      <c r="AX215">
        <v>2.2345029993387052E-2</v>
      </c>
      <c r="AY215">
        <v>2.2345029993387052E-2</v>
      </c>
      <c r="AZ215">
        <v>2.2345029993387052E-2</v>
      </c>
      <c r="BA215">
        <v>0.12266138627543924</v>
      </c>
    </row>
    <row r="216" spans="1:53" hidden="1" x14ac:dyDescent="0.3">
      <c r="A216">
        <v>18</v>
      </c>
      <c r="B216" t="s">
        <v>156</v>
      </c>
      <c r="C216" t="s">
        <v>9</v>
      </c>
      <c r="D216">
        <v>1</v>
      </c>
      <c r="E216">
        <v>7</v>
      </c>
      <c r="F216" t="s">
        <v>113</v>
      </c>
      <c r="G216" t="s">
        <v>72</v>
      </c>
      <c r="H216" t="s">
        <v>72</v>
      </c>
      <c r="I216">
        <v>656</v>
      </c>
      <c r="J216">
        <v>0.26876844474969475</v>
      </c>
      <c r="K216">
        <v>0.1255960012210012</v>
      </c>
      <c r="L216">
        <v>7.1422222222222234E-2</v>
      </c>
      <c r="M216">
        <v>0.16250000000000001</v>
      </c>
      <c r="N216">
        <v>0.71555555555555561</v>
      </c>
      <c r="O216">
        <v>4536</v>
      </c>
      <c r="P216">
        <v>2387</v>
      </c>
      <c r="Q216">
        <v>36.392742796157954</v>
      </c>
      <c r="R216">
        <v>20.962199312714777</v>
      </c>
      <c r="S216">
        <v>14.739884393063585</v>
      </c>
      <c r="T216">
        <v>13.573407202216067</v>
      </c>
      <c r="U216">
        <v>39.635093167701861</v>
      </c>
      <c r="V216">
        <v>2.7820512820512819</v>
      </c>
      <c r="W216">
        <v>2.5416666666666665</v>
      </c>
      <c r="X216">
        <v>2.2173913043478262</v>
      </c>
      <c r="Y216">
        <v>2.3333333333333335</v>
      </c>
      <c r="Z216">
        <v>2.7446236559139785</v>
      </c>
      <c r="AA216">
        <v>2.0068418913788237E-2</v>
      </c>
      <c r="AB216">
        <v>2.0881944444444443E-2</v>
      </c>
      <c r="AC216">
        <v>1.6607789855072465E-2</v>
      </c>
      <c r="AD216">
        <v>2.2963293650793647E-2</v>
      </c>
      <c r="AE216">
        <v>1.9695303459421418E-2</v>
      </c>
      <c r="AF216">
        <v>160.72427269744935</v>
      </c>
      <c r="AG216">
        <v>134.82214313212071</v>
      </c>
      <c r="AH216">
        <v>99.657398075337255</v>
      </c>
      <c r="AI216">
        <v>100.46658061454677</v>
      </c>
      <c r="AJ216">
        <v>158.03154832792967</v>
      </c>
      <c r="AK216">
        <v>3.6754137529160763E-2</v>
      </c>
      <c r="AL216">
        <v>3.5075000000005595E-2</v>
      </c>
      <c r="AM216">
        <v>2.1039130434770494E-2</v>
      </c>
      <c r="AN216">
        <v>3.0566666666627065E-2</v>
      </c>
      <c r="AO216">
        <v>3.6222043010756384E-2</v>
      </c>
      <c r="AP216">
        <v>5.6972797589029121</v>
      </c>
      <c r="AQ216">
        <v>1.8907888707870888</v>
      </c>
      <c r="AR216">
        <v>159.87835659460754</v>
      </c>
      <c r="AS216">
        <v>139.08840620755544</v>
      </c>
      <c r="AT216">
        <v>184.65416921221248</v>
      </c>
      <c r="AU216">
        <v>129.61861645863726</v>
      </c>
      <c r="AV216">
        <v>163.0508207252652</v>
      </c>
      <c r="AW216">
        <v>5.2196109800211089E-2</v>
      </c>
      <c r="AX216">
        <v>1.7181951605529881E-2</v>
      </c>
      <c r="AY216">
        <v>6.6829873935757862E-3</v>
      </c>
      <c r="AZ216">
        <v>1.4289183300877891E-2</v>
      </c>
      <c r="BA216">
        <v>0.10657542435175391</v>
      </c>
    </row>
    <row r="217" spans="1:53" hidden="1" x14ac:dyDescent="0.3">
      <c r="A217">
        <v>18</v>
      </c>
      <c r="B217" t="s">
        <v>156</v>
      </c>
      <c r="C217" t="s">
        <v>9</v>
      </c>
      <c r="D217">
        <v>1</v>
      </c>
      <c r="E217">
        <v>8</v>
      </c>
      <c r="F217" t="s">
        <v>153</v>
      </c>
      <c r="G217" t="s">
        <v>72</v>
      </c>
      <c r="H217" t="s">
        <v>72</v>
      </c>
      <c r="I217">
        <v>656</v>
      </c>
      <c r="J217">
        <v>0.18218343171197274</v>
      </c>
      <c r="K217">
        <v>1.5277777777777779E-2</v>
      </c>
      <c r="L217">
        <v>1.2222222222222223E-2</v>
      </c>
      <c r="M217">
        <v>7.347222222222223E-2</v>
      </c>
      <c r="N217">
        <v>0.62776150462566871</v>
      </c>
      <c r="O217">
        <v>3393</v>
      </c>
      <c r="P217">
        <v>1775</v>
      </c>
      <c r="Q217">
        <v>42.668269230769226</v>
      </c>
      <c r="R217">
        <v>30.434782608695656</v>
      </c>
      <c r="S217">
        <v>15</v>
      </c>
      <c r="T217">
        <v>22.60127931769723</v>
      </c>
      <c r="U217">
        <v>47.853014037985133</v>
      </c>
      <c r="V217">
        <v>2.7434312210200926</v>
      </c>
      <c r="W217">
        <v>2.625</v>
      </c>
      <c r="X217">
        <v>2</v>
      </c>
      <c r="Y217">
        <v>2.4090909090909092</v>
      </c>
      <c r="Z217">
        <v>2.854679802955665</v>
      </c>
      <c r="AA217">
        <v>1.9928343007456224E-2</v>
      </c>
      <c r="AB217">
        <v>2.0597135416666669E-2</v>
      </c>
      <c r="AC217">
        <v>2.8327777777777778E-2</v>
      </c>
      <c r="AD217">
        <v>2.0119696969696968E-2</v>
      </c>
      <c r="AE217">
        <v>1.9458900884624417E-2</v>
      </c>
      <c r="AF217">
        <v>134.16148520260847</v>
      </c>
      <c r="AG217">
        <v>82.448361355965403</v>
      </c>
      <c r="AH217">
        <v>53.11167169885443</v>
      </c>
      <c r="AI217">
        <v>99.088811690593772</v>
      </c>
      <c r="AJ217">
        <v>147.16506176794016</v>
      </c>
      <c r="AK217">
        <v>3.6535239567279887E-2</v>
      </c>
      <c r="AL217">
        <v>3.8274999999998727E-2</v>
      </c>
      <c r="AM217">
        <v>2.8327777777778666E-2</v>
      </c>
      <c r="AN217">
        <v>3.510454545450805E-2</v>
      </c>
      <c r="AO217">
        <v>3.7175985221742827E-2</v>
      </c>
      <c r="AP217">
        <v>41.089843939134674</v>
      </c>
      <c r="AQ217">
        <v>1.5723133183909399</v>
      </c>
      <c r="AR217">
        <v>146.1575458039855</v>
      </c>
      <c r="AS217">
        <v>127.7396645805523</v>
      </c>
      <c r="AT217">
        <v>106.22334339857386</v>
      </c>
      <c r="AU217">
        <v>152.63849925564048</v>
      </c>
      <c r="AV217">
        <v>144.88525029912489</v>
      </c>
      <c r="AW217">
        <v>4.3498287006195402E-2</v>
      </c>
      <c r="AX217">
        <v>1.8307970500824833E-2</v>
      </c>
      <c r="AY217">
        <v>4.2173480612499523E-3</v>
      </c>
      <c r="AZ217">
        <v>1.4894633248683863E-2</v>
      </c>
      <c r="BA217">
        <v>0.15492178891776523</v>
      </c>
    </row>
    <row r="218" spans="1:53" hidden="1" x14ac:dyDescent="0.3">
      <c r="A218">
        <v>18</v>
      </c>
      <c r="B218" t="s">
        <v>156</v>
      </c>
      <c r="C218" t="s">
        <v>9</v>
      </c>
      <c r="D218">
        <v>1</v>
      </c>
      <c r="E218">
        <v>9</v>
      </c>
      <c r="F218" t="s">
        <v>96</v>
      </c>
      <c r="G218" t="s">
        <v>72</v>
      </c>
      <c r="H218" t="s">
        <v>72</v>
      </c>
      <c r="I218">
        <v>656</v>
      </c>
      <c r="J218">
        <v>0.24779761904761902</v>
      </c>
      <c r="K218">
        <v>0.13402777777777777</v>
      </c>
      <c r="L218">
        <v>0.15611111111111112</v>
      </c>
      <c r="M218">
        <v>0.25000000000000006</v>
      </c>
      <c r="N218">
        <v>0.4510515873015874</v>
      </c>
      <c r="O218">
        <v>3868</v>
      </c>
      <c r="P218">
        <v>1084</v>
      </c>
      <c r="Q218">
        <v>22.663600250888564</v>
      </c>
      <c r="R218">
        <v>9.4306049822064058</v>
      </c>
      <c r="S218">
        <v>12.811387900355871</v>
      </c>
      <c r="T218">
        <v>15.666666666666668</v>
      </c>
      <c r="U218">
        <v>26.801801801801801</v>
      </c>
      <c r="V218">
        <v>2.6374695863746958</v>
      </c>
      <c r="W218">
        <v>2.2083333333333335</v>
      </c>
      <c r="X218">
        <v>2.1818181818181817</v>
      </c>
      <c r="Y218">
        <v>2.274193548387097</v>
      </c>
      <c r="Z218">
        <v>2.6592178770949721</v>
      </c>
      <c r="AA218">
        <v>2.4602524427451419E-2</v>
      </c>
      <c r="AB218">
        <v>2.6933680555555558E-2</v>
      </c>
      <c r="AC218">
        <v>2.8311111111111106E-2</v>
      </c>
      <c r="AD218">
        <v>2.1651881720430102E-2</v>
      </c>
      <c r="AE218">
        <v>2.3249292586680851E-2</v>
      </c>
      <c r="AF218">
        <v>119.66697988065835</v>
      </c>
      <c r="AG218">
        <v>89.045928055524584</v>
      </c>
      <c r="AH218">
        <v>114.35417136139766</v>
      </c>
      <c r="AI218">
        <v>99.005666594772833</v>
      </c>
      <c r="AJ218">
        <v>116.68848605487275</v>
      </c>
      <c r="AK218">
        <v>4.3718613138690389E-2</v>
      </c>
      <c r="AL218">
        <v>3.2647916666682875E-2</v>
      </c>
      <c r="AM218">
        <v>3.6199999999980442E-2</v>
      </c>
      <c r="AN218">
        <v>2.9154032258086392E-2</v>
      </c>
      <c r="AO218">
        <v>4.1090223463724512E-2</v>
      </c>
      <c r="AP218">
        <v>3.3653589933382686</v>
      </c>
      <c r="AQ218">
        <v>2.8420023797382288</v>
      </c>
      <c r="AR218">
        <v>140.31339646078345</v>
      </c>
      <c r="AS218">
        <v>136.10389299000576</v>
      </c>
      <c r="AT218">
        <v>163.35621734586616</v>
      </c>
      <c r="AU218">
        <v>155.21581662458314</v>
      </c>
      <c r="AV218">
        <v>145.17264756669019</v>
      </c>
      <c r="AW218">
        <v>2.5111256383700657E-2</v>
      </c>
      <c r="AX218">
        <v>8.4089294632193161E-3</v>
      </c>
      <c r="AY218">
        <v>9.5549813751697119E-3</v>
      </c>
      <c r="AZ218">
        <v>2.4260484192700004E-2</v>
      </c>
      <c r="BA218">
        <v>5.7120155869736622E-2</v>
      </c>
    </row>
    <row r="219" spans="1:53" hidden="1" x14ac:dyDescent="0.3">
      <c r="A219">
        <v>18</v>
      </c>
      <c r="B219" t="s">
        <v>156</v>
      </c>
      <c r="C219" t="s">
        <v>9</v>
      </c>
      <c r="D219">
        <v>1</v>
      </c>
      <c r="E219">
        <v>10</v>
      </c>
      <c r="F219" t="s">
        <v>97</v>
      </c>
      <c r="G219" t="s">
        <v>72</v>
      </c>
      <c r="H219" t="s">
        <v>72</v>
      </c>
      <c r="I219">
        <v>656</v>
      </c>
      <c r="J219">
        <v>0.255718303146593</v>
      </c>
      <c r="K219">
        <v>0.1275</v>
      </c>
      <c r="L219">
        <v>2.003584229390681E-2</v>
      </c>
      <c r="M219">
        <v>4.459179098394065E-2</v>
      </c>
      <c r="N219">
        <v>0.83074557930852466</v>
      </c>
      <c r="O219">
        <v>6191</v>
      </c>
      <c r="P219">
        <v>3317</v>
      </c>
      <c r="Q219">
        <v>38.258362168396772</v>
      </c>
      <c r="R219">
        <v>28.103044496487119</v>
      </c>
      <c r="S219">
        <v>24.444444444444443</v>
      </c>
      <c r="T219">
        <v>15.602836879432624</v>
      </c>
      <c r="U219">
        <v>45.026737967914436</v>
      </c>
      <c r="V219">
        <v>3.2297955209347613</v>
      </c>
      <c r="W219">
        <v>2.9629629629629628</v>
      </c>
      <c r="X219">
        <v>2.8205128205128207</v>
      </c>
      <c r="Y219">
        <v>2.3157894736842106</v>
      </c>
      <c r="Z219">
        <v>3.3679999999999999</v>
      </c>
      <c r="AA219">
        <v>2.7868822378395181E-2</v>
      </c>
      <c r="AB219">
        <v>3.6053858024691347E-2</v>
      </c>
      <c r="AC219">
        <v>3.6558440170940176E-2</v>
      </c>
      <c r="AD219">
        <v>2.5034868421052625E-2</v>
      </c>
      <c r="AE219">
        <v>2.6130728149350638E-2</v>
      </c>
      <c r="AF219">
        <v>125.8875726989972</v>
      </c>
      <c r="AG219">
        <v>64.831928115518835</v>
      </c>
      <c r="AH219">
        <v>67.815313478212403</v>
      </c>
      <c r="AI219">
        <v>64.060152307122834</v>
      </c>
      <c r="AJ219">
        <v>149.59592791188672</v>
      </c>
      <c r="AK219">
        <v>6.5198831548191699E-2</v>
      </c>
      <c r="AL219">
        <v>7.542962962964761E-2</v>
      </c>
      <c r="AM219">
        <v>6.8660256410123854E-2</v>
      </c>
      <c r="AN219">
        <v>3.2539473684281756E-2</v>
      </c>
      <c r="AO219">
        <v>6.486060000001817E-2</v>
      </c>
      <c r="AP219">
        <v>6.5156516024198012</v>
      </c>
      <c r="AQ219">
        <v>1.6022014260249553</v>
      </c>
      <c r="AR219">
        <v>106.02909736571208</v>
      </c>
      <c r="AS219">
        <v>74.245423564600557</v>
      </c>
      <c r="AT219">
        <v>65.783747236068493</v>
      </c>
      <c r="AU219">
        <v>93.001675512144971</v>
      </c>
      <c r="AV219">
        <v>111.69248593645493</v>
      </c>
      <c r="AW219">
        <v>6.2329182498059015E-2</v>
      </c>
      <c r="AX219">
        <v>2.740095405047753E-2</v>
      </c>
      <c r="AY219">
        <v>1.1138990481004316E-2</v>
      </c>
      <c r="AZ219">
        <v>2.7028379407177307E-2</v>
      </c>
      <c r="BA219">
        <v>0.15391562662414654</v>
      </c>
    </row>
    <row r="220" spans="1:53" hidden="1" x14ac:dyDescent="0.3">
      <c r="A220">
        <v>18</v>
      </c>
      <c r="B220" t="s">
        <v>156</v>
      </c>
      <c r="C220" t="s">
        <v>9</v>
      </c>
      <c r="D220">
        <v>1</v>
      </c>
      <c r="E220">
        <v>11</v>
      </c>
      <c r="F220" t="s">
        <v>145</v>
      </c>
      <c r="G220" t="s">
        <v>72</v>
      </c>
      <c r="H220" t="s">
        <v>72</v>
      </c>
      <c r="I220">
        <v>656</v>
      </c>
      <c r="J220">
        <v>0.17180555555555554</v>
      </c>
      <c r="K220">
        <v>0</v>
      </c>
      <c r="L220">
        <v>0</v>
      </c>
      <c r="M220">
        <v>8.333333333333335E-4</v>
      </c>
      <c r="N220">
        <v>0.68638888888888883</v>
      </c>
      <c r="O220">
        <v>2733</v>
      </c>
      <c r="P220">
        <v>1553</v>
      </c>
      <c r="Q220">
        <v>39.80010251153255</v>
      </c>
      <c r="R220">
        <v>0</v>
      </c>
      <c r="S220">
        <v>0</v>
      </c>
      <c r="T220">
        <v>0</v>
      </c>
      <c r="U220">
        <v>41.242937853107343</v>
      </c>
      <c r="V220">
        <v>2.9980694980694982</v>
      </c>
      <c r="W220">
        <v>0</v>
      </c>
      <c r="X220">
        <v>0</v>
      </c>
      <c r="Y220">
        <v>0</v>
      </c>
      <c r="Z220">
        <v>3.0507462686567166</v>
      </c>
      <c r="AA220">
        <v>2.8490778597475036E-2</v>
      </c>
      <c r="AB220">
        <v>0</v>
      </c>
      <c r="AC220">
        <v>0</v>
      </c>
      <c r="AD220">
        <v>0</v>
      </c>
      <c r="AE220">
        <v>2.7474576166785128E-2</v>
      </c>
      <c r="AF220">
        <v>83.304049658332971</v>
      </c>
      <c r="AG220">
        <v>0</v>
      </c>
      <c r="AH220">
        <v>0</v>
      </c>
      <c r="AI220">
        <v>0</v>
      </c>
      <c r="AJ220">
        <v>92.956406390770354</v>
      </c>
      <c r="AK220">
        <v>5.9927509652532317E-2</v>
      </c>
      <c r="AL220">
        <v>0</v>
      </c>
      <c r="AM220">
        <v>0</v>
      </c>
      <c r="AN220">
        <v>0</v>
      </c>
      <c r="AO220">
        <v>5.7847014925361838E-2</v>
      </c>
      <c r="AP220">
        <v>65535</v>
      </c>
      <c r="AQ220">
        <v>65535</v>
      </c>
      <c r="AR220">
        <v>90.132463141131296</v>
      </c>
      <c r="AS220">
        <v>0</v>
      </c>
      <c r="AT220">
        <v>0</v>
      </c>
      <c r="AU220">
        <v>0</v>
      </c>
      <c r="AV220">
        <v>95.76183953673339</v>
      </c>
      <c r="AW220">
        <v>0.14737070603228414</v>
      </c>
      <c r="AX220">
        <v>0.15391562662414654</v>
      </c>
      <c r="AY220">
        <v>0.15391562662414654</v>
      </c>
      <c r="AZ220">
        <v>0.15391562662414654</v>
      </c>
      <c r="BA220">
        <v>0.24705268907449315</v>
      </c>
    </row>
    <row r="221" spans="1:53" x14ac:dyDescent="0.3">
      <c r="A221">
        <v>19</v>
      </c>
      <c r="B221" t="s">
        <v>158</v>
      </c>
      <c r="C221" t="s">
        <v>9</v>
      </c>
      <c r="D221">
        <v>1</v>
      </c>
      <c r="E221">
        <v>1</v>
      </c>
      <c r="F221" t="s">
        <v>84</v>
      </c>
      <c r="G221" t="s">
        <v>11</v>
      </c>
      <c r="H221" t="s">
        <v>72</v>
      </c>
      <c r="I221">
        <v>1037</v>
      </c>
      <c r="J221">
        <v>0.792468269408931</v>
      </c>
      <c r="K221">
        <v>0.97861111111111099</v>
      </c>
      <c r="L221">
        <v>0.74336116515348027</v>
      </c>
      <c r="M221">
        <v>0.76611111111111108</v>
      </c>
      <c r="N221">
        <v>0.57111111111111101</v>
      </c>
      <c r="O221">
        <v>11154</v>
      </c>
      <c r="P221">
        <v>3322</v>
      </c>
      <c r="Q221">
        <v>22.674220189748141</v>
      </c>
      <c r="R221">
        <v>23.953423897976158</v>
      </c>
      <c r="S221">
        <v>22.914252607184242</v>
      </c>
      <c r="T221">
        <v>22.659932659932661</v>
      </c>
      <c r="U221">
        <v>21.815465072842734</v>
      </c>
      <c r="V221">
        <v>2.2863041982105989</v>
      </c>
      <c r="W221">
        <v>2.2736842105263158</v>
      </c>
      <c r="X221">
        <v>2.3196480938416424</v>
      </c>
      <c r="Y221">
        <v>2.2813559322033896</v>
      </c>
      <c r="Z221">
        <v>2.2635658914728682</v>
      </c>
      <c r="AA221">
        <v>2.0825763936682701E-2</v>
      </c>
      <c r="AB221">
        <v>2.0925679824561401E-2</v>
      </c>
      <c r="AC221">
        <v>2.086512707722386E-2</v>
      </c>
      <c r="AD221">
        <v>2.1005765536723179E-2</v>
      </c>
      <c r="AE221">
        <v>1.9735439276485803E-2</v>
      </c>
      <c r="AF221">
        <v>109.39527859564839</v>
      </c>
      <c r="AG221">
        <v>108.70133696480843</v>
      </c>
      <c r="AH221">
        <v>114.21740716446944</v>
      </c>
      <c r="AI221">
        <v>113.89326939209748</v>
      </c>
      <c r="AJ221">
        <v>110.57864352705052</v>
      </c>
      <c r="AK221">
        <v>2.8716758430843089E-2</v>
      </c>
      <c r="AL221">
        <v>2.8378552631577479E-2</v>
      </c>
      <c r="AM221">
        <v>2.9656891495607341E-2</v>
      </c>
      <c r="AN221">
        <v>2.9264576271200014E-2</v>
      </c>
      <c r="AO221">
        <v>2.6358914728662905E-2</v>
      </c>
      <c r="AP221">
        <v>0.58359352824297472</v>
      </c>
      <c r="AQ221">
        <v>0.91074516802944139</v>
      </c>
      <c r="AR221">
        <v>155.51912269196617</v>
      </c>
      <c r="AS221">
        <v>147.05947807925239</v>
      </c>
      <c r="AT221">
        <v>159.33182083644996</v>
      </c>
      <c r="AU221">
        <v>160.53284935140695</v>
      </c>
      <c r="AV221">
        <v>163.71399524313836</v>
      </c>
      <c r="AW221">
        <v>8.1549177089106112E-2</v>
      </c>
      <c r="AX221">
        <v>0.10580441194095787</v>
      </c>
      <c r="AY221">
        <v>9.6070081462217072E-2</v>
      </c>
      <c r="AZ221">
        <v>8.2359222647870489E-2</v>
      </c>
      <c r="BA221">
        <v>7.2565231854212944E-2</v>
      </c>
    </row>
    <row r="222" spans="1:53" x14ac:dyDescent="0.3">
      <c r="A222">
        <v>19</v>
      </c>
      <c r="B222" t="s">
        <v>158</v>
      </c>
      <c r="C222" t="s">
        <v>9</v>
      </c>
      <c r="D222">
        <v>1</v>
      </c>
      <c r="E222">
        <v>2</v>
      </c>
      <c r="F222" t="s">
        <v>134</v>
      </c>
      <c r="G222" t="s">
        <v>72</v>
      </c>
      <c r="H222" t="s">
        <v>72</v>
      </c>
      <c r="I222">
        <v>1037</v>
      </c>
      <c r="J222">
        <v>9.0162698412698417E-2</v>
      </c>
      <c r="K222">
        <v>0.12527777777777777</v>
      </c>
      <c r="L222">
        <v>3.9180555555555552E-2</v>
      </c>
      <c r="M222">
        <v>9.3333333333333324E-2</v>
      </c>
      <c r="N222">
        <v>0.11555555555555556</v>
      </c>
      <c r="O222">
        <v>1258</v>
      </c>
      <c r="P222">
        <v>792</v>
      </c>
      <c r="Q222">
        <v>41.207075962539022</v>
      </c>
      <c r="R222">
        <v>40.233722871452422</v>
      </c>
      <c r="S222">
        <v>44.675324675324674</v>
      </c>
      <c r="T222">
        <v>40.17094017094017</v>
      </c>
      <c r="U222">
        <v>35.185185185185183</v>
      </c>
      <c r="V222">
        <v>2.436923076923077</v>
      </c>
      <c r="W222">
        <v>2.4591836734693877</v>
      </c>
      <c r="X222">
        <v>2.3888888888888888</v>
      </c>
      <c r="Y222">
        <v>2.35</v>
      </c>
      <c r="Z222">
        <v>2.4782608695652173</v>
      </c>
      <c r="AA222">
        <v>1.7736659706959704E-2</v>
      </c>
      <c r="AB222">
        <v>2.0010665694849373E-2</v>
      </c>
      <c r="AC222">
        <v>1.6173344907407409E-2</v>
      </c>
      <c r="AD222">
        <v>1.68759375E-2</v>
      </c>
      <c r="AE222">
        <v>1.7449275362318842E-2</v>
      </c>
      <c r="AF222">
        <v>92.244712813527983</v>
      </c>
      <c r="AG222">
        <v>89.274464841301835</v>
      </c>
      <c r="AH222">
        <v>91.451751659070595</v>
      </c>
      <c r="AI222">
        <v>85.398396455423224</v>
      </c>
      <c r="AJ222">
        <v>101.15920998686856</v>
      </c>
      <c r="AK222">
        <v>2.7749230769281152E-2</v>
      </c>
      <c r="AL222">
        <v>3.4992346938761694E-2</v>
      </c>
      <c r="AM222">
        <v>2.3148611111139417E-2</v>
      </c>
      <c r="AN222">
        <v>2.1926249999933135E-2</v>
      </c>
      <c r="AO222">
        <v>2.799999999997058E-2</v>
      </c>
      <c r="AP222">
        <v>0.92239467849223966</v>
      </c>
      <c r="AQ222">
        <v>0.87451974796373133</v>
      </c>
      <c r="AR222">
        <v>143.44516893105344</v>
      </c>
      <c r="AS222">
        <v>137.51087725247504</v>
      </c>
      <c r="AT222">
        <v>150.00751639463198</v>
      </c>
      <c r="AU222">
        <v>142.08118214941692</v>
      </c>
      <c r="AV222">
        <v>144.31214255143826</v>
      </c>
      <c r="AW222">
        <v>1.8378072191289903E-2</v>
      </c>
      <c r="AX222">
        <v>2.8161075316293055E-2</v>
      </c>
      <c r="AY222">
        <v>2.1160727007341833E-2</v>
      </c>
      <c r="AZ222">
        <v>1.1238383620370548E-2</v>
      </c>
      <c r="BA222">
        <v>1.3508279452061315E-2</v>
      </c>
    </row>
    <row r="223" spans="1:53" x14ac:dyDescent="0.3">
      <c r="A223">
        <v>19</v>
      </c>
      <c r="B223" t="s">
        <v>158</v>
      </c>
      <c r="C223" t="s">
        <v>9</v>
      </c>
      <c r="D223">
        <v>1</v>
      </c>
      <c r="E223">
        <v>3</v>
      </c>
      <c r="F223" t="s">
        <v>137</v>
      </c>
      <c r="G223" t="s">
        <v>10</v>
      </c>
      <c r="H223" t="s">
        <v>72</v>
      </c>
      <c r="I223">
        <v>1037</v>
      </c>
      <c r="J223">
        <v>3.5767063492063498</v>
      </c>
      <c r="K223">
        <v>3.5084722222222222</v>
      </c>
      <c r="L223">
        <v>3.4674999999999998</v>
      </c>
      <c r="M223">
        <v>3.4741666666666671</v>
      </c>
      <c r="N223">
        <v>4.1366666666666667</v>
      </c>
      <c r="O223">
        <v>48712</v>
      </c>
      <c r="P223">
        <v>30627</v>
      </c>
      <c r="Q223">
        <v>48.040092230953832</v>
      </c>
      <c r="R223">
        <v>47.166493485732559</v>
      </c>
      <c r="S223">
        <v>45.885920340927719</v>
      </c>
      <c r="T223">
        <v>46.870482798496674</v>
      </c>
      <c r="U223">
        <v>46.949042518662772</v>
      </c>
      <c r="V223">
        <v>3.5825242718446604</v>
      </c>
      <c r="W223">
        <v>3.5894160583941606</v>
      </c>
      <c r="X223">
        <v>3.381038647342995</v>
      </c>
      <c r="Y223">
        <v>3.5506294471811715</v>
      </c>
      <c r="Z223">
        <v>3.6139912554653342</v>
      </c>
      <c r="AA223">
        <v>2.9382585841524901E-2</v>
      </c>
      <c r="AB223">
        <v>2.8037347692774293E-2</v>
      </c>
      <c r="AC223">
        <v>2.9752350236862225E-2</v>
      </c>
      <c r="AD223">
        <v>3.1134123233962158E-2</v>
      </c>
      <c r="AE223">
        <v>2.9496302997699838E-2</v>
      </c>
      <c r="AF223">
        <v>75.746740387665014</v>
      </c>
      <c r="AG223">
        <v>79.395420645018433</v>
      </c>
      <c r="AH223">
        <v>71.877419416649502</v>
      </c>
      <c r="AI223">
        <v>69.56096186279251</v>
      </c>
      <c r="AJ223">
        <v>76.067834250897434</v>
      </c>
      <c r="AK223">
        <v>7.4555000584861128E-2</v>
      </c>
      <c r="AL223">
        <v>6.7759975669104688E-2</v>
      </c>
      <c r="AM223">
        <v>7.096878019324443E-2</v>
      </c>
      <c r="AN223">
        <v>7.9614559386979505E-2</v>
      </c>
      <c r="AO223">
        <v>7.6892254840721944E-2</v>
      </c>
      <c r="AP223">
        <v>1.1790507105815289</v>
      </c>
      <c r="AQ223">
        <v>0.9953897152194372</v>
      </c>
      <c r="AR223">
        <v>73.599078700401762</v>
      </c>
      <c r="AS223">
        <v>78.313716603569432</v>
      </c>
      <c r="AT223">
        <v>71.746365308888869</v>
      </c>
      <c r="AU223">
        <v>68.837537779229379</v>
      </c>
      <c r="AV223">
        <v>73.001855480157374</v>
      </c>
      <c r="AW223">
        <v>0.47982733938818856</v>
      </c>
      <c r="AX223">
        <v>0.45952095555314304</v>
      </c>
      <c r="AY223">
        <v>0.4606656170296729</v>
      </c>
      <c r="AZ223">
        <v>0.50785143319176862</v>
      </c>
      <c r="BA223">
        <v>0.44505357078697266</v>
      </c>
    </row>
    <row r="224" spans="1:53" x14ac:dyDescent="0.3">
      <c r="A224">
        <v>19</v>
      </c>
      <c r="B224" t="s">
        <v>158</v>
      </c>
      <c r="C224" t="s">
        <v>9</v>
      </c>
      <c r="D224">
        <v>1</v>
      </c>
      <c r="E224">
        <v>4</v>
      </c>
      <c r="F224" t="s">
        <v>88</v>
      </c>
      <c r="G224" t="s">
        <v>72</v>
      </c>
      <c r="H224" t="s">
        <v>72</v>
      </c>
      <c r="I224">
        <v>1037</v>
      </c>
      <c r="J224">
        <v>0.30015873015873018</v>
      </c>
      <c r="K224">
        <v>0.31749999999999995</v>
      </c>
      <c r="L224">
        <v>0.2779166666666667</v>
      </c>
      <c r="M224">
        <v>0.31291666666666668</v>
      </c>
      <c r="N224">
        <v>0.28444444444444444</v>
      </c>
      <c r="O224">
        <v>4173</v>
      </c>
      <c r="P224">
        <v>1687</v>
      </c>
      <c r="Q224">
        <v>32.200801679709869</v>
      </c>
      <c r="R224">
        <v>32.078853046594979</v>
      </c>
      <c r="S224">
        <v>29.280648429584598</v>
      </c>
      <c r="T224">
        <v>33.034257748776511</v>
      </c>
      <c r="U224">
        <v>31.476050830889541</v>
      </c>
      <c r="V224">
        <v>2.41</v>
      </c>
      <c r="W224">
        <v>2.4689655172413794</v>
      </c>
      <c r="X224">
        <v>2.3688524590163933</v>
      </c>
      <c r="Y224">
        <v>2.4545454545454546</v>
      </c>
      <c r="Z224">
        <v>2.4029850746268657</v>
      </c>
      <c r="AA224">
        <v>2.0084329931972796E-2</v>
      </c>
      <c r="AB224">
        <v>2.0366046798029561E-2</v>
      </c>
      <c r="AC224">
        <v>1.9970116120218588E-2</v>
      </c>
      <c r="AD224">
        <v>2.2648787878787872E-2</v>
      </c>
      <c r="AE224">
        <v>1.8778264925373128E-2</v>
      </c>
      <c r="AF224">
        <v>91.985490761101758</v>
      </c>
      <c r="AG224">
        <v>88.676214517447519</v>
      </c>
      <c r="AH224">
        <v>91.707110515584475</v>
      </c>
      <c r="AI224">
        <v>90.658490910293594</v>
      </c>
      <c r="AJ224">
        <v>96.161911655782788</v>
      </c>
      <c r="AK224">
        <v>2.9877999999981291E-2</v>
      </c>
      <c r="AL224">
        <v>3.2868620689652059E-2</v>
      </c>
      <c r="AM224">
        <v>2.9186065573777922E-2</v>
      </c>
      <c r="AN224">
        <v>3.5024545454479902E-2</v>
      </c>
      <c r="AO224">
        <v>2.7216417910481207E-2</v>
      </c>
      <c r="AP224">
        <v>0.89588801399825035</v>
      </c>
      <c r="AQ224">
        <v>0.98120873539867959</v>
      </c>
      <c r="AR224">
        <v>139.71751388125551</v>
      </c>
      <c r="AS224">
        <v>130.63535465376614</v>
      </c>
      <c r="AT224">
        <v>146.17859331575136</v>
      </c>
      <c r="AU224">
        <v>129.39904385498286</v>
      </c>
      <c r="AV224">
        <v>145.67504406760972</v>
      </c>
      <c r="AW224">
        <v>3.9577834546841571E-2</v>
      </c>
      <c r="AX224">
        <v>4.127833245102084E-2</v>
      </c>
      <c r="AY224">
        <v>3.4888262689057745E-2</v>
      </c>
      <c r="AZ224">
        <v>4.6090999947316587E-2</v>
      </c>
      <c r="BA224">
        <v>3.7765474374941932E-2</v>
      </c>
    </row>
    <row r="225" spans="1:53" x14ac:dyDescent="0.3">
      <c r="A225">
        <v>19</v>
      </c>
      <c r="B225" t="s">
        <v>158</v>
      </c>
      <c r="C225" t="s">
        <v>9</v>
      </c>
      <c r="D225">
        <v>1</v>
      </c>
      <c r="E225">
        <v>5</v>
      </c>
      <c r="F225" t="s">
        <v>113</v>
      </c>
      <c r="G225" t="s">
        <v>72</v>
      </c>
      <c r="H225" t="s">
        <v>72</v>
      </c>
      <c r="I225">
        <v>1037</v>
      </c>
      <c r="J225">
        <v>0.46553594784853219</v>
      </c>
      <c r="K225">
        <v>0.59055555555555539</v>
      </c>
      <c r="L225">
        <v>0.18386473429951691</v>
      </c>
      <c r="M225">
        <v>0.5163444165036789</v>
      </c>
      <c r="N225">
        <v>0.67722222222222228</v>
      </c>
      <c r="O225">
        <v>6612</v>
      </c>
      <c r="P225">
        <v>3144</v>
      </c>
      <c r="Q225">
        <v>35.46131288066772</v>
      </c>
      <c r="R225">
        <v>36.771300448430495</v>
      </c>
      <c r="S225">
        <v>39.180962921970114</v>
      </c>
      <c r="T225">
        <v>35.210210210210207</v>
      </c>
      <c r="U225">
        <v>30.879911455451026</v>
      </c>
      <c r="V225">
        <v>2.5897858319604614</v>
      </c>
      <c r="W225">
        <v>2.5804195804195804</v>
      </c>
      <c r="X225">
        <v>2.6222222222222222</v>
      </c>
      <c r="Y225">
        <v>2.5628415300546448</v>
      </c>
      <c r="Z225">
        <v>2.619718309859155</v>
      </c>
      <c r="AA225">
        <v>1.7777116395411314E-2</v>
      </c>
      <c r="AB225">
        <v>1.7056710853249325E-2</v>
      </c>
      <c r="AC225">
        <v>1.6871799382716039E-2</v>
      </c>
      <c r="AD225">
        <v>1.7861707650273215E-2</v>
      </c>
      <c r="AE225">
        <v>1.8838282472613446E-2</v>
      </c>
      <c r="AF225">
        <v>123.52039472055395</v>
      </c>
      <c r="AG225">
        <v>136.99453417425008</v>
      </c>
      <c r="AH225">
        <v>124.9632909987768</v>
      </c>
      <c r="AI225">
        <v>130.33212192094999</v>
      </c>
      <c r="AJ225">
        <v>120.52561717161331</v>
      </c>
      <c r="AK225">
        <v>3.0105271828682882E-2</v>
      </c>
      <c r="AL225">
        <v>2.8593356643366215E-2</v>
      </c>
      <c r="AM225">
        <v>2.930574074073404E-2</v>
      </c>
      <c r="AN225">
        <v>3.0299726775912781E-2</v>
      </c>
      <c r="AO225">
        <v>3.2987793427216014E-2</v>
      </c>
      <c r="AP225">
        <v>1.146754468485419</v>
      </c>
      <c r="AQ225">
        <v>0.83978295787385104</v>
      </c>
      <c r="AR225">
        <v>162.84412391258724</v>
      </c>
      <c r="AS225">
        <v>164.78375124639931</v>
      </c>
      <c r="AT225">
        <v>169.80969971019428</v>
      </c>
      <c r="AU225">
        <v>167.96235948917308</v>
      </c>
      <c r="AV225">
        <v>154.73455554447776</v>
      </c>
      <c r="AW225">
        <v>6.8250603510459112E-2</v>
      </c>
      <c r="AX225">
        <v>8.2364018984560791E-2</v>
      </c>
      <c r="AY225">
        <v>8.4432910422435989E-2</v>
      </c>
      <c r="AZ225">
        <v>5.5718184486592937E-2</v>
      </c>
      <c r="BA225">
        <v>5.9348209542534516E-2</v>
      </c>
    </row>
    <row r="226" spans="1:53" x14ac:dyDescent="0.3">
      <c r="A226">
        <v>19</v>
      </c>
      <c r="B226" t="s">
        <v>158</v>
      </c>
      <c r="C226" t="s">
        <v>9</v>
      </c>
      <c r="D226">
        <v>1</v>
      </c>
      <c r="E226">
        <v>6</v>
      </c>
      <c r="F226" t="s">
        <v>95</v>
      </c>
      <c r="G226" t="s">
        <v>72</v>
      </c>
      <c r="H226" t="s">
        <v>72</v>
      </c>
      <c r="I226">
        <v>1037</v>
      </c>
      <c r="J226">
        <v>0.2190132320862658</v>
      </c>
      <c r="K226">
        <v>0.22361111111111109</v>
      </c>
      <c r="L226">
        <v>0.14585576923076923</v>
      </c>
      <c r="M226">
        <v>0.245</v>
      </c>
      <c r="N226">
        <v>0.30415886392009989</v>
      </c>
      <c r="O226">
        <v>3071</v>
      </c>
      <c r="P226">
        <v>471</v>
      </c>
      <c r="Q226">
        <v>11.933113757284012</v>
      </c>
      <c r="R226">
        <v>12.703101920236337</v>
      </c>
      <c r="S226">
        <v>11.934156378600823</v>
      </c>
      <c r="T226">
        <v>9.7372488408037103</v>
      </c>
      <c r="U226">
        <v>11.085180863477246</v>
      </c>
      <c r="V226">
        <v>2.2322274881516586</v>
      </c>
      <c r="W226">
        <v>2.15</v>
      </c>
      <c r="X226">
        <v>2.2307692307692308</v>
      </c>
      <c r="Y226">
        <v>2.25</v>
      </c>
      <c r="Z226">
        <v>2.3170731707317072</v>
      </c>
      <c r="AA226">
        <v>2.1631729857819908E-2</v>
      </c>
      <c r="AB226">
        <v>2.0006874999999997E-2</v>
      </c>
      <c r="AC226">
        <v>1.8380128205128198E-2</v>
      </c>
      <c r="AD226">
        <v>2.3786428571428569E-2</v>
      </c>
      <c r="AE226">
        <v>2.1469512195121949E-2</v>
      </c>
      <c r="AF226">
        <v>113.37194088078651</v>
      </c>
      <c r="AG226">
        <v>108.52723897276321</v>
      </c>
      <c r="AH226">
        <v>118.81404673620042</v>
      </c>
      <c r="AI226">
        <v>106.92925897867836</v>
      </c>
      <c r="AJ226">
        <v>132.74275561400373</v>
      </c>
      <c r="AK226">
        <v>2.6839336492914367E-2</v>
      </c>
      <c r="AL226">
        <v>2.3463749999955041E-2</v>
      </c>
      <c r="AM226">
        <v>2.265512820512856E-2</v>
      </c>
      <c r="AN226">
        <v>2.975178571422735E-2</v>
      </c>
      <c r="AO226">
        <v>2.8015853658472201E-2</v>
      </c>
      <c r="AP226">
        <v>1.3602135529346082</v>
      </c>
      <c r="AQ226">
        <v>0.87263574936908084</v>
      </c>
      <c r="AR226">
        <v>156.02894532664038</v>
      </c>
      <c r="AS226">
        <v>162.51155186347734</v>
      </c>
      <c r="AT226">
        <v>168.81986025621927</v>
      </c>
      <c r="AU226">
        <v>109.08117047250794</v>
      </c>
      <c r="AV226">
        <v>193.79680520330263</v>
      </c>
      <c r="AW226">
        <v>1.2172145356021668E-2</v>
      </c>
      <c r="AX226">
        <v>1.2956567787054013E-2</v>
      </c>
      <c r="AY226">
        <v>1.1401898337136914E-2</v>
      </c>
      <c r="AZ226">
        <v>8.6853519399214332E-3</v>
      </c>
      <c r="BA226">
        <v>1.1594266669066584E-2</v>
      </c>
    </row>
    <row r="227" spans="1:53" x14ac:dyDescent="0.3">
      <c r="A227">
        <v>19</v>
      </c>
      <c r="B227" t="s">
        <v>158</v>
      </c>
      <c r="C227" t="s">
        <v>9</v>
      </c>
      <c r="D227">
        <v>1</v>
      </c>
      <c r="E227">
        <v>7</v>
      </c>
      <c r="F227" t="s">
        <v>138</v>
      </c>
      <c r="G227" t="s">
        <v>72</v>
      </c>
      <c r="H227" t="s">
        <v>72</v>
      </c>
      <c r="I227">
        <v>1037</v>
      </c>
      <c r="J227">
        <v>9.0277777777777748E-2</v>
      </c>
      <c r="K227">
        <v>0.10722222222222222</v>
      </c>
      <c r="L227">
        <v>4.2083333333333334E-2</v>
      </c>
      <c r="M227">
        <v>9.4583333333333353E-2</v>
      </c>
      <c r="N227">
        <v>0.14416666666666667</v>
      </c>
      <c r="O227">
        <v>1337</v>
      </c>
      <c r="P227">
        <v>147</v>
      </c>
      <c r="Q227">
        <v>8.3570210346787945</v>
      </c>
      <c r="R227">
        <v>8.3573487031700289</v>
      </c>
      <c r="S227">
        <v>6.0606060606060606</v>
      </c>
      <c r="T227">
        <v>6.1475409836065573</v>
      </c>
      <c r="U227">
        <v>10.95890410958904</v>
      </c>
      <c r="V227">
        <v>2.1617647058823528</v>
      </c>
      <c r="W227">
        <v>2.2307692307692308</v>
      </c>
      <c r="X227">
        <v>2</v>
      </c>
      <c r="Y227">
        <v>2.1428571428571428</v>
      </c>
      <c r="Z227">
        <v>2.2222222222222223</v>
      </c>
      <c r="AA227">
        <v>2.1301838235294121E-2</v>
      </c>
      <c r="AB227">
        <v>2.3001923076923076E-2</v>
      </c>
      <c r="AC227">
        <v>1.7375000000000002E-2</v>
      </c>
      <c r="AD227">
        <v>1.6332142857142858E-2</v>
      </c>
      <c r="AE227">
        <v>1.7563888888888889E-2</v>
      </c>
      <c r="AF227">
        <v>79.23002999338776</v>
      </c>
      <c r="AG227">
        <v>78.797656706568375</v>
      </c>
      <c r="AH227">
        <v>97.67364615094607</v>
      </c>
      <c r="AI227">
        <v>74.903597279641261</v>
      </c>
      <c r="AJ227">
        <v>90.842158567175446</v>
      </c>
      <c r="AK227">
        <v>2.5472794117626041E-2</v>
      </c>
      <c r="AL227">
        <v>2.8903846153761847E-2</v>
      </c>
      <c r="AM227">
        <v>1.7375000000174622E-2</v>
      </c>
      <c r="AN227">
        <v>1.8064285713860175E-2</v>
      </c>
      <c r="AO227">
        <v>2.3074999999961519E-2</v>
      </c>
      <c r="AP227">
        <v>1.3445595854922281</v>
      </c>
      <c r="AQ227">
        <v>1.3112895606991024</v>
      </c>
      <c r="AR227">
        <v>143.79949496468001</v>
      </c>
      <c r="AS227">
        <v>140.18505835162594</v>
      </c>
      <c r="AT227">
        <v>195.34729228785088</v>
      </c>
      <c r="AU227">
        <v>142.74307557352907</v>
      </c>
      <c r="AV227">
        <v>151.14343121433296</v>
      </c>
      <c r="AW227">
        <v>3.8341767281666358E-3</v>
      </c>
      <c r="AX227">
        <v>4.1276523480364702E-3</v>
      </c>
      <c r="AY227">
        <v>5.3252466268157153E-3</v>
      </c>
      <c r="AZ227">
        <v>2.4178251186400875E-3</v>
      </c>
      <c r="BA227">
        <v>5.041012205004693E-3</v>
      </c>
    </row>
    <row r="228" spans="1:53" x14ac:dyDescent="0.3">
      <c r="A228">
        <v>19</v>
      </c>
      <c r="B228" t="s">
        <v>158</v>
      </c>
      <c r="C228" t="s">
        <v>9</v>
      </c>
      <c r="D228">
        <v>1</v>
      </c>
      <c r="E228">
        <v>8</v>
      </c>
      <c r="F228" t="s">
        <v>159</v>
      </c>
      <c r="G228" t="s">
        <v>72</v>
      </c>
      <c r="H228" t="s">
        <v>72</v>
      </c>
      <c r="I228">
        <v>1037</v>
      </c>
      <c r="J228">
        <v>0.13202837988778068</v>
      </c>
      <c r="K228">
        <v>0.1661111111111111</v>
      </c>
      <c r="L228">
        <v>8.3937564901349959E-2</v>
      </c>
      <c r="M228">
        <v>0.11888888888888889</v>
      </c>
      <c r="N228">
        <v>0.18632352941176469</v>
      </c>
      <c r="O228">
        <v>1832</v>
      </c>
      <c r="P228">
        <v>440</v>
      </c>
      <c r="Q228">
        <v>18.448637316561843</v>
      </c>
      <c r="R228">
        <v>15.753424657534246</v>
      </c>
      <c r="S228">
        <v>17.926186291739896</v>
      </c>
      <c r="T228">
        <v>16.237113402061855</v>
      </c>
      <c r="U228">
        <v>16.949152542372879</v>
      </c>
      <c r="V228">
        <v>2.3036649214659688</v>
      </c>
      <c r="W228">
        <v>2.225806451612903</v>
      </c>
      <c r="X228">
        <v>2.3181818181818183</v>
      </c>
      <c r="Y228">
        <v>2.3333333333333335</v>
      </c>
      <c r="Z228">
        <v>2.2580645161290325</v>
      </c>
      <c r="AA228">
        <v>1.8689746945898783E-2</v>
      </c>
      <c r="AB228">
        <v>1.9122311827956991E-2</v>
      </c>
      <c r="AC228">
        <v>1.993257575757576E-2</v>
      </c>
      <c r="AD228">
        <v>2.2244444444444449E-2</v>
      </c>
      <c r="AE228">
        <v>1.8024596774193546E-2</v>
      </c>
      <c r="AF228">
        <v>104.20354720872061</v>
      </c>
      <c r="AG228">
        <v>108.63546614226728</v>
      </c>
      <c r="AH228">
        <v>71.428824577910646</v>
      </c>
      <c r="AI228">
        <v>82.402257611158646</v>
      </c>
      <c r="AJ228">
        <v>95.892584507252124</v>
      </c>
      <c r="AK228">
        <v>2.5581937172826284E-2</v>
      </c>
      <c r="AL228">
        <v>2.3504838709721945E-2</v>
      </c>
      <c r="AM228">
        <v>2.5567045454491479E-2</v>
      </c>
      <c r="AN228">
        <v>3.2105555555433429E-2</v>
      </c>
      <c r="AO228">
        <v>2.5366129032444142E-2</v>
      </c>
      <c r="AP228">
        <v>1.1216801101711589</v>
      </c>
      <c r="AQ228">
        <v>1.0759027266028001</v>
      </c>
      <c r="AR228">
        <v>162.59320650223702</v>
      </c>
      <c r="AS228">
        <v>160.10762866161519</v>
      </c>
      <c r="AT228">
        <v>116.17883824427837</v>
      </c>
      <c r="AU228">
        <v>141.58471656829889</v>
      </c>
      <c r="AV228">
        <v>167.75148448699983</v>
      </c>
      <c r="AW228">
        <v>1.0916130821094987E-2</v>
      </c>
      <c r="AX228">
        <v>9.8923511160470753E-3</v>
      </c>
      <c r="AY228">
        <v>1.3809447947231837E-2</v>
      </c>
      <c r="AZ228">
        <v>7.7461527226306707E-3</v>
      </c>
      <c r="BA228">
        <v>8.7587704782702558E-3</v>
      </c>
    </row>
    <row r="229" spans="1:53" x14ac:dyDescent="0.3">
      <c r="A229">
        <v>19</v>
      </c>
      <c r="B229" t="s">
        <v>158</v>
      </c>
      <c r="C229" t="s">
        <v>9</v>
      </c>
      <c r="D229">
        <v>1</v>
      </c>
      <c r="E229">
        <v>9</v>
      </c>
      <c r="F229" t="s">
        <v>115</v>
      </c>
      <c r="G229" t="s">
        <v>72</v>
      </c>
      <c r="H229" t="s">
        <v>10</v>
      </c>
      <c r="I229">
        <v>1037</v>
      </c>
      <c r="J229">
        <v>0.6062690985485103</v>
      </c>
      <c r="K229">
        <v>0.70444444444444443</v>
      </c>
      <c r="L229">
        <v>0.39971962269756384</v>
      </c>
      <c r="M229">
        <v>0.62388888888888905</v>
      </c>
      <c r="N229">
        <v>0.7877777777777778</v>
      </c>
      <c r="O229">
        <v>8427</v>
      </c>
      <c r="P229">
        <v>1907</v>
      </c>
      <c r="Q229">
        <v>17.121565810738016</v>
      </c>
      <c r="R229">
        <v>14.76758535582065</v>
      </c>
      <c r="S229">
        <v>17.391304347826086</v>
      </c>
      <c r="T229">
        <v>14.797507788161992</v>
      </c>
      <c r="U229">
        <v>17.633828160143949</v>
      </c>
      <c r="V229">
        <v>2.3143203883495147</v>
      </c>
      <c r="W229">
        <v>2.331168831168831</v>
      </c>
      <c r="X229">
        <v>2.4203821656050954</v>
      </c>
      <c r="Y229">
        <v>2.2983870967741935</v>
      </c>
      <c r="Z229">
        <v>2.2923976608187133</v>
      </c>
      <c r="AA229">
        <v>2.0073540655339801E-2</v>
      </c>
      <c r="AB229">
        <v>2.2357251082251076E-2</v>
      </c>
      <c r="AC229">
        <v>1.7832961783439488E-2</v>
      </c>
      <c r="AD229">
        <v>1.990268817204301E-2</v>
      </c>
      <c r="AE229">
        <v>1.9824692982456146E-2</v>
      </c>
      <c r="AF229">
        <v>131.12059200009597</v>
      </c>
      <c r="AG229">
        <v>123.58870314280672</v>
      </c>
      <c r="AH229">
        <v>157.63390100485145</v>
      </c>
      <c r="AI229">
        <v>124.77950048115491</v>
      </c>
      <c r="AJ229">
        <v>133.34243092291911</v>
      </c>
      <c r="AK229">
        <v>2.6550364077697251E-2</v>
      </c>
      <c r="AL229">
        <v>2.9362662337664186E-2</v>
      </c>
      <c r="AM229">
        <v>2.6363057324818379E-2</v>
      </c>
      <c r="AN229">
        <v>2.485766129034199E-2</v>
      </c>
      <c r="AO229">
        <v>2.5817836257284021E-2</v>
      </c>
      <c r="AP229">
        <v>1.1182965299684544</v>
      </c>
      <c r="AQ229">
        <v>1.1940901464431739</v>
      </c>
      <c r="AR229">
        <v>174.55869084788932</v>
      </c>
      <c r="AS229">
        <v>152.73857687072427</v>
      </c>
      <c r="AT229">
        <v>193.88921437022097</v>
      </c>
      <c r="AU229">
        <v>174.99651039206771</v>
      </c>
      <c r="AV229">
        <v>187.50068922892251</v>
      </c>
      <c r="AW229">
        <v>4.6440319106311516E-2</v>
      </c>
      <c r="AX229">
        <v>4.4868513404177031E-2</v>
      </c>
      <c r="AY229">
        <v>4.5961758879811812E-2</v>
      </c>
      <c r="AZ229">
        <v>3.4480748362376482E-2</v>
      </c>
      <c r="BA229">
        <v>4.7777873457703714E-2</v>
      </c>
    </row>
    <row r="230" spans="1:53" x14ac:dyDescent="0.3">
      <c r="A230">
        <v>19</v>
      </c>
      <c r="B230" t="s">
        <v>158</v>
      </c>
      <c r="C230" t="s">
        <v>9</v>
      </c>
      <c r="D230">
        <v>1</v>
      </c>
      <c r="E230">
        <v>10</v>
      </c>
      <c r="F230" t="s">
        <v>144</v>
      </c>
      <c r="G230" t="s">
        <v>72</v>
      </c>
      <c r="H230" t="s">
        <v>72</v>
      </c>
      <c r="I230">
        <v>1037</v>
      </c>
      <c r="J230">
        <v>0.18600108225108231</v>
      </c>
      <c r="K230">
        <v>0.22472222222222227</v>
      </c>
      <c r="L230">
        <v>9.1003787878787865E-2</v>
      </c>
      <c r="M230">
        <v>0.19138888888888886</v>
      </c>
      <c r="N230">
        <v>0.28777777777777774</v>
      </c>
      <c r="O230">
        <v>2567</v>
      </c>
      <c r="P230">
        <v>687</v>
      </c>
      <c r="Q230">
        <v>20.717732207478889</v>
      </c>
      <c r="R230">
        <v>17.627118644067796</v>
      </c>
      <c r="S230">
        <v>18.585298196948681</v>
      </c>
      <c r="T230">
        <v>19.461697722567287</v>
      </c>
      <c r="U230">
        <v>23.076923076923077</v>
      </c>
      <c r="V230">
        <v>2.1948881789137382</v>
      </c>
      <c r="W230">
        <v>2.1224489795918369</v>
      </c>
      <c r="X230">
        <v>2.2711864406779663</v>
      </c>
      <c r="Y230">
        <v>2.088888888888889</v>
      </c>
      <c r="Z230">
        <v>2.2173913043478262</v>
      </c>
      <c r="AA230">
        <v>1.9226837060702891E-2</v>
      </c>
      <c r="AB230">
        <v>1.9065136054421776E-2</v>
      </c>
      <c r="AC230">
        <v>2.0676977401129951E-2</v>
      </c>
      <c r="AD230">
        <v>1.7591666666666669E-2</v>
      </c>
      <c r="AE230">
        <v>1.9299396135265701E-2</v>
      </c>
      <c r="AF230">
        <v>96.43682794439529</v>
      </c>
      <c r="AG230">
        <v>93.820892125912977</v>
      </c>
      <c r="AH230">
        <v>99.148005750278344</v>
      </c>
      <c r="AI230">
        <v>88.690626666734886</v>
      </c>
      <c r="AJ230">
        <v>94.153387115502397</v>
      </c>
      <c r="AK230">
        <v>2.3944568690177321E-2</v>
      </c>
      <c r="AL230">
        <v>2.2131632653093786E-2</v>
      </c>
      <c r="AM230">
        <v>2.6011016949153493E-2</v>
      </c>
      <c r="AN230">
        <v>1.9968888888918932E-2</v>
      </c>
      <c r="AO230">
        <v>2.3893478260963118E-2</v>
      </c>
      <c r="AP230">
        <v>1.2805933250927066</v>
      </c>
      <c r="AQ230">
        <v>1.3091715976331362</v>
      </c>
      <c r="AR230">
        <v>163.16927964665487</v>
      </c>
      <c r="AS230">
        <v>175.12205868361534</v>
      </c>
      <c r="AT230">
        <v>148.59908207136627</v>
      </c>
      <c r="AU230">
        <v>165.71767324728495</v>
      </c>
      <c r="AV230">
        <v>151.86081524014054</v>
      </c>
      <c r="AW230">
        <v>1.803254375804866E-2</v>
      </c>
      <c r="AX230">
        <v>1.6099482712120829E-2</v>
      </c>
      <c r="AY230">
        <v>1.7938053849764025E-2</v>
      </c>
      <c r="AZ230">
        <v>1.3220145968919699E-2</v>
      </c>
      <c r="BA230">
        <v>1.9550773933678479E-2</v>
      </c>
    </row>
    <row r="231" spans="1:53" x14ac:dyDescent="0.3">
      <c r="A231">
        <v>19</v>
      </c>
      <c r="B231" t="s">
        <v>158</v>
      </c>
      <c r="C231" t="s">
        <v>9</v>
      </c>
      <c r="D231">
        <v>1</v>
      </c>
      <c r="E231">
        <v>11</v>
      </c>
      <c r="F231" t="s">
        <v>96</v>
      </c>
      <c r="G231" t="s">
        <v>72</v>
      </c>
      <c r="H231" t="s">
        <v>72</v>
      </c>
      <c r="I231">
        <v>1037</v>
      </c>
      <c r="J231">
        <v>1.4728889574477815</v>
      </c>
      <c r="K231">
        <v>1.6322296494355315</v>
      </c>
      <c r="L231">
        <v>1.2059372571872571</v>
      </c>
      <c r="M231">
        <v>1.4686111111111109</v>
      </c>
      <c r="N231">
        <v>1.6966666666666665</v>
      </c>
      <c r="O231">
        <v>20327</v>
      </c>
      <c r="P231">
        <v>9733</v>
      </c>
      <c r="Q231">
        <v>35.829191974967792</v>
      </c>
      <c r="R231">
        <v>34.032773780975219</v>
      </c>
      <c r="S231">
        <v>34.391723153763827</v>
      </c>
      <c r="T231">
        <v>31.000613873542051</v>
      </c>
      <c r="U231">
        <v>36.354925258719817</v>
      </c>
      <c r="V231">
        <v>2.6355266720823178</v>
      </c>
      <c r="W231">
        <v>2.6444099378881987</v>
      </c>
      <c r="X231">
        <v>2.5844504021447721</v>
      </c>
      <c r="Y231">
        <v>2.5765306122448979</v>
      </c>
      <c r="Z231">
        <v>2.5950752393980849</v>
      </c>
      <c r="AA231">
        <v>2.2254512394554081E-2</v>
      </c>
      <c r="AB231">
        <v>2.3238179563492067E-2</v>
      </c>
      <c r="AC231">
        <v>2.3952049059631181E-2</v>
      </c>
      <c r="AD231">
        <v>2.2174319727891162E-2</v>
      </c>
      <c r="AE231">
        <v>2.1314852941176462E-2</v>
      </c>
      <c r="AF231">
        <v>129.19442177088169</v>
      </c>
      <c r="AG231">
        <v>129.1717719668608</v>
      </c>
      <c r="AH231">
        <v>111.27130274348774</v>
      </c>
      <c r="AI231">
        <v>123.58088096646168</v>
      </c>
      <c r="AJ231">
        <v>131.80675594155207</v>
      </c>
      <c r="AK231">
        <v>3.9511332250214179E-2</v>
      </c>
      <c r="AL231">
        <v>4.0778183229810298E-2</v>
      </c>
      <c r="AM231">
        <v>4.2030630026848891E-2</v>
      </c>
      <c r="AN231">
        <v>3.8770663265250999E-2</v>
      </c>
      <c r="AO231">
        <v>3.607346101231839E-2</v>
      </c>
      <c r="AP231">
        <v>1.0394779112445476</v>
      </c>
      <c r="AQ231">
        <v>1.0682328009080091</v>
      </c>
      <c r="AR231">
        <v>145.48543883418333</v>
      </c>
      <c r="AS231">
        <v>137.3125627415746</v>
      </c>
      <c r="AT231">
        <v>134.40442096265039</v>
      </c>
      <c r="AU231">
        <v>149.6749280091347</v>
      </c>
      <c r="AV231">
        <v>152.5695163040175</v>
      </c>
      <c r="AW231">
        <v>0.20735345537380256</v>
      </c>
      <c r="AX231">
        <v>0.17937315904891282</v>
      </c>
      <c r="AY231">
        <v>0.20892766392153642</v>
      </c>
      <c r="AZ231">
        <v>0.16345591846151619</v>
      </c>
      <c r="BA231">
        <v>0.20328747550730056</v>
      </c>
    </row>
    <row r="232" spans="1:53" x14ac:dyDescent="0.3">
      <c r="A232">
        <v>19</v>
      </c>
      <c r="B232" t="s">
        <v>158</v>
      </c>
      <c r="C232" t="s">
        <v>9</v>
      </c>
      <c r="D232">
        <v>1</v>
      </c>
      <c r="E232">
        <v>12</v>
      </c>
      <c r="F232" t="s">
        <v>97</v>
      </c>
      <c r="G232" t="s">
        <v>72</v>
      </c>
      <c r="H232" t="s">
        <v>10</v>
      </c>
      <c r="I232">
        <v>1037</v>
      </c>
      <c r="J232">
        <v>1.5493110290093046</v>
      </c>
      <c r="K232">
        <v>1.6280555555555554</v>
      </c>
      <c r="L232">
        <v>1.5559219348659006</v>
      </c>
      <c r="M232">
        <v>1.1716666666666666</v>
      </c>
      <c r="N232">
        <v>2.1338888888888889</v>
      </c>
      <c r="O232">
        <v>21017</v>
      </c>
      <c r="P232">
        <v>10586</v>
      </c>
      <c r="Q232">
        <v>34.783465860550699</v>
      </c>
      <c r="R232">
        <v>30.724760293288213</v>
      </c>
      <c r="S232">
        <v>31.732269810993586</v>
      </c>
      <c r="T232">
        <v>28.691620879120876</v>
      </c>
      <c r="U232">
        <v>34.024016953143395</v>
      </c>
      <c r="V232">
        <v>2.6739075524122251</v>
      </c>
      <c r="W232">
        <v>2.597139451728248</v>
      </c>
      <c r="X232">
        <v>2.6142857142857143</v>
      </c>
      <c r="Y232">
        <v>2.5203619909502262</v>
      </c>
      <c r="Z232">
        <v>2.5942549371633752</v>
      </c>
      <c r="AA232">
        <v>2.2464822352018618E-2</v>
      </c>
      <c r="AB232">
        <v>2.412326371582332E-2</v>
      </c>
      <c r="AC232">
        <v>2.2135660317460316E-2</v>
      </c>
      <c r="AD232">
        <v>2.2099363283775063E-2</v>
      </c>
      <c r="AE232">
        <v>2.1136954667863545E-2</v>
      </c>
      <c r="AF232">
        <v>144.47054464639854</v>
      </c>
      <c r="AG232">
        <v>130.31554589049313</v>
      </c>
      <c r="AH232">
        <v>146.66239797574215</v>
      </c>
      <c r="AI232">
        <v>137.20439596263856</v>
      </c>
      <c r="AJ232">
        <v>142.58369248710207</v>
      </c>
      <c r="AK232">
        <v>4.0194405152793058E-2</v>
      </c>
      <c r="AL232">
        <v>4.0122586412390693E-2</v>
      </c>
      <c r="AM232">
        <v>3.912957142854144E-2</v>
      </c>
      <c r="AN232">
        <v>3.4312820512824173E-2</v>
      </c>
      <c r="AO232">
        <v>3.5328366247668719E-2</v>
      </c>
      <c r="AP232">
        <v>1.3106978331342776</v>
      </c>
      <c r="AQ232">
        <v>1.1073810382363145</v>
      </c>
      <c r="AR232">
        <v>145.05262038053618</v>
      </c>
      <c r="AS232">
        <v>132.30303637139988</v>
      </c>
      <c r="AT232">
        <v>152.5228526681212</v>
      </c>
      <c r="AU232">
        <v>146.96310787035915</v>
      </c>
      <c r="AV232">
        <v>154.18437126474802</v>
      </c>
      <c r="AW232">
        <v>0.2222202863468081</v>
      </c>
      <c r="AX232">
        <v>0.23353043645460775</v>
      </c>
      <c r="AY232">
        <v>0.19628306609066748</v>
      </c>
      <c r="AZ232">
        <v>0.18467662294644926</v>
      </c>
      <c r="BA232">
        <v>0.15530367919713631</v>
      </c>
    </row>
    <row r="233" spans="1:53" x14ac:dyDescent="0.3">
      <c r="A233">
        <v>19</v>
      </c>
      <c r="B233" t="s">
        <v>158</v>
      </c>
      <c r="C233" t="s">
        <v>9</v>
      </c>
      <c r="D233">
        <v>1</v>
      </c>
      <c r="E233">
        <v>13</v>
      </c>
      <c r="F233" t="s">
        <v>123</v>
      </c>
      <c r="G233" t="s">
        <v>72</v>
      </c>
      <c r="H233" t="s">
        <v>10</v>
      </c>
      <c r="I233">
        <v>1037</v>
      </c>
      <c r="J233">
        <v>0.7388095238095238</v>
      </c>
      <c r="K233">
        <v>0.79333333333333333</v>
      </c>
      <c r="L233">
        <v>0.54944444444444451</v>
      </c>
      <c r="M233">
        <v>0.75972222222222208</v>
      </c>
      <c r="N233">
        <v>0.96666666666666667</v>
      </c>
      <c r="O233">
        <v>9861</v>
      </c>
      <c r="P233">
        <v>2465</v>
      </c>
      <c r="Q233">
        <v>19.036219013051202</v>
      </c>
      <c r="R233">
        <v>20.988654781199351</v>
      </c>
      <c r="S233">
        <v>17.104731095835017</v>
      </c>
      <c r="T233">
        <v>16.732026143790847</v>
      </c>
      <c r="U233">
        <v>18.107908351810792</v>
      </c>
      <c r="V233">
        <v>2.4119373776908022</v>
      </c>
      <c r="W233">
        <v>2.4093023255813955</v>
      </c>
      <c r="X233">
        <v>2.35</v>
      </c>
      <c r="Y233">
        <v>2.4615384615384617</v>
      </c>
      <c r="Z233">
        <v>2.4623115577889445</v>
      </c>
      <c r="AA233">
        <v>2.3718550810735206E-2</v>
      </c>
      <c r="AB233">
        <v>2.4248306201550371E-2</v>
      </c>
      <c r="AC233">
        <v>2.3660740740740736E-2</v>
      </c>
      <c r="AD233">
        <v>2.3147970085470093E-2</v>
      </c>
      <c r="AE233">
        <v>2.4501850921273008E-2</v>
      </c>
      <c r="AF233">
        <v>97.043246122656527</v>
      </c>
      <c r="AG233">
        <v>91.868499782783729</v>
      </c>
      <c r="AH233">
        <v>92.384960068762851</v>
      </c>
      <c r="AI233">
        <v>95.088872021069704</v>
      </c>
      <c r="AJ233">
        <v>99.904179773133237</v>
      </c>
      <c r="AK233">
        <v>3.6572847358116375E-2</v>
      </c>
      <c r="AL233">
        <v>3.6023023255804448E-2</v>
      </c>
      <c r="AM233">
        <v>3.4802222222222352E-2</v>
      </c>
      <c r="AN233">
        <v>3.6885897435841121E-2</v>
      </c>
      <c r="AO233">
        <v>3.973216080401782E-2</v>
      </c>
      <c r="AP233">
        <v>1.2184873949579833</v>
      </c>
      <c r="AQ233">
        <v>0.86274744811330184</v>
      </c>
      <c r="AR233">
        <v>132.05403391457602</v>
      </c>
      <c r="AS233">
        <v>122.17672459328853</v>
      </c>
      <c r="AT233">
        <v>131.68698141587308</v>
      </c>
      <c r="AU233">
        <v>131.52960873173515</v>
      </c>
      <c r="AV233">
        <v>130.77118613617267</v>
      </c>
      <c r="AW233">
        <v>5.7556907406992215E-2</v>
      </c>
      <c r="AX233">
        <v>6.2864529293138224E-2</v>
      </c>
      <c r="AY233">
        <v>5.0721610719978605E-2</v>
      </c>
      <c r="AZ233">
        <v>4.5800851000363262E-2</v>
      </c>
      <c r="BA233">
        <v>5.5382968495941078E-2</v>
      </c>
    </row>
    <row r="234" spans="1:53" hidden="1" x14ac:dyDescent="0.3">
      <c r="A234">
        <v>20</v>
      </c>
      <c r="B234" t="s">
        <v>160</v>
      </c>
      <c r="C234" t="s">
        <v>9</v>
      </c>
      <c r="D234">
        <v>22</v>
      </c>
      <c r="E234">
        <v>1</v>
      </c>
      <c r="F234" t="s">
        <v>84</v>
      </c>
      <c r="G234" t="s">
        <v>11</v>
      </c>
      <c r="H234" t="s">
        <v>10</v>
      </c>
      <c r="I234">
        <v>889</v>
      </c>
      <c r="J234">
        <v>10.018758865248227</v>
      </c>
      <c r="K234">
        <v>5.4377777777777787</v>
      </c>
      <c r="L234">
        <v>8.6680555555555561</v>
      </c>
      <c r="M234">
        <v>12.496250000000002</v>
      </c>
      <c r="N234">
        <v>13.786969696969697</v>
      </c>
      <c r="O234">
        <v>143275</v>
      </c>
      <c r="P234">
        <v>123360</v>
      </c>
      <c r="Q234">
        <v>76.667785360032809</v>
      </c>
      <c r="R234">
        <v>58.177766773953955</v>
      </c>
      <c r="S234">
        <v>56.755657259089752</v>
      </c>
      <c r="T234">
        <v>82.915162654737912</v>
      </c>
      <c r="U234">
        <v>82.065872272057845</v>
      </c>
      <c r="V234">
        <v>5.8447834738936795</v>
      </c>
      <c r="W234">
        <v>3.670415495157763</v>
      </c>
      <c r="X234">
        <v>3.5887459807073956</v>
      </c>
      <c r="Y234">
        <v>7.2915287244401172</v>
      </c>
      <c r="Z234">
        <v>6.5222557190991308</v>
      </c>
      <c r="AA234">
        <v>2.9495438326088513E-2</v>
      </c>
      <c r="AB234">
        <v>2.9970302455448777E-2</v>
      </c>
      <c r="AC234">
        <v>2.9941107557051323E-2</v>
      </c>
      <c r="AD234">
        <v>3.0824508871311971E-2</v>
      </c>
      <c r="AE234">
        <v>2.9627976653588892E-2</v>
      </c>
      <c r="AF234">
        <v>230.09295391565729</v>
      </c>
      <c r="AG234">
        <v>152.42198234540166</v>
      </c>
      <c r="AH234">
        <v>152.42420586040126</v>
      </c>
      <c r="AI234">
        <v>250.18816841451883</v>
      </c>
      <c r="AJ234">
        <v>253.47473786691199</v>
      </c>
      <c r="AK234">
        <v>0.15469021131431637</v>
      </c>
      <c r="AL234">
        <v>8.9784973445796001E-2</v>
      </c>
      <c r="AM234">
        <v>8.8079276527335479E-2</v>
      </c>
      <c r="AN234">
        <v>0.20589774099318944</v>
      </c>
      <c r="AO234">
        <v>0.1766589732221957</v>
      </c>
      <c r="AP234">
        <v>2.5354051343017421</v>
      </c>
      <c r="AQ234">
        <v>1.4106054051699788</v>
      </c>
      <c r="AR234">
        <v>88.997858077475996</v>
      </c>
      <c r="AS234">
        <v>100.35646088414222</v>
      </c>
      <c r="AT234">
        <v>102.82306555144629</v>
      </c>
      <c r="AU234">
        <v>76.358656424103856</v>
      </c>
      <c r="AV234">
        <v>82.123266766009323</v>
      </c>
      <c r="AW234">
        <v>1.2515080906713045</v>
      </c>
      <c r="AX234">
        <v>0.89027999890029141</v>
      </c>
      <c r="AY234">
        <v>0.86454760211606774</v>
      </c>
      <c r="AZ234">
        <v>1.427670024448328</v>
      </c>
      <c r="BA234">
        <v>1.5668616676351304</v>
      </c>
    </row>
    <row r="235" spans="1:53" hidden="1" x14ac:dyDescent="0.3">
      <c r="A235">
        <v>20</v>
      </c>
      <c r="B235" t="s">
        <v>160</v>
      </c>
      <c r="C235" t="s">
        <v>9</v>
      </c>
      <c r="D235">
        <v>22</v>
      </c>
      <c r="E235">
        <v>2</v>
      </c>
      <c r="F235" t="s">
        <v>134</v>
      </c>
      <c r="G235" t="s">
        <v>72</v>
      </c>
      <c r="H235" t="s">
        <v>72</v>
      </c>
      <c r="I235">
        <v>889</v>
      </c>
      <c r="J235">
        <v>2.0093354886765695</v>
      </c>
      <c r="K235">
        <v>2.0312132352941177</v>
      </c>
      <c r="L235">
        <v>2.4802777777777778</v>
      </c>
      <c r="M235">
        <v>2.201111111111111</v>
      </c>
      <c r="N235">
        <v>1.2625038616002473</v>
      </c>
      <c r="O235">
        <v>30422</v>
      </c>
      <c r="P235">
        <v>24985</v>
      </c>
      <c r="Q235">
        <v>69.617431524979807</v>
      </c>
      <c r="R235">
        <v>69.689484827099506</v>
      </c>
      <c r="S235">
        <v>71.310240963855421</v>
      </c>
      <c r="T235">
        <v>69.382486575795127</v>
      </c>
      <c r="U235">
        <v>70.469565217391306</v>
      </c>
      <c r="V235">
        <v>6.1920693928128872</v>
      </c>
      <c r="W235">
        <v>6.6647919010123733</v>
      </c>
      <c r="X235">
        <v>5.8038815117466802</v>
      </c>
      <c r="Y235">
        <v>6.4296650717703345</v>
      </c>
      <c r="Z235">
        <v>6.653530377668309</v>
      </c>
      <c r="AA235">
        <v>2.6920534941168847E-2</v>
      </c>
      <c r="AB235">
        <v>2.782683926048907E-2</v>
      </c>
      <c r="AC235">
        <v>2.6507780406903141E-2</v>
      </c>
      <c r="AD235">
        <v>2.7339039293994009E-2</v>
      </c>
      <c r="AE235">
        <v>2.6374295827877425E-2</v>
      </c>
      <c r="AF235">
        <v>74.8613025691768</v>
      </c>
      <c r="AG235">
        <v>75.046652852746647</v>
      </c>
      <c r="AH235">
        <v>73.897676001339732</v>
      </c>
      <c r="AI235">
        <v>73.674737280306914</v>
      </c>
      <c r="AJ235">
        <v>75.12748593490258</v>
      </c>
      <c r="AK235">
        <v>0.15813565055762169</v>
      </c>
      <c r="AL235">
        <v>0.17381681664791326</v>
      </c>
      <c r="AM235">
        <v>0.14459979570989651</v>
      </c>
      <c r="AN235">
        <v>0.16485095693780888</v>
      </c>
      <c r="AO235">
        <v>0.17825648604273392</v>
      </c>
      <c r="AP235">
        <v>0.62155161243690793</v>
      </c>
      <c r="AQ235">
        <v>1.0111936598789213</v>
      </c>
      <c r="AR235">
        <v>76.276592314091204</v>
      </c>
      <c r="AS235">
        <v>73.482357641219991</v>
      </c>
      <c r="AT235">
        <v>77.324256349790204</v>
      </c>
      <c r="AU235">
        <v>72.920184441210409</v>
      </c>
      <c r="AV235">
        <v>78.237477322724359</v>
      </c>
      <c r="AW235">
        <v>0.23951296418825602</v>
      </c>
      <c r="AX235">
        <v>0.24854369540050322</v>
      </c>
      <c r="AY235">
        <v>0.27478956213953343</v>
      </c>
      <c r="AZ235">
        <v>0.29121456650245509</v>
      </c>
      <c r="BA235">
        <v>0.16951322704195246</v>
      </c>
    </row>
    <row r="236" spans="1:53" hidden="1" x14ac:dyDescent="0.3">
      <c r="A236">
        <v>20</v>
      </c>
      <c r="B236" t="s">
        <v>160</v>
      </c>
      <c r="C236" t="s">
        <v>9</v>
      </c>
      <c r="D236">
        <v>22</v>
      </c>
      <c r="E236">
        <v>3</v>
      </c>
      <c r="F236" t="s">
        <v>112</v>
      </c>
      <c r="G236" t="s">
        <v>11</v>
      </c>
      <c r="H236" t="s">
        <v>72</v>
      </c>
      <c r="I236">
        <v>889</v>
      </c>
      <c r="J236">
        <v>2.3433479063441167</v>
      </c>
      <c r="K236">
        <v>2.6292237442922377</v>
      </c>
      <c r="L236">
        <v>2.9902777777777771</v>
      </c>
      <c r="M236">
        <v>2.0347222222222219</v>
      </c>
      <c r="N236">
        <v>1.6624242424242426</v>
      </c>
      <c r="O236">
        <v>33567</v>
      </c>
      <c r="P236">
        <v>9471</v>
      </c>
      <c r="Q236">
        <v>25.281618706956383</v>
      </c>
      <c r="R236">
        <v>21.076104157675154</v>
      </c>
      <c r="S236">
        <v>34.18496806369761</v>
      </c>
      <c r="T236">
        <v>26.912410446036517</v>
      </c>
      <c r="U236">
        <v>17.53094156352812</v>
      </c>
      <c r="V236">
        <v>2.5303232701041947</v>
      </c>
      <c r="W236">
        <v>2.4416666666666669</v>
      </c>
      <c r="X236">
        <v>2.7436797752808988</v>
      </c>
      <c r="Y236">
        <v>2.4671610169491527</v>
      </c>
      <c r="Z236">
        <v>2.3024691358024691</v>
      </c>
      <c r="AA236">
        <v>2.9073292140444844E-2</v>
      </c>
      <c r="AB236">
        <v>2.8582216567460315E-2</v>
      </c>
      <c r="AC236">
        <v>3.0540749050808769E-2</v>
      </c>
      <c r="AD236">
        <v>2.8785412757263928E-2</v>
      </c>
      <c r="AE236">
        <v>2.7857656893004124E-2</v>
      </c>
      <c r="AF236">
        <v>87.506867374754734</v>
      </c>
      <c r="AG236">
        <v>85.724240268122756</v>
      </c>
      <c r="AH236">
        <v>89.270209177180973</v>
      </c>
      <c r="AI236">
        <v>85.637215087287998</v>
      </c>
      <c r="AJ236">
        <v>82.619470295278873</v>
      </c>
      <c r="AK236">
        <v>5.0938658829814132E-2</v>
      </c>
      <c r="AL236">
        <v>4.6632916666671631E-2</v>
      </c>
      <c r="AM236">
        <v>6.1882935393248378E-2</v>
      </c>
      <c r="AN236">
        <v>4.7548252118643067E-2</v>
      </c>
      <c r="AO236">
        <v>4.0164300411583725E-2</v>
      </c>
      <c r="AP236">
        <v>0.63228709463513211</v>
      </c>
      <c r="AQ236">
        <v>0.83179231950910559</v>
      </c>
      <c r="AR236">
        <v>114.73320705560391</v>
      </c>
      <c r="AS236">
        <v>121.01446883687063</v>
      </c>
      <c r="AT236">
        <v>104.0687973413236</v>
      </c>
      <c r="AU236">
        <v>110.98792367600247</v>
      </c>
      <c r="AV236">
        <v>127.02408478327766</v>
      </c>
      <c r="AW236">
        <v>0.22209261182997153</v>
      </c>
      <c r="AX236">
        <v>0.16738410049395466</v>
      </c>
      <c r="AY236">
        <v>0.39639429284636074</v>
      </c>
      <c r="AZ236">
        <v>0.26342288176540207</v>
      </c>
      <c r="BA236">
        <v>0.13546745680058475</v>
      </c>
    </row>
    <row r="237" spans="1:53" hidden="1" x14ac:dyDescent="0.3">
      <c r="A237">
        <v>20</v>
      </c>
      <c r="B237" t="s">
        <v>160</v>
      </c>
      <c r="C237" t="s">
        <v>9</v>
      </c>
      <c r="D237">
        <v>22</v>
      </c>
      <c r="E237">
        <v>4</v>
      </c>
      <c r="F237" t="s">
        <v>143</v>
      </c>
      <c r="G237" t="s">
        <v>11</v>
      </c>
      <c r="H237" t="s">
        <v>72</v>
      </c>
      <c r="I237">
        <v>889</v>
      </c>
      <c r="J237">
        <v>2.5211347517730505</v>
      </c>
      <c r="K237">
        <v>4.535277777777778</v>
      </c>
      <c r="L237">
        <v>2.5077777777777781</v>
      </c>
      <c r="M237">
        <v>1.3797222222222221</v>
      </c>
      <c r="N237">
        <v>1.5836363636363635</v>
      </c>
      <c r="O237">
        <v>40403</v>
      </c>
      <c r="P237">
        <v>48884</v>
      </c>
      <c r="Q237">
        <v>66.775947326721848</v>
      </c>
      <c r="R237">
        <v>83.918319889542914</v>
      </c>
      <c r="S237">
        <v>49.435362868198688</v>
      </c>
      <c r="T237">
        <v>39.699205448354142</v>
      </c>
      <c r="U237">
        <v>23.777980813156692</v>
      </c>
      <c r="V237">
        <v>6.4824293860230737</v>
      </c>
      <c r="W237">
        <v>10.050478677110531</v>
      </c>
      <c r="X237">
        <v>3.7217598097502971</v>
      </c>
      <c r="Y237">
        <v>3.3190984578884937</v>
      </c>
      <c r="Z237">
        <v>2.5205811138014527</v>
      </c>
      <c r="AA237">
        <v>3.013540051630146E-2</v>
      </c>
      <c r="AB237">
        <v>3.1865485748722507E-2</v>
      </c>
      <c r="AC237">
        <v>3.0124617344125863E-2</v>
      </c>
      <c r="AD237">
        <v>2.8841323637151035E-2</v>
      </c>
      <c r="AE237">
        <v>2.5471826645912569E-2</v>
      </c>
      <c r="AF237">
        <v>160.9999360749502</v>
      </c>
      <c r="AG237">
        <v>220.63249829023258</v>
      </c>
      <c r="AH237">
        <v>113.24323162321484</v>
      </c>
      <c r="AI237">
        <v>100.83468054677647</v>
      </c>
      <c r="AJ237">
        <v>85.006994953085709</v>
      </c>
      <c r="AK237">
        <v>0.18166115899747609</v>
      </c>
      <c r="AL237">
        <v>0.29793159268929437</v>
      </c>
      <c r="AM237">
        <v>9.5342330558856367E-2</v>
      </c>
      <c r="AN237">
        <v>7.8790984578889098E-2</v>
      </c>
      <c r="AO237">
        <v>4.3222397094437134E-2</v>
      </c>
      <c r="AP237">
        <v>0.34918177920566595</v>
      </c>
      <c r="AQ237">
        <v>0.28334672148410911</v>
      </c>
      <c r="AR237">
        <v>90.259550594577846</v>
      </c>
      <c r="AS237">
        <v>76.108687102872864</v>
      </c>
      <c r="AT237">
        <v>93.026410849427606</v>
      </c>
      <c r="AU237">
        <v>101.09843813734933</v>
      </c>
      <c r="AV237">
        <v>120.43765320773277</v>
      </c>
      <c r="AW237">
        <v>0.44716187010352076</v>
      </c>
      <c r="AX237">
        <v>0.95765067037213847</v>
      </c>
      <c r="AY237">
        <v>0.46854138095775127</v>
      </c>
      <c r="AZ237">
        <v>0.23507330194849141</v>
      </c>
      <c r="BA237">
        <v>0.11502496953961956</v>
      </c>
    </row>
    <row r="238" spans="1:53" hidden="1" x14ac:dyDescent="0.3">
      <c r="A238">
        <v>20</v>
      </c>
      <c r="B238" t="s">
        <v>160</v>
      </c>
      <c r="C238" t="s">
        <v>9</v>
      </c>
      <c r="D238">
        <v>22</v>
      </c>
      <c r="E238">
        <v>5</v>
      </c>
      <c r="F238" t="s">
        <v>157</v>
      </c>
      <c r="G238" t="s">
        <v>11</v>
      </c>
      <c r="H238" t="s">
        <v>10</v>
      </c>
      <c r="I238">
        <v>889</v>
      </c>
      <c r="J238">
        <v>11.062159370959806</v>
      </c>
      <c r="K238">
        <v>9.384818904186389</v>
      </c>
      <c r="L238">
        <v>7.0069444444444438</v>
      </c>
      <c r="M238">
        <v>14.405000000000001</v>
      </c>
      <c r="N238">
        <v>13.669120931958263</v>
      </c>
      <c r="O238">
        <v>159301</v>
      </c>
      <c r="P238">
        <v>145536</v>
      </c>
      <c r="Q238">
        <v>78.698736805675722</v>
      </c>
      <c r="R238">
        <v>73.194448718343224</v>
      </c>
      <c r="S238">
        <v>67.070526279558052</v>
      </c>
      <c r="T238">
        <v>79.922227797290518</v>
      </c>
      <c r="U238">
        <v>83.04541222716459</v>
      </c>
      <c r="V238">
        <v>6.2123191189652962</v>
      </c>
      <c r="W238">
        <v>5.2093736311870344</v>
      </c>
      <c r="X238">
        <v>4.1950484391819156</v>
      </c>
      <c r="Y238">
        <v>7.1243569671214493</v>
      </c>
      <c r="Z238">
        <v>7.0160895417978315</v>
      </c>
      <c r="AA238">
        <v>3.2214274114522705E-2</v>
      </c>
      <c r="AB238">
        <v>3.2853874292264267E-2</v>
      </c>
      <c r="AC238">
        <v>3.2135348780438062E-2</v>
      </c>
      <c r="AD238">
        <v>3.2190930604611916E-2</v>
      </c>
      <c r="AE238">
        <v>3.2539929060947097E-2</v>
      </c>
      <c r="AF238">
        <v>216.13694454576896</v>
      </c>
      <c r="AG238">
        <v>186.98081416999909</v>
      </c>
      <c r="AH238">
        <v>161.01582714429574</v>
      </c>
      <c r="AI238">
        <v>224.00675968350609</v>
      </c>
      <c r="AJ238">
        <v>241.95033363017151</v>
      </c>
      <c r="AK238">
        <v>0.1878648034319399</v>
      </c>
      <c r="AL238">
        <v>0.15981204555409623</v>
      </c>
      <c r="AM238">
        <v>0.11996850376749638</v>
      </c>
      <c r="AN238">
        <v>0.21958575262805388</v>
      </c>
      <c r="AO238">
        <v>0.21636132388946153</v>
      </c>
      <c r="AP238">
        <v>1.4565140863677963</v>
      </c>
      <c r="AQ238">
        <v>1.134586210857718</v>
      </c>
      <c r="AR238">
        <v>78.457144126828169</v>
      </c>
      <c r="AS238">
        <v>80.315532455080046</v>
      </c>
      <c r="AT238">
        <v>90.022965471786392</v>
      </c>
      <c r="AU238">
        <v>77.866958851610377</v>
      </c>
      <c r="AV238">
        <v>71.455569057703656</v>
      </c>
      <c r="AW238">
        <v>1.3888891523814693</v>
      </c>
      <c r="AX238">
        <v>1.2687524974396749</v>
      </c>
      <c r="AY238">
        <v>1.2908351855104543</v>
      </c>
      <c r="AZ238">
        <v>1.2425629128765108</v>
      </c>
      <c r="BA238">
        <v>1.589344708423692</v>
      </c>
    </row>
    <row r="239" spans="1:53" hidden="1" x14ac:dyDescent="0.3">
      <c r="A239">
        <v>20</v>
      </c>
      <c r="B239" t="s">
        <v>160</v>
      </c>
      <c r="C239" t="s">
        <v>9</v>
      </c>
      <c r="D239">
        <v>22</v>
      </c>
      <c r="E239">
        <v>6</v>
      </c>
      <c r="F239" t="s">
        <v>132</v>
      </c>
      <c r="G239" t="s">
        <v>10</v>
      </c>
      <c r="H239" t="s">
        <v>72</v>
      </c>
      <c r="I239">
        <v>889</v>
      </c>
      <c r="J239">
        <v>23.6014768829905</v>
      </c>
      <c r="K239">
        <v>31.730277777777776</v>
      </c>
      <c r="L239">
        <v>28.677916666666665</v>
      </c>
      <c r="M239">
        <v>18.128888888888888</v>
      </c>
      <c r="N239">
        <v>15.16585577277757</v>
      </c>
      <c r="O239">
        <v>334872</v>
      </c>
      <c r="P239">
        <v>346098</v>
      </c>
      <c r="Q239">
        <v>93.936564632312624</v>
      </c>
      <c r="R239">
        <v>94.018631082976654</v>
      </c>
      <c r="S239">
        <v>98.037194633119256</v>
      </c>
      <c r="T239">
        <v>95.231575744810314</v>
      </c>
      <c r="U239">
        <v>88.246171522952906</v>
      </c>
      <c r="V239">
        <v>18.818878799412758</v>
      </c>
      <c r="W239">
        <v>20.379310344827587</v>
      </c>
      <c r="X239">
        <v>42.121590909090912</v>
      </c>
      <c r="Y239">
        <v>22.11361783093232</v>
      </c>
      <c r="Z239">
        <v>10.206395348837209</v>
      </c>
      <c r="AA239">
        <v>3.0952342650605397E-2</v>
      </c>
      <c r="AB239">
        <v>3.1089298351431115E-2</v>
      </c>
      <c r="AC239">
        <v>2.9018883161334334E-2</v>
      </c>
      <c r="AD239">
        <v>3.1326123188467433E-2</v>
      </c>
      <c r="AE239">
        <v>3.2552492502417152E-2</v>
      </c>
      <c r="AF239">
        <v>314.74875306837072</v>
      </c>
      <c r="AG239">
        <v>329.53440666245893</v>
      </c>
      <c r="AH239">
        <v>469.78109065865061</v>
      </c>
      <c r="AI239">
        <v>359.06533010972339</v>
      </c>
      <c r="AJ239">
        <v>243.74250867559584</v>
      </c>
      <c r="AK239">
        <v>0.51492396008918151</v>
      </c>
      <c r="AL239">
        <v>0.52951607466943196</v>
      </c>
      <c r="AM239">
        <v>1.0882119696969661</v>
      </c>
      <c r="AN239">
        <v>0.62807186735525544</v>
      </c>
      <c r="AO239">
        <v>0.31895342607975313</v>
      </c>
      <c r="AP239">
        <v>0.47796164530897806</v>
      </c>
      <c r="AQ239">
        <v>0.93860302480973978</v>
      </c>
      <c r="AR239">
        <v>62.959943579043937</v>
      </c>
      <c r="AS239">
        <v>65.762710140347295</v>
      </c>
      <c r="AT239">
        <v>53.191239766095642</v>
      </c>
      <c r="AU239">
        <v>58.384943164781262</v>
      </c>
      <c r="AV239">
        <v>61.003280631067739</v>
      </c>
      <c r="AW239">
        <v>1.0903011822884898</v>
      </c>
      <c r="AX239">
        <v>1.0721046676579766</v>
      </c>
      <c r="AY239">
        <v>0.73443509818597452</v>
      </c>
      <c r="AZ239">
        <v>1.0226841433629712</v>
      </c>
      <c r="BA239">
        <v>1.3382316427567285</v>
      </c>
    </row>
    <row r="240" spans="1:53" hidden="1" x14ac:dyDescent="0.3">
      <c r="A240">
        <v>20</v>
      </c>
      <c r="B240" t="s">
        <v>160</v>
      </c>
      <c r="C240" t="s">
        <v>9</v>
      </c>
      <c r="D240">
        <v>22</v>
      </c>
      <c r="E240">
        <v>7</v>
      </c>
      <c r="F240" t="s">
        <v>141</v>
      </c>
      <c r="G240" t="s">
        <v>10</v>
      </c>
      <c r="H240" t="s">
        <v>72</v>
      </c>
      <c r="I240">
        <v>889</v>
      </c>
      <c r="J240">
        <v>6.5039007092198586</v>
      </c>
      <c r="K240">
        <v>8.4697222222222219</v>
      </c>
      <c r="L240">
        <v>6.0205555555555561</v>
      </c>
      <c r="M240">
        <v>5.7130555555555551</v>
      </c>
      <c r="N240">
        <v>5.7493939393939391</v>
      </c>
      <c r="O240">
        <v>95063</v>
      </c>
      <c r="P240">
        <v>74493</v>
      </c>
      <c r="Q240">
        <v>68.501200033104354</v>
      </c>
      <c r="R240">
        <v>74.677067871016646</v>
      </c>
      <c r="S240">
        <v>67.180873180873178</v>
      </c>
      <c r="T240">
        <v>65.173126106629937</v>
      </c>
      <c r="U240">
        <v>65.570218633051013</v>
      </c>
      <c r="V240">
        <v>4.7648074708967636</v>
      </c>
      <c r="W240">
        <v>5.7544414699440249</v>
      </c>
      <c r="X240">
        <v>4.7888493475682088</v>
      </c>
      <c r="Y240">
        <v>4.334641805691855</v>
      </c>
      <c r="Z240">
        <v>4.3530565544295525</v>
      </c>
      <c r="AA240">
        <v>2.8973480650779818E-2</v>
      </c>
      <c r="AB240">
        <v>3.1335824188992417E-2</v>
      </c>
      <c r="AC240">
        <v>2.9814548772882671E-2</v>
      </c>
      <c r="AD240">
        <v>2.8574790790328576E-2</v>
      </c>
      <c r="AE240">
        <v>2.7855126213246612E-2</v>
      </c>
      <c r="AF240">
        <v>177.79094607038073</v>
      </c>
      <c r="AG240">
        <v>176.73691342186405</v>
      </c>
      <c r="AH240">
        <v>175.25920274274731</v>
      </c>
      <c r="AI240">
        <v>176.10609503527414</v>
      </c>
      <c r="AJ240">
        <v>179.22920301285129</v>
      </c>
      <c r="AK240">
        <v>0.13049532429320809</v>
      </c>
      <c r="AL240">
        <v>0.17384920905329779</v>
      </c>
      <c r="AM240">
        <v>0.13551763048635787</v>
      </c>
      <c r="AN240">
        <v>0.11465443245012279</v>
      </c>
      <c r="AO240">
        <v>0.11179766263484922</v>
      </c>
      <c r="AP240">
        <v>0.67881729631098298</v>
      </c>
      <c r="AQ240">
        <v>0.8780502569584665</v>
      </c>
      <c r="AR240">
        <v>97.39459062718467</v>
      </c>
      <c r="AS240">
        <v>81.822672623172934</v>
      </c>
      <c r="AT240">
        <v>94.649020059518691</v>
      </c>
      <c r="AU240">
        <v>101.83262278212462</v>
      </c>
      <c r="AV240">
        <v>105.53327271535574</v>
      </c>
      <c r="AW240">
        <v>0.92684962085735345</v>
      </c>
      <c r="AX240">
        <v>1.1415565391506246</v>
      </c>
      <c r="AY240">
        <v>0.93721729484429439</v>
      </c>
      <c r="AZ240">
        <v>0.84993855252878803</v>
      </c>
      <c r="BA240">
        <v>0.85030405458134806</v>
      </c>
    </row>
    <row r="241" spans="1:53" hidden="1" x14ac:dyDescent="0.3">
      <c r="A241">
        <v>20</v>
      </c>
      <c r="B241" t="s">
        <v>160</v>
      </c>
      <c r="C241" t="s">
        <v>9</v>
      </c>
      <c r="D241">
        <v>22</v>
      </c>
      <c r="E241">
        <v>8</v>
      </c>
      <c r="F241" t="s">
        <v>137</v>
      </c>
      <c r="G241" t="s">
        <v>11</v>
      </c>
      <c r="H241" t="s">
        <v>10</v>
      </c>
      <c r="I241">
        <v>889</v>
      </c>
      <c r="J241">
        <v>0.71492353825538479</v>
      </c>
      <c r="K241">
        <v>0.81944444444444431</v>
      </c>
      <c r="L241">
        <v>0.81770833333333337</v>
      </c>
      <c r="M241">
        <v>0.63101996927803372</v>
      </c>
      <c r="N241">
        <v>0.58030303030303032</v>
      </c>
      <c r="O241">
        <v>10470</v>
      </c>
      <c r="P241">
        <v>1400</v>
      </c>
      <c r="Q241">
        <v>11.595163160510188</v>
      </c>
      <c r="R241">
        <v>12.238111074160294</v>
      </c>
      <c r="S241">
        <v>11.692307692307692</v>
      </c>
      <c r="T241">
        <v>13.626609442060087</v>
      </c>
      <c r="U241">
        <v>8.2158483228001948</v>
      </c>
      <c r="V241">
        <v>2.1638330757341575</v>
      </c>
      <c r="W241">
        <v>2.164705882352941</v>
      </c>
      <c r="X241">
        <v>2.1242236024844718</v>
      </c>
      <c r="Y241">
        <v>2.2544378698224854</v>
      </c>
      <c r="Z241">
        <v>2.1124999999999998</v>
      </c>
      <c r="AA241">
        <v>2.5909685729005656E-2</v>
      </c>
      <c r="AB241">
        <v>2.7676715686274507E-2</v>
      </c>
      <c r="AC241">
        <v>2.6066563146997922E-2</v>
      </c>
      <c r="AD241">
        <v>2.7457199211045353E-2</v>
      </c>
      <c r="AE241">
        <v>2.3014270833333333E-2</v>
      </c>
      <c r="AF241">
        <v>85.124956932000813</v>
      </c>
      <c r="AG241">
        <v>79.567670076340733</v>
      </c>
      <c r="AH241">
        <v>77.288821114480868</v>
      </c>
      <c r="AI241">
        <v>88.602765027819601</v>
      </c>
      <c r="AJ241">
        <v>85.156094719891612</v>
      </c>
      <c r="AK241">
        <v>3.223029366305926E-2</v>
      </c>
      <c r="AL241">
        <v>3.4109999999997385E-2</v>
      </c>
      <c r="AM241">
        <v>3.0478881987568547E-2</v>
      </c>
      <c r="AN241">
        <v>3.8277218934950112E-2</v>
      </c>
      <c r="AO241">
        <v>2.5769999999897663E-2</v>
      </c>
      <c r="AP241">
        <v>0.70816640986132529</v>
      </c>
      <c r="AQ241">
        <v>0.67133304094185287</v>
      </c>
      <c r="AR241">
        <v>141.45472733215311</v>
      </c>
      <c r="AS241">
        <v>136.01720311952101</v>
      </c>
      <c r="AT241">
        <v>133.2414306180647</v>
      </c>
      <c r="AU241">
        <v>135.21858398135723</v>
      </c>
      <c r="AV241">
        <v>151.19636029891515</v>
      </c>
      <c r="AW241">
        <v>3.849730019237018E-2</v>
      </c>
      <c r="AX241">
        <v>4.8377155590010205E-2</v>
      </c>
      <c r="AY241">
        <v>4.5352380957746512E-2</v>
      </c>
      <c r="AZ241">
        <v>4.7226649914712593E-2</v>
      </c>
      <c r="BA241">
        <v>2.281453801109502E-2</v>
      </c>
    </row>
    <row r="242" spans="1:53" hidden="1" x14ac:dyDescent="0.3">
      <c r="A242">
        <v>20</v>
      </c>
      <c r="B242" t="s">
        <v>160</v>
      </c>
      <c r="C242" t="s">
        <v>9</v>
      </c>
      <c r="D242">
        <v>22</v>
      </c>
      <c r="E242">
        <v>9</v>
      </c>
      <c r="F242" t="s">
        <v>88</v>
      </c>
      <c r="G242" t="s">
        <v>11</v>
      </c>
      <c r="H242" t="s">
        <v>72</v>
      </c>
      <c r="I242">
        <v>889</v>
      </c>
      <c r="J242">
        <v>0.84737588652482254</v>
      </c>
      <c r="K242">
        <v>0.95888888888888868</v>
      </c>
      <c r="L242">
        <v>0.81194444444444436</v>
      </c>
      <c r="M242">
        <v>0.81944444444444453</v>
      </c>
      <c r="N242">
        <v>0.79484848484848492</v>
      </c>
      <c r="O242">
        <v>12411</v>
      </c>
      <c r="P242">
        <v>1391</v>
      </c>
      <c r="Q242">
        <v>9.480643402399128</v>
      </c>
      <c r="R242">
        <v>11.320216709438267</v>
      </c>
      <c r="S242">
        <v>9.4581897901659886</v>
      </c>
      <c r="T242">
        <v>8.3758937691521957</v>
      </c>
      <c r="U242">
        <v>7.8075984663645874</v>
      </c>
      <c r="V242">
        <v>2.1269113149847096</v>
      </c>
      <c r="W242">
        <v>2.1576086956521738</v>
      </c>
      <c r="X242">
        <v>2.1118881118881121</v>
      </c>
      <c r="Y242">
        <v>2.1391304347826088</v>
      </c>
      <c r="Z242">
        <v>2.074074074074074</v>
      </c>
      <c r="AA242">
        <v>2.6056715086646302E-2</v>
      </c>
      <c r="AB242">
        <v>2.5857291666666667E-2</v>
      </c>
      <c r="AC242">
        <v>2.6166841491841494E-2</v>
      </c>
      <c r="AD242">
        <v>2.5911159420289855E-2</v>
      </c>
      <c r="AE242">
        <v>2.6413888888888872E-2</v>
      </c>
      <c r="AF242">
        <v>75.984655285129676</v>
      </c>
      <c r="AG242">
        <v>75.83200206453715</v>
      </c>
      <c r="AH242">
        <v>78.272306535700892</v>
      </c>
      <c r="AI242">
        <v>72.222658007746503</v>
      </c>
      <c r="AJ242">
        <v>69.714458087874362</v>
      </c>
      <c r="AK242">
        <v>3.0678593272204999E-2</v>
      </c>
      <c r="AL242">
        <v>3.0753532608694224E-2</v>
      </c>
      <c r="AM242">
        <v>2.9873776223733717E-2</v>
      </c>
      <c r="AN242">
        <v>3.1432608695744733E-2</v>
      </c>
      <c r="AO242">
        <v>3.0054166666812106E-2</v>
      </c>
      <c r="AP242">
        <v>0.82892657747814202</v>
      </c>
      <c r="AQ242">
        <v>0.68970397535366768</v>
      </c>
      <c r="AR242">
        <v>132.85064352482618</v>
      </c>
      <c r="AS242">
        <v>122.8322697697056</v>
      </c>
      <c r="AT242">
        <v>140.03755722384605</v>
      </c>
      <c r="AU242">
        <v>129.37630693783157</v>
      </c>
      <c r="AV242">
        <v>128.93073635296875</v>
      </c>
      <c r="AW242">
        <v>3.8960198877398801E-2</v>
      </c>
      <c r="AX242">
        <v>5.1171708363868328E-2</v>
      </c>
      <c r="AY242">
        <v>4.0031528047656216E-2</v>
      </c>
      <c r="AZ242">
        <v>3.2171047022810872E-2</v>
      </c>
      <c r="BA242">
        <v>3.0172802152326556E-2</v>
      </c>
    </row>
    <row r="243" spans="1:53" hidden="1" x14ac:dyDescent="0.3">
      <c r="A243">
        <v>20</v>
      </c>
      <c r="B243" t="s">
        <v>160</v>
      </c>
      <c r="C243" t="s">
        <v>9</v>
      </c>
      <c r="D243">
        <v>22</v>
      </c>
      <c r="E243">
        <v>10</v>
      </c>
      <c r="F243" t="s">
        <v>113</v>
      </c>
      <c r="G243" t="s">
        <v>11</v>
      </c>
      <c r="H243" t="s">
        <v>10</v>
      </c>
      <c r="I243">
        <v>889</v>
      </c>
      <c r="J243">
        <v>5.4773644336006777</v>
      </c>
      <c r="K243">
        <v>4.5785539385539389</v>
      </c>
      <c r="L243">
        <v>5.0225</v>
      </c>
      <c r="M243">
        <v>5.5633333333333326</v>
      </c>
      <c r="N243">
        <v>6.8603164651440496</v>
      </c>
      <c r="O243">
        <v>79424</v>
      </c>
      <c r="P243">
        <v>48048</v>
      </c>
      <c r="Q243">
        <v>51.384388334563191</v>
      </c>
      <c r="R243">
        <v>47.231757280478355</v>
      </c>
      <c r="S243">
        <v>45.976095617529886</v>
      </c>
      <c r="T243">
        <v>45.743664662583583</v>
      </c>
      <c r="U243">
        <v>55.638477893001259</v>
      </c>
      <c r="V243">
        <v>3.2221030042918457</v>
      </c>
      <c r="W243">
        <v>3.0533285612025769</v>
      </c>
      <c r="X243">
        <v>3.0186846038863977</v>
      </c>
      <c r="Y243">
        <v>3.0062776957163959</v>
      </c>
      <c r="Z243">
        <v>3.3594445899921404</v>
      </c>
      <c r="AA243">
        <v>3.0706485228215705E-2</v>
      </c>
      <c r="AB243">
        <v>3.0537935466863595E-2</v>
      </c>
      <c r="AC243">
        <v>3.0634496258312709E-2</v>
      </c>
      <c r="AD243">
        <v>3.0722333495981614E-2</v>
      </c>
      <c r="AE243">
        <v>3.1429373835781989E-2</v>
      </c>
      <c r="AF243">
        <v>119.08945320737116</v>
      </c>
      <c r="AG243">
        <v>111.60756080725054</v>
      </c>
      <c r="AH243">
        <v>107.99500060638709</v>
      </c>
      <c r="AI243">
        <v>109.21501179328433</v>
      </c>
      <c r="AJ243">
        <v>121.46814651850178</v>
      </c>
      <c r="AK243">
        <v>7.8830431866953668E-2</v>
      </c>
      <c r="AL243">
        <v>7.2579885468866498E-2</v>
      </c>
      <c r="AM243">
        <v>7.1491292974590975E-2</v>
      </c>
      <c r="AN243">
        <v>7.0849612259974756E-2</v>
      </c>
      <c r="AO243">
        <v>8.5459326696361596E-2</v>
      </c>
      <c r="AP243">
        <v>1.4983587737989537</v>
      </c>
      <c r="AQ243">
        <v>1.177988732508954</v>
      </c>
      <c r="AR243">
        <v>99.778719955780005</v>
      </c>
      <c r="AS243">
        <v>100.89009240104954</v>
      </c>
      <c r="AT243">
        <v>101.04642931003345</v>
      </c>
      <c r="AU243">
        <v>100.79029489254887</v>
      </c>
      <c r="AV243">
        <v>95.550840125405642</v>
      </c>
      <c r="AW243">
        <v>0.88409407507980398</v>
      </c>
      <c r="AX243">
        <v>0.77637986794206371</v>
      </c>
      <c r="AY243">
        <v>0.74406141809931614</v>
      </c>
      <c r="AZ243">
        <v>0.75272418470839708</v>
      </c>
      <c r="BA243">
        <v>1.0607187863454064</v>
      </c>
    </row>
    <row r="244" spans="1:53" hidden="1" x14ac:dyDescent="0.3">
      <c r="A244">
        <v>20</v>
      </c>
      <c r="B244" t="s">
        <v>160</v>
      </c>
      <c r="C244" t="s">
        <v>9</v>
      </c>
      <c r="D244">
        <v>22</v>
      </c>
      <c r="E244">
        <v>11</v>
      </c>
      <c r="F244" t="s">
        <v>114</v>
      </c>
      <c r="G244" t="s">
        <v>72</v>
      </c>
      <c r="H244" t="s">
        <v>10</v>
      </c>
      <c r="I244">
        <v>889</v>
      </c>
      <c r="J244">
        <v>6.3290688695604418</v>
      </c>
      <c r="K244">
        <v>3.0872222222222221</v>
      </c>
      <c r="L244">
        <v>2.9080712788259953</v>
      </c>
      <c r="M244">
        <v>8.0069444444444446</v>
      </c>
      <c r="N244">
        <v>11.767216502129894</v>
      </c>
      <c r="O244">
        <v>91456</v>
      </c>
      <c r="P244">
        <v>67544</v>
      </c>
      <c r="Q244">
        <v>63.563046403734134</v>
      </c>
      <c r="R244">
        <v>36.382914268403518</v>
      </c>
      <c r="S244">
        <v>29.360701690930462</v>
      </c>
      <c r="T244">
        <v>31.560183882165305</v>
      </c>
      <c r="U244">
        <v>80.446679812997147</v>
      </c>
      <c r="V244">
        <v>4.7512661789532924</v>
      </c>
      <c r="W244">
        <v>2.7233560090702946</v>
      </c>
      <c r="X244">
        <v>2.4786259541984732</v>
      </c>
      <c r="Y244">
        <v>2.7394136807817588</v>
      </c>
      <c r="Z244">
        <v>6.1080080753701207</v>
      </c>
      <c r="AA244">
        <v>3.2548964371980606E-2</v>
      </c>
      <c r="AB244">
        <v>3.0232662492537105E-2</v>
      </c>
      <c r="AC244">
        <v>2.8877289803707754E-2</v>
      </c>
      <c r="AD244">
        <v>2.9875987332202696E-2</v>
      </c>
      <c r="AE244">
        <v>3.4332367103193817E-2</v>
      </c>
      <c r="AF244">
        <v>160.2057900377884</v>
      </c>
      <c r="AG244">
        <v>103.86134094504223</v>
      </c>
      <c r="AH244">
        <v>92.290881834339714</v>
      </c>
      <c r="AI244">
        <v>98.177741426678608</v>
      </c>
      <c r="AJ244">
        <v>193.31748893357835</v>
      </c>
      <c r="AK244">
        <v>0.142283135199781</v>
      </c>
      <c r="AL244">
        <v>6.0217035147388923E-2</v>
      </c>
      <c r="AM244">
        <v>4.7920534351167672E-2</v>
      </c>
      <c r="AN244">
        <v>6.0083387622177284E-2</v>
      </c>
      <c r="AO244">
        <v>0.19966853129205536</v>
      </c>
      <c r="AP244">
        <v>3.811587134035237</v>
      </c>
      <c r="AQ244">
        <v>2.2111114909467409</v>
      </c>
      <c r="AR244">
        <v>83.767835930032092</v>
      </c>
      <c r="AS244">
        <v>109.06402716233394</v>
      </c>
      <c r="AT244">
        <v>115.43905574831659</v>
      </c>
      <c r="AU244">
        <v>111.63244678350463</v>
      </c>
      <c r="AV244">
        <v>70.085464872373279</v>
      </c>
      <c r="AW244">
        <v>0.84283596147097761</v>
      </c>
      <c r="AX244">
        <v>0.49074587920907786</v>
      </c>
      <c r="AY244">
        <v>0.36461502477482555</v>
      </c>
      <c r="AZ244">
        <v>0.34129998272933154</v>
      </c>
      <c r="BA244">
        <v>1.6519980505088956</v>
      </c>
    </row>
    <row r="245" spans="1:53" hidden="1" x14ac:dyDescent="0.3">
      <c r="A245">
        <v>20</v>
      </c>
      <c r="B245" t="s">
        <v>160</v>
      </c>
      <c r="C245" t="s">
        <v>9</v>
      </c>
      <c r="D245">
        <v>22</v>
      </c>
      <c r="E245">
        <v>12</v>
      </c>
      <c r="F245" t="s">
        <v>135</v>
      </c>
      <c r="G245" t="s">
        <v>10</v>
      </c>
      <c r="H245" t="s">
        <v>72</v>
      </c>
      <c r="I245">
        <v>889</v>
      </c>
      <c r="J245">
        <v>0.68063221525499062</v>
      </c>
      <c r="K245">
        <v>0.31625631313131314</v>
      </c>
      <c r="L245">
        <v>0.65611111111111109</v>
      </c>
      <c r="M245">
        <v>0.58730860433604326</v>
      </c>
      <c r="N245">
        <v>1.2066910703675409</v>
      </c>
      <c r="O245">
        <v>9983</v>
      </c>
      <c r="P245">
        <v>4095</v>
      </c>
      <c r="Q245">
        <v>29.145907473309606</v>
      </c>
      <c r="R245">
        <v>28.95132965378826</v>
      </c>
      <c r="S245">
        <v>27.268581851345193</v>
      </c>
      <c r="T245">
        <v>21.895074946466806</v>
      </c>
      <c r="U245">
        <v>25.877192982456144</v>
      </c>
      <c r="V245">
        <v>2.4833232261976956</v>
      </c>
      <c r="W245">
        <v>2.5032537960954446</v>
      </c>
      <c r="X245">
        <v>2.3824701195219125</v>
      </c>
      <c r="Y245">
        <v>2.297752808988764</v>
      </c>
      <c r="Z245">
        <v>2.4413793103448276</v>
      </c>
      <c r="AA245">
        <v>2.1383835826426795E-2</v>
      </c>
      <c r="AB245">
        <v>2.334372878146198E-2</v>
      </c>
      <c r="AC245">
        <v>2.1886221779548479E-2</v>
      </c>
      <c r="AD245">
        <v>1.9951170411985016E-2</v>
      </c>
      <c r="AE245">
        <v>1.915142816091954E-2</v>
      </c>
      <c r="AF245">
        <v>113.47415999453929</v>
      </c>
      <c r="AG245">
        <v>105.20964956218459</v>
      </c>
      <c r="AH245">
        <v>103.06898810936886</v>
      </c>
      <c r="AI245">
        <v>111.57367492071231</v>
      </c>
      <c r="AJ245">
        <v>119.59522864062812</v>
      </c>
      <c r="AK245">
        <v>3.5397847180098044E-2</v>
      </c>
      <c r="AL245">
        <v>3.9504121475048878E-2</v>
      </c>
      <c r="AM245">
        <v>3.3433266932251897E-2</v>
      </c>
      <c r="AN245">
        <v>2.8050842696670311E-2</v>
      </c>
      <c r="AO245">
        <v>3.2296206896610564E-2</v>
      </c>
      <c r="AP245">
        <v>3.8155477701610634</v>
      </c>
      <c r="AQ245">
        <v>0.89381708169904839</v>
      </c>
      <c r="AR245">
        <v>161.99042876441857</v>
      </c>
      <c r="AS245">
        <v>147.21543030901924</v>
      </c>
      <c r="AT245">
        <v>157.18899793859995</v>
      </c>
      <c r="AU245">
        <v>180.83835143900274</v>
      </c>
      <c r="AV245">
        <v>180.60708599031042</v>
      </c>
      <c r="AW245">
        <v>9.7766435079483877E-2</v>
      </c>
      <c r="AX245">
        <v>0.13085623892316842</v>
      </c>
      <c r="AY245">
        <v>7.3582794642293087E-2</v>
      </c>
      <c r="AZ245">
        <v>4.9860832254602638E-2</v>
      </c>
      <c r="BA245">
        <v>8.0922719918653144E-2</v>
      </c>
    </row>
    <row r="246" spans="1:53" hidden="1" x14ac:dyDescent="0.3">
      <c r="A246">
        <v>20</v>
      </c>
      <c r="B246" t="s">
        <v>160</v>
      </c>
      <c r="C246" t="s">
        <v>9</v>
      </c>
      <c r="D246">
        <v>22</v>
      </c>
      <c r="E246">
        <v>13</v>
      </c>
      <c r="F246" t="s">
        <v>95</v>
      </c>
      <c r="G246" t="s">
        <v>11</v>
      </c>
      <c r="H246" t="s">
        <v>10</v>
      </c>
      <c r="I246">
        <v>889</v>
      </c>
      <c r="J246">
        <v>1.327594335333697</v>
      </c>
      <c r="K246">
        <v>0.46250000000000008</v>
      </c>
      <c r="L246">
        <v>0.39264957264957268</v>
      </c>
      <c r="M246">
        <v>1.4775</v>
      </c>
      <c r="N246">
        <v>3.1277398989898995</v>
      </c>
      <c r="O246">
        <v>19118</v>
      </c>
      <c r="P246">
        <v>6250</v>
      </c>
      <c r="Q246">
        <v>28.326686004350982</v>
      </c>
      <c r="R246">
        <v>8.9795918367346932</v>
      </c>
      <c r="S246">
        <v>7.2542372881355925</v>
      </c>
      <c r="T246">
        <v>8.3530338849487773</v>
      </c>
      <c r="U246">
        <v>33.785591438945154</v>
      </c>
      <c r="V246">
        <v>2.6128762541806019</v>
      </c>
      <c r="W246">
        <v>2.0952380952380953</v>
      </c>
      <c r="X246">
        <v>2.14</v>
      </c>
      <c r="Y246">
        <v>2.12</v>
      </c>
      <c r="Z246">
        <v>2.6930693069306932</v>
      </c>
      <c r="AA246">
        <v>2.8961020619918031E-2</v>
      </c>
      <c r="AB246">
        <v>2.8808068783068779E-2</v>
      </c>
      <c r="AC246">
        <v>2.816925E-2</v>
      </c>
      <c r="AD246">
        <v>2.4796500000000003E-2</v>
      </c>
      <c r="AE246">
        <v>2.9689962654760847E-2</v>
      </c>
      <c r="AF246">
        <v>86.692404034991043</v>
      </c>
      <c r="AG246">
        <v>61.646073711453056</v>
      </c>
      <c r="AH246">
        <v>56.973634748571023</v>
      </c>
      <c r="AI246">
        <v>58.436541895528535</v>
      </c>
      <c r="AJ246">
        <v>86.745125363352187</v>
      </c>
      <c r="AK246">
        <v>5.3108340301002914E-2</v>
      </c>
      <c r="AL246">
        <v>3.2061111111130483E-2</v>
      </c>
      <c r="AM246">
        <v>3.4366999999938343E-2</v>
      </c>
      <c r="AN246">
        <v>2.8178999999963709E-2</v>
      </c>
      <c r="AO246">
        <v>5.722060167555014E-2</v>
      </c>
      <c r="AP246">
        <v>6.7626808626808623</v>
      </c>
      <c r="AQ246">
        <v>3.7624863193370741</v>
      </c>
      <c r="AR246">
        <v>111.75471937969174</v>
      </c>
      <c r="AS246">
        <v>117.89499002997027</v>
      </c>
      <c r="AT246">
        <v>105.42403237901492</v>
      </c>
      <c r="AU246">
        <v>112.14543315667936</v>
      </c>
      <c r="AV246">
        <v>106.84021078925041</v>
      </c>
      <c r="AW246">
        <v>0.14194931493195465</v>
      </c>
      <c r="AX246">
        <v>1.764759517201013E-2</v>
      </c>
      <c r="AY246">
        <v>1.4030356387748372E-2</v>
      </c>
      <c r="AZ246">
        <v>1.4447859725845506E-2</v>
      </c>
      <c r="BA246">
        <v>0.36609553810955558</v>
      </c>
    </row>
    <row r="247" spans="1:53" hidden="1" x14ac:dyDescent="0.3">
      <c r="A247">
        <v>20</v>
      </c>
      <c r="B247" t="s">
        <v>160</v>
      </c>
      <c r="C247" t="s">
        <v>9</v>
      </c>
      <c r="D247">
        <v>22</v>
      </c>
      <c r="E247">
        <v>14</v>
      </c>
      <c r="F247" t="s">
        <v>115</v>
      </c>
      <c r="G247" t="s">
        <v>11</v>
      </c>
      <c r="H247" t="s">
        <v>72</v>
      </c>
      <c r="I247">
        <v>889</v>
      </c>
      <c r="J247">
        <v>0.95269428928779576</v>
      </c>
      <c r="K247">
        <v>1.211111111111111</v>
      </c>
      <c r="L247">
        <v>0.97638888888888886</v>
      </c>
      <c r="M247">
        <v>0.96444152193275434</v>
      </c>
      <c r="N247">
        <v>0.63212121212121219</v>
      </c>
      <c r="O247">
        <v>14045</v>
      </c>
      <c r="P247">
        <v>2747</v>
      </c>
      <c r="Q247">
        <v>16.361903627375067</v>
      </c>
      <c r="R247">
        <v>16.035353535353536</v>
      </c>
      <c r="S247">
        <v>16.3769211388259</v>
      </c>
      <c r="T247">
        <v>16.364177328176137</v>
      </c>
      <c r="U247">
        <v>14.845024469820556</v>
      </c>
      <c r="V247">
        <v>2.3559176672384221</v>
      </c>
      <c r="W247">
        <v>2.3021148036253778</v>
      </c>
      <c r="X247">
        <v>2.4074074074074074</v>
      </c>
      <c r="Y247">
        <v>2.3109243697478989</v>
      </c>
      <c r="Z247">
        <v>2.4074074074074074</v>
      </c>
      <c r="AA247">
        <v>2.8499918933267972E-2</v>
      </c>
      <c r="AB247">
        <v>2.9690523665659597E-2</v>
      </c>
      <c r="AC247">
        <v>3.0269421516754852E-2</v>
      </c>
      <c r="AD247">
        <v>2.6714110644257719E-2</v>
      </c>
      <c r="AE247">
        <v>3.0356049382716029E-2</v>
      </c>
      <c r="AF247">
        <v>61.792325423908864</v>
      </c>
      <c r="AG247">
        <v>59.689260660897475</v>
      </c>
      <c r="AH247">
        <v>54.727907986132593</v>
      </c>
      <c r="AI247">
        <v>62.43531870157662</v>
      </c>
      <c r="AJ247">
        <v>54.574612364496225</v>
      </c>
      <c r="AK247">
        <v>4.2574228130371795E-2</v>
      </c>
      <c r="AL247">
        <v>4.2584592145012208E-2</v>
      </c>
      <c r="AM247">
        <v>4.8172222222230499E-2</v>
      </c>
      <c r="AN247">
        <v>3.7593697478975528E-2</v>
      </c>
      <c r="AO247">
        <v>4.7194708994832357E-2</v>
      </c>
      <c r="AP247">
        <v>0.52193494578815691</v>
      </c>
      <c r="AQ247">
        <v>0.92576845512581729</v>
      </c>
      <c r="AR247">
        <v>98.66168599564665</v>
      </c>
      <c r="AS247">
        <v>94.786827905643491</v>
      </c>
      <c r="AT247">
        <v>89.697293565674514</v>
      </c>
      <c r="AU247">
        <v>102.86359764444684</v>
      </c>
      <c r="AV247">
        <v>85.03356009484996</v>
      </c>
      <c r="AW247">
        <v>6.927907420008389E-2</v>
      </c>
      <c r="AX247">
        <v>9.2742691091411672E-2</v>
      </c>
      <c r="AY247">
        <v>7.6219602563891931E-2</v>
      </c>
      <c r="AZ247">
        <v>6.763667510609439E-2</v>
      </c>
      <c r="BA247">
        <v>5.2764431145202143E-2</v>
      </c>
    </row>
    <row r="248" spans="1:53" hidden="1" x14ac:dyDescent="0.3">
      <c r="A248">
        <v>20</v>
      </c>
      <c r="B248" t="s">
        <v>160</v>
      </c>
      <c r="C248" t="s">
        <v>9</v>
      </c>
      <c r="D248">
        <v>22</v>
      </c>
      <c r="E248">
        <v>15</v>
      </c>
      <c r="F248" t="s">
        <v>123</v>
      </c>
      <c r="G248" t="s">
        <v>11</v>
      </c>
      <c r="H248" t="s">
        <v>72</v>
      </c>
      <c r="I248">
        <v>889</v>
      </c>
      <c r="J248">
        <v>0.71602490918526185</v>
      </c>
      <c r="K248">
        <v>1.4513888888888886</v>
      </c>
      <c r="L248">
        <v>0.28777777777777774</v>
      </c>
      <c r="M248">
        <v>0.34609756097560979</v>
      </c>
      <c r="N248">
        <v>0.78454545454545466</v>
      </c>
      <c r="O248">
        <v>10781</v>
      </c>
      <c r="P248">
        <v>2878</v>
      </c>
      <c r="Q248">
        <v>19.39875977352386</v>
      </c>
      <c r="R248">
        <v>28.145297089247052</v>
      </c>
      <c r="S248">
        <v>4.7750865051903117</v>
      </c>
      <c r="T248">
        <v>2.1406727828746175</v>
      </c>
      <c r="U248">
        <v>11.082474226804123</v>
      </c>
      <c r="V248">
        <v>2.4788975021533162</v>
      </c>
      <c r="W248">
        <v>2.5742574257425743</v>
      </c>
      <c r="X248">
        <v>2.0294117647058822</v>
      </c>
      <c r="Y248">
        <v>2</v>
      </c>
      <c r="Z248">
        <v>2.15</v>
      </c>
      <c r="AA248">
        <v>2.9188920237815604E-2</v>
      </c>
      <c r="AB248">
        <v>2.9782364938874827E-2</v>
      </c>
      <c r="AC248">
        <v>2.3509558823529415E-2</v>
      </c>
      <c r="AD248">
        <v>2.98E-2</v>
      </c>
      <c r="AE248">
        <v>2.6453928571428576E-2</v>
      </c>
      <c r="AF248">
        <v>83.396326085348875</v>
      </c>
      <c r="AG248">
        <v>86.832760920234861</v>
      </c>
      <c r="AH248">
        <v>71.551984417396042</v>
      </c>
      <c r="AI248">
        <v>43.113592503531514</v>
      </c>
      <c r="AJ248">
        <v>71.419392365273723</v>
      </c>
      <c r="AK248">
        <v>4.8838716623583932E-2</v>
      </c>
      <c r="AL248">
        <v>5.3419581958186559E-2</v>
      </c>
      <c r="AM248">
        <v>2.5072058823485243E-2</v>
      </c>
      <c r="AN248">
        <v>2.9800000000250293E-2</v>
      </c>
      <c r="AO248">
        <v>3.1120714285693143E-2</v>
      </c>
      <c r="AP248">
        <v>0.54054806437581571</v>
      </c>
      <c r="AQ248">
        <v>0.39375936205833112</v>
      </c>
      <c r="AR248">
        <v>115.06735059880113</v>
      </c>
      <c r="AS248">
        <v>111.34429625358071</v>
      </c>
      <c r="AT248">
        <v>135.98529306667257</v>
      </c>
      <c r="AU248">
        <v>86.227185003146388</v>
      </c>
      <c r="AV248">
        <v>129.13330708951923</v>
      </c>
      <c r="AW248">
        <v>6.9206626971470134E-2</v>
      </c>
      <c r="AX248">
        <v>0.26742483913101461</v>
      </c>
      <c r="AY248">
        <v>9.5508806522936873E-3</v>
      </c>
      <c r="AZ248">
        <v>3.2449934849802242E-3</v>
      </c>
      <c r="BA248">
        <v>4.0319830140619593E-2</v>
      </c>
    </row>
    <row r="249" spans="1:53" hidden="1" x14ac:dyDescent="0.3">
      <c r="A249">
        <v>21</v>
      </c>
      <c r="B249" t="s">
        <v>147</v>
      </c>
      <c r="C249" t="s">
        <v>9</v>
      </c>
      <c r="D249">
        <v>5</v>
      </c>
      <c r="E249">
        <v>1</v>
      </c>
      <c r="F249" t="s">
        <v>84</v>
      </c>
      <c r="G249" t="s">
        <v>72</v>
      </c>
      <c r="H249" t="s">
        <v>72</v>
      </c>
      <c r="I249">
        <v>786</v>
      </c>
      <c r="J249">
        <v>1.5640579710144926</v>
      </c>
      <c r="K249">
        <v>1.9980555555555555</v>
      </c>
      <c r="L249">
        <v>1.7249999999999999</v>
      </c>
      <c r="M249">
        <v>1.2441666666666669</v>
      </c>
      <c r="N249">
        <v>1.234</v>
      </c>
      <c r="O249">
        <v>21956</v>
      </c>
      <c r="P249">
        <v>14490</v>
      </c>
      <c r="Q249">
        <v>57.123708901679414</v>
      </c>
      <c r="R249">
        <v>61.634756995581739</v>
      </c>
      <c r="S249">
        <v>58.640316205533594</v>
      </c>
      <c r="T249">
        <v>57.309160305343511</v>
      </c>
      <c r="U249">
        <v>50.866777487532659</v>
      </c>
      <c r="V249">
        <v>3.2416107382550337</v>
      </c>
      <c r="W249">
        <v>3.4759136212624586</v>
      </c>
      <c r="X249">
        <v>3.3718181818181816</v>
      </c>
      <c r="Y249">
        <v>3.3515625</v>
      </c>
      <c r="Z249">
        <v>2.8446215139442232</v>
      </c>
      <c r="AA249">
        <v>2.3235768178244708E-2</v>
      </c>
      <c r="AB249">
        <v>2.4261692913145373E-2</v>
      </c>
      <c r="AC249">
        <v>2.3219580917882583E-2</v>
      </c>
      <c r="AD249">
        <v>2.4377541156787235E-2</v>
      </c>
      <c r="AE249">
        <v>2.2565881421404296E-2</v>
      </c>
      <c r="AF249">
        <v>98.45986077368174</v>
      </c>
      <c r="AG249">
        <v>98.362049621495586</v>
      </c>
      <c r="AH249">
        <v>98.200206209341658</v>
      </c>
      <c r="AI249">
        <v>93.61352069398616</v>
      </c>
      <c r="AJ249">
        <v>95.939977896768866</v>
      </c>
      <c r="AK249">
        <v>6.2976991051449674E-2</v>
      </c>
      <c r="AL249">
        <v>7.3096760797340732E-2</v>
      </c>
      <c r="AM249">
        <v>6.5189000000014777E-2</v>
      </c>
      <c r="AN249">
        <v>6.9523270089267244E-2</v>
      </c>
      <c r="AO249">
        <v>4.9554714475396451E-2</v>
      </c>
      <c r="AP249">
        <v>0.61760044487696375</v>
      </c>
      <c r="AQ249">
        <v>0.82529371359700532</v>
      </c>
      <c r="AR249">
        <v>118.68693964209244</v>
      </c>
      <c r="AS249">
        <v>111.97074038204218</v>
      </c>
      <c r="AT249">
        <v>113.42409226174784</v>
      </c>
      <c r="AU249">
        <v>109.64955799993065</v>
      </c>
      <c r="AV249">
        <v>124.85528394354358</v>
      </c>
      <c r="AW249">
        <v>0.27313936486970702</v>
      </c>
      <c r="AX249">
        <v>0.33466881199381865</v>
      </c>
      <c r="AY249">
        <v>0.30659320321889416</v>
      </c>
      <c r="AZ249">
        <v>0.24964553677245324</v>
      </c>
      <c r="BA249">
        <v>0.21048722257301872</v>
      </c>
    </row>
    <row r="250" spans="1:53" hidden="1" x14ac:dyDescent="0.3">
      <c r="A250">
        <v>21</v>
      </c>
      <c r="B250" t="s">
        <v>147</v>
      </c>
      <c r="C250" t="s">
        <v>9</v>
      </c>
      <c r="D250">
        <v>5</v>
      </c>
      <c r="E250">
        <v>2</v>
      </c>
      <c r="F250" t="s">
        <v>134</v>
      </c>
      <c r="G250" t="s">
        <v>72</v>
      </c>
      <c r="H250" t="s">
        <v>72</v>
      </c>
      <c r="I250">
        <v>786</v>
      </c>
      <c r="J250">
        <v>6.9368444531488022E-2</v>
      </c>
      <c r="K250">
        <v>8.2638888888888887E-2</v>
      </c>
      <c r="L250">
        <v>6.8888888888888902E-2</v>
      </c>
      <c r="M250">
        <v>6.2015765765765764E-2</v>
      </c>
      <c r="N250">
        <v>6.2842592592592589E-2</v>
      </c>
      <c r="O250">
        <v>1057</v>
      </c>
      <c r="P250">
        <v>251</v>
      </c>
      <c r="Q250">
        <v>20.29102667744543</v>
      </c>
      <c r="R250">
        <v>17.307692307692307</v>
      </c>
      <c r="S250">
        <v>21.212121212121211</v>
      </c>
      <c r="T250">
        <v>30.597014925373134</v>
      </c>
      <c r="U250">
        <v>12.962962962962962</v>
      </c>
      <c r="V250">
        <v>2.3904761904761904</v>
      </c>
      <c r="W250">
        <v>2.4230769230769229</v>
      </c>
      <c r="X250">
        <v>2.4500000000000002</v>
      </c>
      <c r="Y250">
        <v>2.4848484848484849</v>
      </c>
      <c r="Z250">
        <v>2.1538461538461537</v>
      </c>
      <c r="AA250">
        <v>2.2645476190476205E-2</v>
      </c>
      <c r="AB250">
        <v>2.6258333333333331E-2</v>
      </c>
      <c r="AC250">
        <v>2.3994374999999998E-2</v>
      </c>
      <c r="AD250">
        <v>2.2574621212121213E-2</v>
      </c>
      <c r="AE250">
        <v>1.7771794871794873E-2</v>
      </c>
      <c r="AF250">
        <v>68.259052103169566</v>
      </c>
      <c r="AG250">
        <v>58.359312017250645</v>
      </c>
      <c r="AH250">
        <v>57.02749725861031</v>
      </c>
      <c r="AI250">
        <v>72.92896967573985</v>
      </c>
      <c r="AJ250">
        <v>74.511445027580962</v>
      </c>
      <c r="AK250">
        <v>3.3756190476114813E-2</v>
      </c>
      <c r="AL250">
        <v>4.0913461538489508E-2</v>
      </c>
      <c r="AM250">
        <v>3.3999999999969076E-2</v>
      </c>
      <c r="AN250">
        <v>3.7118181818048913E-2</v>
      </c>
      <c r="AO250">
        <v>1.992307692293812E-2</v>
      </c>
      <c r="AP250">
        <v>0.7604481792717086</v>
      </c>
      <c r="AQ250">
        <v>0.74897119341563789</v>
      </c>
      <c r="AR250">
        <v>112.19352455332074</v>
      </c>
      <c r="AS250">
        <v>92.945572872182282</v>
      </c>
      <c r="AT250">
        <v>97.240991221362691</v>
      </c>
      <c r="AU250">
        <v>109.28089662261111</v>
      </c>
      <c r="AV250">
        <v>138.67416325397645</v>
      </c>
      <c r="AW250">
        <v>6.5200093840942679E-3</v>
      </c>
      <c r="AX250">
        <v>7.2792630328520286E-3</v>
      </c>
      <c r="AY250">
        <v>5.8368910278565186E-3</v>
      </c>
      <c r="AZ250">
        <v>9.2850028675887271E-3</v>
      </c>
      <c r="BA250">
        <v>4.2947362523180019E-3</v>
      </c>
    </row>
    <row r="251" spans="1:53" hidden="1" x14ac:dyDescent="0.3">
      <c r="A251">
        <v>21</v>
      </c>
      <c r="B251" t="s">
        <v>147</v>
      </c>
      <c r="C251" t="s">
        <v>9</v>
      </c>
      <c r="D251">
        <v>5</v>
      </c>
      <c r="E251">
        <v>3</v>
      </c>
      <c r="F251" t="s">
        <v>137</v>
      </c>
      <c r="G251" t="s">
        <v>11</v>
      </c>
      <c r="H251" t="s">
        <v>72</v>
      </c>
      <c r="I251">
        <v>786</v>
      </c>
      <c r="J251">
        <v>0.84246376811594215</v>
      </c>
      <c r="K251">
        <v>0.88999999999999979</v>
      </c>
      <c r="L251">
        <v>0.98277777777777775</v>
      </c>
      <c r="M251">
        <v>0.7897222222222221</v>
      </c>
      <c r="N251">
        <v>0.68033333333333323</v>
      </c>
      <c r="O251">
        <v>11777</v>
      </c>
      <c r="P251">
        <v>4311</v>
      </c>
      <c r="Q251">
        <v>31.600938278844744</v>
      </c>
      <c r="R251">
        <v>28.422152560083596</v>
      </c>
      <c r="S251">
        <v>31.096196868008946</v>
      </c>
      <c r="T251">
        <v>35.99431818181818</v>
      </c>
      <c r="U251">
        <v>30.698065601345668</v>
      </c>
      <c r="V251">
        <v>2.7546325878594251</v>
      </c>
      <c r="W251">
        <v>2.5904761904761906</v>
      </c>
      <c r="X251">
        <v>2.6952908587257616</v>
      </c>
      <c r="Y251">
        <v>2.9741784037558685</v>
      </c>
      <c r="Z251">
        <v>2.6937269372693726</v>
      </c>
      <c r="AA251">
        <v>2.5800425921699906E-2</v>
      </c>
      <c r="AB251">
        <v>2.6346019841269823E-2</v>
      </c>
      <c r="AC251">
        <v>2.7548871520907518E-2</v>
      </c>
      <c r="AD251">
        <v>2.5770910043594913E-2</v>
      </c>
      <c r="AE251">
        <v>2.3291616001874297E-2</v>
      </c>
      <c r="AF251">
        <v>77.639132014011324</v>
      </c>
      <c r="AG251">
        <v>77.595872491176536</v>
      </c>
      <c r="AH251">
        <v>71.855514844350381</v>
      </c>
      <c r="AI251">
        <v>78.082321149807399</v>
      </c>
      <c r="AJ251">
        <v>84.095499040331788</v>
      </c>
      <c r="AK251">
        <v>4.6772811501587117E-2</v>
      </c>
      <c r="AL251">
        <v>4.4204920634923095E-2</v>
      </c>
      <c r="AM251">
        <v>4.8935734072036621E-2</v>
      </c>
      <c r="AN251">
        <v>5.1659624413101915E-2</v>
      </c>
      <c r="AO251">
        <v>3.9594280442764598E-2</v>
      </c>
      <c r="AP251">
        <v>0.76441947565543078</v>
      </c>
      <c r="AQ251">
        <v>1.0800753228120517</v>
      </c>
      <c r="AR251">
        <v>101.06578990063413</v>
      </c>
      <c r="AS251">
        <v>110.83690120569818</v>
      </c>
      <c r="AT251">
        <v>96.854356836396178</v>
      </c>
      <c r="AU251">
        <v>91.961978130486756</v>
      </c>
      <c r="AV251">
        <v>108.98576262657475</v>
      </c>
      <c r="AW251">
        <v>9.5715133171094646E-2</v>
      </c>
      <c r="AX251">
        <v>8.818863812861806E-2</v>
      </c>
      <c r="AY251">
        <v>0.10076451938918</v>
      </c>
      <c r="AZ251">
        <v>0.11853676217334984</v>
      </c>
      <c r="BA251">
        <v>7.5468822910262717E-2</v>
      </c>
    </row>
    <row r="252" spans="1:53" hidden="1" x14ac:dyDescent="0.3">
      <c r="A252">
        <v>21</v>
      </c>
      <c r="B252" t="s">
        <v>147</v>
      </c>
      <c r="C252" t="s">
        <v>9</v>
      </c>
      <c r="D252">
        <v>5</v>
      </c>
      <c r="E252">
        <v>4</v>
      </c>
      <c r="F252" t="s">
        <v>88</v>
      </c>
      <c r="G252" t="s">
        <v>11</v>
      </c>
      <c r="H252" t="s">
        <v>72</v>
      </c>
      <c r="I252">
        <v>786</v>
      </c>
      <c r="J252">
        <v>0.61666098064106634</v>
      </c>
      <c r="K252">
        <v>0.6173393146796432</v>
      </c>
      <c r="L252">
        <v>0.5461111111111111</v>
      </c>
      <c r="M252">
        <v>0.56569444444444439</v>
      </c>
      <c r="N252">
        <v>0.7616666666666666</v>
      </c>
      <c r="O252">
        <v>8868</v>
      </c>
      <c r="P252">
        <v>1573</v>
      </c>
      <c r="Q252">
        <v>15.335868187579212</v>
      </c>
      <c r="R252">
        <v>13.623978201634879</v>
      </c>
      <c r="S252">
        <v>9.6757852077001001</v>
      </c>
      <c r="T252">
        <v>10.585918266863615</v>
      </c>
      <c r="U252">
        <v>16.666666666666664</v>
      </c>
      <c r="V252">
        <v>2.306451612903226</v>
      </c>
      <c r="W252">
        <v>2.1582733812949639</v>
      </c>
      <c r="X252">
        <v>2.1460674157303372</v>
      </c>
      <c r="Y252">
        <v>2.263157894736842</v>
      </c>
      <c r="Z252">
        <v>2.2994011976047903</v>
      </c>
      <c r="AA252">
        <v>2.2864962121212147E-2</v>
      </c>
      <c r="AB252">
        <v>2.6003896882494E-2</v>
      </c>
      <c r="AC252">
        <v>2.3999063670411984E-2</v>
      </c>
      <c r="AD252">
        <v>2.6241710526315798E-2</v>
      </c>
      <c r="AE252">
        <v>2.2849326347305396E-2</v>
      </c>
      <c r="AF252">
        <v>100.55345660842683</v>
      </c>
      <c r="AG252">
        <v>80.891500644721035</v>
      </c>
      <c r="AH252">
        <v>93.227357885451937</v>
      </c>
      <c r="AI252">
        <v>78.763756124993307</v>
      </c>
      <c r="AJ252">
        <v>93.065639177120204</v>
      </c>
      <c r="AK252">
        <v>3.0520087976509774E-2</v>
      </c>
      <c r="AL252">
        <v>3.0352877697828098E-2</v>
      </c>
      <c r="AM252">
        <v>2.8527528089873588E-2</v>
      </c>
      <c r="AN252">
        <v>3.4913157894717238E-2</v>
      </c>
      <c r="AO252">
        <v>2.9891916167651581E-2</v>
      </c>
      <c r="AP252">
        <v>1.2337893417041152</v>
      </c>
      <c r="AQ252">
        <v>1.2233333333333329</v>
      </c>
      <c r="AR252">
        <v>142.62750373455037</v>
      </c>
      <c r="AS252">
        <v>115.93401793101972</v>
      </c>
      <c r="AT252">
        <v>151.31827580904903</v>
      </c>
      <c r="AU252">
        <v>119.06903295154055</v>
      </c>
      <c r="AV252">
        <v>139.28231471294617</v>
      </c>
      <c r="AW252">
        <v>4.1736539161376339E-2</v>
      </c>
      <c r="AX252">
        <v>3.9093479033323449E-2</v>
      </c>
      <c r="AY252">
        <v>2.6007843761122279E-2</v>
      </c>
      <c r="AZ252">
        <v>2.7054264090198923E-2</v>
      </c>
      <c r="BA252">
        <v>4.723793433548093E-2</v>
      </c>
    </row>
    <row r="253" spans="1:53" hidden="1" x14ac:dyDescent="0.3">
      <c r="A253">
        <v>21</v>
      </c>
      <c r="B253" t="s">
        <v>147</v>
      </c>
      <c r="C253" t="s">
        <v>9</v>
      </c>
      <c r="D253">
        <v>5</v>
      </c>
      <c r="E253">
        <v>5</v>
      </c>
      <c r="F253" t="s">
        <v>113</v>
      </c>
      <c r="G253" t="s">
        <v>72</v>
      </c>
      <c r="H253" t="s">
        <v>72</v>
      </c>
      <c r="I253">
        <v>786</v>
      </c>
      <c r="J253">
        <v>0.9979738015607581</v>
      </c>
      <c r="K253">
        <v>0.81138888888888883</v>
      </c>
      <c r="L253">
        <v>1.3308333333333333</v>
      </c>
      <c r="M253">
        <v>0.84138888888888896</v>
      </c>
      <c r="N253">
        <v>1.010346153846154</v>
      </c>
      <c r="O253">
        <v>13922</v>
      </c>
      <c r="P253">
        <v>2015</v>
      </c>
      <c r="Q253">
        <v>13.030263838592862</v>
      </c>
      <c r="R253">
        <v>10.11326860841424</v>
      </c>
      <c r="S253">
        <v>17.557082686765686</v>
      </c>
      <c r="T253">
        <v>10.282696489593041</v>
      </c>
      <c r="U253">
        <v>11.959739490822972</v>
      </c>
      <c r="V253">
        <v>2.2240618101545255</v>
      </c>
      <c r="W253">
        <v>2.2321428571428572</v>
      </c>
      <c r="X253">
        <v>2.3431952662721893</v>
      </c>
      <c r="Y253">
        <v>2.1217948717948718</v>
      </c>
      <c r="Z253">
        <v>2.1041666666666665</v>
      </c>
      <c r="AA253">
        <v>2.6795053348050012E-2</v>
      </c>
      <c r="AB253">
        <v>2.7019866071428564E-2</v>
      </c>
      <c r="AC253">
        <v>2.7501360946745552E-2</v>
      </c>
      <c r="AD253">
        <v>2.6201175213675213E-2</v>
      </c>
      <c r="AE253">
        <v>2.6159722222222223E-2</v>
      </c>
      <c r="AF253">
        <v>92.302333123763304</v>
      </c>
      <c r="AG253">
        <v>115.76781928405417</v>
      </c>
      <c r="AH253">
        <v>99.231273832210121</v>
      </c>
      <c r="AI253">
        <v>74.46065550626696</v>
      </c>
      <c r="AJ253">
        <v>82.020839940789656</v>
      </c>
      <c r="AK253">
        <v>3.4853807946982569E-2</v>
      </c>
      <c r="AL253">
        <v>3.4838392857120128E-2</v>
      </c>
      <c r="AM253">
        <v>4.0462278106498058E-2</v>
      </c>
      <c r="AN253">
        <v>2.9688141025598015E-2</v>
      </c>
      <c r="AO253">
        <v>2.9570572916516841E-2</v>
      </c>
      <c r="AP253">
        <v>1.2452058041239831</v>
      </c>
      <c r="AQ253">
        <v>1.1825790408525756</v>
      </c>
      <c r="AR253">
        <v>128.13901793042518</v>
      </c>
      <c r="AS253">
        <v>133.92799539830932</v>
      </c>
      <c r="AT253">
        <v>118.62235614291544</v>
      </c>
      <c r="AU253">
        <v>125.920789928688</v>
      </c>
      <c r="AV253">
        <v>131.470950034151</v>
      </c>
      <c r="AW253">
        <v>5.7870594006196943E-2</v>
      </c>
      <c r="AX253">
        <v>3.9614973582825598E-2</v>
      </c>
      <c r="AY253">
        <v>9.4275603486239312E-2</v>
      </c>
      <c r="AZ253">
        <v>4.5965036606510953E-2</v>
      </c>
      <c r="BA253">
        <v>5.3837992731198027E-2</v>
      </c>
    </row>
    <row r="254" spans="1:53" hidden="1" x14ac:dyDescent="0.3">
      <c r="A254">
        <v>21</v>
      </c>
      <c r="B254" t="s">
        <v>147</v>
      </c>
      <c r="C254" t="s">
        <v>9</v>
      </c>
      <c r="D254">
        <v>5</v>
      </c>
      <c r="E254">
        <v>6</v>
      </c>
      <c r="F254" t="s">
        <v>114</v>
      </c>
      <c r="G254" t="s">
        <v>72</v>
      </c>
      <c r="H254" t="s">
        <v>72</v>
      </c>
      <c r="I254">
        <v>786</v>
      </c>
      <c r="J254">
        <v>0.51192168338907462</v>
      </c>
      <c r="K254">
        <v>0.32958867521367524</v>
      </c>
      <c r="L254">
        <v>0.45305555555555554</v>
      </c>
      <c r="M254">
        <v>0.63583333333333336</v>
      </c>
      <c r="N254">
        <v>0.65266666666666651</v>
      </c>
      <c r="O254">
        <v>7127</v>
      </c>
      <c r="P254">
        <v>690</v>
      </c>
      <c r="Q254">
        <v>7.784296028880866</v>
      </c>
      <c r="R254">
        <v>4.6423135464231349</v>
      </c>
      <c r="S254">
        <v>4.9769585253456219</v>
      </c>
      <c r="T254">
        <v>7.8373847443419953</v>
      </c>
      <c r="U254">
        <v>7.4450772986167619</v>
      </c>
      <c r="V254">
        <v>2.1362229102167181</v>
      </c>
      <c r="W254">
        <v>2.1785714285714284</v>
      </c>
      <c r="X254">
        <v>2.0769230769230771</v>
      </c>
      <c r="Y254">
        <v>2.0777777777777779</v>
      </c>
      <c r="Z254">
        <v>2.1279069767441858</v>
      </c>
      <c r="AA254">
        <v>2.5339344685242512E-2</v>
      </c>
      <c r="AB254">
        <v>2.4572321428571419E-2</v>
      </c>
      <c r="AC254">
        <v>2.8588461538461531E-2</v>
      </c>
      <c r="AD254">
        <v>2.5897777777777783E-2</v>
      </c>
      <c r="AE254">
        <v>2.3693992248062019E-2</v>
      </c>
      <c r="AF254">
        <v>85.520230359187735</v>
      </c>
      <c r="AG254">
        <v>102.74546191126991</v>
      </c>
      <c r="AH254">
        <v>64.13386952980828</v>
      </c>
      <c r="AI254">
        <v>77.757312060077169</v>
      </c>
      <c r="AJ254">
        <v>81.787362852092485</v>
      </c>
      <c r="AK254">
        <v>3.0497678018566714E-2</v>
      </c>
      <c r="AL254">
        <v>3.0655357142894753E-2</v>
      </c>
      <c r="AM254">
        <v>3.2076923076969112E-2</v>
      </c>
      <c r="AN254">
        <v>2.803111111099699E-2</v>
      </c>
      <c r="AO254">
        <v>2.9195930232585956E-2</v>
      </c>
      <c r="AP254">
        <v>1.9802460331609906</v>
      </c>
      <c r="AQ254">
        <v>1.6037428803905618</v>
      </c>
      <c r="AR254">
        <v>148.98601384703471</v>
      </c>
      <c r="AS254">
        <v>174.61809814018801</v>
      </c>
      <c r="AT254">
        <v>112.68672737660609</v>
      </c>
      <c r="AU254">
        <v>137.51379845937095</v>
      </c>
      <c r="AV254">
        <v>154.6045227472336</v>
      </c>
      <c r="AW254">
        <v>1.9948653955773457E-2</v>
      </c>
      <c r="AX254">
        <v>8.5542445344143903E-3</v>
      </c>
      <c r="AY254">
        <v>8.1981323361755773E-3</v>
      </c>
      <c r="AZ254">
        <v>2.5319915016237239E-2</v>
      </c>
      <c r="BA254">
        <v>2.4523934818575063E-2</v>
      </c>
    </row>
    <row r="255" spans="1:53" hidden="1" x14ac:dyDescent="0.3">
      <c r="A255">
        <v>21</v>
      </c>
      <c r="B255" t="s">
        <v>147</v>
      </c>
      <c r="C255" t="s">
        <v>9</v>
      </c>
      <c r="D255">
        <v>5</v>
      </c>
      <c r="E255">
        <v>7</v>
      </c>
      <c r="F255" t="s">
        <v>135</v>
      </c>
      <c r="G255" t="s">
        <v>72</v>
      </c>
      <c r="H255" t="s">
        <v>72</v>
      </c>
      <c r="I255">
        <v>786</v>
      </c>
      <c r="J255">
        <v>0.30118137590859495</v>
      </c>
      <c r="K255">
        <v>0.37183604336043358</v>
      </c>
      <c r="L255">
        <v>0.31388888888888888</v>
      </c>
      <c r="M255">
        <v>0.24555555555555561</v>
      </c>
      <c r="N255">
        <v>0.2678977438136827</v>
      </c>
      <c r="O255">
        <v>4616</v>
      </c>
      <c r="P255">
        <v>2235</v>
      </c>
      <c r="Q255">
        <v>41.830432341381247</v>
      </c>
      <c r="R255">
        <v>45.204741379310342</v>
      </c>
      <c r="S255">
        <v>38.779342723004696</v>
      </c>
      <c r="T255">
        <v>35.826771653543304</v>
      </c>
      <c r="U255">
        <v>48.73046875</v>
      </c>
      <c r="V255">
        <v>3.4279141104294477</v>
      </c>
      <c r="W255">
        <v>3.7792792792792791</v>
      </c>
      <c r="X255">
        <v>3.1769230769230767</v>
      </c>
      <c r="Y255">
        <v>3.1111111111111112</v>
      </c>
      <c r="Z255">
        <v>3.6691176470588234</v>
      </c>
      <c r="AA255">
        <v>2.7493201386119895E-2</v>
      </c>
      <c r="AB255">
        <v>2.6959790231407869E-2</v>
      </c>
      <c r="AC255">
        <v>3.0107799242424238E-2</v>
      </c>
      <c r="AD255">
        <v>2.5077702898952902E-2</v>
      </c>
      <c r="AE255">
        <v>2.9454298272193501E-2</v>
      </c>
      <c r="AF255">
        <v>75.418424339276655</v>
      </c>
      <c r="AG255">
        <v>75.419616430940451</v>
      </c>
      <c r="AH255">
        <v>64.015918087497795</v>
      </c>
      <c r="AI255">
        <v>83.276530592130456</v>
      </c>
      <c r="AJ255">
        <v>73.421240269463738</v>
      </c>
      <c r="AK255">
        <v>6.7383282208543727E-2</v>
      </c>
      <c r="AL255">
        <v>7.3254279279268114E-2</v>
      </c>
      <c r="AM255">
        <v>6.6492307692284994E-2</v>
      </c>
      <c r="AN255">
        <v>5.3770085470104173E-2</v>
      </c>
      <c r="AO255">
        <v>8.1470220588123671E-2</v>
      </c>
      <c r="AP255">
        <v>0.72047276910700164</v>
      </c>
      <c r="AQ255">
        <v>1.0779946364719906</v>
      </c>
      <c r="AR255">
        <v>92.47852062804256</v>
      </c>
      <c r="AS255">
        <v>86.809003769254872</v>
      </c>
      <c r="AT255">
        <v>85.001180497547111</v>
      </c>
      <c r="AU255">
        <v>98.717257807884451</v>
      </c>
      <c r="AV255">
        <v>85.535565024428664</v>
      </c>
      <c r="AW255">
        <v>4.0019450680621294E-2</v>
      </c>
      <c r="AX255">
        <v>6.1774834401704046E-2</v>
      </c>
      <c r="AY255">
        <v>3.6828002970943331E-2</v>
      </c>
      <c r="AZ255">
        <v>3.2634286917889228E-2</v>
      </c>
      <c r="BA255">
        <v>3.8174087903500277E-2</v>
      </c>
    </row>
    <row r="256" spans="1:53" hidden="1" x14ac:dyDescent="0.3">
      <c r="A256">
        <v>21</v>
      </c>
      <c r="B256" t="s">
        <v>147</v>
      </c>
      <c r="C256" t="s">
        <v>9</v>
      </c>
      <c r="D256">
        <v>5</v>
      </c>
      <c r="E256">
        <v>8</v>
      </c>
      <c r="F256" t="s">
        <v>95</v>
      </c>
      <c r="G256" t="s">
        <v>11</v>
      </c>
      <c r="H256" t="s">
        <v>72</v>
      </c>
      <c r="I256">
        <v>786</v>
      </c>
      <c r="J256">
        <v>0.63271914733369439</v>
      </c>
      <c r="K256">
        <v>0.56371755388013989</v>
      </c>
      <c r="L256">
        <v>0.64337251089902203</v>
      </c>
      <c r="M256">
        <v>0.60083333333333333</v>
      </c>
      <c r="N256">
        <v>0.74099999999999999</v>
      </c>
      <c r="O256">
        <v>9368</v>
      </c>
      <c r="P256">
        <v>1694</v>
      </c>
      <c r="Q256">
        <v>15.676476031834166</v>
      </c>
      <c r="R256">
        <v>13.293543136190994</v>
      </c>
      <c r="S256">
        <v>12.038999576091564</v>
      </c>
      <c r="T256">
        <v>15.11627906976744</v>
      </c>
      <c r="U256">
        <v>16.544417277913613</v>
      </c>
      <c r="V256">
        <v>2.2289473684210526</v>
      </c>
      <c r="W256">
        <v>2.2072072072072073</v>
      </c>
      <c r="X256">
        <v>2.1515151515151514</v>
      </c>
      <c r="Y256">
        <v>2.1937500000000001</v>
      </c>
      <c r="Z256">
        <v>2.2185792349726774</v>
      </c>
      <c r="AA256">
        <v>2.3556041666666697E-2</v>
      </c>
      <c r="AB256">
        <v>2.3319106606606622E-2</v>
      </c>
      <c r="AC256">
        <v>2.4920265151515134E-2</v>
      </c>
      <c r="AD256">
        <v>2.5425859374999988E-2</v>
      </c>
      <c r="AE256">
        <v>2.3362613843351539E-2</v>
      </c>
      <c r="AF256">
        <v>101.21683968230928</v>
      </c>
      <c r="AG256">
        <v>99.281862805725353</v>
      </c>
      <c r="AH256">
        <v>80.677061043744303</v>
      </c>
      <c r="AI256">
        <v>85.182581176567822</v>
      </c>
      <c r="AJ256">
        <v>104.2218620599878</v>
      </c>
      <c r="AK256">
        <v>2.9888750000010365E-2</v>
      </c>
      <c r="AL256">
        <v>2.9115315315331892E-2</v>
      </c>
      <c r="AM256">
        <v>2.9293560605982417E-2</v>
      </c>
      <c r="AN256">
        <v>3.2363437500004012E-2</v>
      </c>
      <c r="AO256">
        <v>2.9493715847000532E-2</v>
      </c>
      <c r="AP256">
        <v>1.314488071019968</v>
      </c>
      <c r="AQ256">
        <v>1.2445453487018281</v>
      </c>
      <c r="AR256">
        <v>157.74009405191671</v>
      </c>
      <c r="AS256">
        <v>158.30690247012049</v>
      </c>
      <c r="AT256">
        <v>132.31743479770481</v>
      </c>
      <c r="AU256">
        <v>141.79441275299141</v>
      </c>
      <c r="AV256">
        <v>166.32661117668226</v>
      </c>
      <c r="AW256">
        <v>4.8395738114652261E-2</v>
      </c>
      <c r="AX256">
        <v>3.715441063439566E-2</v>
      </c>
      <c r="AY256">
        <v>3.6937654639701022E-2</v>
      </c>
      <c r="AZ256">
        <v>4.4792746620954185E-2</v>
      </c>
      <c r="BA256">
        <v>5.3436657441883827E-2</v>
      </c>
    </row>
    <row r="257" spans="1:53" hidden="1" x14ac:dyDescent="0.3">
      <c r="A257">
        <v>21</v>
      </c>
      <c r="B257" t="s">
        <v>147</v>
      </c>
      <c r="C257" t="s">
        <v>9</v>
      </c>
      <c r="D257">
        <v>5</v>
      </c>
      <c r="E257">
        <v>9</v>
      </c>
      <c r="F257" t="s">
        <v>115</v>
      </c>
      <c r="G257" t="s">
        <v>72</v>
      </c>
      <c r="H257" t="s">
        <v>72</v>
      </c>
      <c r="I257">
        <v>786</v>
      </c>
      <c r="J257">
        <v>0.58706170235777644</v>
      </c>
      <c r="K257">
        <v>0.71361111111111108</v>
      </c>
      <c r="L257">
        <v>0.63527777777777772</v>
      </c>
      <c r="M257">
        <v>0.52694444444444444</v>
      </c>
      <c r="N257">
        <v>0.44948383084577115</v>
      </c>
      <c r="O257">
        <v>8287</v>
      </c>
      <c r="P257">
        <v>878</v>
      </c>
      <c r="Q257">
        <v>9.0254934210526319</v>
      </c>
      <c r="R257">
        <v>10.942028985507246</v>
      </c>
      <c r="S257">
        <v>10.23454157782516</v>
      </c>
      <c r="T257">
        <v>7.9443892750744789</v>
      </c>
      <c r="U257">
        <v>6.3245823389021476</v>
      </c>
      <c r="V257">
        <v>2.1679012345679012</v>
      </c>
      <c r="W257">
        <v>2.1884057971014492</v>
      </c>
      <c r="X257">
        <v>2.1818181818181817</v>
      </c>
      <c r="Y257">
        <v>2.2222222222222223</v>
      </c>
      <c r="Z257">
        <v>2.0784313725490198</v>
      </c>
      <c r="AA257">
        <v>2.5411499999999986E-2</v>
      </c>
      <c r="AB257">
        <v>2.6329891304347829E-2</v>
      </c>
      <c r="AC257">
        <v>2.4715106060606062E-2</v>
      </c>
      <c r="AD257">
        <v>2.6854803240740747E-2</v>
      </c>
      <c r="AE257">
        <v>2.3242156862745104E-2</v>
      </c>
      <c r="AF257">
        <v>80.118109258053181</v>
      </c>
      <c r="AG257">
        <v>75.963880219506748</v>
      </c>
      <c r="AH257">
        <v>83.738048347522849</v>
      </c>
      <c r="AI257">
        <v>78.024327935145166</v>
      </c>
      <c r="AJ257">
        <v>97.574241509342599</v>
      </c>
      <c r="AK257">
        <v>3.0492592592565461E-2</v>
      </c>
      <c r="AL257">
        <v>3.1960507246374795E-2</v>
      </c>
      <c r="AM257">
        <v>2.9067727272744873E-2</v>
      </c>
      <c r="AN257">
        <v>3.4815972222102372E-2</v>
      </c>
      <c r="AO257">
        <v>2.5937254901852131E-2</v>
      </c>
      <c r="AP257">
        <v>0.62987224252424145</v>
      </c>
      <c r="AQ257">
        <v>0.5780081872639049</v>
      </c>
      <c r="AR257">
        <v>133.67632983367102</v>
      </c>
      <c r="AS257">
        <v>123.48192665113825</v>
      </c>
      <c r="AT257">
        <v>132.36483402475164</v>
      </c>
      <c r="AU257">
        <v>135.78115135689509</v>
      </c>
      <c r="AV257">
        <v>168.35487951197658</v>
      </c>
      <c r="AW257">
        <v>2.4810481917698083E-2</v>
      </c>
      <c r="AX257">
        <v>3.8692225217910124E-2</v>
      </c>
      <c r="AY257">
        <v>3.1552007841419726E-2</v>
      </c>
      <c r="AZ257">
        <v>2.090355075551965E-2</v>
      </c>
      <c r="BA257">
        <v>1.4850273860888634E-2</v>
      </c>
    </row>
    <row r="258" spans="1:53" ht="15.75" hidden="1" customHeight="1" x14ac:dyDescent="0.3">
      <c r="A258">
        <v>21</v>
      </c>
      <c r="B258" t="s">
        <v>147</v>
      </c>
      <c r="C258" t="s">
        <v>9</v>
      </c>
      <c r="D258">
        <v>5</v>
      </c>
      <c r="E258">
        <v>10</v>
      </c>
      <c r="F258" t="s">
        <v>144</v>
      </c>
      <c r="G258" t="s">
        <v>72</v>
      </c>
      <c r="H258" t="s">
        <v>10</v>
      </c>
      <c r="I258">
        <v>786</v>
      </c>
      <c r="J258">
        <v>0.19638238573021186</v>
      </c>
      <c r="K258">
        <v>0.21361111111111111</v>
      </c>
      <c r="L258">
        <v>0.21388888888888891</v>
      </c>
      <c r="M258">
        <v>0.1789102564102564</v>
      </c>
      <c r="N258">
        <v>0.17566666666666664</v>
      </c>
      <c r="O258">
        <v>2831</v>
      </c>
      <c r="P258">
        <v>265</v>
      </c>
      <c r="Q258">
        <v>7.9603484529888853</v>
      </c>
      <c r="R258">
        <v>7.9865016872890893</v>
      </c>
      <c r="S258">
        <v>6.6478076379066486</v>
      </c>
      <c r="T258">
        <v>9.6021947873799718</v>
      </c>
      <c r="U258">
        <v>6.0031595576619274</v>
      </c>
      <c r="V258">
        <v>2.2649572649572649</v>
      </c>
      <c r="W258">
        <v>2.3666666666666667</v>
      </c>
      <c r="X258">
        <v>2.35</v>
      </c>
      <c r="Y258">
        <v>2.3333333333333335</v>
      </c>
      <c r="Z258">
        <v>2.1111111111111112</v>
      </c>
      <c r="AA258">
        <v>2.0183262108262115E-2</v>
      </c>
      <c r="AB258">
        <v>2.1938333333333334E-2</v>
      </c>
      <c r="AC258">
        <v>2.3952499999999995E-2</v>
      </c>
      <c r="AD258">
        <v>1.796222222222222E-2</v>
      </c>
      <c r="AE258">
        <v>2.0355555555555557E-2</v>
      </c>
      <c r="AF258">
        <v>162.33993953690111</v>
      </c>
      <c r="AG258">
        <v>102.20615652713995</v>
      </c>
      <c r="AH258">
        <v>132.90628585162034</v>
      </c>
      <c r="AI258">
        <v>218.46918259349937</v>
      </c>
      <c r="AJ258">
        <v>190.57786443405806</v>
      </c>
      <c r="AK258">
        <v>2.6561111111120521E-2</v>
      </c>
      <c r="AL258">
        <v>3.2206666666685632E-2</v>
      </c>
      <c r="AM258">
        <v>3.242999999981748E-2</v>
      </c>
      <c r="AN258">
        <v>2.5650000000071789E-2</v>
      </c>
      <c r="AO258">
        <v>2.2225000000212783E-2</v>
      </c>
      <c r="AP258">
        <v>0.82236671001300377</v>
      </c>
      <c r="AQ258">
        <v>0.75166321785372581</v>
      </c>
      <c r="AR258">
        <v>227.25018344311985</v>
      </c>
      <c r="AS258">
        <v>160.4916857191119</v>
      </c>
      <c r="AT258">
        <v>155.96456355166646</v>
      </c>
      <c r="AU258">
        <v>263.04174284043904</v>
      </c>
      <c r="AV258">
        <v>258.12142084902911</v>
      </c>
      <c r="AW258">
        <v>7.2269212154682065E-3</v>
      </c>
      <c r="AX258">
        <v>8.7922489174763335E-3</v>
      </c>
      <c r="AY258">
        <v>7.6352558856751743E-3</v>
      </c>
      <c r="AZ258">
        <v>8.425624227466802E-3</v>
      </c>
      <c r="BA258">
        <v>6.0143074359594057E-3</v>
      </c>
    </row>
    <row r="259" spans="1:53" hidden="1" x14ac:dyDescent="0.3">
      <c r="A259">
        <v>21</v>
      </c>
      <c r="B259" t="s">
        <v>147</v>
      </c>
      <c r="C259" t="s">
        <v>9</v>
      </c>
      <c r="D259">
        <v>5</v>
      </c>
      <c r="E259">
        <v>11</v>
      </c>
      <c r="F259" t="s">
        <v>96</v>
      </c>
      <c r="G259" t="s">
        <v>11</v>
      </c>
      <c r="H259" t="s">
        <v>72</v>
      </c>
      <c r="I259">
        <v>786</v>
      </c>
      <c r="J259">
        <v>1.3249757070153489</v>
      </c>
      <c r="K259">
        <v>1.0268296763149705</v>
      </c>
      <c r="L259">
        <v>1.4057160894660894</v>
      </c>
      <c r="M259">
        <v>1.5490277777777779</v>
      </c>
      <c r="N259">
        <v>1.3170000000000002</v>
      </c>
      <c r="O259">
        <v>19624</v>
      </c>
      <c r="P259">
        <v>5762</v>
      </c>
      <c r="Q259">
        <v>24.087621754943356</v>
      </c>
      <c r="R259">
        <v>22.17453505007153</v>
      </c>
      <c r="S259">
        <v>21.336484744305974</v>
      </c>
      <c r="T259">
        <v>23.312444046553267</v>
      </c>
      <c r="U259">
        <v>25.256947087933</v>
      </c>
      <c r="V259">
        <v>2.5394446892904363</v>
      </c>
      <c r="W259">
        <v>2.5057736720554273</v>
      </c>
      <c r="X259">
        <v>2.4338235294117645</v>
      </c>
      <c r="Y259">
        <v>2.5086705202312141</v>
      </c>
      <c r="Z259">
        <v>2.6019607843137256</v>
      </c>
      <c r="AA259">
        <v>2.8234469925916588E-2</v>
      </c>
      <c r="AB259">
        <v>2.9280915539425922E-2</v>
      </c>
      <c r="AC259">
        <v>2.9087881944444449E-2</v>
      </c>
      <c r="AD259">
        <v>2.8146355858335623E-2</v>
      </c>
      <c r="AE259">
        <v>2.8458708916900111E-2</v>
      </c>
      <c r="AF259">
        <v>88.980848128420618</v>
      </c>
      <c r="AG259">
        <v>80.817279910345619</v>
      </c>
      <c r="AH259">
        <v>78.515809059592272</v>
      </c>
      <c r="AI259">
        <v>86.90848385405215</v>
      </c>
      <c r="AJ259">
        <v>93.926703309977228</v>
      </c>
      <c r="AK259">
        <v>4.9336051123830924E-2</v>
      </c>
      <c r="AL259">
        <v>4.9932217090065283E-2</v>
      </c>
      <c r="AM259">
        <v>4.6011642156865186E-2</v>
      </c>
      <c r="AN259">
        <v>4.7692003853593082E-2</v>
      </c>
      <c r="AO259">
        <v>5.2328431372524055E-2</v>
      </c>
      <c r="AP259">
        <v>1.2825885639830521</v>
      </c>
      <c r="AQ259">
        <v>1.139006839642914</v>
      </c>
      <c r="AR259">
        <v>117.50938826718</v>
      </c>
      <c r="AS259">
        <v>110.48251451430052</v>
      </c>
      <c r="AT259">
        <v>112.7689070989604</v>
      </c>
      <c r="AU259">
        <v>113.56612065434592</v>
      </c>
      <c r="AV259">
        <v>121.56383583634886</v>
      </c>
      <c r="AW259">
        <v>0.13857481506926786</v>
      </c>
      <c r="AX259">
        <v>0.12052667540638158</v>
      </c>
      <c r="AY259">
        <v>0.11380588698885745</v>
      </c>
      <c r="AZ259">
        <v>0.14450299336976277</v>
      </c>
      <c r="BA259">
        <v>0.14245317239513935</v>
      </c>
    </row>
    <row r="260" spans="1:53" hidden="1" x14ac:dyDescent="0.3">
      <c r="A260">
        <v>21</v>
      </c>
      <c r="B260" t="s">
        <v>147</v>
      </c>
      <c r="C260" t="s">
        <v>9</v>
      </c>
      <c r="D260">
        <v>5</v>
      </c>
      <c r="E260">
        <v>12</v>
      </c>
      <c r="F260" t="s">
        <v>97</v>
      </c>
      <c r="G260" t="s">
        <v>11</v>
      </c>
      <c r="H260" t="s">
        <v>72</v>
      </c>
      <c r="I260">
        <v>786</v>
      </c>
      <c r="J260">
        <v>6.5355115089514069</v>
      </c>
      <c r="K260">
        <v>23.064738562091502</v>
      </c>
      <c r="L260">
        <v>0.61583333333333334</v>
      </c>
      <c r="M260">
        <v>0.76250000000000007</v>
      </c>
      <c r="N260">
        <v>0.73166666666666669</v>
      </c>
      <c r="O260">
        <v>90528</v>
      </c>
      <c r="P260">
        <v>84856</v>
      </c>
      <c r="Q260">
        <v>89.465249662618078</v>
      </c>
      <c r="R260">
        <v>94.529089627500952</v>
      </c>
      <c r="S260">
        <v>97.554585152838428</v>
      </c>
      <c r="T260">
        <v>9.2050209205020916</v>
      </c>
      <c r="U260">
        <v>8.5735679520778731</v>
      </c>
      <c r="V260">
        <v>103.48292682926829</v>
      </c>
      <c r="W260">
        <v>138.3359375</v>
      </c>
      <c r="X260">
        <v>236.1893203883495</v>
      </c>
      <c r="Y260">
        <v>2.2184873949579833</v>
      </c>
      <c r="Z260">
        <v>2.081818181818182</v>
      </c>
      <c r="AA260">
        <v>2.5085139199332383E-2</v>
      </c>
      <c r="AB260">
        <v>2.610899287673547E-2</v>
      </c>
      <c r="AC260">
        <v>2.3653116344700412E-2</v>
      </c>
      <c r="AD260">
        <v>2.6142892156862756E-2</v>
      </c>
      <c r="AE260">
        <v>2.5365681818181815E-2</v>
      </c>
      <c r="AF260">
        <v>304.05230160214313</v>
      </c>
      <c r="AG260">
        <v>391.12108040073264</v>
      </c>
      <c r="AH260">
        <v>560.32476324504046</v>
      </c>
      <c r="AI260">
        <v>96.532890087923221</v>
      </c>
      <c r="AJ260">
        <v>78.343961347245937</v>
      </c>
      <c r="AK260">
        <v>2.2455595731707461</v>
      </c>
      <c r="AL260">
        <v>3.0123333984374954</v>
      </c>
      <c r="AM260">
        <v>5.1388155339805719</v>
      </c>
      <c r="AN260">
        <v>3.3708403361353181E-2</v>
      </c>
      <c r="AO260">
        <v>2.8248181818228409E-2</v>
      </c>
      <c r="AP260">
        <v>3.1722304794263377E-2</v>
      </c>
      <c r="AQ260">
        <v>9.0697667626575773E-2</v>
      </c>
      <c r="AR260">
        <v>110.4968551846099</v>
      </c>
      <c r="AS260">
        <v>74.504838721064843</v>
      </c>
      <c r="AT260">
        <v>72.346522253535895</v>
      </c>
      <c r="AU260">
        <v>149.77596257966326</v>
      </c>
      <c r="AV260">
        <v>146.34140302907613</v>
      </c>
      <c r="AW260">
        <v>5.0208374397431005E-2</v>
      </c>
      <c r="AX260">
        <v>7.2441811857437061E-2</v>
      </c>
      <c r="AY260">
        <v>5.9604586069441835E-2</v>
      </c>
      <c r="AZ260">
        <v>3.3881618592683412E-2</v>
      </c>
      <c r="BA260">
        <v>3.089619902320263E-2</v>
      </c>
    </row>
    <row r="261" spans="1:53" hidden="1" x14ac:dyDescent="0.3">
      <c r="A261">
        <v>21</v>
      </c>
      <c r="B261" t="s">
        <v>147</v>
      </c>
      <c r="C261" t="s">
        <v>9</v>
      </c>
      <c r="D261">
        <v>5</v>
      </c>
      <c r="E261">
        <v>13</v>
      </c>
      <c r="F261" t="s">
        <v>123</v>
      </c>
      <c r="G261" t="s">
        <v>72</v>
      </c>
      <c r="H261" t="s">
        <v>10</v>
      </c>
      <c r="I261">
        <v>786</v>
      </c>
      <c r="J261">
        <v>0.18268152913339247</v>
      </c>
      <c r="K261">
        <v>1.6666666666666668E-3</v>
      </c>
      <c r="L261">
        <v>0.20277777777777781</v>
      </c>
      <c r="M261">
        <v>0.26347222222222222</v>
      </c>
      <c r="N261">
        <v>0.27883503401360549</v>
      </c>
      <c r="O261">
        <v>2585</v>
      </c>
      <c r="P261">
        <v>139</v>
      </c>
      <c r="Q261">
        <v>4.8686514886164618</v>
      </c>
      <c r="R261">
        <v>0</v>
      </c>
      <c r="S261">
        <v>5.9113300492610836</v>
      </c>
      <c r="T261">
        <v>2.6970954356846475</v>
      </c>
      <c r="U261">
        <v>4.2735042735042734</v>
      </c>
      <c r="V261">
        <v>2.2063492063492065</v>
      </c>
      <c r="W261">
        <v>0</v>
      </c>
      <c r="X261">
        <v>2.4</v>
      </c>
      <c r="Y261">
        <v>2</v>
      </c>
      <c r="Z261">
        <v>2.1052631578947367</v>
      </c>
      <c r="AA261">
        <v>2.0205687830687831E-2</v>
      </c>
      <c r="AB261">
        <v>0</v>
      </c>
      <c r="AC261">
        <v>1.96975E-2</v>
      </c>
      <c r="AD261">
        <v>2.0826923076923076E-2</v>
      </c>
      <c r="AE261">
        <v>2.2813157894736841E-2</v>
      </c>
      <c r="AF261">
        <v>134.71706981290211</v>
      </c>
      <c r="AG261">
        <v>0</v>
      </c>
      <c r="AH261">
        <v>108.60556997401561</v>
      </c>
      <c r="AI261">
        <v>83.480753682460289</v>
      </c>
      <c r="AJ261">
        <v>91.417679683212214</v>
      </c>
      <c r="AK261">
        <v>2.3073015873114132E-2</v>
      </c>
      <c r="AL261">
        <v>0</v>
      </c>
      <c r="AM261">
        <v>2.9830000000129076E-2</v>
      </c>
      <c r="AN261">
        <v>2.0826923076688566E-2</v>
      </c>
      <c r="AO261">
        <v>2.5594736842322163E-2</v>
      </c>
      <c r="AP261">
        <v>167.30102040816328</v>
      </c>
      <c r="AQ261">
        <v>65535</v>
      </c>
      <c r="AR261">
        <v>198.24792646796467</v>
      </c>
      <c r="AS261">
        <v>0</v>
      </c>
      <c r="AT261">
        <v>166.54780273130035</v>
      </c>
      <c r="AU261">
        <v>166.96150736834582</v>
      </c>
      <c r="AV261">
        <v>149.30704905731869</v>
      </c>
      <c r="AW261">
        <v>6.2385990221778334E-3</v>
      </c>
      <c r="AX261">
        <v>3.089619902320263E-2</v>
      </c>
      <c r="AY261">
        <v>1.0063748310485357E-2</v>
      </c>
      <c r="AZ261">
        <v>4.007529099054127E-3</v>
      </c>
      <c r="BA261">
        <v>6.7394220381619095E-3</v>
      </c>
    </row>
    <row r="262" spans="1:53" hidden="1" x14ac:dyDescent="0.3">
      <c r="A262">
        <v>21</v>
      </c>
      <c r="B262" t="s">
        <v>147</v>
      </c>
      <c r="C262" t="s">
        <v>9</v>
      </c>
      <c r="D262">
        <v>5</v>
      </c>
      <c r="E262">
        <v>14</v>
      </c>
      <c r="F262" t="s">
        <v>102</v>
      </c>
      <c r="G262" t="s">
        <v>72</v>
      </c>
      <c r="H262" t="s">
        <v>10</v>
      </c>
      <c r="I262">
        <v>786</v>
      </c>
      <c r="J262">
        <v>0.14564876125667253</v>
      </c>
      <c r="K262">
        <v>8.8819444444444451E-2</v>
      </c>
      <c r="L262">
        <v>0.1411111111111111</v>
      </c>
      <c r="M262">
        <v>0.18005636259502236</v>
      </c>
      <c r="N262">
        <v>0.17799999999999999</v>
      </c>
      <c r="O262">
        <v>2069</v>
      </c>
      <c r="P262">
        <v>287</v>
      </c>
      <c r="Q262">
        <v>10.826103357223689</v>
      </c>
      <c r="R262">
        <v>30.998509687034275</v>
      </c>
      <c r="S262">
        <v>1.8912529550827424</v>
      </c>
      <c r="T262">
        <v>4.2553191489361701</v>
      </c>
      <c r="U262">
        <v>1.7182130584192441</v>
      </c>
      <c r="V262">
        <v>3.1888888888888891</v>
      </c>
      <c r="W262">
        <v>4</v>
      </c>
      <c r="X262">
        <v>2</v>
      </c>
      <c r="Y262">
        <v>2</v>
      </c>
      <c r="Z262">
        <v>2</v>
      </c>
      <c r="AA262">
        <v>2.5971175536881431E-2</v>
      </c>
      <c r="AB262">
        <v>2.974754740357682E-2</v>
      </c>
      <c r="AC262">
        <v>2.7725E-2</v>
      </c>
      <c r="AD262">
        <v>2.7553846153846151E-2</v>
      </c>
      <c r="AE262">
        <v>2.298E-2</v>
      </c>
      <c r="AF262">
        <v>127.75226837199591</v>
      </c>
      <c r="AG262">
        <v>125.11162864475912</v>
      </c>
      <c r="AH262">
        <v>69.099322029852601</v>
      </c>
      <c r="AI262">
        <v>85.712979448267717</v>
      </c>
      <c r="AJ262">
        <v>77.899228246693127</v>
      </c>
      <c r="AK262">
        <v>6.8636111111078438E-2</v>
      </c>
      <c r="AL262">
        <v>0.10302499999999472</v>
      </c>
      <c r="AM262">
        <v>2.7724999999918509E-2</v>
      </c>
      <c r="AN262">
        <v>2.7553846153750783E-2</v>
      </c>
      <c r="AO262">
        <v>2.2979999999370192E-2</v>
      </c>
      <c r="AP262">
        <v>2.0040656763096165</v>
      </c>
      <c r="AQ262">
        <v>5.54288924134285E-2</v>
      </c>
      <c r="AR262">
        <v>154.61859543434093</v>
      </c>
      <c r="AS262">
        <v>109.19044461255791</v>
      </c>
      <c r="AT262">
        <v>138.19864406107988</v>
      </c>
      <c r="AU262">
        <v>171.42595892978892</v>
      </c>
      <c r="AV262">
        <v>155.79845651091409</v>
      </c>
      <c r="AW262">
        <v>5.6736302629622664E-3</v>
      </c>
      <c r="AX262">
        <v>1.9099051113229511E-2</v>
      </c>
      <c r="AY262">
        <v>2.0515159240973987E-3</v>
      </c>
      <c r="AZ262">
        <v>3.851769452517194E-3</v>
      </c>
      <c r="BA262">
        <v>1.7567740989659357E-3</v>
      </c>
    </row>
    <row r="263" spans="1:53" hidden="1" x14ac:dyDescent="0.3">
      <c r="A263">
        <v>22</v>
      </c>
      <c r="B263" t="s">
        <v>161</v>
      </c>
      <c r="C263" t="s">
        <v>9</v>
      </c>
      <c r="D263">
        <v>8</v>
      </c>
      <c r="E263">
        <v>1</v>
      </c>
      <c r="F263" t="s">
        <v>112</v>
      </c>
      <c r="G263" t="s">
        <v>72</v>
      </c>
      <c r="H263" t="s">
        <v>72</v>
      </c>
      <c r="I263">
        <v>1000</v>
      </c>
      <c r="J263">
        <v>0.92649777361379748</v>
      </c>
      <c r="K263">
        <v>0.88819444444444429</v>
      </c>
      <c r="L263">
        <v>0.8176388888888888</v>
      </c>
      <c r="M263">
        <v>1.0258333333333334</v>
      </c>
      <c r="N263">
        <v>0.97432442778852357</v>
      </c>
      <c r="O263">
        <v>13691</v>
      </c>
      <c r="P263">
        <v>1480</v>
      </c>
      <c r="Q263">
        <v>10.05913138041188</v>
      </c>
      <c r="R263">
        <v>10.480997624703088</v>
      </c>
      <c r="S263">
        <v>8.1357048748353105</v>
      </c>
      <c r="T263">
        <v>11.995667479014353</v>
      </c>
      <c r="U263">
        <v>10.108604845446949</v>
      </c>
      <c r="V263">
        <v>2.1511627906976742</v>
      </c>
      <c r="W263">
        <v>2.1393939393939392</v>
      </c>
      <c r="X263">
        <v>2.1666666666666665</v>
      </c>
      <c r="Y263">
        <v>2.1822660098522166</v>
      </c>
      <c r="Z263">
        <v>2.1228070175438596</v>
      </c>
      <c r="AA263">
        <v>2.5616997335271331E-2</v>
      </c>
      <c r="AB263">
        <v>2.6482515151515149E-2</v>
      </c>
      <c r="AC263">
        <v>2.2148318713450296E-2</v>
      </c>
      <c r="AD263">
        <v>2.6717692939244649E-2</v>
      </c>
      <c r="AE263">
        <v>2.4732431773879116E-2</v>
      </c>
      <c r="AF263">
        <v>91.198187060536938</v>
      </c>
      <c r="AG263">
        <v>86.684636636489273</v>
      </c>
      <c r="AH263">
        <v>101.76630831394354</v>
      </c>
      <c r="AI263">
        <v>88.753434689901709</v>
      </c>
      <c r="AJ263">
        <v>94.623149778900498</v>
      </c>
      <c r="AK263">
        <v>3.1309302325555274E-2</v>
      </c>
      <c r="AL263">
        <v>3.2100303030292147E-2</v>
      </c>
      <c r="AM263">
        <v>2.7723245614033817E-2</v>
      </c>
      <c r="AN263">
        <v>3.3503940886632715E-2</v>
      </c>
      <c r="AO263">
        <v>2.9396491228078702E-2</v>
      </c>
      <c r="AP263">
        <v>1.0969719906297688</v>
      </c>
      <c r="AQ263">
        <v>0.96446972009816789</v>
      </c>
      <c r="AR263">
        <v>155.59042557884391</v>
      </c>
      <c r="AS263">
        <v>146.80367101615593</v>
      </c>
      <c r="AT263">
        <v>177.59576079426714</v>
      </c>
      <c r="AU263">
        <v>145.60397164014486</v>
      </c>
      <c r="AV263">
        <v>167.9286639714939</v>
      </c>
      <c r="AW263">
        <v>4.4531010802067873E-2</v>
      </c>
      <c r="AX263">
        <v>4.6485493821317198E-2</v>
      </c>
      <c r="AY263">
        <v>3.1975798920244582E-2</v>
      </c>
      <c r="AZ263">
        <v>5.9412159122737028E-2</v>
      </c>
      <c r="BA263">
        <v>4.7694796146305098E-2</v>
      </c>
    </row>
    <row r="264" spans="1:53" hidden="1" x14ac:dyDescent="0.3">
      <c r="A264">
        <v>22</v>
      </c>
      <c r="B264" t="s">
        <v>161</v>
      </c>
      <c r="C264" t="s">
        <v>9</v>
      </c>
      <c r="D264">
        <v>8</v>
      </c>
      <c r="E264">
        <v>2</v>
      </c>
      <c r="F264" t="s">
        <v>143</v>
      </c>
      <c r="G264" t="s">
        <v>72</v>
      </c>
      <c r="H264" t="s">
        <v>120</v>
      </c>
      <c r="I264">
        <v>1000</v>
      </c>
      <c r="J264">
        <v>9.5672844402143227</v>
      </c>
      <c r="K264">
        <v>10.150555555555556</v>
      </c>
      <c r="L264">
        <v>9.3330555555555552</v>
      </c>
      <c r="M264">
        <v>9.0702488719684151</v>
      </c>
      <c r="N264">
        <v>9.7152777777777786</v>
      </c>
      <c r="O264">
        <v>137474</v>
      </c>
      <c r="P264">
        <v>101416</v>
      </c>
      <c r="Q264">
        <v>68.137139632225001</v>
      </c>
      <c r="R264">
        <v>69.547370149417105</v>
      </c>
      <c r="S264">
        <v>67.242200523934272</v>
      </c>
      <c r="T264">
        <v>66.284354035922959</v>
      </c>
      <c r="U264">
        <v>68.474188474188466</v>
      </c>
      <c r="V264">
        <v>4.5482106018476998</v>
      </c>
      <c r="W264">
        <v>4.6202508634793675</v>
      </c>
      <c r="X264">
        <v>4.5174000000000003</v>
      </c>
      <c r="Y264">
        <v>4.4585152838427948</v>
      </c>
      <c r="Z264">
        <v>4.5122502826988313</v>
      </c>
      <c r="AA264">
        <v>3.7078620425099747E-2</v>
      </c>
      <c r="AB264">
        <v>3.7866669594211824E-2</v>
      </c>
      <c r="AC264">
        <v>3.6859697570283005E-2</v>
      </c>
      <c r="AD264">
        <v>3.6449978623980674E-2</v>
      </c>
      <c r="AE264">
        <v>3.7124418231653231E-2</v>
      </c>
      <c r="AF264">
        <v>73.638480814159081</v>
      </c>
      <c r="AG264">
        <v>72.690718878753728</v>
      </c>
      <c r="AH264">
        <v>73.740095965852873</v>
      </c>
      <c r="AI264">
        <v>73.480094295125795</v>
      </c>
      <c r="AJ264">
        <v>73.609027780086535</v>
      </c>
      <c r="AK264">
        <v>0.15069385370885066</v>
      </c>
      <c r="AL264">
        <v>0.15643088529357979</v>
      </c>
      <c r="AM264">
        <v>0.14877696999999407</v>
      </c>
      <c r="AN264">
        <v>0.14587904969848173</v>
      </c>
      <c r="AO264">
        <v>0.14845545608744776</v>
      </c>
      <c r="AP264">
        <v>0.95711783700946862</v>
      </c>
      <c r="AQ264">
        <v>0.98456905454623245</v>
      </c>
      <c r="AR264">
        <v>58.130534496252288</v>
      </c>
      <c r="AS264">
        <v>56.558773310241115</v>
      </c>
      <c r="AT264">
        <v>58.395783812550839</v>
      </c>
      <c r="AU264">
        <v>60.462104671332028</v>
      </c>
      <c r="AV264">
        <v>57.674580627388089</v>
      </c>
      <c r="AW264">
        <v>1.4380970873351853</v>
      </c>
      <c r="AX264">
        <v>1.5281122867242003</v>
      </c>
      <c r="AY264">
        <v>1.389513533118423</v>
      </c>
      <c r="AZ264">
        <v>1.3365651027270762</v>
      </c>
      <c r="BA264">
        <v>1.4745412505138034</v>
      </c>
    </row>
    <row r="265" spans="1:53" hidden="1" x14ac:dyDescent="0.3">
      <c r="A265">
        <v>22</v>
      </c>
      <c r="B265" t="s">
        <v>161</v>
      </c>
      <c r="C265" t="s">
        <v>9</v>
      </c>
      <c r="D265">
        <v>8</v>
      </c>
      <c r="E265">
        <v>3</v>
      </c>
      <c r="F265" t="s">
        <v>157</v>
      </c>
      <c r="G265" t="s">
        <v>10</v>
      </c>
      <c r="H265" t="s">
        <v>72</v>
      </c>
      <c r="I265">
        <v>1000</v>
      </c>
      <c r="J265">
        <v>8.8597188888888887</v>
      </c>
      <c r="K265">
        <v>4.7858199999999993</v>
      </c>
      <c r="L265">
        <v>11.108333333333334</v>
      </c>
      <c r="M265">
        <v>10.732222222222225</v>
      </c>
      <c r="N265">
        <v>8.8125000000000018</v>
      </c>
      <c r="O265">
        <v>127886</v>
      </c>
      <c r="P265">
        <v>93811</v>
      </c>
      <c r="Q265">
        <v>67.617379521111729</v>
      </c>
      <c r="R265">
        <v>42.110065583119479</v>
      </c>
      <c r="S265">
        <v>74.689813888333006</v>
      </c>
      <c r="T265">
        <v>73.561314038675604</v>
      </c>
      <c r="U265">
        <v>64.977931904161409</v>
      </c>
      <c r="V265">
        <v>5.1321735324689532</v>
      </c>
      <c r="W265">
        <v>3.0921273031825796</v>
      </c>
      <c r="X265">
        <v>6.088499184339315</v>
      </c>
      <c r="Y265">
        <v>5.8613861386138613</v>
      </c>
      <c r="Z265">
        <v>4.4381998277347119</v>
      </c>
      <c r="AA265">
        <v>3.7595089677404978E-2</v>
      </c>
      <c r="AB265">
        <v>3.5288823410910358E-2</v>
      </c>
      <c r="AC265">
        <v>3.842416469302281E-2</v>
      </c>
      <c r="AD265">
        <v>3.7906410108979209E-2</v>
      </c>
      <c r="AE265">
        <v>3.7569196895217885E-2</v>
      </c>
      <c r="AF265">
        <v>70.797006072461798</v>
      </c>
      <c r="AG265">
        <v>55.345758670719398</v>
      </c>
      <c r="AH265">
        <v>76.446522576145114</v>
      </c>
      <c r="AI265">
        <v>76.214400796007041</v>
      </c>
      <c r="AJ265">
        <v>67.107442332392239</v>
      </c>
      <c r="AK265">
        <v>0.17771853766617385</v>
      </c>
      <c r="AL265">
        <v>8.5918509212729741E-2</v>
      </c>
      <c r="AM265">
        <v>0.21947365415986467</v>
      </c>
      <c r="AN265">
        <v>0.20835220709570573</v>
      </c>
      <c r="AO265">
        <v>0.14914895564168665</v>
      </c>
      <c r="AP265">
        <v>1.8413772352491324</v>
      </c>
      <c r="AQ265">
        <v>1.5430498861585458</v>
      </c>
      <c r="AR265">
        <v>56.49327529815433</v>
      </c>
      <c r="AS265">
        <v>68.820718895073099</v>
      </c>
      <c r="AT265">
        <v>52.233267768620102</v>
      </c>
      <c r="AU265">
        <v>53.90631458553522</v>
      </c>
      <c r="AV265">
        <v>57.328912422892792</v>
      </c>
      <c r="AW265">
        <v>1.178953476557014</v>
      </c>
      <c r="AX265">
        <v>0.66389867071389086</v>
      </c>
      <c r="AY265">
        <v>1.3630816641431542</v>
      </c>
      <c r="AZ265">
        <v>1.3488906501260622</v>
      </c>
      <c r="BA265">
        <v>1.2920045091068655</v>
      </c>
    </row>
    <row r="266" spans="1:53" hidden="1" x14ac:dyDescent="0.3">
      <c r="A266">
        <v>22</v>
      </c>
      <c r="B266" t="s">
        <v>161</v>
      </c>
      <c r="C266" t="s">
        <v>9</v>
      </c>
      <c r="D266">
        <v>8</v>
      </c>
      <c r="E266">
        <v>4</v>
      </c>
      <c r="F266" t="s">
        <v>132</v>
      </c>
      <c r="G266" t="s">
        <v>11</v>
      </c>
      <c r="H266" t="s">
        <v>10</v>
      </c>
      <c r="I266">
        <v>1000</v>
      </c>
      <c r="J266">
        <v>2.9541319444444447</v>
      </c>
      <c r="K266">
        <v>1.9672222222222224</v>
      </c>
      <c r="L266">
        <v>3.1134722222222226</v>
      </c>
      <c r="M266">
        <v>3.529722222222222</v>
      </c>
      <c r="N266">
        <v>3.2061111111111114</v>
      </c>
      <c r="O266">
        <v>42763</v>
      </c>
      <c r="P266">
        <v>15168</v>
      </c>
      <c r="Q266">
        <v>32.622862673405741</v>
      </c>
      <c r="R266">
        <v>26.729737362327029</v>
      </c>
      <c r="S266">
        <v>32.575028436433634</v>
      </c>
      <c r="T266">
        <v>35.185330919965374</v>
      </c>
      <c r="U266">
        <v>33.165785596672151</v>
      </c>
      <c r="V266">
        <v>2.6374543557642149</v>
      </c>
      <c r="W266">
        <v>2.5172872340425534</v>
      </c>
      <c r="X266">
        <v>2.6144662921348316</v>
      </c>
      <c r="Y266">
        <v>2.7015105740181271</v>
      </c>
      <c r="Z266">
        <v>2.6393103448275861</v>
      </c>
      <c r="AA266">
        <v>2.8782945885501284E-2</v>
      </c>
      <c r="AB266">
        <v>2.863414561170213E-2</v>
      </c>
      <c r="AC266">
        <v>2.8401547716581946E-2</v>
      </c>
      <c r="AD266">
        <v>2.8912485584154022E-2</v>
      </c>
      <c r="AE266">
        <v>2.8723664217296101E-2</v>
      </c>
      <c r="AF266">
        <v>98.476447959863066</v>
      </c>
      <c r="AG266">
        <v>93.186574409211048</v>
      </c>
      <c r="AH266">
        <v>96.21966811391124</v>
      </c>
      <c r="AI266">
        <v>104.55665066525499</v>
      </c>
      <c r="AJ266">
        <v>97.151641972371323</v>
      </c>
      <c r="AK266">
        <v>5.3778203790641778E-2</v>
      </c>
      <c r="AL266">
        <v>4.8835505319152601E-2</v>
      </c>
      <c r="AM266">
        <v>5.2609585674161963E-2</v>
      </c>
      <c r="AN266">
        <v>5.6114320241683106E-2</v>
      </c>
      <c r="AO266">
        <v>5.395206896551074E-2</v>
      </c>
      <c r="AP266">
        <v>1.6297656029370233</v>
      </c>
      <c r="AQ266">
        <v>1.2407823222167573</v>
      </c>
      <c r="AR266">
        <v>115.92301774724318</v>
      </c>
      <c r="AS266">
        <v>119.34296842986234</v>
      </c>
      <c r="AT266">
        <v>117.65804561149506</v>
      </c>
      <c r="AU266">
        <v>116.13567516296001</v>
      </c>
      <c r="AV266">
        <v>112.68713778198524</v>
      </c>
      <c r="AW266">
        <v>0.37096546633063471</v>
      </c>
      <c r="AX266">
        <v>0.20908023214800969</v>
      </c>
      <c r="AY266">
        <v>0.39597492049461774</v>
      </c>
      <c r="AZ266">
        <v>0.46093419106084288</v>
      </c>
      <c r="BA266">
        <v>0.40407190222630379</v>
      </c>
    </row>
    <row r="267" spans="1:53" hidden="1" x14ac:dyDescent="0.3">
      <c r="A267">
        <v>22</v>
      </c>
      <c r="B267" t="s">
        <v>161</v>
      </c>
      <c r="C267" t="s">
        <v>9</v>
      </c>
      <c r="D267">
        <v>8</v>
      </c>
      <c r="E267">
        <v>5</v>
      </c>
      <c r="F267" t="s">
        <v>137</v>
      </c>
      <c r="G267" t="s">
        <v>72</v>
      </c>
      <c r="H267" t="s">
        <v>10</v>
      </c>
      <c r="I267">
        <v>1000</v>
      </c>
      <c r="J267">
        <v>0.71055166477041476</v>
      </c>
      <c r="K267">
        <v>0.51874074999075004</v>
      </c>
      <c r="L267">
        <v>0.68777777777777782</v>
      </c>
      <c r="M267">
        <v>0.79429924242424255</v>
      </c>
      <c r="N267">
        <v>0.84138888888888885</v>
      </c>
      <c r="O267">
        <v>12520</v>
      </c>
      <c r="P267">
        <v>7171</v>
      </c>
      <c r="Q267">
        <v>53.731455117638241</v>
      </c>
      <c r="R267">
        <v>49.978678038379535</v>
      </c>
      <c r="S267">
        <v>54.707070707070706</v>
      </c>
      <c r="T267">
        <v>58.522483940042825</v>
      </c>
      <c r="U267">
        <v>48.596896665566192</v>
      </c>
      <c r="V267">
        <v>4.8749150237933376</v>
      </c>
      <c r="W267">
        <v>4.3568773234200746</v>
      </c>
      <c r="X267">
        <v>4.7508771929824558</v>
      </c>
      <c r="Y267">
        <v>5.2456813819577732</v>
      </c>
      <c r="Z267">
        <v>4.8104575163398691</v>
      </c>
      <c r="AA267">
        <v>3.5140745141562214E-2</v>
      </c>
      <c r="AB267">
        <v>3.4358847198121344E-2</v>
      </c>
      <c r="AC267">
        <v>3.5458809894783609E-2</v>
      </c>
      <c r="AD267">
        <v>3.5121708541975438E-2</v>
      </c>
      <c r="AE267">
        <v>3.5186481246577125E-2</v>
      </c>
      <c r="AF267">
        <v>50.172456514268006</v>
      </c>
      <c r="AG267">
        <v>50.953102205784916</v>
      </c>
      <c r="AH267">
        <v>50.007273745488924</v>
      </c>
      <c r="AI267">
        <v>51.646303434282565</v>
      </c>
      <c r="AJ267">
        <v>47.577875207003579</v>
      </c>
      <c r="AK267">
        <v>0.13058925900748342</v>
      </c>
      <c r="AL267">
        <v>0.11159368029740353</v>
      </c>
      <c r="AM267">
        <v>0.12535964912281805</v>
      </c>
      <c r="AN267">
        <v>0.14673358925143046</v>
      </c>
      <c r="AO267">
        <v>0.12433856209150286</v>
      </c>
      <c r="AP267">
        <v>1.6219834067477679</v>
      </c>
      <c r="AQ267">
        <v>0.97235258260027913</v>
      </c>
      <c r="AR267">
        <v>48.720519969996026</v>
      </c>
      <c r="AS267">
        <v>52.617833710882877</v>
      </c>
      <c r="AT267">
        <v>48.061539951144482</v>
      </c>
      <c r="AU267">
        <v>47.78611227828376</v>
      </c>
      <c r="AV267">
        <v>48.580254436119752</v>
      </c>
      <c r="AW267">
        <v>9.4988812871757741E-2</v>
      </c>
      <c r="AX267">
        <v>7.5817600159594642E-2</v>
      </c>
      <c r="AY267">
        <v>7.9975487653342114E-2</v>
      </c>
      <c r="AZ267">
        <v>0.1453720615852416</v>
      </c>
      <c r="BA267">
        <v>8.5929679166238365E-2</v>
      </c>
    </row>
    <row r="268" spans="1:53" hidden="1" x14ac:dyDescent="0.3">
      <c r="A268">
        <v>22</v>
      </c>
      <c r="B268" t="s">
        <v>161</v>
      </c>
      <c r="C268" t="s">
        <v>9</v>
      </c>
      <c r="D268">
        <v>8</v>
      </c>
      <c r="E268">
        <v>6</v>
      </c>
      <c r="F268" t="s">
        <v>113</v>
      </c>
      <c r="G268" t="s">
        <v>72</v>
      </c>
      <c r="H268" t="s">
        <v>72</v>
      </c>
      <c r="I268">
        <v>1000</v>
      </c>
      <c r="J268">
        <v>2.1019097222222229</v>
      </c>
      <c r="K268">
        <v>2.0841666666666669</v>
      </c>
      <c r="L268">
        <v>1.961805555555556</v>
      </c>
      <c r="M268">
        <v>2.2538888888888891</v>
      </c>
      <c r="N268">
        <v>2.1077777777777778</v>
      </c>
      <c r="O268">
        <v>30476</v>
      </c>
      <c r="P268">
        <v>6175</v>
      </c>
      <c r="Q268">
        <v>18.775845293116031</v>
      </c>
      <c r="R268">
        <v>16.620018659202984</v>
      </c>
      <c r="S268">
        <v>18.558261108818268</v>
      </c>
      <c r="T268">
        <v>20.894970414201183</v>
      </c>
      <c r="U268">
        <v>18.22854883353104</v>
      </c>
      <c r="V268">
        <v>2.8814745683621092</v>
      </c>
      <c r="W268">
        <v>2.77728285077951</v>
      </c>
      <c r="X268">
        <v>2.8580508474576272</v>
      </c>
      <c r="Y268">
        <v>2.9325259515570936</v>
      </c>
      <c r="Z268">
        <v>2.8224489795918366</v>
      </c>
      <c r="AA268">
        <v>3.7833316835015944E-2</v>
      </c>
      <c r="AB268">
        <v>3.8168891451903685E-2</v>
      </c>
      <c r="AC268">
        <v>3.7442446445386038E-2</v>
      </c>
      <c r="AD268">
        <v>3.7215246673981545E-2</v>
      </c>
      <c r="AE268">
        <v>3.8379859450923218E-2</v>
      </c>
      <c r="AF268">
        <v>41.90654759300201</v>
      </c>
      <c r="AG268">
        <v>39.153532995404916</v>
      </c>
      <c r="AH268">
        <v>41.332796149281222</v>
      </c>
      <c r="AI268">
        <v>45.305051833763095</v>
      </c>
      <c r="AJ268">
        <v>40.570335853746109</v>
      </c>
      <c r="AK268">
        <v>7.6035137657521276E-2</v>
      </c>
      <c r="AL268">
        <v>7.1634409799556348E-2</v>
      </c>
      <c r="AM268">
        <v>7.5746927966129002E-2</v>
      </c>
      <c r="AN268">
        <v>7.7070415224979358E-2</v>
      </c>
      <c r="AO268">
        <v>7.4920102040830119E-2</v>
      </c>
      <c r="AP268">
        <v>1.0113288018126081</v>
      </c>
      <c r="AQ268">
        <v>1.096782693648624</v>
      </c>
      <c r="AR268">
        <v>55.667840066408615</v>
      </c>
      <c r="AS268">
        <v>55.095203862998503</v>
      </c>
      <c r="AT268">
        <v>57.209643435619618</v>
      </c>
      <c r="AU268">
        <v>57.008617334727141</v>
      </c>
      <c r="AV268">
        <v>55.147800387353755</v>
      </c>
      <c r="AW268">
        <v>0.138375373354821</v>
      </c>
      <c r="AX268">
        <v>0.12520809222409784</v>
      </c>
      <c r="AY268">
        <v>0.13131780899017859</v>
      </c>
      <c r="AZ268">
        <v>0.16165503204915888</v>
      </c>
      <c r="BA268">
        <v>0.13682737581819632</v>
      </c>
    </row>
    <row r="269" spans="1:53" hidden="1" x14ac:dyDescent="0.3">
      <c r="A269">
        <v>22</v>
      </c>
      <c r="B269" t="s">
        <v>161</v>
      </c>
      <c r="C269" t="s">
        <v>9</v>
      </c>
      <c r="D269">
        <v>8</v>
      </c>
      <c r="E269">
        <v>7</v>
      </c>
      <c r="F269" t="s">
        <v>153</v>
      </c>
      <c r="G269" t="s">
        <v>11</v>
      </c>
      <c r="H269" t="s">
        <v>10</v>
      </c>
      <c r="I269">
        <v>1000</v>
      </c>
      <c r="J269">
        <v>0.60225252165188004</v>
      </c>
      <c r="K269">
        <v>0.51166666666666671</v>
      </c>
      <c r="L269">
        <v>0.6166666666666667</v>
      </c>
      <c r="M269">
        <v>0.72472222222222238</v>
      </c>
      <c r="N269">
        <v>0.55595453105196457</v>
      </c>
      <c r="O269">
        <v>8823</v>
      </c>
      <c r="P269">
        <v>1352</v>
      </c>
      <c r="Q269">
        <v>14.355489488214058</v>
      </c>
      <c r="R269">
        <v>12.44192049561177</v>
      </c>
      <c r="S269">
        <v>11.987381703470032</v>
      </c>
      <c r="T269">
        <v>18.934457646607896</v>
      </c>
      <c r="U269">
        <v>14.007782101167315</v>
      </c>
      <c r="V269">
        <v>2.23841059602649</v>
      </c>
      <c r="W269">
        <v>2.1711711711711712</v>
      </c>
      <c r="X269">
        <v>2.2735042735042734</v>
      </c>
      <c r="Y269">
        <v>2.3084112149532712</v>
      </c>
      <c r="Z269">
        <v>2.1818181818181817</v>
      </c>
      <c r="AA269">
        <v>2.3952628311258248E-2</v>
      </c>
      <c r="AB269">
        <v>2.620262762762763E-2</v>
      </c>
      <c r="AC269">
        <v>2.4486752136752145E-2</v>
      </c>
      <c r="AD269">
        <v>2.2566004672897176E-2</v>
      </c>
      <c r="AE269">
        <v>2.275703914141413E-2</v>
      </c>
      <c r="AF269">
        <v>99.158708043963244</v>
      </c>
      <c r="AG269">
        <v>88.17342069411508</v>
      </c>
      <c r="AH269">
        <v>95.132876946390112</v>
      </c>
      <c r="AI269">
        <v>112.5014161062831</v>
      </c>
      <c r="AJ269">
        <v>100.37577510832278</v>
      </c>
      <c r="AK269">
        <v>3.1262168874175482E-2</v>
      </c>
      <c r="AL269">
        <v>3.1976576576565982E-2</v>
      </c>
      <c r="AM269">
        <v>3.3161538461533781E-2</v>
      </c>
      <c r="AN269">
        <v>3.2023130841182953E-2</v>
      </c>
      <c r="AO269">
        <v>2.7401515151475243E-2</v>
      </c>
      <c r="AP269">
        <v>1.0865560867465105</v>
      </c>
      <c r="AQ269">
        <v>1.1258536900398792</v>
      </c>
      <c r="AR269">
        <v>154.69682413594978</v>
      </c>
      <c r="AS269">
        <v>159.70804506502321</v>
      </c>
      <c r="AT269">
        <v>145.86568953624976</v>
      </c>
      <c r="AU269">
        <v>162.90055756912909</v>
      </c>
      <c r="AV269">
        <v>157.39497999843539</v>
      </c>
      <c r="AW269">
        <v>3.9069189244334994E-2</v>
      </c>
      <c r="AX269">
        <v>3.1419435853556103E-2</v>
      </c>
      <c r="AY269">
        <v>3.2806810660245059E-2</v>
      </c>
      <c r="AZ269">
        <v>5.9888937644267795E-2</v>
      </c>
      <c r="BA269">
        <v>3.7008961523773337E-2</v>
      </c>
    </row>
    <row r="270" spans="1:53" hidden="1" x14ac:dyDescent="0.3">
      <c r="A270">
        <v>22</v>
      </c>
      <c r="B270" t="s">
        <v>161</v>
      </c>
      <c r="C270" t="s">
        <v>9</v>
      </c>
      <c r="D270">
        <v>8</v>
      </c>
      <c r="E270">
        <v>8</v>
      </c>
      <c r="F270" t="s">
        <v>114</v>
      </c>
      <c r="G270" t="s">
        <v>11</v>
      </c>
      <c r="H270" t="s">
        <v>10</v>
      </c>
      <c r="I270">
        <v>1000</v>
      </c>
      <c r="J270">
        <v>1.8213211605648001</v>
      </c>
      <c r="K270">
        <v>1.8160714285714288</v>
      </c>
      <c r="L270">
        <v>1.8785574860574863</v>
      </c>
      <c r="M270">
        <v>1.8237499999999998</v>
      </c>
      <c r="N270">
        <v>1.7669057276302851</v>
      </c>
      <c r="O270">
        <v>27182</v>
      </c>
      <c r="P270">
        <v>6887</v>
      </c>
      <c r="Q270">
        <v>23.604208794598485</v>
      </c>
      <c r="R270">
        <v>23.710879284649778</v>
      </c>
      <c r="S270">
        <v>23.381865359665561</v>
      </c>
      <c r="T270">
        <v>24.835007173601149</v>
      </c>
      <c r="U270">
        <v>22.976063424302485</v>
      </c>
      <c r="V270">
        <v>2.4361513972408915</v>
      </c>
      <c r="W270">
        <v>2.4069591527987897</v>
      </c>
      <c r="X270">
        <v>2.4065281899109792</v>
      </c>
      <c r="Y270">
        <v>2.5381231671554252</v>
      </c>
      <c r="Z270">
        <v>2.422829581993569</v>
      </c>
      <c r="AA270">
        <v>2.6862686151397228E-2</v>
      </c>
      <c r="AB270">
        <v>2.6912033535047886E-2</v>
      </c>
      <c r="AC270">
        <v>2.7077159990108776E-2</v>
      </c>
      <c r="AD270">
        <v>2.6817517193827699E-2</v>
      </c>
      <c r="AE270">
        <v>2.6879523426734001E-2</v>
      </c>
      <c r="AF270">
        <v>100.72446455289477</v>
      </c>
      <c r="AG270">
        <v>97.801145518895993</v>
      </c>
      <c r="AH270">
        <v>94.755496004063417</v>
      </c>
      <c r="AI270">
        <v>104.1282782194305</v>
      </c>
      <c r="AJ270">
        <v>103.95001428565496</v>
      </c>
      <c r="AK270">
        <v>4.2901733286164138E-2</v>
      </c>
      <c r="AL270">
        <v>4.1763615733736041E-2</v>
      </c>
      <c r="AM270">
        <v>4.2371290801161372E-2</v>
      </c>
      <c r="AN270">
        <v>4.5895454545460887E-2</v>
      </c>
      <c r="AO270">
        <v>4.2758520900311396E-2</v>
      </c>
      <c r="AP270">
        <v>0.97292744097636141</v>
      </c>
      <c r="AQ270">
        <v>0.96900933737944472</v>
      </c>
      <c r="AR270">
        <v>134.22164182395301</v>
      </c>
      <c r="AS270">
        <v>135.63190583582707</v>
      </c>
      <c r="AT270">
        <v>123.97451990132815</v>
      </c>
      <c r="AU270">
        <v>132.11281034264783</v>
      </c>
      <c r="AV270">
        <v>142.78491688034109</v>
      </c>
      <c r="AW270">
        <v>0.18248034128535906</v>
      </c>
      <c r="AX270">
        <v>0.18377690084778842</v>
      </c>
      <c r="AY270">
        <v>0.18775550522680406</v>
      </c>
      <c r="AZ270">
        <v>0.1905786441287953</v>
      </c>
      <c r="BA270">
        <v>0.17309047774599801</v>
      </c>
    </row>
    <row r="271" spans="1:53" hidden="1" x14ac:dyDescent="0.3">
      <c r="A271">
        <v>22</v>
      </c>
      <c r="B271" t="s">
        <v>161</v>
      </c>
      <c r="C271" t="s">
        <v>9</v>
      </c>
      <c r="D271">
        <v>8</v>
      </c>
      <c r="E271">
        <v>9</v>
      </c>
      <c r="F271" t="s">
        <v>95</v>
      </c>
      <c r="G271" t="s">
        <v>11</v>
      </c>
      <c r="H271" t="s">
        <v>10</v>
      </c>
      <c r="I271">
        <v>1000</v>
      </c>
      <c r="J271">
        <v>1.708306134377773</v>
      </c>
      <c r="K271">
        <v>1.7899122807017545</v>
      </c>
      <c r="L271">
        <v>1.7149789234760053</v>
      </c>
      <c r="M271">
        <v>1.7091666666666665</v>
      </c>
      <c r="N271">
        <v>1.6191666666666666</v>
      </c>
      <c r="O271">
        <v>24656</v>
      </c>
      <c r="P271">
        <v>6462</v>
      </c>
      <c r="Q271">
        <v>23.714631729604758</v>
      </c>
      <c r="R271">
        <v>23.430896853967756</v>
      </c>
      <c r="S271">
        <v>26.197676269298103</v>
      </c>
      <c r="T271">
        <v>23.029416544774904</v>
      </c>
      <c r="U271">
        <v>21.86373777243865</v>
      </c>
      <c r="V271">
        <v>2.4211315099288124</v>
      </c>
      <c r="W271">
        <v>2.4028892455858748</v>
      </c>
      <c r="X271">
        <v>2.4826546003016592</v>
      </c>
      <c r="Y271">
        <v>2.4016949152542373</v>
      </c>
      <c r="Z271">
        <v>2.3548983364140481</v>
      </c>
      <c r="AA271">
        <v>2.6806399170071438E-2</v>
      </c>
      <c r="AB271">
        <v>2.7175304975922947E-2</v>
      </c>
      <c r="AC271">
        <v>2.6343936112906745E-2</v>
      </c>
      <c r="AD271">
        <v>2.7476868980360485E-2</v>
      </c>
      <c r="AE271">
        <v>2.563789066396736E-2</v>
      </c>
      <c r="AF271">
        <v>89.54066990106702</v>
      </c>
      <c r="AG271">
        <v>87.475260649178196</v>
      </c>
      <c r="AH271">
        <v>92.001777552792362</v>
      </c>
      <c r="AI271">
        <v>83.082117567228352</v>
      </c>
      <c r="AJ271">
        <v>93.342014308771226</v>
      </c>
      <c r="AK271">
        <v>4.2391775946048371E-2</v>
      </c>
      <c r="AL271">
        <v>4.1831219903707542E-2</v>
      </c>
      <c r="AM271">
        <v>4.3712217194558735E-2</v>
      </c>
      <c r="AN271">
        <v>4.3275847457579848E-2</v>
      </c>
      <c r="AO271">
        <v>3.7976709796721533E-2</v>
      </c>
      <c r="AP271">
        <v>0.90460671404067627</v>
      </c>
      <c r="AQ271">
        <v>0.93311570225858742</v>
      </c>
      <c r="AR271">
        <v>120.89509815608243</v>
      </c>
      <c r="AS271">
        <v>118.36799857409316</v>
      </c>
      <c r="AT271">
        <v>122.70837019208409</v>
      </c>
      <c r="AU271">
        <v>119.51115130508315</v>
      </c>
      <c r="AV271">
        <v>126.9256626050859</v>
      </c>
      <c r="AW271">
        <v>0.17219753337130453</v>
      </c>
      <c r="AX271">
        <v>0.17320820972439266</v>
      </c>
      <c r="AY271">
        <v>0.18444774966651262</v>
      </c>
      <c r="AZ271">
        <v>0.16424371462270421</v>
      </c>
      <c r="BA271">
        <v>0.15052829658604189</v>
      </c>
    </row>
    <row r="272" spans="1:53" hidden="1" x14ac:dyDescent="0.3">
      <c r="A272">
        <v>22</v>
      </c>
      <c r="B272" t="s">
        <v>161</v>
      </c>
      <c r="C272" t="s">
        <v>9</v>
      </c>
      <c r="D272">
        <v>8</v>
      </c>
      <c r="E272">
        <v>10</v>
      </c>
      <c r="F272" t="s">
        <v>115</v>
      </c>
      <c r="G272" t="s">
        <v>11</v>
      </c>
      <c r="H272" t="s">
        <v>10</v>
      </c>
      <c r="I272">
        <v>1000</v>
      </c>
      <c r="J272">
        <v>0.83739329610597002</v>
      </c>
      <c r="K272">
        <v>0.80504922644163157</v>
      </c>
      <c r="L272">
        <v>0.87861111111111112</v>
      </c>
      <c r="M272">
        <v>0.8301056763285023</v>
      </c>
      <c r="N272">
        <v>0.83580717054263565</v>
      </c>
      <c r="O272">
        <v>11872</v>
      </c>
      <c r="P272">
        <v>1674</v>
      </c>
      <c r="Q272">
        <v>13.044494662199019</v>
      </c>
      <c r="R272">
        <v>13.204225352112676</v>
      </c>
      <c r="S272">
        <v>14.263124604680582</v>
      </c>
      <c r="T272">
        <v>12.466124661246612</v>
      </c>
      <c r="U272">
        <v>12.564366632337794</v>
      </c>
      <c r="V272">
        <v>2.3089655172413792</v>
      </c>
      <c r="W272">
        <v>2.2865853658536586</v>
      </c>
      <c r="X272">
        <v>2.312820512820513</v>
      </c>
      <c r="Y272">
        <v>2.3144654088050314</v>
      </c>
      <c r="Z272">
        <v>2.3164556962025316</v>
      </c>
      <c r="AA272">
        <v>3.2253352873563228E-2</v>
      </c>
      <c r="AB272">
        <v>3.159303861788619E-2</v>
      </c>
      <c r="AC272">
        <v>3.2666324786324773E-2</v>
      </c>
      <c r="AD272">
        <v>3.2795571278825993E-2</v>
      </c>
      <c r="AE272">
        <v>3.2112616033755273E-2</v>
      </c>
      <c r="AF272">
        <v>58.614355188067528</v>
      </c>
      <c r="AG272">
        <v>57.747581454085307</v>
      </c>
      <c r="AH272">
        <v>57.96024168839913</v>
      </c>
      <c r="AI272">
        <v>52.105426920178985</v>
      </c>
      <c r="AJ272">
        <v>63.097342877366437</v>
      </c>
      <c r="AK272">
        <v>4.5405517241361354E-2</v>
      </c>
      <c r="AL272">
        <v>4.2628353658530592E-2</v>
      </c>
      <c r="AM272">
        <v>4.6518974358973654E-2</v>
      </c>
      <c r="AN272">
        <v>4.5193396226384248E-2</v>
      </c>
      <c r="AO272">
        <v>4.7352215189860117E-2</v>
      </c>
      <c r="AP272">
        <v>1.0382062898649764</v>
      </c>
      <c r="AQ272">
        <v>0.95154136628904895</v>
      </c>
      <c r="AR272">
        <v>92.031133681457902</v>
      </c>
      <c r="AS272">
        <v>93.840821327937817</v>
      </c>
      <c r="AT272">
        <v>89.195310434105139</v>
      </c>
      <c r="AU272">
        <v>83.963914504975861</v>
      </c>
      <c r="AV272">
        <v>97.29765877735575</v>
      </c>
      <c r="AW272">
        <v>4.6945442952431936E-2</v>
      </c>
      <c r="AX272">
        <v>4.5622499603619762E-2</v>
      </c>
      <c r="AY272">
        <v>5.4530040466463384E-2</v>
      </c>
      <c r="AZ272">
        <v>4.5065665351042124E-2</v>
      </c>
      <c r="BA272">
        <v>4.4208008079209334E-2</v>
      </c>
    </row>
    <row r="273" spans="1:53" hidden="1" x14ac:dyDescent="0.3">
      <c r="A273">
        <v>22</v>
      </c>
      <c r="B273" t="s">
        <v>161</v>
      </c>
      <c r="C273" t="s">
        <v>9</v>
      </c>
      <c r="D273">
        <v>8</v>
      </c>
      <c r="E273">
        <v>11</v>
      </c>
      <c r="F273" t="s">
        <v>97</v>
      </c>
      <c r="G273" t="s">
        <v>11</v>
      </c>
      <c r="H273" t="s">
        <v>10</v>
      </c>
      <c r="I273">
        <v>1000</v>
      </c>
      <c r="J273">
        <v>0.96733929610238512</v>
      </c>
      <c r="K273">
        <v>0.98319444444444448</v>
      </c>
      <c r="L273">
        <v>0.9442182955206514</v>
      </c>
      <c r="M273">
        <v>1.0291666666666668</v>
      </c>
      <c r="N273">
        <v>0.91277777777777758</v>
      </c>
      <c r="O273">
        <v>14006</v>
      </c>
      <c r="P273">
        <v>2613</v>
      </c>
      <c r="Q273">
        <v>17.264618434093162</v>
      </c>
      <c r="R273">
        <v>16.536094012311136</v>
      </c>
      <c r="S273">
        <v>17.674418604651162</v>
      </c>
      <c r="T273">
        <v>18.238313969197513</v>
      </c>
      <c r="U273">
        <v>15.52511415525114</v>
      </c>
      <c r="V273">
        <v>2.3226666666666667</v>
      </c>
      <c r="W273">
        <v>2.3176470588235296</v>
      </c>
      <c r="X273">
        <v>2.3657587548638133</v>
      </c>
      <c r="Y273">
        <v>2.2881355932203391</v>
      </c>
      <c r="Z273">
        <v>2.2767857142857144</v>
      </c>
      <c r="AA273">
        <v>2.5382753597883598E-2</v>
      </c>
      <c r="AB273">
        <v>2.5307637254901958E-2</v>
      </c>
      <c r="AC273">
        <v>2.3473642996108948E-2</v>
      </c>
      <c r="AD273">
        <v>2.5844206214689282E-2</v>
      </c>
      <c r="AE273">
        <v>2.6962722151360547E-2</v>
      </c>
      <c r="AF273">
        <v>93.909601953385973</v>
      </c>
      <c r="AG273">
        <v>101.66859516081742</v>
      </c>
      <c r="AH273">
        <v>98.615053345594802</v>
      </c>
      <c r="AI273">
        <v>89.040352886632604</v>
      </c>
      <c r="AJ273">
        <v>84.376836402161302</v>
      </c>
      <c r="AK273">
        <v>3.675168888889354E-2</v>
      </c>
      <c r="AL273">
        <v>3.5498823529414004E-2</v>
      </c>
      <c r="AM273">
        <v>3.6209143968883938E-2</v>
      </c>
      <c r="AN273">
        <v>3.6694237288161353E-2</v>
      </c>
      <c r="AO273">
        <v>3.7586607142835807E-2</v>
      </c>
      <c r="AP273">
        <v>0.92837971464896152</v>
      </c>
      <c r="AQ273">
        <v>0.93886223334801311</v>
      </c>
      <c r="AR273">
        <v>138.20133804457743</v>
      </c>
      <c r="AS273">
        <v>140.57737559697722</v>
      </c>
      <c r="AT273">
        <v>154.87878022902251</v>
      </c>
      <c r="AU273">
        <v>132.28632022970902</v>
      </c>
      <c r="AV273">
        <v>127.92978020291424</v>
      </c>
      <c r="AW273">
        <v>7.2645532619707104E-2</v>
      </c>
      <c r="AX273">
        <v>7.227407383148092E-2</v>
      </c>
      <c r="AY273">
        <v>7.177272643935631E-2</v>
      </c>
      <c r="AZ273">
        <v>8.2470751014302873E-2</v>
      </c>
      <c r="BA273">
        <v>6.3588126081344093E-2</v>
      </c>
    </row>
    <row r="274" spans="1:53" hidden="1" x14ac:dyDescent="0.3">
      <c r="A274">
        <v>22</v>
      </c>
      <c r="B274" t="s">
        <v>161</v>
      </c>
      <c r="C274" t="s">
        <v>9</v>
      </c>
      <c r="D274">
        <v>8</v>
      </c>
      <c r="E274">
        <v>12</v>
      </c>
      <c r="F274" t="s">
        <v>123</v>
      </c>
      <c r="G274" t="s">
        <v>11</v>
      </c>
      <c r="H274" t="s">
        <v>72</v>
      </c>
      <c r="I274">
        <v>1000</v>
      </c>
      <c r="J274">
        <v>2.303729989622513</v>
      </c>
      <c r="K274">
        <v>2.5155665930831499</v>
      </c>
      <c r="L274">
        <v>2.4932247390007451</v>
      </c>
      <c r="M274">
        <v>2.0622222222222222</v>
      </c>
      <c r="N274">
        <v>2.1439064041839351</v>
      </c>
      <c r="O274">
        <v>32833</v>
      </c>
      <c r="P274">
        <v>8434</v>
      </c>
      <c r="Q274">
        <v>23.876118219907145</v>
      </c>
      <c r="R274">
        <v>25.076153176675369</v>
      </c>
      <c r="S274">
        <v>23.662903409738853</v>
      </c>
      <c r="T274">
        <v>21.390086206896552</v>
      </c>
      <c r="U274">
        <v>23.726991804379953</v>
      </c>
      <c r="V274">
        <v>2.3987485779294655</v>
      </c>
      <c r="W274">
        <v>2.4161425576519915</v>
      </c>
      <c r="X274">
        <v>2.3768613974799542</v>
      </c>
      <c r="Y274">
        <v>2.3284457478005867</v>
      </c>
      <c r="Z274">
        <v>2.3800539083557952</v>
      </c>
      <c r="AA274">
        <v>2.91544909377375E-2</v>
      </c>
      <c r="AB274">
        <v>3.0540322327044019E-2</v>
      </c>
      <c r="AC274">
        <v>2.8624134006981893E-2</v>
      </c>
      <c r="AD274">
        <v>2.8591553204859666E-2</v>
      </c>
      <c r="AE274">
        <v>2.8718880840071865E-2</v>
      </c>
      <c r="AF274">
        <v>75.442712371477413</v>
      </c>
      <c r="AG274">
        <v>73.39970026623935</v>
      </c>
      <c r="AH274">
        <v>75.040696723923361</v>
      </c>
      <c r="AI274">
        <v>74.836573871865738</v>
      </c>
      <c r="AJ274">
        <v>74.404986207328918</v>
      </c>
      <c r="AK274">
        <v>4.4838808304885978E-2</v>
      </c>
      <c r="AL274">
        <v>4.7942976939208688E-2</v>
      </c>
      <c r="AM274">
        <v>4.3304180985113322E-2</v>
      </c>
      <c r="AN274">
        <v>4.1464662756574601E-2</v>
      </c>
      <c r="AO274">
        <v>4.2882210242571134E-2</v>
      </c>
      <c r="AP274">
        <v>0.85225587351925458</v>
      </c>
      <c r="AQ274">
        <v>0.94619743455904781</v>
      </c>
      <c r="AR274">
        <v>106.37262370566303</v>
      </c>
      <c r="AS274">
        <v>103.23958063668664</v>
      </c>
      <c r="AT274">
        <v>109.90122440438073</v>
      </c>
      <c r="AU274">
        <v>111.87465856081715</v>
      </c>
      <c r="AV274">
        <v>102.30448692292836</v>
      </c>
      <c r="AW274">
        <v>0.22682685614493694</v>
      </c>
      <c r="AX274">
        <v>0.26551726081372279</v>
      </c>
      <c r="AY274">
        <v>0.24334337744970366</v>
      </c>
      <c r="AZ274">
        <v>0.18962489623632536</v>
      </c>
      <c r="BA274">
        <v>0.20661507397306947</v>
      </c>
    </row>
    <row r="275" spans="1:53" hidden="1" x14ac:dyDescent="0.3">
      <c r="A275">
        <v>22</v>
      </c>
      <c r="B275" t="s">
        <v>161</v>
      </c>
      <c r="C275" t="s">
        <v>9</v>
      </c>
      <c r="D275">
        <v>8</v>
      </c>
      <c r="E275">
        <v>13</v>
      </c>
      <c r="F275" t="s">
        <v>155</v>
      </c>
      <c r="G275" t="s">
        <v>11</v>
      </c>
      <c r="H275" t="s">
        <v>10</v>
      </c>
      <c r="I275">
        <v>1000</v>
      </c>
      <c r="J275">
        <v>2.086041666666667</v>
      </c>
      <c r="K275">
        <v>1.8794444444444443</v>
      </c>
      <c r="L275">
        <v>2.0327777777777776</v>
      </c>
      <c r="M275">
        <v>2.0927777777777776</v>
      </c>
      <c r="N275">
        <v>2.3391666666666668</v>
      </c>
      <c r="O275">
        <v>30039</v>
      </c>
      <c r="P275">
        <v>7355</v>
      </c>
      <c r="Q275">
        <v>21.938197220068005</v>
      </c>
      <c r="R275">
        <v>19.923145137451968</v>
      </c>
      <c r="S275">
        <v>20.29520295202952</v>
      </c>
      <c r="T275">
        <v>21.953809397398459</v>
      </c>
      <c r="U275">
        <v>22.154906153480635</v>
      </c>
      <c r="V275">
        <v>2.3275316455696204</v>
      </c>
      <c r="W275">
        <v>2.2925170068027212</v>
      </c>
      <c r="X275">
        <v>2.2776073619631902</v>
      </c>
      <c r="Y275">
        <v>2.2972222222222221</v>
      </c>
      <c r="Z275">
        <v>2.3341677096370463</v>
      </c>
      <c r="AA275">
        <v>2.6980851991033675E-2</v>
      </c>
      <c r="AB275">
        <v>2.6886877834467117E-2</v>
      </c>
      <c r="AC275">
        <v>2.677737091002047E-2</v>
      </c>
      <c r="AD275">
        <v>2.6081141203703719E-2</v>
      </c>
      <c r="AE275">
        <v>2.7195483416770982E-2</v>
      </c>
      <c r="AF275">
        <v>87.289114248885809</v>
      </c>
      <c r="AG275">
        <v>85.035901423975801</v>
      </c>
      <c r="AH275">
        <v>90.085417235937641</v>
      </c>
      <c r="AI275">
        <v>84.62405453997863</v>
      </c>
      <c r="AJ275">
        <v>83.229713721289514</v>
      </c>
      <c r="AK275">
        <v>3.9199984177213952E-2</v>
      </c>
      <c r="AL275">
        <v>3.7326955782325123E-2</v>
      </c>
      <c r="AM275">
        <v>3.7755368098129655E-2</v>
      </c>
      <c r="AN275">
        <v>3.6688750000047954E-2</v>
      </c>
      <c r="AO275">
        <v>3.9584355444279712E-2</v>
      </c>
      <c r="AP275">
        <v>1.2446053798403787</v>
      </c>
      <c r="AQ275">
        <v>1.1120185091576407</v>
      </c>
      <c r="AR275">
        <v>128.97790938369911</v>
      </c>
      <c r="AS275">
        <v>125.60159589003625</v>
      </c>
      <c r="AT275">
        <v>139.88898808745336</v>
      </c>
      <c r="AU275">
        <v>128.46318663916006</v>
      </c>
      <c r="AV275">
        <v>127.80859677681725</v>
      </c>
      <c r="AW275">
        <v>0.20394375855878058</v>
      </c>
      <c r="AX275">
        <v>0.16386265522712118</v>
      </c>
      <c r="AY275">
        <v>0.18120770992114155</v>
      </c>
      <c r="AZ275">
        <v>0.2004896821256974</v>
      </c>
      <c r="BA275">
        <v>0.22259613792078989</v>
      </c>
    </row>
    <row r="276" spans="1:53" hidden="1" x14ac:dyDescent="0.3">
      <c r="A276">
        <v>22</v>
      </c>
      <c r="B276" t="s">
        <v>161</v>
      </c>
      <c r="C276" t="s">
        <v>9</v>
      </c>
      <c r="D276">
        <v>8</v>
      </c>
      <c r="E276">
        <v>14</v>
      </c>
      <c r="F276" t="s">
        <v>102</v>
      </c>
      <c r="G276" t="s">
        <v>72</v>
      </c>
      <c r="H276" t="s">
        <v>72</v>
      </c>
      <c r="I276">
        <v>1000</v>
      </c>
      <c r="J276">
        <v>2.3298679617668161</v>
      </c>
      <c r="K276">
        <v>1.997222222222222</v>
      </c>
      <c r="L276">
        <v>2.1765277777777778</v>
      </c>
      <c r="M276">
        <v>2.5074786324786325</v>
      </c>
      <c r="N276">
        <v>2.6382432145886341</v>
      </c>
      <c r="O276">
        <v>33258</v>
      </c>
      <c r="P276">
        <v>17059</v>
      </c>
      <c r="Q276">
        <v>46.860235138995712</v>
      </c>
      <c r="R276">
        <v>40.917941585535466</v>
      </c>
      <c r="S276">
        <v>46.922313229089099</v>
      </c>
      <c r="T276">
        <v>48.773563479445833</v>
      </c>
      <c r="U276">
        <v>50.087032201914703</v>
      </c>
      <c r="V276">
        <v>3.8377952755905511</v>
      </c>
      <c r="W276">
        <v>3.4611764705882351</v>
      </c>
      <c r="X276">
        <v>3.7923771313941828</v>
      </c>
      <c r="Y276">
        <v>4.231299212598425</v>
      </c>
      <c r="Z276">
        <v>3.9050042408821035</v>
      </c>
      <c r="AA276">
        <v>4.2103587321908074E-2</v>
      </c>
      <c r="AB276">
        <v>4.1256040923618863E-2</v>
      </c>
      <c r="AC276">
        <v>4.2174709242543289E-2</v>
      </c>
      <c r="AD276">
        <v>4.2611683486297069E-2</v>
      </c>
      <c r="AE276">
        <v>4.2117487518430655E-2</v>
      </c>
      <c r="AF276">
        <v>41.699267701199297</v>
      </c>
      <c r="AG276">
        <v>39.077860914965818</v>
      </c>
      <c r="AH276">
        <v>41.64264537644506</v>
      </c>
      <c r="AI276">
        <v>43.013780871539943</v>
      </c>
      <c r="AJ276">
        <v>42.41222097794617</v>
      </c>
      <c r="AK276">
        <v>0.13278269966254327</v>
      </c>
      <c r="AL276">
        <v>0.11249452941176173</v>
      </c>
      <c r="AM276">
        <v>0.13039498495485588</v>
      </c>
      <c r="AN276">
        <v>0.15360098425199117</v>
      </c>
      <c r="AO276">
        <v>0.1355058948261022</v>
      </c>
      <c r="AP276">
        <v>1.3209562687787322</v>
      </c>
      <c r="AQ276">
        <v>1.2240848454512805</v>
      </c>
      <c r="AR276">
        <v>45.85657154214308</v>
      </c>
      <c r="AS276">
        <v>47.692954736115141</v>
      </c>
      <c r="AT276">
        <v>45.98429696487333</v>
      </c>
      <c r="AU276">
        <v>44.129475628188999</v>
      </c>
      <c r="AV276">
        <v>45.800336981649281</v>
      </c>
      <c r="AW276">
        <v>0.28667641747001449</v>
      </c>
      <c r="AX276">
        <v>0.23620982713470115</v>
      </c>
      <c r="AY276">
        <v>0.27709591199734002</v>
      </c>
      <c r="AZ276">
        <v>0.2824250347777521</v>
      </c>
      <c r="BA276">
        <v>0.32779174831398894</v>
      </c>
    </row>
    <row r="277" spans="1:53" hidden="1" x14ac:dyDescent="0.3">
      <c r="A277">
        <v>22</v>
      </c>
      <c r="B277" t="s">
        <v>161</v>
      </c>
      <c r="C277" t="s">
        <v>9</v>
      </c>
      <c r="D277">
        <v>8</v>
      </c>
      <c r="E277">
        <v>15</v>
      </c>
      <c r="F277" t="s">
        <v>131</v>
      </c>
      <c r="G277" t="s">
        <v>11</v>
      </c>
      <c r="H277" t="s">
        <v>72</v>
      </c>
      <c r="I277">
        <v>1000</v>
      </c>
      <c r="J277">
        <v>0.89246527777777773</v>
      </c>
      <c r="K277">
        <v>0.88194444444444453</v>
      </c>
      <c r="L277">
        <v>0.87805555555555559</v>
      </c>
      <c r="M277">
        <v>0.94777777777777772</v>
      </c>
      <c r="N277">
        <v>0.8620833333333332</v>
      </c>
      <c r="O277">
        <v>12969</v>
      </c>
      <c r="P277">
        <v>1513</v>
      </c>
      <c r="Q277">
        <v>10.607866507747318</v>
      </c>
      <c r="R277">
        <v>10.978163326353576</v>
      </c>
      <c r="S277">
        <v>9.3670886075949369</v>
      </c>
      <c r="T277">
        <v>9.9648300117233291</v>
      </c>
      <c r="U277">
        <v>9.3023255813953494</v>
      </c>
      <c r="V277">
        <v>2.2282768777614139</v>
      </c>
      <c r="W277">
        <v>2.2242424242424241</v>
      </c>
      <c r="X277">
        <v>2.1142857142857143</v>
      </c>
      <c r="Y277">
        <v>2.1383647798742138</v>
      </c>
      <c r="Z277">
        <v>2.2015503875968991</v>
      </c>
      <c r="AA277">
        <v>2.6468122238586134E-2</v>
      </c>
      <c r="AB277">
        <v>2.6810656565656579E-2</v>
      </c>
      <c r="AC277">
        <v>2.5695178571428574E-2</v>
      </c>
      <c r="AD277">
        <v>2.7036871069182386E-2</v>
      </c>
      <c r="AE277">
        <v>2.7610432816537467E-2</v>
      </c>
      <c r="AF277">
        <v>82.747313794392539</v>
      </c>
      <c r="AG277">
        <v>78.761162218015599</v>
      </c>
      <c r="AH277">
        <v>78.953689716237932</v>
      </c>
      <c r="AI277">
        <v>70.129883678791529</v>
      </c>
      <c r="AJ277">
        <v>71.03634918905037</v>
      </c>
      <c r="AK277">
        <v>3.4962076583220578E-2</v>
      </c>
      <c r="AL277">
        <v>3.4844848484829286E-2</v>
      </c>
      <c r="AM277">
        <v>2.9391785714291734E-2</v>
      </c>
      <c r="AN277">
        <v>3.2190251572335557E-2</v>
      </c>
      <c r="AO277">
        <v>3.6668992248126787E-2</v>
      </c>
      <c r="AP277">
        <v>0.9774803149606297</v>
      </c>
      <c r="AQ277">
        <v>0.8473480768012166</v>
      </c>
      <c r="AR277">
        <v>131.91926212924525</v>
      </c>
      <c r="AS277">
        <v>133.61003352869213</v>
      </c>
      <c r="AT277">
        <v>141.69393812155025</v>
      </c>
      <c r="AU277">
        <v>116.69494846306181</v>
      </c>
      <c r="AV277">
        <v>123.94454085727202</v>
      </c>
      <c r="AW277">
        <v>4.3850229560310941E-2</v>
      </c>
      <c r="AX277">
        <v>4.5948294690306965E-2</v>
      </c>
      <c r="AY277">
        <v>3.9431813480086522E-2</v>
      </c>
      <c r="AZ277">
        <v>4.5068097470106594E-2</v>
      </c>
      <c r="BA277">
        <v>3.6396154878843186E-2</v>
      </c>
    </row>
    <row r="278" spans="1:53" hidden="1" x14ac:dyDescent="0.3">
      <c r="A278">
        <v>22</v>
      </c>
      <c r="B278" t="s">
        <v>161</v>
      </c>
      <c r="C278" t="s">
        <v>9</v>
      </c>
      <c r="D278">
        <v>8</v>
      </c>
      <c r="E278">
        <v>16</v>
      </c>
      <c r="F278" t="s">
        <v>151</v>
      </c>
      <c r="G278" t="s">
        <v>11</v>
      </c>
      <c r="H278" t="s">
        <v>72</v>
      </c>
      <c r="I278">
        <v>1000</v>
      </c>
      <c r="J278">
        <v>0.5245850559409525</v>
      </c>
      <c r="K278">
        <v>0.50166666666666659</v>
      </c>
      <c r="L278">
        <v>0.58738458528951487</v>
      </c>
      <c r="M278">
        <v>0.51666666666666672</v>
      </c>
      <c r="N278">
        <v>0.49262230514096178</v>
      </c>
      <c r="O278">
        <v>7421</v>
      </c>
      <c r="P278">
        <v>363</v>
      </c>
      <c r="Q278">
        <v>4.4870210135970332</v>
      </c>
      <c r="R278">
        <v>4.7619047619047619</v>
      </c>
      <c r="S278">
        <v>4.0967423494570578</v>
      </c>
      <c r="T278">
        <v>4.2518837459634016</v>
      </c>
      <c r="U278">
        <v>3.125</v>
      </c>
      <c r="V278">
        <v>2.1228070175438596</v>
      </c>
      <c r="W278">
        <v>2.0975609756097562</v>
      </c>
      <c r="X278">
        <v>2.0750000000000002</v>
      </c>
      <c r="Y278">
        <v>2.0256410256410255</v>
      </c>
      <c r="Z278">
        <v>2.0769230769230771</v>
      </c>
      <c r="AA278">
        <v>2.5985087719298246E-2</v>
      </c>
      <c r="AB278">
        <v>3.0352439024390245E-2</v>
      </c>
      <c r="AC278">
        <v>2.7048749999999989E-2</v>
      </c>
      <c r="AD278">
        <v>2.1962179487179486E-2</v>
      </c>
      <c r="AE278">
        <v>2.567115384615384E-2</v>
      </c>
      <c r="AF278">
        <v>94.690341184516285</v>
      </c>
      <c r="AG278">
        <v>66.258780714343857</v>
      </c>
      <c r="AH278">
        <v>97.615669922766472</v>
      </c>
      <c r="AI278">
        <v>101.60656470872378</v>
      </c>
      <c r="AJ278">
        <v>83.235854761901379</v>
      </c>
      <c r="AK278">
        <v>2.9696783625708829E-2</v>
      </c>
      <c r="AL278">
        <v>3.5113414634142102E-2</v>
      </c>
      <c r="AM278">
        <v>2.8103750000059335E-2</v>
      </c>
      <c r="AN278">
        <v>2.3176923076906136E-2</v>
      </c>
      <c r="AO278">
        <v>2.7682692307490261E-2</v>
      </c>
      <c r="AP278">
        <v>0.98197137237401033</v>
      </c>
      <c r="AQ278">
        <v>0.65625</v>
      </c>
      <c r="AR278">
        <v>147.99981348829382</v>
      </c>
      <c r="AS278">
        <v>125.23889405931241</v>
      </c>
      <c r="AT278">
        <v>129.12574404866251</v>
      </c>
      <c r="AU278">
        <v>176.304954739366</v>
      </c>
      <c r="AV278">
        <v>157.66065265964465</v>
      </c>
      <c r="AW278">
        <v>1.108362598724117E-2</v>
      </c>
      <c r="AX278">
        <v>1.1585470345158996E-2</v>
      </c>
      <c r="AY278">
        <v>1.2154920662857661E-2</v>
      </c>
      <c r="AZ278">
        <v>1.2489560608771285E-2</v>
      </c>
      <c r="BA278">
        <v>7.7452559115963613E-3</v>
      </c>
    </row>
    <row r="279" spans="1:53" hidden="1" x14ac:dyDescent="0.3">
      <c r="A279">
        <v>22</v>
      </c>
      <c r="B279" t="s">
        <v>161</v>
      </c>
      <c r="C279" t="s">
        <v>9</v>
      </c>
      <c r="D279">
        <v>8</v>
      </c>
      <c r="E279">
        <v>17</v>
      </c>
      <c r="F279" t="s">
        <v>136</v>
      </c>
      <c r="G279" t="s">
        <v>11</v>
      </c>
      <c r="H279" t="s">
        <v>72</v>
      </c>
      <c r="I279">
        <v>1000</v>
      </c>
      <c r="J279">
        <v>1.3469642857142856</v>
      </c>
      <c r="K279">
        <v>1.3102777777777777</v>
      </c>
      <c r="L279">
        <v>1.4075793650793651</v>
      </c>
      <c r="M279">
        <v>1.2344444444444445</v>
      </c>
      <c r="N279">
        <v>1.4355555555555555</v>
      </c>
      <c r="O279">
        <v>19239</v>
      </c>
      <c r="P279">
        <v>2898</v>
      </c>
      <c r="Q279">
        <v>14.012184508268058</v>
      </c>
      <c r="R279">
        <v>13.907144371422515</v>
      </c>
      <c r="S279">
        <v>14.707679771847626</v>
      </c>
      <c r="T279">
        <v>14.04772624943719</v>
      </c>
      <c r="U279">
        <v>13.641640866873065</v>
      </c>
      <c r="V279">
        <v>2.1691616766467066</v>
      </c>
      <c r="W279">
        <v>2.1939799331103678</v>
      </c>
      <c r="X279">
        <v>2.1681681681681684</v>
      </c>
      <c r="Y279">
        <v>2.1971830985915495</v>
      </c>
      <c r="Z279">
        <v>2.1428571428571428</v>
      </c>
      <c r="AA279">
        <v>2.9116949850299379E-2</v>
      </c>
      <c r="AB279">
        <v>2.852154124860647E-2</v>
      </c>
      <c r="AC279">
        <v>2.8863776276276263E-2</v>
      </c>
      <c r="AD279">
        <v>2.8994747652582156E-2</v>
      </c>
      <c r="AE279">
        <v>3.0348961499493426E-2</v>
      </c>
      <c r="AF279">
        <v>58.35307297296557</v>
      </c>
      <c r="AG279">
        <v>59.668415571801091</v>
      </c>
      <c r="AH279">
        <v>59.225800942610654</v>
      </c>
      <c r="AI279">
        <v>62.851498064799365</v>
      </c>
      <c r="AJ279">
        <v>51.146903682710665</v>
      </c>
      <c r="AK279">
        <v>3.6101796407185471E-2</v>
      </c>
      <c r="AL279">
        <v>3.6984280936454741E-2</v>
      </c>
      <c r="AM279">
        <v>3.564189189187305E-2</v>
      </c>
      <c r="AN279">
        <v>3.7057922535146823E-2</v>
      </c>
      <c r="AO279">
        <v>3.6164893617088197E-2</v>
      </c>
      <c r="AP279">
        <v>1.0956116175535298</v>
      </c>
      <c r="AQ279">
        <v>0.98090884099146713</v>
      </c>
      <c r="AR279">
        <v>102.39275135847264</v>
      </c>
      <c r="AS279">
        <v>104.96703378862716</v>
      </c>
      <c r="AT279">
        <v>104.14951506966105</v>
      </c>
      <c r="AU279">
        <v>109.3204052501458</v>
      </c>
      <c r="AV279">
        <v>88.100488116672437</v>
      </c>
      <c r="AW279">
        <v>8.631477526147345E-2</v>
      </c>
      <c r="AX279">
        <v>8.4601498716964513E-2</v>
      </c>
      <c r="AY279">
        <v>9.3175265738725879E-2</v>
      </c>
      <c r="AZ279">
        <v>7.8954010595461435E-2</v>
      </c>
      <c r="BA279">
        <v>9.2029449647667058E-2</v>
      </c>
    </row>
    <row r="280" spans="1:53" hidden="1" x14ac:dyDescent="0.3">
      <c r="A280">
        <v>22</v>
      </c>
      <c r="B280" t="s">
        <v>161</v>
      </c>
      <c r="C280" t="s">
        <v>9</v>
      </c>
      <c r="D280">
        <v>8</v>
      </c>
      <c r="E280">
        <v>18</v>
      </c>
      <c r="F280" t="s">
        <v>104</v>
      </c>
      <c r="G280" t="s">
        <v>11</v>
      </c>
      <c r="H280" t="s">
        <v>72</v>
      </c>
      <c r="I280">
        <v>1000</v>
      </c>
      <c r="J280">
        <v>1.5975162007283634</v>
      </c>
      <c r="K280">
        <v>1.7177777777777778</v>
      </c>
      <c r="L280">
        <v>1.5630555555555556</v>
      </c>
      <c r="M280">
        <v>1.4781203584690088</v>
      </c>
      <c r="N280">
        <v>1.6311111111111112</v>
      </c>
      <c r="O280">
        <v>23135</v>
      </c>
      <c r="P280">
        <v>2107</v>
      </c>
      <c r="Q280">
        <v>8.3997767501195977</v>
      </c>
      <c r="R280">
        <v>9.8156532988357057</v>
      </c>
      <c r="S280">
        <v>8.1407749733380737</v>
      </c>
      <c r="T280">
        <v>7.1559633027522942</v>
      </c>
      <c r="U280">
        <v>7.8351217850451373</v>
      </c>
      <c r="V280">
        <v>2.0779092702169626</v>
      </c>
      <c r="W280">
        <v>2.0931034482758619</v>
      </c>
      <c r="X280">
        <v>2.0630630630630629</v>
      </c>
      <c r="Y280">
        <v>2.0744680851063828</v>
      </c>
      <c r="Z280">
        <v>2.0444444444444443</v>
      </c>
      <c r="AA280">
        <v>2.9643696581196574E-2</v>
      </c>
      <c r="AB280">
        <v>3.0365172413793107E-2</v>
      </c>
      <c r="AC280">
        <v>2.8151801801801789E-2</v>
      </c>
      <c r="AD280">
        <v>3.0182668439716297E-2</v>
      </c>
      <c r="AE280">
        <v>2.9624111111111115E-2</v>
      </c>
      <c r="AF280">
        <v>52.177153299082462</v>
      </c>
      <c r="AG280">
        <v>52.406666057688454</v>
      </c>
      <c r="AH280">
        <v>56.883229489749944</v>
      </c>
      <c r="AI280">
        <v>47.507073342377623</v>
      </c>
      <c r="AJ280">
        <v>51.651483576177988</v>
      </c>
      <c r="AK280">
        <v>3.3295956607462263E-2</v>
      </c>
      <c r="AL280">
        <v>3.4964827586186284E-2</v>
      </c>
      <c r="AM280">
        <v>3.0787612612605264E-2</v>
      </c>
      <c r="AN280">
        <v>3.2930585106364464E-2</v>
      </c>
      <c r="AO280">
        <v>3.1775111111063681E-2</v>
      </c>
      <c r="AP280">
        <v>0.94954721862871927</v>
      </c>
      <c r="AQ280">
        <v>0.79822723424578457</v>
      </c>
      <c r="AR280">
        <v>97.744240933187299</v>
      </c>
      <c r="AS280">
        <v>98.009462793646463</v>
      </c>
      <c r="AT280">
        <v>104.65857326580152</v>
      </c>
      <c r="AU280">
        <v>90.572964063423939</v>
      </c>
      <c r="AV280">
        <v>96.798047281634908</v>
      </c>
      <c r="AW280">
        <v>6.5536884670901671E-2</v>
      </c>
      <c r="AX280">
        <v>8.2030342627729444E-2</v>
      </c>
      <c r="AY280">
        <v>6.2669452766104028E-2</v>
      </c>
      <c r="AZ280">
        <v>5.3434154867358377E-2</v>
      </c>
      <c r="BA280">
        <v>6.3142448986057836E-2</v>
      </c>
    </row>
    <row r="281" spans="1:53" hidden="1" x14ac:dyDescent="0.3">
      <c r="A281">
        <v>23</v>
      </c>
      <c r="B281" t="s">
        <v>162</v>
      </c>
      <c r="C281" t="s">
        <v>9</v>
      </c>
      <c r="D281">
        <v>9</v>
      </c>
      <c r="E281">
        <v>1</v>
      </c>
      <c r="F281" t="s">
        <v>84</v>
      </c>
      <c r="G281" t="s">
        <v>72</v>
      </c>
      <c r="H281" t="s">
        <v>10</v>
      </c>
      <c r="I281">
        <v>1109</v>
      </c>
      <c r="J281">
        <v>2.8784026550372701</v>
      </c>
      <c r="K281">
        <v>2.3677724358974355</v>
      </c>
      <c r="L281">
        <v>2.4669444444444442</v>
      </c>
      <c r="M281">
        <v>3.1263888888888887</v>
      </c>
      <c r="N281">
        <v>3.3378057359307363</v>
      </c>
      <c r="O281">
        <v>45934</v>
      </c>
      <c r="P281">
        <v>15907</v>
      </c>
      <c r="Q281">
        <v>34.630121478643275</v>
      </c>
      <c r="R281">
        <v>26.727509778357234</v>
      </c>
      <c r="S281">
        <v>30.013519603424964</v>
      </c>
      <c r="T281">
        <v>38.827187916481563</v>
      </c>
      <c r="U281">
        <v>37.660531697341511</v>
      </c>
      <c r="V281">
        <v>2.7256682659355724</v>
      </c>
      <c r="W281">
        <v>2.5083426028921023</v>
      </c>
      <c r="X281">
        <v>2.5566218809980805</v>
      </c>
      <c r="Y281">
        <v>2.8120978120978122</v>
      </c>
      <c r="Z281">
        <v>2.8367221195317311</v>
      </c>
      <c r="AA281">
        <v>2.96324791242241E-2</v>
      </c>
      <c r="AB281">
        <v>2.8880154669209207E-2</v>
      </c>
      <c r="AC281">
        <v>2.7725231925783737E-2</v>
      </c>
      <c r="AD281">
        <v>3.0212681021021336E-2</v>
      </c>
      <c r="AE281">
        <v>3.0559022507067855E-2</v>
      </c>
      <c r="AF281">
        <v>103.27565627006875</v>
      </c>
      <c r="AG281">
        <v>98.319547379880603</v>
      </c>
      <c r="AH281">
        <v>110.29015217576881</v>
      </c>
      <c r="AI281">
        <v>99.896280926655777</v>
      </c>
      <c r="AJ281">
        <v>103.84944869342861</v>
      </c>
      <c r="AK281">
        <v>5.867494859492605E-2</v>
      </c>
      <c r="AL281">
        <v>4.9027697441599689E-2</v>
      </c>
      <c r="AM281">
        <v>4.8822120921298874E-2</v>
      </c>
      <c r="AN281">
        <v>6.3489703989710142E-2</v>
      </c>
      <c r="AO281">
        <v>6.4523228589029258E-2</v>
      </c>
      <c r="AP281">
        <v>1.4096818111938354</v>
      </c>
      <c r="AQ281">
        <v>1.4090550152127288</v>
      </c>
      <c r="AR281">
        <v>109.25549574099436</v>
      </c>
      <c r="AS281">
        <v>114.65989016580558</v>
      </c>
      <c r="AT281">
        <v>120.78291607891185</v>
      </c>
      <c r="AU281">
        <v>100.10721743039031</v>
      </c>
      <c r="AV281">
        <v>108.12342143239817</v>
      </c>
      <c r="AW281">
        <v>0.36822006213947001</v>
      </c>
      <c r="AX281">
        <v>0.25026018081172796</v>
      </c>
      <c r="AY281">
        <v>0.28984980745154898</v>
      </c>
      <c r="AZ281">
        <v>0.43224748120922996</v>
      </c>
      <c r="BA281">
        <v>0.45108397313095938</v>
      </c>
    </row>
    <row r="282" spans="1:53" hidden="1" x14ac:dyDescent="0.3">
      <c r="A282">
        <v>23</v>
      </c>
      <c r="B282" t="s">
        <v>162</v>
      </c>
      <c r="C282" t="s">
        <v>9</v>
      </c>
      <c r="D282">
        <v>9</v>
      </c>
      <c r="E282">
        <v>2</v>
      </c>
      <c r="F282" t="s">
        <v>134</v>
      </c>
      <c r="G282" t="s">
        <v>72</v>
      </c>
      <c r="H282" t="s">
        <v>72</v>
      </c>
      <c r="I282">
        <v>1109</v>
      </c>
      <c r="J282">
        <v>1.166139406088611</v>
      </c>
      <c r="K282">
        <v>0.9522222222222223</v>
      </c>
      <c r="L282">
        <v>0.93583333333333341</v>
      </c>
      <c r="M282">
        <v>1.2357707597173146</v>
      </c>
      <c r="N282">
        <v>1.4288888888888891</v>
      </c>
      <c r="O282">
        <v>18581</v>
      </c>
      <c r="P282">
        <v>3155</v>
      </c>
      <c r="Q282">
        <v>16.979710456918358</v>
      </c>
      <c r="R282">
        <v>12.305854241338112</v>
      </c>
      <c r="S282">
        <v>13.84213580963436</v>
      </c>
      <c r="T282">
        <v>17.687680997995102</v>
      </c>
      <c r="U282">
        <v>19.240605941373204</v>
      </c>
      <c r="V282">
        <v>2.2796242774566475</v>
      </c>
      <c r="W282">
        <v>2.17989417989418</v>
      </c>
      <c r="X282">
        <v>2.1880733944954129</v>
      </c>
      <c r="Y282">
        <v>2.335294117647059</v>
      </c>
      <c r="Z282">
        <v>2.2797202797202796</v>
      </c>
      <c r="AA282">
        <v>2.7418967365125155E-2</v>
      </c>
      <c r="AB282">
        <v>2.7522310405643746E-2</v>
      </c>
      <c r="AC282">
        <v>2.6964870030581043E-2</v>
      </c>
      <c r="AD282">
        <v>2.6545975490196081E-2</v>
      </c>
      <c r="AE282">
        <v>2.800004273504272E-2</v>
      </c>
      <c r="AF282">
        <v>80.632308802015174</v>
      </c>
      <c r="AG282">
        <v>72.393397613140905</v>
      </c>
      <c r="AH282">
        <v>78.546418982901841</v>
      </c>
      <c r="AI282">
        <v>86.680403061812086</v>
      </c>
      <c r="AJ282">
        <v>78.460391119486189</v>
      </c>
      <c r="AK282">
        <v>3.8296929190767465E-2</v>
      </c>
      <c r="AL282">
        <v>3.3996031746044146E-2</v>
      </c>
      <c r="AM282">
        <v>3.4213990825673626E-2</v>
      </c>
      <c r="AN282">
        <v>3.9507794117627566E-2</v>
      </c>
      <c r="AO282">
        <v>3.8648018648077841E-2</v>
      </c>
      <c r="AP282">
        <v>1.500583430571762</v>
      </c>
      <c r="AQ282">
        <v>1.5635327352358612</v>
      </c>
      <c r="AR282">
        <v>125.12060234189362</v>
      </c>
      <c r="AS282">
        <v>121.68666312108033</v>
      </c>
      <c r="AT282">
        <v>130.69314541836397</v>
      </c>
      <c r="AU282">
        <v>132.23553842117124</v>
      </c>
      <c r="AV282">
        <v>121.48395634379887</v>
      </c>
      <c r="AW282">
        <v>8.7538012622981415E-2</v>
      </c>
      <c r="AX282">
        <v>5.3464866333944525E-2</v>
      </c>
      <c r="AY282">
        <v>6.0972309761149368E-2</v>
      </c>
      <c r="AZ282">
        <v>9.5988476414015048E-2</v>
      </c>
      <c r="BA282">
        <v>0.11950369530357303</v>
      </c>
    </row>
    <row r="283" spans="1:53" hidden="1" x14ac:dyDescent="0.3">
      <c r="A283">
        <v>23</v>
      </c>
      <c r="B283" t="s">
        <v>162</v>
      </c>
      <c r="C283" t="s">
        <v>9</v>
      </c>
      <c r="D283">
        <v>9</v>
      </c>
      <c r="E283">
        <v>3</v>
      </c>
      <c r="F283" t="s">
        <v>112</v>
      </c>
      <c r="G283" t="s">
        <v>11</v>
      </c>
      <c r="H283" t="s">
        <v>72</v>
      </c>
      <c r="I283">
        <v>1109</v>
      </c>
      <c r="J283">
        <v>4.0083333333333337</v>
      </c>
      <c r="K283">
        <v>5.7786111111111111</v>
      </c>
      <c r="L283">
        <v>4.2841666666666667</v>
      </c>
      <c r="M283">
        <v>3.4361111111111113</v>
      </c>
      <c r="N283">
        <v>2.6980555555555554</v>
      </c>
      <c r="O283">
        <v>63509</v>
      </c>
      <c r="P283">
        <v>25451</v>
      </c>
      <c r="Q283">
        <v>40.074635091089448</v>
      </c>
      <c r="R283">
        <v>49.795702542902461</v>
      </c>
      <c r="S283">
        <v>40.059674385418695</v>
      </c>
      <c r="T283">
        <v>34.034123069459042</v>
      </c>
      <c r="U283">
        <v>29.786795756514572</v>
      </c>
      <c r="V283">
        <v>2.8532511210762332</v>
      </c>
      <c r="W283">
        <v>3.1486322188449849</v>
      </c>
      <c r="X283">
        <v>2.7707492148945714</v>
      </c>
      <c r="Y283">
        <v>2.6471698113207549</v>
      </c>
      <c r="Z283">
        <v>2.5017301038062283</v>
      </c>
      <c r="AA283">
        <v>3.0386794607382726E-2</v>
      </c>
      <c r="AB283">
        <v>3.154023099118141E-2</v>
      </c>
      <c r="AC283">
        <v>3.0370038374030635E-2</v>
      </c>
      <c r="AD283">
        <v>2.9694545747229753E-2</v>
      </c>
      <c r="AE283">
        <v>2.8534097256549703E-2</v>
      </c>
      <c r="AF283">
        <v>108.55428473018624</v>
      </c>
      <c r="AG283">
        <v>119.3160809875536</v>
      </c>
      <c r="AH283">
        <v>102.74762213355302</v>
      </c>
      <c r="AI283">
        <v>101.24841227652129</v>
      </c>
      <c r="AJ283">
        <v>100.05936693780792</v>
      </c>
      <c r="AK283">
        <v>6.5314932735425352E-2</v>
      </c>
      <c r="AL283">
        <v>7.9443799392096962E-2</v>
      </c>
      <c r="AM283">
        <v>6.1592821893223966E-2</v>
      </c>
      <c r="AN283">
        <v>5.5996823899375207E-2</v>
      </c>
      <c r="AO283">
        <v>4.8288192041520711E-2</v>
      </c>
      <c r="AP283">
        <v>0.46690381195019948</v>
      </c>
      <c r="AQ283">
        <v>0.59818004838572514</v>
      </c>
      <c r="AR283">
        <v>106.77786758078264</v>
      </c>
      <c r="AS283">
        <v>100.5603125661961</v>
      </c>
      <c r="AT283">
        <v>105.05267538179261</v>
      </c>
      <c r="AU283">
        <v>109.12864843951459</v>
      </c>
      <c r="AV283">
        <v>121.82631778772723</v>
      </c>
      <c r="AW283">
        <v>0.5626129721881139</v>
      </c>
      <c r="AX283">
        <v>0.91480516790956901</v>
      </c>
      <c r="AY283">
        <v>0.62034049735695007</v>
      </c>
      <c r="AZ283">
        <v>0.44280733220432317</v>
      </c>
      <c r="BA283">
        <v>0.32144242896581116</v>
      </c>
    </row>
    <row r="284" spans="1:53" hidden="1" x14ac:dyDescent="0.3">
      <c r="A284">
        <v>23</v>
      </c>
      <c r="B284" t="s">
        <v>162</v>
      </c>
      <c r="C284" t="s">
        <v>9</v>
      </c>
      <c r="D284">
        <v>9</v>
      </c>
      <c r="E284">
        <v>4</v>
      </c>
      <c r="F284" t="s">
        <v>137</v>
      </c>
      <c r="G284" t="s">
        <v>72</v>
      </c>
      <c r="H284" t="s">
        <v>72</v>
      </c>
      <c r="I284">
        <v>1109</v>
      </c>
      <c r="J284">
        <v>2.5976183741043468</v>
      </c>
      <c r="K284">
        <v>2.3333960573476702</v>
      </c>
      <c r="L284">
        <v>2.2769444444444447</v>
      </c>
      <c r="M284">
        <v>2.4980555555555553</v>
      </c>
      <c r="N284">
        <v>2.8404502304378316</v>
      </c>
      <c r="O284">
        <v>42014</v>
      </c>
      <c r="P284">
        <v>10790</v>
      </c>
      <c r="Q284">
        <v>25.681304296084733</v>
      </c>
      <c r="R284">
        <v>22.938601679876967</v>
      </c>
      <c r="S284">
        <v>21.67175106772422</v>
      </c>
      <c r="T284">
        <v>23.095741131991549</v>
      </c>
      <c r="U284">
        <v>27.849790316431566</v>
      </c>
      <c r="V284">
        <v>2.4117121144389806</v>
      </c>
      <c r="W284">
        <v>2.3221556886227543</v>
      </c>
      <c r="X284">
        <v>2.2857142857142856</v>
      </c>
      <c r="Y284">
        <v>2.3310886644219977</v>
      </c>
      <c r="Z284">
        <v>2.4720812182741119</v>
      </c>
      <c r="AA284">
        <v>2.8578870972319804E-2</v>
      </c>
      <c r="AB284">
        <v>2.8347873253493007E-2</v>
      </c>
      <c r="AC284">
        <v>2.7960499785499797E-2</v>
      </c>
      <c r="AD284">
        <v>2.7324415450804326E-2</v>
      </c>
      <c r="AE284">
        <v>2.915736028858807E-2</v>
      </c>
      <c r="AF284">
        <v>91.608687315539697</v>
      </c>
      <c r="AG284">
        <v>85.982662722200331</v>
      </c>
      <c r="AH284">
        <v>83.460874179367465</v>
      </c>
      <c r="AI284">
        <v>97.538898048914803</v>
      </c>
      <c r="AJ284">
        <v>87.333103563778337</v>
      </c>
      <c r="AK284">
        <v>4.5255621367901275E-2</v>
      </c>
      <c r="AL284">
        <v>4.1712574850301422E-2</v>
      </c>
      <c r="AM284">
        <v>3.9078957528955557E-2</v>
      </c>
      <c r="AN284">
        <v>4.0287878787868395E-2</v>
      </c>
      <c r="AO284">
        <v>4.8330752961061242E-2</v>
      </c>
      <c r="AP284">
        <v>1.2173030898434452</v>
      </c>
      <c r="AQ284">
        <v>1.2141014829540795</v>
      </c>
      <c r="AR284">
        <v>123.04410703769047</v>
      </c>
      <c r="AS284">
        <v>122.47425786059947</v>
      </c>
      <c r="AT284">
        <v>130.34305727859171</v>
      </c>
      <c r="AU284">
        <v>135.51023947083021</v>
      </c>
      <c r="AV284">
        <v>115.75068756938768</v>
      </c>
      <c r="AW284">
        <v>0.28228515028146223</v>
      </c>
      <c r="AX284">
        <v>0.23241361328643217</v>
      </c>
      <c r="AY284">
        <v>0.21640382792469981</v>
      </c>
      <c r="AZ284">
        <v>0.24772006831568996</v>
      </c>
      <c r="BA284">
        <v>0.32902210913053759</v>
      </c>
    </row>
    <row r="285" spans="1:53" hidden="1" x14ac:dyDescent="0.3">
      <c r="A285">
        <v>23</v>
      </c>
      <c r="B285" t="s">
        <v>162</v>
      </c>
      <c r="C285" t="s">
        <v>9</v>
      </c>
      <c r="D285">
        <v>9</v>
      </c>
      <c r="E285">
        <v>5</v>
      </c>
      <c r="F285" t="s">
        <v>86</v>
      </c>
      <c r="G285" t="s">
        <v>72</v>
      </c>
      <c r="H285" t="s">
        <v>72</v>
      </c>
      <c r="I285">
        <v>1109</v>
      </c>
      <c r="J285">
        <v>2.4807371794871793</v>
      </c>
      <c r="K285">
        <v>1.6672222222222224</v>
      </c>
      <c r="L285">
        <v>2.3970833333333332</v>
      </c>
      <c r="M285">
        <v>2.6624999999999996</v>
      </c>
      <c r="N285">
        <v>3.0166666666666671</v>
      </c>
      <c r="O285">
        <v>40136</v>
      </c>
      <c r="P285">
        <v>10313</v>
      </c>
      <c r="Q285">
        <v>25.695136535778353</v>
      </c>
      <c r="R285">
        <v>18.043985338220594</v>
      </c>
      <c r="S285">
        <v>24.285060626858844</v>
      </c>
      <c r="T285">
        <v>27.029172454852151</v>
      </c>
      <c r="U285">
        <v>29.213483146067414</v>
      </c>
      <c r="V285">
        <v>2.4374852280784682</v>
      </c>
      <c r="W285">
        <v>2.2376033057851239</v>
      </c>
      <c r="X285">
        <v>2.3880764904386953</v>
      </c>
      <c r="Y285">
        <v>2.4474393530997305</v>
      </c>
      <c r="Z285">
        <v>2.5396317053642914</v>
      </c>
      <c r="AA285">
        <v>2.8704091397225157E-2</v>
      </c>
      <c r="AB285">
        <v>2.7215228994490345E-2</v>
      </c>
      <c r="AC285">
        <v>2.8064233421715129E-2</v>
      </c>
      <c r="AD285">
        <v>2.7400393206548891E-2</v>
      </c>
      <c r="AE285">
        <v>3.0331622271843439E-2</v>
      </c>
      <c r="AF285">
        <v>89.466167927137391</v>
      </c>
      <c r="AG285">
        <v>88.851052166373506</v>
      </c>
      <c r="AH285">
        <v>98.316930508849083</v>
      </c>
      <c r="AI285">
        <v>97.262569228367028</v>
      </c>
      <c r="AJ285">
        <v>81.014191687863629</v>
      </c>
      <c r="AK285">
        <v>4.6800023635070021E-2</v>
      </c>
      <c r="AL285">
        <v>3.7007851239676932E-2</v>
      </c>
      <c r="AM285">
        <v>4.4000787401564614E-2</v>
      </c>
      <c r="AN285">
        <v>4.5435399820296318E-2</v>
      </c>
      <c r="AO285">
        <v>5.3087630104086209E-2</v>
      </c>
      <c r="AP285">
        <v>1.8093968677107632</v>
      </c>
      <c r="AQ285">
        <v>1.6190150123979374</v>
      </c>
      <c r="AR285">
        <v>124.0748869542239</v>
      </c>
      <c r="AS285">
        <v>140.04270419485727</v>
      </c>
      <c r="AT285">
        <v>137.26978051330258</v>
      </c>
      <c r="AU285">
        <v>138.90657353364611</v>
      </c>
      <c r="AV285">
        <v>104.6265593366212</v>
      </c>
      <c r="AW285">
        <v>0.26722276876432866</v>
      </c>
      <c r="AX285">
        <v>0.13556563247641662</v>
      </c>
      <c r="AY285">
        <v>0.24757121912450628</v>
      </c>
      <c r="AZ285">
        <v>0.30928585340678649</v>
      </c>
      <c r="BA285">
        <v>0.34757511466256763</v>
      </c>
    </row>
    <row r="286" spans="1:53" hidden="1" x14ac:dyDescent="0.3">
      <c r="A286">
        <v>23</v>
      </c>
      <c r="B286" t="s">
        <v>162</v>
      </c>
      <c r="C286" t="s">
        <v>9</v>
      </c>
      <c r="D286">
        <v>9</v>
      </c>
      <c r="E286">
        <v>6</v>
      </c>
      <c r="F286" t="s">
        <v>163</v>
      </c>
      <c r="G286" t="s">
        <v>72</v>
      </c>
      <c r="H286" t="s">
        <v>72</v>
      </c>
      <c r="I286">
        <v>1109</v>
      </c>
      <c r="J286">
        <v>2.1794871794871798E-3</v>
      </c>
      <c r="K286">
        <v>0</v>
      </c>
      <c r="L286">
        <v>0</v>
      </c>
      <c r="M286">
        <v>0</v>
      </c>
      <c r="N286">
        <v>3.6111111111111114E-3</v>
      </c>
      <c r="O286">
        <v>40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65535</v>
      </c>
      <c r="AQ286">
        <v>0</v>
      </c>
      <c r="AR286">
        <v>0</v>
      </c>
      <c r="AS286">
        <v>0</v>
      </c>
      <c r="AT286">
        <v>0</v>
      </c>
      <c r="AU286">
        <v>0</v>
      </c>
      <c r="AV286">
        <v>0</v>
      </c>
      <c r="AW286">
        <v>0</v>
      </c>
      <c r="AX286">
        <v>0.34757511466256763</v>
      </c>
      <c r="AY286">
        <v>0.34757511466256763</v>
      </c>
      <c r="AZ286">
        <v>0.34757511466256763</v>
      </c>
      <c r="BA286">
        <v>0.34757511466256763</v>
      </c>
    </row>
    <row r="287" spans="1:53" hidden="1" x14ac:dyDescent="0.3">
      <c r="A287">
        <v>23</v>
      </c>
      <c r="B287" t="s">
        <v>162</v>
      </c>
      <c r="C287" t="s">
        <v>9</v>
      </c>
      <c r="D287">
        <v>9</v>
      </c>
      <c r="E287">
        <v>7</v>
      </c>
      <c r="F287" t="s">
        <v>95</v>
      </c>
      <c r="G287" t="s">
        <v>11</v>
      </c>
      <c r="H287" t="s">
        <v>72</v>
      </c>
      <c r="I287">
        <v>1109</v>
      </c>
      <c r="J287">
        <v>7.385297519509475</v>
      </c>
      <c r="K287">
        <v>8.277122584541063</v>
      </c>
      <c r="L287">
        <v>7.6955555555555542</v>
      </c>
      <c r="M287">
        <v>6.4652777777777777</v>
      </c>
      <c r="N287">
        <v>7.4055555555555559</v>
      </c>
      <c r="O287">
        <v>116781</v>
      </c>
      <c r="P287">
        <v>73978</v>
      </c>
      <c r="Q287">
        <v>63.347091161309109</v>
      </c>
      <c r="R287">
        <v>67.152470158590603</v>
      </c>
      <c r="S287">
        <v>64.43866681110751</v>
      </c>
      <c r="T287">
        <v>59.078602432420816</v>
      </c>
      <c r="U287">
        <v>63.544598296371348</v>
      </c>
      <c r="V287">
        <v>4.1418733553552434</v>
      </c>
      <c r="W287">
        <v>4.4707339036470062</v>
      </c>
      <c r="X287">
        <v>4.2055634134842057</v>
      </c>
      <c r="Y287">
        <v>3.8691246833661692</v>
      </c>
      <c r="Z287">
        <v>4.1012351658997339</v>
      </c>
      <c r="AA287">
        <v>3.2841901454102304E-2</v>
      </c>
      <c r="AB287">
        <v>3.3277592424475304E-2</v>
      </c>
      <c r="AC287">
        <v>3.303453367850949E-2</v>
      </c>
      <c r="AD287">
        <v>3.204515971546229E-2</v>
      </c>
      <c r="AE287">
        <v>3.3028553075898213E-2</v>
      </c>
      <c r="AF287">
        <v>144.04002897911445</v>
      </c>
      <c r="AG287">
        <v>155.52767513432576</v>
      </c>
      <c r="AH287">
        <v>145.81253856071208</v>
      </c>
      <c r="AI287">
        <v>138.35363208812339</v>
      </c>
      <c r="AJ287">
        <v>138.33712455448187</v>
      </c>
      <c r="AK287">
        <v>0.11922227198925182</v>
      </c>
      <c r="AL287">
        <v>0.13195941017559373</v>
      </c>
      <c r="AM287">
        <v>0.12168617397455225</v>
      </c>
      <c r="AN287">
        <v>0.10749688995214214</v>
      </c>
      <c r="AO287">
        <v>0.11822559941875083</v>
      </c>
      <c r="AP287">
        <v>0.89470168889206658</v>
      </c>
      <c r="AQ287">
        <v>0.94627343039356959</v>
      </c>
      <c r="AR287">
        <v>86.301332630314363</v>
      </c>
      <c r="AS287">
        <v>82.676206019575062</v>
      </c>
      <c r="AT287">
        <v>83.994961252352198</v>
      </c>
      <c r="AU287">
        <v>92.970778158300547</v>
      </c>
      <c r="AV287">
        <v>83.728669833462718</v>
      </c>
      <c r="AW287">
        <v>1.1263484548036018</v>
      </c>
      <c r="AX287">
        <v>1.2346383486620365</v>
      </c>
      <c r="AY287">
        <v>1.1791928338878115</v>
      </c>
      <c r="AZ287">
        <v>0.98729715635355186</v>
      </c>
      <c r="BA287">
        <v>1.1483614586866053</v>
      </c>
    </row>
    <row r="288" spans="1:53" hidden="1" x14ac:dyDescent="0.3">
      <c r="A288">
        <v>23</v>
      </c>
      <c r="B288" t="s">
        <v>162</v>
      </c>
      <c r="C288" t="s">
        <v>9</v>
      </c>
      <c r="D288">
        <v>9</v>
      </c>
      <c r="E288">
        <v>8</v>
      </c>
      <c r="F288" t="s">
        <v>115</v>
      </c>
      <c r="G288" t="s">
        <v>11</v>
      </c>
      <c r="H288" t="s">
        <v>72</v>
      </c>
      <c r="I288">
        <v>1109</v>
      </c>
      <c r="J288">
        <v>1.8874358974358976</v>
      </c>
      <c r="K288">
        <v>2.6211111111111109</v>
      </c>
      <c r="L288">
        <v>0.94638888888888895</v>
      </c>
      <c r="M288">
        <v>1.1122222222222222</v>
      </c>
      <c r="N288">
        <v>2.0494444444444442</v>
      </c>
      <c r="O288">
        <v>30902</v>
      </c>
      <c r="P288">
        <v>9243</v>
      </c>
      <c r="Q288">
        <v>29.910685392531228</v>
      </c>
      <c r="R288">
        <v>29.005934718100889</v>
      </c>
      <c r="S288">
        <v>12.448620082207869</v>
      </c>
      <c r="T288">
        <v>12.662337662337661</v>
      </c>
      <c r="U288">
        <v>33.297180043383953</v>
      </c>
      <c r="V288">
        <v>2.6845774034272436</v>
      </c>
      <c r="W288">
        <v>2.4503133393017009</v>
      </c>
      <c r="X288">
        <v>2.2433862433862433</v>
      </c>
      <c r="Y288">
        <v>2.2433628318584069</v>
      </c>
      <c r="Z288">
        <v>2.7657657657657659</v>
      </c>
      <c r="AA288">
        <v>2.9264499801760165E-2</v>
      </c>
      <c r="AB288">
        <v>2.8607137048642158E-2</v>
      </c>
      <c r="AC288">
        <v>2.7678827160493823E-2</v>
      </c>
      <c r="AD288">
        <v>2.8540560471976412E-2</v>
      </c>
      <c r="AE288">
        <v>2.9305081286643768E-2</v>
      </c>
      <c r="AF288">
        <v>87.340950050812879</v>
      </c>
      <c r="AG288">
        <v>85.024403065210976</v>
      </c>
      <c r="AH288">
        <v>71.326139024537241</v>
      </c>
      <c r="AI288">
        <v>66.298110054439576</v>
      </c>
      <c r="AJ288">
        <v>85.573398503778677</v>
      </c>
      <c r="AK288">
        <v>5.6476938716246955E-2</v>
      </c>
      <c r="AL288">
        <v>4.5873813786925739E-2</v>
      </c>
      <c r="AM288">
        <v>3.7104761904754528E-2</v>
      </c>
      <c r="AN288">
        <v>3.8914380531000825E-2</v>
      </c>
      <c r="AO288">
        <v>5.9994594594615126E-2</v>
      </c>
      <c r="AP288">
        <v>0.78189910979228483</v>
      </c>
      <c r="AQ288">
        <v>1.147943700728429</v>
      </c>
      <c r="AR288">
        <v>107.03702947211205</v>
      </c>
      <c r="AS288">
        <v>110.24065158164684</v>
      </c>
      <c r="AT288">
        <v>113.79160131728139</v>
      </c>
      <c r="AU288">
        <v>105.29444441571977</v>
      </c>
      <c r="AV288">
        <v>107.89571439832282</v>
      </c>
      <c r="AW288">
        <v>0.21711645485946482</v>
      </c>
      <c r="AX288">
        <v>0.31523603785157917</v>
      </c>
      <c r="AY288">
        <v>5.5098207234065187E-2</v>
      </c>
      <c r="AZ288">
        <v>6.3646447476374698E-2</v>
      </c>
      <c r="BA288">
        <v>0.2468794733438075</v>
      </c>
    </row>
    <row r="289" spans="1:53" hidden="1" x14ac:dyDescent="0.3">
      <c r="A289">
        <v>23</v>
      </c>
      <c r="B289" t="s">
        <v>162</v>
      </c>
      <c r="C289" t="s">
        <v>9</v>
      </c>
      <c r="D289">
        <v>9</v>
      </c>
      <c r="E289">
        <v>9</v>
      </c>
      <c r="F289" t="s">
        <v>144</v>
      </c>
      <c r="G289" t="s">
        <v>11</v>
      </c>
      <c r="H289" t="s">
        <v>72</v>
      </c>
      <c r="I289">
        <v>1109</v>
      </c>
      <c r="J289">
        <v>1.1425163867039949</v>
      </c>
      <c r="K289">
        <v>1.523611111111111</v>
      </c>
      <c r="L289">
        <v>0.60111111111111104</v>
      </c>
      <c r="M289">
        <v>0.66312656460620067</v>
      </c>
      <c r="N289">
        <v>1.3025</v>
      </c>
      <c r="O289">
        <v>18715</v>
      </c>
      <c r="P289">
        <v>3695</v>
      </c>
      <c r="Q289">
        <v>19.74352123964734</v>
      </c>
      <c r="R289">
        <v>17.228805834092981</v>
      </c>
      <c r="S289">
        <v>7.6709796672828094</v>
      </c>
      <c r="T289">
        <v>9.2057026476578407</v>
      </c>
      <c r="U289">
        <v>24.232081911262799</v>
      </c>
      <c r="V289">
        <v>2.4087353324641461</v>
      </c>
      <c r="W289">
        <v>2.2826086956521738</v>
      </c>
      <c r="X289">
        <v>2.1282051282051282</v>
      </c>
      <c r="Y289">
        <v>2.0925925925925926</v>
      </c>
      <c r="Z289">
        <v>2.5188470066518849</v>
      </c>
      <c r="AA289">
        <v>2.8492290308561496E-2</v>
      </c>
      <c r="AB289">
        <v>2.8103480273752039E-2</v>
      </c>
      <c r="AC289">
        <v>2.7044230769230754E-2</v>
      </c>
      <c r="AD289">
        <v>2.607577160493826E-2</v>
      </c>
      <c r="AE289">
        <v>2.925569105691055E-2</v>
      </c>
      <c r="AF289">
        <v>81.319044205550995</v>
      </c>
      <c r="AG289">
        <v>81.313238557579879</v>
      </c>
      <c r="AH289">
        <v>87.868760822265685</v>
      </c>
      <c r="AI289">
        <v>67.469991336986169</v>
      </c>
      <c r="AJ289">
        <v>78.714977173183641</v>
      </c>
      <c r="AK289">
        <v>4.4645958279000544E-2</v>
      </c>
      <c r="AL289">
        <v>3.9387439613528946E-2</v>
      </c>
      <c r="AM289">
        <v>3.0782692307650742E-2</v>
      </c>
      <c r="AN289">
        <v>2.9128703703783551E-2</v>
      </c>
      <c r="AO289">
        <v>5.0074722838131726E-2</v>
      </c>
      <c r="AP289">
        <v>0.85487693710118506</v>
      </c>
      <c r="AQ289">
        <v>1.4064864474420788</v>
      </c>
      <c r="AR289">
        <v>114.36554009804453</v>
      </c>
      <c r="AS289">
        <v>113.53163173468023</v>
      </c>
      <c r="AT289">
        <v>156.8683973792358</v>
      </c>
      <c r="AU289">
        <v>119.73094903393742</v>
      </c>
      <c r="AV289">
        <v>109.64279452609192</v>
      </c>
      <c r="AW289">
        <v>9.6851190387310993E-2</v>
      </c>
      <c r="AX289">
        <v>0.11881698917634628</v>
      </c>
      <c r="AY289">
        <v>2.4420277101580481E-2</v>
      </c>
      <c r="AZ289">
        <v>3.0784624397011521E-2</v>
      </c>
      <c r="BA289">
        <v>0.12798921144598152</v>
      </c>
    </row>
    <row r="290" spans="1:53" hidden="1" x14ac:dyDescent="0.3">
      <c r="A290">
        <v>23</v>
      </c>
      <c r="B290" t="s">
        <v>162</v>
      </c>
      <c r="C290" t="s">
        <v>9</v>
      </c>
      <c r="D290">
        <v>9</v>
      </c>
      <c r="E290">
        <v>10</v>
      </c>
      <c r="F290" t="s">
        <v>123</v>
      </c>
      <c r="G290" t="s">
        <v>11</v>
      </c>
      <c r="H290" t="s">
        <v>72</v>
      </c>
      <c r="I290">
        <v>1109</v>
      </c>
      <c r="J290">
        <v>17.041715646756849</v>
      </c>
      <c r="K290">
        <v>14.126374932741456</v>
      </c>
      <c r="L290">
        <v>16.219948425427095</v>
      </c>
      <c r="M290">
        <v>16.735833333333332</v>
      </c>
      <c r="N290">
        <v>19.575555555555553</v>
      </c>
      <c r="O290">
        <v>271404</v>
      </c>
      <c r="P290">
        <v>242183</v>
      </c>
      <c r="Q290">
        <v>89.233393759856156</v>
      </c>
      <c r="R290">
        <v>83.452400064215766</v>
      </c>
      <c r="S290">
        <v>88.756942475440738</v>
      </c>
      <c r="T290">
        <v>88.903645660402418</v>
      </c>
      <c r="U290">
        <v>92.082144732547079</v>
      </c>
      <c r="V290">
        <v>11.869970102435916</v>
      </c>
      <c r="W290">
        <v>7.8836018957345972</v>
      </c>
      <c r="X290">
        <v>10.92159277504105</v>
      </c>
      <c r="Y290">
        <v>11.702141608391608</v>
      </c>
      <c r="Z290">
        <v>15.965568125922282</v>
      </c>
      <c r="AA290">
        <v>3.2873483416049606E-2</v>
      </c>
      <c r="AB290">
        <v>3.3444567354634108E-2</v>
      </c>
      <c r="AC290">
        <v>3.2757131138764051E-2</v>
      </c>
      <c r="AD290">
        <v>3.2889582176034604E-2</v>
      </c>
      <c r="AE290">
        <v>3.2286452340483517E-2</v>
      </c>
      <c r="AF290">
        <v>275.33821909968538</v>
      </c>
      <c r="AG290">
        <v>222.58207067297295</v>
      </c>
      <c r="AH290">
        <v>274.401569145162</v>
      </c>
      <c r="AI290">
        <v>283.15673549017396</v>
      </c>
      <c r="AJ290">
        <v>308.11427429841473</v>
      </c>
      <c r="AK290">
        <v>0.36469124883595949</v>
      </c>
      <c r="AL290">
        <v>0.24563782938388959</v>
      </c>
      <c r="AM290">
        <v>0.33909654146141344</v>
      </c>
      <c r="AN290">
        <v>0.36082342657343724</v>
      </c>
      <c r="AO290">
        <v>0.48292056074766182</v>
      </c>
      <c r="AP290">
        <v>1.3857451503842106</v>
      </c>
      <c r="AQ290">
        <v>1.103409184896909</v>
      </c>
      <c r="AR290">
        <v>63.044396340746516</v>
      </c>
      <c r="AS290">
        <v>68.40828556599709</v>
      </c>
      <c r="AT290">
        <v>63.103726798881048</v>
      </c>
      <c r="AU290">
        <v>61.347364442029573</v>
      </c>
      <c r="AV290">
        <v>60.995138581827696</v>
      </c>
      <c r="AW290">
        <v>1.2865312805045155</v>
      </c>
      <c r="AX290">
        <v>1.4653757544289141</v>
      </c>
      <c r="AY290">
        <v>1.3542174116002064</v>
      </c>
      <c r="AZ290">
        <v>1.2716489479689383</v>
      </c>
      <c r="BA290">
        <v>1.1298979258383743</v>
      </c>
    </row>
    <row r="291" spans="1:53" hidden="1" x14ac:dyDescent="0.3">
      <c r="A291">
        <v>23</v>
      </c>
      <c r="B291" t="s">
        <v>162</v>
      </c>
      <c r="C291" t="s">
        <v>9</v>
      </c>
      <c r="D291">
        <v>9</v>
      </c>
      <c r="E291">
        <v>11</v>
      </c>
      <c r="F291" t="s">
        <v>155</v>
      </c>
      <c r="G291" t="s">
        <v>11</v>
      </c>
      <c r="H291" t="s">
        <v>72</v>
      </c>
      <c r="I291">
        <v>1109</v>
      </c>
      <c r="J291">
        <v>0.73601193399960985</v>
      </c>
      <c r="K291">
        <v>0.94317783816425127</v>
      </c>
      <c r="L291">
        <v>0.73620720916739202</v>
      </c>
      <c r="M291">
        <v>0.53916666666666668</v>
      </c>
      <c r="N291">
        <v>0.72638888888888886</v>
      </c>
      <c r="O291">
        <v>11864</v>
      </c>
      <c r="P291">
        <v>1835</v>
      </c>
      <c r="Q291">
        <v>15.466958867161159</v>
      </c>
      <c r="R291">
        <v>19.192477876106196</v>
      </c>
      <c r="S291">
        <v>16.468401486988849</v>
      </c>
      <c r="T291">
        <v>10.922205048943843</v>
      </c>
      <c r="U291">
        <v>14.531548757170173</v>
      </c>
      <c r="V291">
        <v>2.2738537794299876</v>
      </c>
      <c r="W291">
        <v>2.3133333333333335</v>
      </c>
      <c r="X291">
        <v>2.2261306532663316</v>
      </c>
      <c r="Y291">
        <v>2.1855670103092781</v>
      </c>
      <c r="Z291">
        <v>2.3456790123456792</v>
      </c>
      <c r="AA291">
        <v>2.400306639818257E-2</v>
      </c>
      <c r="AB291">
        <v>2.521196944444444E-2</v>
      </c>
      <c r="AC291">
        <v>2.3232035175879399E-2</v>
      </c>
      <c r="AD291">
        <v>2.338775773195876E-2</v>
      </c>
      <c r="AE291">
        <v>2.3233155864197524E-2</v>
      </c>
      <c r="AF291">
        <v>113.38155903375025</v>
      </c>
      <c r="AG291">
        <v>119.08746674407608</v>
      </c>
      <c r="AH291">
        <v>110.48972840319949</v>
      </c>
      <c r="AI291">
        <v>96.888004655436944</v>
      </c>
      <c r="AJ291">
        <v>119.04325277982701</v>
      </c>
      <c r="AK291">
        <v>3.3971933085492956E-2</v>
      </c>
      <c r="AL291">
        <v>3.6608833333341743E-2</v>
      </c>
      <c r="AM291">
        <v>3.1385678391969159E-2</v>
      </c>
      <c r="AN291">
        <v>2.9476288659689372E-2</v>
      </c>
      <c r="AO291">
        <v>3.6367592592571864E-2</v>
      </c>
      <c r="AP291">
        <v>0.77015050555332354</v>
      </c>
      <c r="AQ291">
        <v>0.75714813120932767</v>
      </c>
      <c r="AR291">
        <v>179.89467189651378</v>
      </c>
      <c r="AS291">
        <v>176.89480049796984</v>
      </c>
      <c r="AT291">
        <v>184.11696584769555</v>
      </c>
      <c r="AU291">
        <v>163.58791959514912</v>
      </c>
      <c r="AV291">
        <v>199.24916077821501</v>
      </c>
      <c r="AW291">
        <v>5.1027632980809534E-2</v>
      </c>
      <c r="AX291">
        <v>8.3851027246357138E-2</v>
      </c>
      <c r="AY291">
        <v>5.5889729955990917E-2</v>
      </c>
      <c r="AZ291">
        <v>2.8034229968198786E-2</v>
      </c>
      <c r="BA291">
        <v>5.1853214688056842E-2</v>
      </c>
    </row>
    <row r="292" spans="1:53" hidden="1" x14ac:dyDescent="0.3">
      <c r="A292">
        <v>23</v>
      </c>
      <c r="B292" t="s">
        <v>162</v>
      </c>
      <c r="C292" t="s">
        <v>9</v>
      </c>
      <c r="D292">
        <v>9</v>
      </c>
      <c r="E292">
        <v>12</v>
      </c>
      <c r="F292" t="s">
        <v>102</v>
      </c>
      <c r="G292" t="s">
        <v>72</v>
      </c>
      <c r="H292" t="s">
        <v>72</v>
      </c>
      <c r="I292">
        <v>1109</v>
      </c>
      <c r="J292">
        <v>0.81865384615384618</v>
      </c>
      <c r="K292">
        <v>0.5675</v>
      </c>
      <c r="L292">
        <v>0.70055555555555549</v>
      </c>
      <c r="M292">
        <v>0.75833333333333341</v>
      </c>
      <c r="N292">
        <v>0.92361111111111116</v>
      </c>
      <c r="O292">
        <v>13401</v>
      </c>
      <c r="P292">
        <v>7207</v>
      </c>
      <c r="Q292">
        <v>53.779568688903808</v>
      </c>
      <c r="R292">
        <v>57.023984336759668</v>
      </c>
      <c r="S292">
        <v>64.789849325931797</v>
      </c>
      <c r="T292">
        <v>69.703727301688431</v>
      </c>
      <c r="U292">
        <v>53.744360902255636</v>
      </c>
      <c r="V292">
        <v>3.405954631379962</v>
      </c>
      <c r="W292">
        <v>3.1657608695652173</v>
      </c>
      <c r="X292">
        <v>3.4765957446808509</v>
      </c>
      <c r="Y292">
        <v>3.5927750410509032</v>
      </c>
      <c r="Z292">
        <v>3.3716981132075472</v>
      </c>
      <c r="AA292">
        <v>2.3939192949392077E-2</v>
      </c>
      <c r="AB292">
        <v>2.3744722967250165E-2</v>
      </c>
      <c r="AC292">
        <v>2.2998368734988409E-2</v>
      </c>
      <c r="AD292">
        <v>2.2385600083641936E-2</v>
      </c>
      <c r="AE292">
        <v>2.3608521818590238E-2</v>
      </c>
      <c r="AF292">
        <v>79.145551202639211</v>
      </c>
      <c r="AG292">
        <v>75.286715559810403</v>
      </c>
      <c r="AH292">
        <v>82.580014805027247</v>
      </c>
      <c r="AI292">
        <v>85.550422150939269</v>
      </c>
      <c r="AJ292">
        <v>77.627404854721931</v>
      </c>
      <c r="AK292">
        <v>5.8747802457465748E-2</v>
      </c>
      <c r="AL292">
        <v>5.2908152173912516E-2</v>
      </c>
      <c r="AM292">
        <v>5.7732234042546127E-2</v>
      </c>
      <c r="AN292">
        <v>5.8802955665052503E-2</v>
      </c>
      <c r="AO292">
        <v>5.6616226415064613E-2</v>
      </c>
      <c r="AP292">
        <v>1.6275085658345572</v>
      </c>
      <c r="AQ292">
        <v>0.94248694698118685</v>
      </c>
      <c r="AR292">
        <v>89.583240837359625</v>
      </c>
      <c r="AS292">
        <v>92.282700360411894</v>
      </c>
      <c r="AT292">
        <v>89.148990629509186</v>
      </c>
      <c r="AU292">
        <v>92.863921952852408</v>
      </c>
      <c r="AV292">
        <v>89.210501766369163</v>
      </c>
      <c r="AW292">
        <v>0.13385161107287705</v>
      </c>
      <c r="AX292">
        <v>0.10336163349579787</v>
      </c>
      <c r="AY292">
        <v>0.13282002819769201</v>
      </c>
      <c r="AZ292">
        <v>0.17068320830788328</v>
      </c>
      <c r="BA292">
        <v>0.14814789554097482</v>
      </c>
    </row>
    <row r="293" spans="1:53" hidden="1" x14ac:dyDescent="0.3">
      <c r="A293">
        <v>23</v>
      </c>
      <c r="B293" t="s">
        <v>162</v>
      </c>
      <c r="C293" t="s">
        <v>9</v>
      </c>
      <c r="D293">
        <v>9</v>
      </c>
      <c r="E293">
        <v>13</v>
      </c>
      <c r="F293" t="s">
        <v>146</v>
      </c>
      <c r="G293" t="s">
        <v>72</v>
      </c>
      <c r="H293" t="s">
        <v>72</v>
      </c>
      <c r="I293">
        <v>1109</v>
      </c>
      <c r="J293">
        <v>0.95027057607715448</v>
      </c>
      <c r="K293">
        <v>1.7299999999999998</v>
      </c>
      <c r="L293">
        <v>1.3838855707243078</v>
      </c>
      <c r="M293">
        <v>0.12076587870105061</v>
      </c>
      <c r="N293">
        <v>0.66096549135342242</v>
      </c>
      <c r="O293">
        <v>15266</v>
      </c>
      <c r="P293">
        <v>2101</v>
      </c>
      <c r="Q293">
        <v>13.762609720948513</v>
      </c>
      <c r="R293">
        <v>14.36473076297381</v>
      </c>
      <c r="S293">
        <v>12.924037460978147</v>
      </c>
      <c r="T293">
        <v>3.7199124726477026</v>
      </c>
      <c r="U293">
        <v>14.211783439490446</v>
      </c>
      <c r="V293">
        <v>2.7791005291005293</v>
      </c>
      <c r="W293">
        <v>2.7337461300309598</v>
      </c>
      <c r="X293">
        <v>2.6202531645569622</v>
      </c>
      <c r="Y293">
        <v>2.4285714285714284</v>
      </c>
      <c r="Z293">
        <v>2.811023622047244</v>
      </c>
      <c r="AA293">
        <v>3.7663541745401909E-2</v>
      </c>
      <c r="AB293">
        <v>3.8712271303258147E-2</v>
      </c>
      <c r="AC293">
        <v>3.6093213783403681E-2</v>
      </c>
      <c r="AD293">
        <v>4.3378571428571433E-2</v>
      </c>
      <c r="AE293">
        <v>3.7312613423322073E-2</v>
      </c>
      <c r="AF293">
        <v>46.518740529457311</v>
      </c>
      <c r="AG293">
        <v>41.336806755505705</v>
      </c>
      <c r="AH293">
        <v>52.540524722028664</v>
      </c>
      <c r="AI293">
        <v>28.187972054589032</v>
      </c>
      <c r="AJ293">
        <v>45.269145421273834</v>
      </c>
      <c r="AK293">
        <v>7.4005224867721681E-2</v>
      </c>
      <c r="AL293">
        <v>7.3751393188865935E-2</v>
      </c>
      <c r="AM293">
        <v>6.4702531645561667E-2</v>
      </c>
      <c r="AN293">
        <v>6.4292857142650719E-2</v>
      </c>
      <c r="AO293">
        <v>7.6909055118090958E-2</v>
      </c>
      <c r="AP293">
        <v>0.38206097766093788</v>
      </c>
      <c r="AQ293">
        <v>0.98935257987030312</v>
      </c>
      <c r="AR293">
        <v>62.079672725778387</v>
      </c>
      <c r="AS293">
        <v>58.044853516085197</v>
      </c>
      <c r="AT293">
        <v>70.726988744904546</v>
      </c>
      <c r="AU293">
        <v>43.064080593274596</v>
      </c>
      <c r="AV293">
        <v>60.155046692534796</v>
      </c>
      <c r="AW293">
        <v>4.7781042689290003E-2</v>
      </c>
      <c r="AX293">
        <v>9.1748839398485521E-2</v>
      </c>
      <c r="AY293">
        <v>6.7798735819622646E-2</v>
      </c>
      <c r="AZ293">
        <v>3.0143565621228961E-3</v>
      </c>
      <c r="BA293">
        <v>4.6909743971973221E-2</v>
      </c>
    </row>
    <row r="294" spans="1:53" hidden="1" x14ac:dyDescent="0.3">
      <c r="A294">
        <v>23</v>
      </c>
      <c r="B294" t="s">
        <v>162</v>
      </c>
      <c r="C294" t="s">
        <v>9</v>
      </c>
      <c r="D294">
        <v>9</v>
      </c>
      <c r="E294">
        <v>14</v>
      </c>
      <c r="F294" t="s">
        <v>164</v>
      </c>
      <c r="G294" t="s">
        <v>72</v>
      </c>
      <c r="H294" t="s">
        <v>72</v>
      </c>
      <c r="I294">
        <v>1109</v>
      </c>
      <c r="J294">
        <v>0.61064074497832721</v>
      </c>
      <c r="K294">
        <v>0.70194444444444448</v>
      </c>
      <c r="L294">
        <v>0.56860989490608482</v>
      </c>
      <c r="M294">
        <v>0.53999999999999992</v>
      </c>
      <c r="N294">
        <v>0.48222222222222227</v>
      </c>
      <c r="O294">
        <v>9632</v>
      </c>
      <c r="P294">
        <v>1508</v>
      </c>
      <c r="Q294">
        <v>15.656146179401995</v>
      </c>
      <c r="R294">
        <v>7.9624336463862804</v>
      </c>
      <c r="S294">
        <v>13.257033857892228</v>
      </c>
      <c r="T294">
        <v>7.1024189397838384</v>
      </c>
      <c r="U294">
        <v>22.292626728110598</v>
      </c>
      <c r="V294">
        <v>2.9111969111969112</v>
      </c>
      <c r="W294">
        <v>2.1666666666666665</v>
      </c>
      <c r="X294">
        <v>3.1590909090909092</v>
      </c>
      <c r="Y294">
        <v>2.3389830508474576</v>
      </c>
      <c r="Z294">
        <v>2.8666666666666667</v>
      </c>
      <c r="AA294">
        <v>2.5492343700245477E-2</v>
      </c>
      <c r="AB294">
        <v>2.8518749999999995E-2</v>
      </c>
      <c r="AC294">
        <v>2.5873383879378188E-2</v>
      </c>
      <c r="AD294">
        <v>2.5544256120527315E-2</v>
      </c>
      <c r="AE294">
        <v>2.5719575617283948E-2</v>
      </c>
      <c r="AF294">
        <v>81.7622473669756</v>
      </c>
      <c r="AG294">
        <v>66.308230243863491</v>
      </c>
      <c r="AH294">
        <v>105.65973363390367</v>
      </c>
      <c r="AI294">
        <v>79.595898570344957</v>
      </c>
      <c r="AJ294">
        <v>69.632576241509028</v>
      </c>
      <c r="AK294">
        <v>5.1494594594594816E-2</v>
      </c>
      <c r="AL294">
        <v>3.4460555555589183E-2</v>
      </c>
      <c r="AM294">
        <v>6.8229545454574811E-2</v>
      </c>
      <c r="AN294">
        <v>3.9371186440633719E-2</v>
      </c>
      <c r="AO294">
        <v>5.218888888882281E-2</v>
      </c>
      <c r="AP294">
        <v>0.68698060941828254</v>
      </c>
      <c r="AQ294">
        <v>2.7997252747252745</v>
      </c>
      <c r="AR294">
        <v>102.26872024579356</v>
      </c>
      <c r="AS294">
        <v>112.46921145626489</v>
      </c>
      <c r="AT294">
        <v>115.11037587237183</v>
      </c>
      <c r="AU294">
        <v>123.57260858827431</v>
      </c>
      <c r="AV294">
        <v>93.105777268964189</v>
      </c>
      <c r="AW294">
        <v>3.2755864204747291E-2</v>
      </c>
      <c r="AX294">
        <v>2.6169289277722527E-2</v>
      </c>
      <c r="AY294">
        <v>2.5754191750786054E-2</v>
      </c>
      <c r="AZ294">
        <v>1.7284478121183083E-2</v>
      </c>
      <c r="BA294">
        <v>3.8369697693252151E-2</v>
      </c>
    </row>
    <row r="295" spans="1:53" hidden="1" x14ac:dyDescent="0.3">
      <c r="A295">
        <v>23</v>
      </c>
      <c r="B295" t="s">
        <v>162</v>
      </c>
      <c r="C295" t="s">
        <v>9</v>
      </c>
      <c r="D295">
        <v>9</v>
      </c>
      <c r="E295">
        <v>15</v>
      </c>
      <c r="F295" t="s">
        <v>165</v>
      </c>
      <c r="G295" t="s">
        <v>72</v>
      </c>
      <c r="H295" t="s">
        <v>120</v>
      </c>
      <c r="I295">
        <v>1109</v>
      </c>
      <c r="J295">
        <v>1.2048397435897438</v>
      </c>
      <c r="K295">
        <v>0.23263888888888892</v>
      </c>
      <c r="L295">
        <v>0.96027777777777779</v>
      </c>
      <c r="M295">
        <v>2.3663888888888889</v>
      </c>
      <c r="N295">
        <v>1.6616666666666671</v>
      </c>
      <c r="O295">
        <v>18867</v>
      </c>
      <c r="P295">
        <v>3499</v>
      </c>
      <c r="Q295">
        <v>18.545608734828008</v>
      </c>
      <c r="R295">
        <v>8.3908045977011501</v>
      </c>
      <c r="S295">
        <v>13.740237199884293</v>
      </c>
      <c r="T295">
        <v>22.153087579243955</v>
      </c>
      <c r="U295">
        <v>17.795617996320452</v>
      </c>
      <c r="V295">
        <v>2.9403361344537817</v>
      </c>
      <c r="W295">
        <v>2.8076923076923075</v>
      </c>
      <c r="X295">
        <v>2.6536312849162011</v>
      </c>
      <c r="Y295">
        <v>3.0985221674876846</v>
      </c>
      <c r="Z295">
        <v>2.8297872340425534</v>
      </c>
      <c r="AA295">
        <v>3.8517702180872387E-2</v>
      </c>
      <c r="AB295">
        <v>3.5845544871794872E-2</v>
      </c>
      <c r="AC295">
        <v>3.7111248337323738E-2</v>
      </c>
      <c r="AD295">
        <v>3.9070364180154825E-2</v>
      </c>
      <c r="AE295">
        <v>3.8476904761904754E-2</v>
      </c>
      <c r="AF295">
        <v>45.429789023531804</v>
      </c>
      <c r="AG295">
        <v>48.667391806485497</v>
      </c>
      <c r="AH295">
        <v>43.093132821991254</v>
      </c>
      <c r="AI295">
        <v>45.954280977956564</v>
      </c>
      <c r="AJ295">
        <v>45.46880016043152</v>
      </c>
      <c r="AK295">
        <v>8.2943361344532437E-2</v>
      </c>
      <c r="AL295">
        <v>6.856923076924204E-2</v>
      </c>
      <c r="AM295">
        <v>6.8153351955287322E-2</v>
      </c>
      <c r="AN295">
        <v>9.1134975369442706E-2</v>
      </c>
      <c r="AO295">
        <v>7.7710505319165596E-2</v>
      </c>
      <c r="AP295">
        <v>7.1426865671641799</v>
      </c>
      <c r="AQ295">
        <v>2.1208476242190124</v>
      </c>
      <c r="AR295">
        <v>58.359155751344332</v>
      </c>
      <c r="AS295">
        <v>70.647711774454436</v>
      </c>
      <c r="AT295">
        <v>63.528849224822459</v>
      </c>
      <c r="AU295">
        <v>55.459203041995472</v>
      </c>
      <c r="AV295">
        <v>59.745308973791317</v>
      </c>
      <c r="AW295">
        <v>9.203780806422357E-2</v>
      </c>
      <c r="AX295">
        <v>9.3595423558169698E-3</v>
      </c>
      <c r="AY295">
        <v>5.1881388711160506E-2</v>
      </c>
      <c r="AZ295">
        <v>0.17022356111547138</v>
      </c>
      <c r="BA295">
        <v>0.13143193273034035</v>
      </c>
    </row>
    <row r="296" spans="1:53" hidden="1" x14ac:dyDescent="0.3">
      <c r="A296">
        <v>23</v>
      </c>
      <c r="B296" t="s">
        <v>162</v>
      </c>
      <c r="C296" t="s">
        <v>9</v>
      </c>
      <c r="D296">
        <v>9</v>
      </c>
      <c r="E296">
        <v>16</v>
      </c>
      <c r="F296" t="s">
        <v>131</v>
      </c>
      <c r="G296" t="s">
        <v>72</v>
      </c>
      <c r="H296" t="s">
        <v>72</v>
      </c>
      <c r="I296">
        <v>1109</v>
      </c>
      <c r="J296">
        <v>0.57701923076923078</v>
      </c>
      <c r="K296">
        <v>0.70750000000000002</v>
      </c>
      <c r="L296">
        <v>0.50611111111111107</v>
      </c>
      <c r="M296">
        <v>0.48388888888888898</v>
      </c>
      <c r="N296">
        <v>0.62152777777777779</v>
      </c>
      <c r="O296">
        <v>9280</v>
      </c>
      <c r="P296">
        <v>865</v>
      </c>
      <c r="Q296">
        <v>9.3211206896551726</v>
      </c>
      <c r="R296">
        <v>8.9054531188701453</v>
      </c>
      <c r="S296">
        <v>9.1108671789242592</v>
      </c>
      <c r="T296">
        <v>8.7830080367393801</v>
      </c>
      <c r="U296">
        <v>11.327959270258804</v>
      </c>
      <c r="V296">
        <v>2.1464019851116625</v>
      </c>
      <c r="W296">
        <v>2.1826923076923075</v>
      </c>
      <c r="X296">
        <v>2.0750000000000002</v>
      </c>
      <c r="Y296">
        <v>2.1857142857142855</v>
      </c>
      <c r="Z296">
        <v>2.1707317073170733</v>
      </c>
      <c r="AA296">
        <v>2.1628453267162947E-2</v>
      </c>
      <c r="AB296">
        <v>2.3044791666666668E-2</v>
      </c>
      <c r="AC296">
        <v>1.9916145833333326E-2</v>
      </c>
      <c r="AD296">
        <v>2.14277380952381E-2</v>
      </c>
      <c r="AE296">
        <v>2.0868902439024402E-2</v>
      </c>
      <c r="AF296">
        <v>88.550319509980952</v>
      </c>
      <c r="AG296">
        <v>83.254159976943612</v>
      </c>
      <c r="AH296">
        <v>89.973599306349143</v>
      </c>
      <c r="AI296">
        <v>90.510662435959901</v>
      </c>
      <c r="AJ296">
        <v>98.132056161847004</v>
      </c>
      <c r="AK296">
        <v>2.6225682382158839E-2</v>
      </c>
      <c r="AL296">
        <v>2.88706730769435E-2</v>
      </c>
      <c r="AM296">
        <v>2.2022499999968657E-2</v>
      </c>
      <c r="AN296">
        <v>2.6950000000163399E-2</v>
      </c>
      <c r="AO296">
        <v>2.6492682926837596E-2</v>
      </c>
      <c r="AP296">
        <v>0.87848449155869646</v>
      </c>
      <c r="AQ296">
        <v>1.2720250299510876</v>
      </c>
      <c r="AR296">
        <v>159.94430467515625</v>
      </c>
      <c r="AS296">
        <v>145.435721035005</v>
      </c>
      <c r="AT296">
        <v>172.5782761274119</v>
      </c>
      <c r="AU296">
        <v>163.24828930436129</v>
      </c>
      <c r="AV296">
        <v>172.77772073844608</v>
      </c>
      <c r="AW296">
        <v>2.5442671549706683E-2</v>
      </c>
      <c r="AX296">
        <v>2.9462845581118509E-2</v>
      </c>
      <c r="AY296">
        <v>2.3705935924870199E-2</v>
      </c>
      <c r="AZ296">
        <v>1.9610421330882817E-2</v>
      </c>
      <c r="BA296">
        <v>3.4315161716197758E-2</v>
      </c>
    </row>
    <row r="297" spans="1:53" hidden="1" x14ac:dyDescent="0.3">
      <c r="A297">
        <v>23</v>
      </c>
      <c r="B297" t="s">
        <v>162</v>
      </c>
      <c r="C297" t="s">
        <v>9</v>
      </c>
      <c r="D297">
        <v>9</v>
      </c>
      <c r="E297">
        <v>17</v>
      </c>
      <c r="F297" t="s">
        <v>151</v>
      </c>
      <c r="G297" t="s">
        <v>11</v>
      </c>
      <c r="H297" t="s">
        <v>72</v>
      </c>
      <c r="I297">
        <v>1109</v>
      </c>
      <c r="J297">
        <v>1.3221794871794872</v>
      </c>
      <c r="K297">
        <v>1.5833333333333333</v>
      </c>
      <c r="L297">
        <v>1.3016666666666665</v>
      </c>
      <c r="M297">
        <v>1.3716666666666668</v>
      </c>
      <c r="N297">
        <v>0.95694444444444449</v>
      </c>
      <c r="O297">
        <v>21061</v>
      </c>
      <c r="P297">
        <v>3594</v>
      </c>
      <c r="Q297">
        <v>17.064716775081905</v>
      </c>
      <c r="R297">
        <v>18.719298245614034</v>
      </c>
      <c r="S297">
        <v>16.221985058697971</v>
      </c>
      <c r="T297">
        <v>17.378975086084665</v>
      </c>
      <c r="U297">
        <v>14.264962231260894</v>
      </c>
      <c r="V297">
        <v>2.3474853037230567</v>
      </c>
      <c r="W297">
        <v>2.376391982182628</v>
      </c>
      <c r="X297">
        <v>2.2551928783382791</v>
      </c>
      <c r="Y297">
        <v>2.3701657458563536</v>
      </c>
      <c r="Z297">
        <v>2.3160377358490565</v>
      </c>
      <c r="AA297">
        <v>2.9496413564119292E-2</v>
      </c>
      <c r="AB297">
        <v>2.8990009279881226E-2</v>
      </c>
      <c r="AC297">
        <v>2.847957467853611E-2</v>
      </c>
      <c r="AD297">
        <v>3.0135791896869258E-2</v>
      </c>
      <c r="AE297">
        <v>2.9089909591194958E-2</v>
      </c>
      <c r="AF297">
        <v>72.58478727830979</v>
      </c>
      <c r="AG297">
        <v>77.415401577354316</v>
      </c>
      <c r="AH297">
        <v>71.185896414138455</v>
      </c>
      <c r="AI297">
        <v>64.325568015475227</v>
      </c>
      <c r="AJ297">
        <v>75.963097513090517</v>
      </c>
      <c r="AK297">
        <v>4.3887459177019562E-2</v>
      </c>
      <c r="AL297">
        <v>4.4889198218265994E-2</v>
      </c>
      <c r="AM297">
        <v>3.8793620178053288E-2</v>
      </c>
      <c r="AN297">
        <v>4.5955110497228543E-2</v>
      </c>
      <c r="AO297">
        <v>4.0310849056599832E-2</v>
      </c>
      <c r="AP297">
        <v>0.6043859649122808</v>
      </c>
      <c r="AQ297">
        <v>0.76204577992677691</v>
      </c>
      <c r="AR297">
        <v>105.71506121316794</v>
      </c>
      <c r="AS297">
        <v>112.54711001459221</v>
      </c>
      <c r="AT297">
        <v>109.70920755924348</v>
      </c>
      <c r="AU297">
        <v>98.920375142177036</v>
      </c>
      <c r="AV297">
        <v>104.64772416862158</v>
      </c>
      <c r="AW297">
        <v>9.6686596441337092E-2</v>
      </c>
      <c r="AX297">
        <v>0.12548351151549469</v>
      </c>
      <c r="AY297">
        <v>9.4245619746051404E-2</v>
      </c>
      <c r="AZ297">
        <v>0.10111829996115185</v>
      </c>
      <c r="BA297">
        <v>5.967267623058288E-2</v>
      </c>
    </row>
    <row r="298" spans="1:53" hidden="1" x14ac:dyDescent="0.3">
      <c r="A298">
        <v>24</v>
      </c>
      <c r="B298" t="s">
        <v>133</v>
      </c>
      <c r="C298" t="s">
        <v>9</v>
      </c>
      <c r="D298">
        <v>9</v>
      </c>
      <c r="E298">
        <v>1</v>
      </c>
      <c r="F298" t="s">
        <v>112</v>
      </c>
      <c r="G298" t="s">
        <v>11</v>
      </c>
      <c r="H298" t="s">
        <v>72</v>
      </c>
      <c r="I298">
        <v>331</v>
      </c>
      <c r="J298">
        <v>3.5445833333333323</v>
      </c>
      <c r="K298">
        <v>2.216388888888889</v>
      </c>
      <c r="L298">
        <v>6.2683333333333335</v>
      </c>
      <c r="M298">
        <v>3.6427777777777774</v>
      </c>
      <c r="N298">
        <v>2.0508333333333333</v>
      </c>
      <c r="O298">
        <v>51434</v>
      </c>
      <c r="P298">
        <v>24864</v>
      </c>
      <c r="Q298">
        <v>45.945746174883581</v>
      </c>
      <c r="R298">
        <v>31.482641935079585</v>
      </c>
      <c r="S298">
        <v>62.767330383480825</v>
      </c>
      <c r="T298">
        <v>43.843283582089555</v>
      </c>
      <c r="U298">
        <v>26.111255523784767</v>
      </c>
      <c r="V298">
        <v>3.4135090609555188</v>
      </c>
      <c r="W298">
        <v>2.7068965517241379</v>
      </c>
      <c r="X298">
        <v>4.1442483262325016</v>
      </c>
      <c r="Y298">
        <v>3.0823714585519411</v>
      </c>
      <c r="Z298">
        <v>2.4802469135802467</v>
      </c>
      <c r="AA298">
        <v>3.0093829513412076E-2</v>
      </c>
      <c r="AB298">
        <v>2.9192087780514516E-2</v>
      </c>
      <c r="AC298">
        <v>3.134031080956011E-2</v>
      </c>
      <c r="AD298">
        <v>2.9988376887482363E-2</v>
      </c>
      <c r="AE298">
        <v>2.797918812463257E-2</v>
      </c>
      <c r="AF298">
        <v>107.49747480491642</v>
      </c>
      <c r="AG298">
        <v>93.725106738581616</v>
      </c>
      <c r="AH298">
        <v>119.18050722819413</v>
      </c>
      <c r="AI298">
        <v>102.66937924934879</v>
      </c>
      <c r="AJ298">
        <v>92.440906152675083</v>
      </c>
      <c r="AK298">
        <v>8.4759891543109325E-2</v>
      </c>
      <c r="AL298">
        <v>5.7788685344832398E-2</v>
      </c>
      <c r="AM298">
        <v>0.11324841752891154</v>
      </c>
      <c r="AN298">
        <v>7.3234522560331028E-2</v>
      </c>
      <c r="AO298">
        <v>4.6290925925947066E-2</v>
      </c>
      <c r="AP298">
        <v>0.92530392279734297</v>
      </c>
      <c r="AQ298">
        <v>0.82938577955524939</v>
      </c>
      <c r="AR298">
        <v>99.066188028572739</v>
      </c>
      <c r="AS298">
        <v>111.96792903714014</v>
      </c>
      <c r="AT298">
        <v>83.485466829542474</v>
      </c>
      <c r="AU298">
        <v>104.19205772111546</v>
      </c>
      <c r="AV298">
        <v>120.45438607098593</v>
      </c>
      <c r="AW298">
        <v>0.45416960289798614</v>
      </c>
      <c r="AX298">
        <v>0.25882145733075174</v>
      </c>
      <c r="AY298">
        <v>0.91371334409935689</v>
      </c>
      <c r="AZ298">
        <v>0.53023008341331523</v>
      </c>
      <c r="BA298">
        <v>0.22552286850610725</v>
      </c>
    </row>
    <row r="299" spans="1:53" hidden="1" x14ac:dyDescent="0.3">
      <c r="A299">
        <v>24</v>
      </c>
      <c r="B299" t="s">
        <v>133</v>
      </c>
      <c r="C299" t="s">
        <v>9</v>
      </c>
      <c r="D299">
        <v>9</v>
      </c>
      <c r="E299">
        <v>2</v>
      </c>
      <c r="F299" t="s">
        <v>137</v>
      </c>
      <c r="G299" t="s">
        <v>72</v>
      </c>
      <c r="H299" t="s">
        <v>10</v>
      </c>
      <c r="I299">
        <v>331</v>
      </c>
      <c r="J299">
        <v>1.3285137446422681</v>
      </c>
      <c r="K299">
        <v>1.2341666666666666</v>
      </c>
      <c r="L299">
        <v>1.5755555555555556</v>
      </c>
      <c r="M299">
        <v>1.2461111111111109</v>
      </c>
      <c r="N299">
        <v>1.2582216452357402</v>
      </c>
      <c r="O299">
        <v>19883</v>
      </c>
      <c r="P299">
        <v>3500</v>
      </c>
      <c r="Q299">
        <v>16.548463356973993</v>
      </c>
      <c r="R299">
        <v>14.382174206617151</v>
      </c>
      <c r="S299">
        <v>18.880597014925375</v>
      </c>
      <c r="T299">
        <v>16.163299312643201</v>
      </c>
      <c r="U299">
        <v>17.091889649450319</v>
      </c>
      <c r="V299">
        <v>2.268308489954634</v>
      </c>
      <c r="W299">
        <v>2.2421052631578946</v>
      </c>
      <c r="X299">
        <v>2.3052391799544418</v>
      </c>
      <c r="Y299">
        <v>2.2492753623188406</v>
      </c>
      <c r="Z299">
        <v>2.2699724517906334</v>
      </c>
      <c r="AA299">
        <v>2.713986228127023E-2</v>
      </c>
      <c r="AB299">
        <v>2.7451415204678364E-2</v>
      </c>
      <c r="AC299">
        <v>2.738149582384208E-2</v>
      </c>
      <c r="AD299">
        <v>2.7398917874396158E-2</v>
      </c>
      <c r="AE299">
        <v>2.7717862718089993E-2</v>
      </c>
      <c r="AF299">
        <v>86.014651517779811</v>
      </c>
      <c r="AG299">
        <v>87.488021870477027</v>
      </c>
      <c r="AH299">
        <v>88.654869526138626</v>
      </c>
      <c r="AI299">
        <v>85.492255080328718</v>
      </c>
      <c r="AJ299">
        <v>76.474011543103074</v>
      </c>
      <c r="AK299">
        <v>3.7186098509396345E-2</v>
      </c>
      <c r="AL299">
        <v>3.7336315789474182E-2</v>
      </c>
      <c r="AM299">
        <v>3.8893166287014488E-2</v>
      </c>
      <c r="AN299">
        <v>3.7238550724636089E-2</v>
      </c>
      <c r="AO299">
        <v>3.736129476582449E-2</v>
      </c>
      <c r="AP299">
        <v>1.0194908671727807</v>
      </c>
      <c r="AQ299">
        <v>1.1884079141237522</v>
      </c>
      <c r="AR299">
        <v>125.61003130536729</v>
      </c>
      <c r="AS299">
        <v>123.09312782549793</v>
      </c>
      <c r="AT299">
        <v>126.54102065425104</v>
      </c>
      <c r="AU299">
        <v>118.90596649885504</v>
      </c>
      <c r="AV299">
        <v>117.23507736123479</v>
      </c>
      <c r="AW299">
        <v>9.6230327232100857E-2</v>
      </c>
      <c r="AX299">
        <v>7.9876711836760358E-2</v>
      </c>
      <c r="AY299">
        <v>0.12270773084140299</v>
      </c>
      <c r="AZ299">
        <v>9.7046002660382547E-2</v>
      </c>
      <c r="BA299">
        <v>0.10138609312935494</v>
      </c>
    </row>
    <row r="300" spans="1:53" hidden="1" x14ac:dyDescent="0.3">
      <c r="A300">
        <v>24</v>
      </c>
      <c r="B300" t="s">
        <v>133</v>
      </c>
      <c r="C300" t="s">
        <v>9</v>
      </c>
      <c r="D300">
        <v>9</v>
      </c>
      <c r="E300">
        <v>3</v>
      </c>
      <c r="F300" t="s">
        <v>86</v>
      </c>
      <c r="G300" t="s">
        <v>72</v>
      </c>
      <c r="H300" t="s">
        <v>72</v>
      </c>
      <c r="I300">
        <v>331</v>
      </c>
      <c r="J300">
        <v>0.37642344497607655</v>
      </c>
      <c r="K300">
        <v>0.36861111111111106</v>
      </c>
      <c r="L300">
        <v>0.46638888888888896</v>
      </c>
      <c r="M300">
        <v>0.32236111111111115</v>
      </c>
      <c r="N300">
        <v>0.34833266879319513</v>
      </c>
      <c r="O300">
        <v>5546</v>
      </c>
      <c r="P300">
        <v>294</v>
      </c>
      <c r="Q300">
        <v>5.009371272789231</v>
      </c>
      <c r="R300">
        <v>6.2547098718914835</v>
      </c>
      <c r="S300">
        <v>5.9962523422860716</v>
      </c>
      <c r="T300">
        <v>3.3789219629927594</v>
      </c>
      <c r="U300">
        <v>4.4153720359771054</v>
      </c>
      <c r="V300">
        <v>2.0416666666666665</v>
      </c>
      <c r="W300">
        <v>2.024390243902439</v>
      </c>
      <c r="X300">
        <v>2.0869565217391304</v>
      </c>
      <c r="Y300">
        <v>2</v>
      </c>
      <c r="Z300">
        <v>2</v>
      </c>
      <c r="AA300">
        <v>2.5922048611111113E-2</v>
      </c>
      <c r="AB300">
        <v>2.959939024390244E-2</v>
      </c>
      <c r="AC300">
        <v>2.2439673913043478E-2</v>
      </c>
      <c r="AD300">
        <v>2.2659523809523806E-2</v>
      </c>
      <c r="AE300">
        <v>3.008333333333333E-2</v>
      </c>
      <c r="AF300">
        <v>70.071021415680107</v>
      </c>
      <c r="AG300">
        <v>53.032697167925932</v>
      </c>
      <c r="AH300">
        <v>95.201973414946877</v>
      </c>
      <c r="AI300">
        <v>63.65948624686829</v>
      </c>
      <c r="AJ300">
        <v>56.514682347961582</v>
      </c>
      <c r="AK300">
        <v>2.6816666666628051E-2</v>
      </c>
      <c r="AL300">
        <v>3.0317073170712177E-2</v>
      </c>
      <c r="AM300">
        <v>2.4398913043490251E-2</v>
      </c>
      <c r="AN300">
        <v>2.2659523809384803E-2</v>
      </c>
      <c r="AO300">
        <v>3.0083333333230391E-2</v>
      </c>
      <c r="AP300">
        <v>0.94498689348568399</v>
      </c>
      <c r="AQ300">
        <v>0.70592755322188194</v>
      </c>
      <c r="AR300">
        <v>132.68322580052347</v>
      </c>
      <c r="AS300">
        <v>105.24613736251106</v>
      </c>
      <c r="AT300">
        <v>169.77262885505024</v>
      </c>
      <c r="AU300">
        <v>127.31897249979227</v>
      </c>
      <c r="AV300">
        <v>113.02936469180186</v>
      </c>
      <c r="AW300">
        <v>9.3124641959194503E-3</v>
      </c>
      <c r="AX300">
        <v>1.2319652309363898E-2</v>
      </c>
      <c r="AY300">
        <v>1.3584578137201434E-2</v>
      </c>
      <c r="AZ300">
        <v>5.9744606317397499E-3</v>
      </c>
      <c r="BA300">
        <v>9.3568057237590589E-3</v>
      </c>
    </row>
    <row r="301" spans="1:53" hidden="1" x14ac:dyDescent="0.3">
      <c r="A301">
        <v>24</v>
      </c>
      <c r="B301" t="s">
        <v>133</v>
      </c>
      <c r="C301" t="s">
        <v>9</v>
      </c>
      <c r="D301">
        <v>9</v>
      </c>
      <c r="E301">
        <v>4</v>
      </c>
      <c r="F301" t="s">
        <v>113</v>
      </c>
      <c r="G301" t="s">
        <v>72</v>
      </c>
      <c r="H301" t="s">
        <v>10</v>
      </c>
      <c r="I301">
        <v>331</v>
      </c>
      <c r="J301">
        <v>1.5085372731915401</v>
      </c>
      <c r="K301">
        <v>1.5102777777777778</v>
      </c>
      <c r="L301">
        <v>1.2638888888888891</v>
      </c>
      <c r="M301">
        <v>1.7463713149883839</v>
      </c>
      <c r="N301">
        <v>1.5136111111111112</v>
      </c>
      <c r="O301">
        <v>21782</v>
      </c>
      <c r="P301">
        <v>4838</v>
      </c>
      <c r="Q301">
        <v>20.104720744680851</v>
      </c>
      <c r="R301">
        <v>20.489240389920912</v>
      </c>
      <c r="S301">
        <v>16.126793151318832</v>
      </c>
      <c r="T301">
        <v>21.665278934221483</v>
      </c>
      <c r="U301">
        <v>22.709923664122137</v>
      </c>
      <c r="V301">
        <v>2.4336016096579476</v>
      </c>
      <c r="W301">
        <v>2.4164859002169199</v>
      </c>
      <c r="X301">
        <v>2.3547297297297298</v>
      </c>
      <c r="Y301">
        <v>2.4227188081936686</v>
      </c>
      <c r="Z301">
        <v>2.5417475728155341</v>
      </c>
      <c r="AA301">
        <v>2.8704774896674376E-2</v>
      </c>
      <c r="AB301">
        <v>2.8882222934332496E-2</v>
      </c>
      <c r="AC301">
        <v>2.6542849099099115E-2</v>
      </c>
      <c r="AD301">
        <v>2.9383778376341228E-2</v>
      </c>
      <c r="AE301">
        <v>2.8912842201487838E-2</v>
      </c>
      <c r="AF301">
        <v>75.076816701650884</v>
      </c>
      <c r="AG301">
        <v>67.393233323869353</v>
      </c>
      <c r="AH301">
        <v>93.381829233688791</v>
      </c>
      <c r="AI301">
        <v>68.575192312560915</v>
      </c>
      <c r="AJ301">
        <v>78.487273259421528</v>
      </c>
      <c r="AK301">
        <v>4.595492957745239E-2</v>
      </c>
      <c r="AL301">
        <v>4.6240563991320448E-2</v>
      </c>
      <c r="AM301">
        <v>3.9492060810814751E-2</v>
      </c>
      <c r="AN301">
        <v>4.6201675977611469E-2</v>
      </c>
      <c r="AO301">
        <v>5.0291262135946348E-2</v>
      </c>
      <c r="AP301">
        <v>1.0022070995034027</v>
      </c>
      <c r="AQ301">
        <v>1.1083828991187796</v>
      </c>
      <c r="AR301">
        <v>105.40498399718179</v>
      </c>
      <c r="AS301">
        <v>101.89040667820817</v>
      </c>
      <c r="AT301">
        <v>132.10877153408455</v>
      </c>
      <c r="AU301">
        <v>99.144893809732636</v>
      </c>
      <c r="AV301">
        <v>100.51146806254667</v>
      </c>
      <c r="AW301">
        <v>0.12405763158430419</v>
      </c>
      <c r="AX301">
        <v>0.12884061002367647</v>
      </c>
      <c r="AY301">
        <v>8.2404838210767134E-2</v>
      </c>
      <c r="AZ301">
        <v>0.14965805433799687</v>
      </c>
      <c r="BA301">
        <v>0.14366088265636842</v>
      </c>
    </row>
    <row r="302" spans="1:53" hidden="1" x14ac:dyDescent="0.3">
      <c r="A302">
        <v>24</v>
      </c>
      <c r="B302" t="s">
        <v>133</v>
      </c>
      <c r="C302" t="s">
        <v>9</v>
      </c>
      <c r="D302">
        <v>9</v>
      </c>
      <c r="E302">
        <v>5</v>
      </c>
      <c r="F302" t="s">
        <v>114</v>
      </c>
      <c r="G302" t="s">
        <v>11</v>
      </c>
      <c r="H302" t="s">
        <v>10</v>
      </c>
      <c r="I302">
        <v>331</v>
      </c>
      <c r="J302">
        <v>1.3585121342306925</v>
      </c>
      <c r="K302">
        <v>1.3092670735455725</v>
      </c>
      <c r="L302">
        <v>1.5047222222222223</v>
      </c>
      <c r="M302">
        <v>1.4324999999999999</v>
      </c>
      <c r="N302">
        <v>1.1875592411549747</v>
      </c>
      <c r="O302">
        <v>21468</v>
      </c>
      <c r="P302">
        <v>5454</v>
      </c>
      <c r="Q302">
        <v>23.247090916840715</v>
      </c>
      <c r="R302">
        <v>22.332942555685815</v>
      </c>
      <c r="S302">
        <v>23.860958366064413</v>
      </c>
      <c r="T302">
        <v>21.76459820611386</v>
      </c>
      <c r="U302">
        <v>24.816141806524609</v>
      </c>
      <c r="V302">
        <v>2.501834862385321</v>
      </c>
      <c r="W302">
        <v>2.5231788079470197</v>
      </c>
      <c r="X302">
        <v>2.4795918367346941</v>
      </c>
      <c r="Y302">
        <v>2.4822546972860127</v>
      </c>
      <c r="Z302">
        <v>2.446096654275093</v>
      </c>
      <c r="AA302">
        <v>2.593589071794029E-2</v>
      </c>
      <c r="AB302">
        <v>2.5200830968148843E-2</v>
      </c>
      <c r="AC302">
        <v>2.652624987852284E-2</v>
      </c>
      <c r="AD302">
        <v>2.5528210557709503E-2</v>
      </c>
      <c r="AE302">
        <v>2.5895706540980713E-2</v>
      </c>
      <c r="AF302">
        <v>120.22288420101529</v>
      </c>
      <c r="AG302">
        <v>133.97185848517447</v>
      </c>
      <c r="AH302">
        <v>107.7728036642109</v>
      </c>
      <c r="AI302">
        <v>115.52882467461852</v>
      </c>
      <c r="AJ302">
        <v>119.17196624218749</v>
      </c>
      <c r="AK302">
        <v>4.2890711009156569E-2</v>
      </c>
      <c r="AL302">
        <v>4.2205187637973367E-2</v>
      </c>
      <c r="AM302">
        <v>4.2219795918362606E-2</v>
      </c>
      <c r="AN302">
        <v>4.2966492693088873E-2</v>
      </c>
      <c r="AO302">
        <v>4.1781505576151672E-2</v>
      </c>
      <c r="AP302">
        <v>0.90704124861170932</v>
      </c>
      <c r="AQ302">
        <v>1.1111899717042253</v>
      </c>
      <c r="AR302">
        <v>137.86677477733096</v>
      </c>
      <c r="AS302">
        <v>146.28325072658836</v>
      </c>
      <c r="AT302">
        <v>122.71671414980887</v>
      </c>
      <c r="AU302">
        <v>144.7098733781601</v>
      </c>
      <c r="AV302">
        <v>138.02692183035165</v>
      </c>
      <c r="AW302">
        <v>0.13642756858089491</v>
      </c>
      <c r="AX302">
        <v>0.12651823452433772</v>
      </c>
      <c r="AY302">
        <v>0.13640134475580462</v>
      </c>
      <c r="AZ302">
        <v>0.13424864940673725</v>
      </c>
      <c r="BA302">
        <v>0.14960555092209366</v>
      </c>
    </row>
    <row r="303" spans="1:53" hidden="1" x14ac:dyDescent="0.3">
      <c r="A303">
        <v>24</v>
      </c>
      <c r="B303" t="s">
        <v>133</v>
      </c>
      <c r="C303" t="s">
        <v>9</v>
      </c>
      <c r="D303">
        <v>9</v>
      </c>
      <c r="E303">
        <v>6</v>
      </c>
      <c r="F303" t="s">
        <v>135</v>
      </c>
      <c r="G303" t="s">
        <v>11</v>
      </c>
      <c r="H303" t="s">
        <v>72</v>
      </c>
      <c r="I303">
        <v>331</v>
      </c>
      <c r="J303">
        <v>1.3501384417648066</v>
      </c>
      <c r="K303">
        <v>1.3695833333333332</v>
      </c>
      <c r="L303">
        <v>1.4633333333333332</v>
      </c>
      <c r="M303">
        <v>1.3627777777777779</v>
      </c>
      <c r="N303">
        <v>1.2048593226147839</v>
      </c>
      <c r="O303">
        <v>20245</v>
      </c>
      <c r="P303">
        <v>3304</v>
      </c>
      <c r="Q303">
        <v>15.280732587179724</v>
      </c>
      <c r="R303">
        <v>14.810403017669246</v>
      </c>
      <c r="S303">
        <v>16.71365283930729</v>
      </c>
      <c r="T303">
        <v>16.291469194312796</v>
      </c>
      <c r="U303">
        <v>14.130207243039564</v>
      </c>
      <c r="V303">
        <v>2.2234185733512786</v>
      </c>
      <c r="W303">
        <v>2.2071005917159763</v>
      </c>
      <c r="X303">
        <v>2.2554347826086958</v>
      </c>
      <c r="Y303">
        <v>2.223719676549865</v>
      </c>
      <c r="Z303">
        <v>2.2203947368421053</v>
      </c>
      <c r="AA303">
        <v>2.6516164199192407E-2</v>
      </c>
      <c r="AB303">
        <v>2.4105769230769233E-2</v>
      </c>
      <c r="AC303">
        <v>2.7531802536231862E-2</v>
      </c>
      <c r="AD303">
        <v>2.7580736747529172E-2</v>
      </c>
      <c r="AE303">
        <v>2.6826935307017553E-2</v>
      </c>
      <c r="AF303">
        <v>84.851735586928157</v>
      </c>
      <c r="AG303">
        <v>95.997513039926957</v>
      </c>
      <c r="AH303">
        <v>80.10950419349453</v>
      </c>
      <c r="AI303">
        <v>79.820963176528551</v>
      </c>
      <c r="AJ303">
        <v>86.459463121694924</v>
      </c>
      <c r="AK303">
        <v>3.5080215343203609E-2</v>
      </c>
      <c r="AL303">
        <v>3.1274852071004479E-2</v>
      </c>
      <c r="AM303">
        <v>3.7198097826088475E-2</v>
      </c>
      <c r="AN303">
        <v>3.6562668463608193E-2</v>
      </c>
      <c r="AO303">
        <v>3.5591118421094553E-2</v>
      </c>
      <c r="AP303">
        <v>0.87972691642089496</v>
      </c>
      <c r="AQ303">
        <v>0.95407310835375725</v>
      </c>
      <c r="AR303">
        <v>134.95978249948394</v>
      </c>
      <c r="AS303">
        <v>146.91373840073447</v>
      </c>
      <c r="AT303">
        <v>125.66201381912256</v>
      </c>
      <c r="AU303">
        <v>132.17312101588104</v>
      </c>
      <c r="AV303">
        <v>134.31281551642806</v>
      </c>
      <c r="AW303">
        <v>9.2915326122618408E-2</v>
      </c>
      <c r="AX303">
        <v>9.4175846617526093E-2</v>
      </c>
      <c r="AY303">
        <v>0.10253830080688865</v>
      </c>
      <c r="AZ303">
        <v>0.10334178215076005</v>
      </c>
      <c r="BA303">
        <v>8.5455182228537915E-2</v>
      </c>
    </row>
    <row r="304" spans="1:53" hidden="1" x14ac:dyDescent="0.3">
      <c r="A304">
        <v>24</v>
      </c>
      <c r="B304" t="s">
        <v>133</v>
      </c>
      <c r="C304" t="s">
        <v>9</v>
      </c>
      <c r="D304">
        <v>9</v>
      </c>
      <c r="E304">
        <v>7</v>
      </c>
      <c r="F304" t="s">
        <v>96</v>
      </c>
      <c r="G304" t="s">
        <v>72</v>
      </c>
      <c r="H304" t="s">
        <v>72</v>
      </c>
      <c r="I304">
        <v>331</v>
      </c>
      <c r="J304">
        <v>4.1223272396630923</v>
      </c>
      <c r="K304">
        <v>5.5065277777777775</v>
      </c>
      <c r="L304">
        <v>5.1550000000000002</v>
      </c>
      <c r="M304">
        <v>3.3777777777777778</v>
      </c>
      <c r="N304">
        <v>2.4500034030968183</v>
      </c>
      <c r="O304">
        <v>63463</v>
      </c>
      <c r="P304">
        <v>28319</v>
      </c>
      <c r="Q304">
        <v>44.241524761755976</v>
      </c>
      <c r="R304">
        <v>52.541343548537789</v>
      </c>
      <c r="S304">
        <v>45.441587319687557</v>
      </c>
      <c r="T304">
        <v>35.87669769571189</v>
      </c>
      <c r="U304">
        <v>38.145731375747687</v>
      </c>
      <c r="V304">
        <v>4.324832009773977</v>
      </c>
      <c r="W304">
        <v>5.0322147651006714</v>
      </c>
      <c r="X304">
        <v>4.172774869109948</v>
      </c>
      <c r="Y304">
        <v>3.6820673453406423</v>
      </c>
      <c r="Z304">
        <v>3.9558270676691731</v>
      </c>
      <c r="AA304">
        <v>3.8244649367231771E-2</v>
      </c>
      <c r="AB304">
        <v>3.8381839235786461E-2</v>
      </c>
      <c r="AC304">
        <v>3.8149466270840787E-2</v>
      </c>
      <c r="AD304">
        <v>3.8726427921295388E-2</v>
      </c>
      <c r="AE304">
        <v>3.8033806104416132E-2</v>
      </c>
      <c r="AF304">
        <v>69.004936680287386</v>
      </c>
      <c r="AG304">
        <v>78.21783082748648</v>
      </c>
      <c r="AH304">
        <v>67.901032324987554</v>
      </c>
      <c r="AI304">
        <v>57.163684219600519</v>
      </c>
      <c r="AJ304">
        <v>65.913805940960259</v>
      </c>
      <c r="AK304">
        <v>0.14011005650579875</v>
      </c>
      <c r="AL304">
        <v>0.1680148322147671</v>
      </c>
      <c r="AM304">
        <v>0.13460426701570605</v>
      </c>
      <c r="AN304">
        <v>0.11550657791697602</v>
      </c>
      <c r="AO304">
        <v>0.12512805451127951</v>
      </c>
      <c r="AP304">
        <v>0.44492709416341952</v>
      </c>
      <c r="AQ304">
        <v>0.72601362659309598</v>
      </c>
      <c r="AR304">
        <v>60.345568673890305</v>
      </c>
      <c r="AS304">
        <v>59.248808049864863</v>
      </c>
      <c r="AT304">
        <v>61.507822818373221</v>
      </c>
      <c r="AU304">
        <v>59.670659236196578</v>
      </c>
      <c r="AV304">
        <v>60.573984192301197</v>
      </c>
      <c r="AW304">
        <v>0.40922511399775502</v>
      </c>
      <c r="AX304">
        <v>0.62278056922952107</v>
      </c>
      <c r="AY304">
        <v>0.53099544102882779</v>
      </c>
      <c r="AZ304">
        <v>0.35743119823799008</v>
      </c>
      <c r="BA304">
        <v>0.29744771549181931</v>
      </c>
    </row>
    <row r="305" spans="1:53" hidden="1" x14ac:dyDescent="0.3">
      <c r="A305">
        <v>24</v>
      </c>
      <c r="B305" t="s">
        <v>133</v>
      </c>
      <c r="C305" t="s">
        <v>9</v>
      </c>
      <c r="D305">
        <v>9</v>
      </c>
      <c r="E305">
        <v>8</v>
      </c>
      <c r="F305" t="s">
        <v>123</v>
      </c>
      <c r="G305" t="s">
        <v>72</v>
      </c>
      <c r="H305" t="s">
        <v>72</v>
      </c>
      <c r="I305">
        <v>331</v>
      </c>
      <c r="J305">
        <v>1.6825694444444446</v>
      </c>
      <c r="K305">
        <v>1.3988888888888891</v>
      </c>
      <c r="L305">
        <v>1.9627777777777775</v>
      </c>
      <c r="M305">
        <v>1.7747222222222225</v>
      </c>
      <c r="N305">
        <v>1.5938888888888891</v>
      </c>
      <c r="O305">
        <v>24414</v>
      </c>
      <c r="P305">
        <v>5891</v>
      </c>
      <c r="Q305">
        <v>22.176630025598556</v>
      </c>
      <c r="R305">
        <v>19.301032565528196</v>
      </c>
      <c r="S305">
        <v>25.037413947919784</v>
      </c>
      <c r="T305">
        <v>23.01158301158301</v>
      </c>
      <c r="U305">
        <v>21.264367816091951</v>
      </c>
      <c r="V305">
        <v>2.3367711225704086</v>
      </c>
      <c r="W305">
        <v>2.2396313364055298</v>
      </c>
      <c r="X305">
        <v>2.3629943502824857</v>
      </c>
      <c r="Y305">
        <v>2.3839999999999999</v>
      </c>
      <c r="Z305">
        <v>2.3307086614173227</v>
      </c>
      <c r="AA305">
        <v>2.7014748493606102E-2</v>
      </c>
      <c r="AB305">
        <v>2.6614097816545928E-2</v>
      </c>
      <c r="AC305">
        <v>2.6709969397363441E-2</v>
      </c>
      <c r="AD305">
        <v>2.7983032000000015E-2</v>
      </c>
      <c r="AE305">
        <v>2.6793823818897649E-2</v>
      </c>
      <c r="AF305">
        <v>88.196502379435287</v>
      </c>
      <c r="AG305">
        <v>85.360762912825408</v>
      </c>
      <c r="AH305">
        <v>93.183554191737997</v>
      </c>
      <c r="AI305">
        <v>85.339184371116986</v>
      </c>
      <c r="AJ305">
        <v>87.889262020555549</v>
      </c>
      <c r="AK305">
        <v>3.9667096390312108E-2</v>
      </c>
      <c r="AL305">
        <v>3.589827188940288E-2</v>
      </c>
      <c r="AM305">
        <v>4.0639053672285465E-2</v>
      </c>
      <c r="AN305">
        <v>4.2196800000009534E-2</v>
      </c>
      <c r="AO305">
        <v>3.8773523622028475E-2</v>
      </c>
      <c r="AP305">
        <v>1.1393963463065926</v>
      </c>
      <c r="AQ305">
        <v>1.1017217728584268</v>
      </c>
      <c r="AR305">
        <v>125.87192945446419</v>
      </c>
      <c r="AS305">
        <v>129.75386507488309</v>
      </c>
      <c r="AT305">
        <v>132.0962572732399</v>
      </c>
      <c r="AU305">
        <v>117.95749139127412</v>
      </c>
      <c r="AV305">
        <v>123.82845318567573</v>
      </c>
      <c r="AW305">
        <v>0.1572386277365197</v>
      </c>
      <c r="AX305">
        <v>0.12105973235032087</v>
      </c>
      <c r="AY305">
        <v>0.19681296977455934</v>
      </c>
      <c r="AZ305">
        <v>0.17454204565679213</v>
      </c>
      <c r="BA305">
        <v>0.14232567892010448</v>
      </c>
    </row>
    <row r="306" spans="1:53" hidden="1" x14ac:dyDescent="0.3">
      <c r="A306">
        <v>24</v>
      </c>
      <c r="B306" t="s">
        <v>133</v>
      </c>
      <c r="C306" t="s">
        <v>9</v>
      </c>
      <c r="D306">
        <v>9</v>
      </c>
      <c r="E306">
        <v>9</v>
      </c>
      <c r="F306" t="s">
        <v>102</v>
      </c>
      <c r="G306" t="s">
        <v>72</v>
      </c>
      <c r="H306" t="s">
        <v>10</v>
      </c>
      <c r="I306">
        <v>331</v>
      </c>
      <c r="J306">
        <v>4.7351768663194447</v>
      </c>
      <c r="K306">
        <v>4.5147222222222227</v>
      </c>
      <c r="L306">
        <v>4.9095963541666663</v>
      </c>
      <c r="M306">
        <v>4.7630555555555549</v>
      </c>
      <c r="N306">
        <v>4.753333333333333</v>
      </c>
      <c r="O306">
        <v>68997</v>
      </c>
      <c r="P306">
        <v>35626</v>
      </c>
      <c r="Q306">
        <v>47.845180698620752</v>
      </c>
      <c r="R306">
        <v>46.935136796802951</v>
      </c>
      <c r="S306">
        <v>48.712084737602311</v>
      </c>
      <c r="T306">
        <v>48.861343326607091</v>
      </c>
      <c r="U306">
        <v>48.38353938127576</v>
      </c>
      <c r="V306">
        <v>3.0260766159857302</v>
      </c>
      <c r="W306">
        <v>3.0881877022653721</v>
      </c>
      <c r="X306">
        <v>3.0413378429161968</v>
      </c>
      <c r="Y306">
        <v>3.0628839898807372</v>
      </c>
      <c r="Z306">
        <v>3.0072150072150072</v>
      </c>
      <c r="AA306">
        <v>2.8884953621002404E-2</v>
      </c>
      <c r="AB306">
        <v>2.9828347674720517E-2</v>
      </c>
      <c r="AC306">
        <v>2.9187608226025282E-2</v>
      </c>
      <c r="AD306">
        <v>2.880127478848701E-2</v>
      </c>
      <c r="AE306">
        <v>2.8272008500733494E-2</v>
      </c>
      <c r="AF306">
        <v>128.87218844963621</v>
      </c>
      <c r="AG306">
        <v>127.40584344523803</v>
      </c>
      <c r="AH306">
        <v>129.01916225312991</v>
      </c>
      <c r="AI306">
        <v>132.75562837766537</v>
      </c>
      <c r="AJ306">
        <v>129.20949759813837</v>
      </c>
      <c r="AK306">
        <v>6.6827095897394467E-2</v>
      </c>
      <c r="AL306">
        <v>7.1531593851130046E-2</v>
      </c>
      <c r="AM306">
        <v>6.7710785419024214E-2</v>
      </c>
      <c r="AN306">
        <v>6.8165684857262238E-2</v>
      </c>
      <c r="AO306">
        <v>6.4726713564202412E-2</v>
      </c>
      <c r="AP306">
        <v>1.0528517812096225</v>
      </c>
      <c r="AQ306">
        <v>1.0308596647058557</v>
      </c>
      <c r="AR306">
        <v>111.70262319540576</v>
      </c>
      <c r="AS306">
        <v>105.51542521038652</v>
      </c>
      <c r="AT306">
        <v>109.16939002745627</v>
      </c>
      <c r="AU306">
        <v>112.65554159516354</v>
      </c>
      <c r="AV306">
        <v>115.9268700990406</v>
      </c>
      <c r="AW306">
        <v>0.73353622020137998</v>
      </c>
      <c r="AX306">
        <v>0.68767142147037863</v>
      </c>
      <c r="AY306">
        <v>0.73992746625353079</v>
      </c>
      <c r="AZ306">
        <v>0.7696124517342503</v>
      </c>
      <c r="BA306">
        <v>0.77036382571568929</v>
      </c>
    </row>
    <row r="307" spans="1:53" hidden="1" x14ac:dyDescent="0.3">
      <c r="A307">
        <v>24</v>
      </c>
      <c r="B307" t="s">
        <v>133</v>
      </c>
      <c r="C307" t="s">
        <v>9</v>
      </c>
      <c r="D307">
        <v>9</v>
      </c>
      <c r="E307">
        <v>10</v>
      </c>
      <c r="F307" t="s">
        <v>136</v>
      </c>
      <c r="G307" t="s">
        <v>11</v>
      </c>
      <c r="H307" t="s">
        <v>72</v>
      </c>
      <c r="I307">
        <v>331</v>
      </c>
      <c r="J307">
        <v>8.8370833333333341</v>
      </c>
      <c r="K307">
        <v>9.3036111111111115</v>
      </c>
      <c r="L307">
        <v>8.2763888888888886</v>
      </c>
      <c r="M307">
        <v>9.3683333333333341</v>
      </c>
      <c r="N307">
        <v>8.4</v>
      </c>
      <c r="O307">
        <v>127617</v>
      </c>
      <c r="P307">
        <v>111651</v>
      </c>
      <c r="Q307">
        <v>78.943795914615606</v>
      </c>
      <c r="R307">
        <v>80.234675902427384</v>
      </c>
      <c r="S307">
        <v>78.03019512889901</v>
      </c>
      <c r="T307">
        <v>78.622496147919875</v>
      </c>
      <c r="U307">
        <v>77.973400886637108</v>
      </c>
      <c r="V307">
        <v>4.7414217767963311</v>
      </c>
      <c r="W307">
        <v>4.932635829662261</v>
      </c>
      <c r="X307">
        <v>4.5806856187290972</v>
      </c>
      <c r="Y307">
        <v>4.7263801407928865</v>
      </c>
      <c r="Z307">
        <v>4.5334192598048242</v>
      </c>
      <c r="AA307">
        <v>2.6183915975798201E-2</v>
      </c>
      <c r="AB307">
        <v>2.6440828772657275E-2</v>
      </c>
      <c r="AC307">
        <v>2.5648132573067164E-2</v>
      </c>
      <c r="AD307">
        <v>2.6406487246407068E-2</v>
      </c>
      <c r="AE307">
        <v>2.5735738814204778E-2</v>
      </c>
      <c r="AF307">
        <v>123.96017138745631</v>
      </c>
      <c r="AG307">
        <v>126.7455149588241</v>
      </c>
      <c r="AH307">
        <v>123.00044695019329</v>
      </c>
      <c r="AI307">
        <v>122.40957774943486</v>
      </c>
      <c r="AJ307">
        <v>122.02079919538288</v>
      </c>
      <c r="AK307">
        <v>0.11423777178529319</v>
      </c>
      <c r="AL307">
        <v>0.12002604625550954</v>
      </c>
      <c r="AM307">
        <v>0.10805851797659265</v>
      </c>
      <c r="AN307">
        <v>0.11448203038162184</v>
      </c>
      <c r="AO307">
        <v>0.10607691953599542</v>
      </c>
      <c r="AP307">
        <v>0.90287522765951089</v>
      </c>
      <c r="AQ307">
        <v>0.97181673646267119</v>
      </c>
      <c r="AR307">
        <v>91.151009794128683</v>
      </c>
      <c r="AS307">
        <v>88.098732178222505</v>
      </c>
      <c r="AT307">
        <v>94.566314756936947</v>
      </c>
      <c r="AU307">
        <v>90.247311590564351</v>
      </c>
      <c r="AV307">
        <v>93.003152701470626</v>
      </c>
      <c r="AW307">
        <v>1.4669373818579041</v>
      </c>
      <c r="AX307">
        <v>1.5142142064171638</v>
      </c>
      <c r="AY307">
        <v>1.3305453069172253</v>
      </c>
      <c r="AZ307">
        <v>1.5003718409501334</v>
      </c>
      <c r="BA307">
        <v>1.5094392062311957</v>
      </c>
    </row>
  </sheetData>
  <autoFilter ref="A1:BA307" xr:uid="{00000000-0009-0000-0000-000000000000}">
    <filterColumn colId="1">
      <filters>
        <filter val="CeA CRF OA2-1 RecDay 3B-08252016-EtOH- FULL SESSION-ALL FIN.nex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E309"/>
  <sheetViews>
    <sheetView tabSelected="1" topLeftCell="A9" zoomScale="70" zoomScaleNormal="70" workbookViewId="0">
      <selection activeCell="B48" sqref="B48"/>
    </sheetView>
  </sheetViews>
  <sheetFormatPr defaultRowHeight="14.4" x14ac:dyDescent="0.3"/>
  <cols>
    <col min="1" max="1" width="14.88671875" bestFit="1" customWidth="1"/>
    <col min="2" max="2" width="103.5546875" bestFit="1" customWidth="1"/>
    <col min="3" max="3" width="16.88671875" bestFit="1" customWidth="1"/>
    <col min="4" max="4" width="18.5546875" customWidth="1"/>
    <col min="5" max="5" width="13.5546875" bestFit="1" customWidth="1"/>
    <col min="6" max="6" width="16.44140625" hidden="1" customWidth="1"/>
    <col min="7" max="7" width="22.88671875" hidden="1" customWidth="1"/>
    <col min="8" max="8" width="21.6640625" bestFit="1" customWidth="1"/>
    <col min="9" max="9" width="12.44140625" bestFit="1" customWidth="1"/>
    <col min="10" max="10" width="23.5546875" bestFit="1" customWidth="1"/>
    <col min="11" max="11" width="33.5546875" bestFit="1" customWidth="1"/>
    <col min="12" max="12" width="22" bestFit="1" customWidth="1"/>
    <col min="13" max="13" width="32" bestFit="1" customWidth="1"/>
    <col min="14" max="14" width="22.44140625" bestFit="1" customWidth="1"/>
    <col min="15" max="15" width="32.44140625" bestFit="1" customWidth="1"/>
    <col min="16" max="16" width="22.44140625" bestFit="1" customWidth="1"/>
    <col min="17" max="17" width="32.44140625" bestFit="1" customWidth="1"/>
    <col min="18" max="18" width="22.44140625" bestFit="1" customWidth="1"/>
    <col min="19" max="19" width="32.44140625" bestFit="1" customWidth="1"/>
    <col min="20" max="21" width="14.88671875" bestFit="1" customWidth="1"/>
    <col min="27" max="27" width="17.88671875" bestFit="1" customWidth="1"/>
  </cols>
  <sheetData>
    <row r="2" spans="1:31" x14ac:dyDescent="0.3">
      <c r="A2" t="s">
        <v>46</v>
      </c>
      <c r="B2" t="s">
        <v>0</v>
      </c>
      <c r="C2" t="s">
        <v>1</v>
      </c>
      <c r="D2" t="s">
        <v>2</v>
      </c>
      <c r="E2" t="s">
        <v>47</v>
      </c>
      <c r="F2" t="s">
        <v>3</v>
      </c>
      <c r="G2" t="s">
        <v>4</v>
      </c>
      <c r="H2" t="s">
        <v>5</v>
      </c>
      <c r="I2" t="s">
        <v>6</v>
      </c>
      <c r="J2" t="s">
        <v>48</v>
      </c>
      <c r="K2" t="s">
        <v>49</v>
      </c>
      <c r="L2" t="s">
        <v>50</v>
      </c>
      <c r="M2" t="s">
        <v>51</v>
      </c>
      <c r="N2" t="s">
        <v>52</v>
      </c>
      <c r="O2" t="s">
        <v>53</v>
      </c>
      <c r="P2" t="s">
        <v>54</v>
      </c>
      <c r="Q2" t="s">
        <v>55</v>
      </c>
      <c r="R2" t="s">
        <v>56</v>
      </c>
      <c r="S2" t="s">
        <v>57</v>
      </c>
      <c r="T2" t="s">
        <v>58</v>
      </c>
      <c r="U2" t="s">
        <v>59</v>
      </c>
      <c r="V2" t="s">
        <v>60</v>
      </c>
      <c r="W2" t="s">
        <v>61</v>
      </c>
      <c r="X2" t="s">
        <v>62</v>
      </c>
      <c r="Y2" t="s">
        <v>63</v>
      </c>
      <c r="Z2" t="s">
        <v>64</v>
      </c>
      <c r="AA2" t="s">
        <v>65</v>
      </c>
      <c r="AB2" t="s">
        <v>66</v>
      </c>
      <c r="AC2" t="s">
        <v>67</v>
      </c>
      <c r="AD2" t="s">
        <v>68</v>
      </c>
      <c r="AE2" t="s">
        <v>69</v>
      </c>
    </row>
    <row r="3" spans="1:31" x14ac:dyDescent="0.3">
      <c r="A3">
        <v>1</v>
      </c>
      <c r="B3" t="s">
        <v>70</v>
      </c>
      <c r="C3" t="s">
        <v>9</v>
      </c>
      <c r="D3">
        <v>21</v>
      </c>
      <c r="E3" t="s">
        <v>37</v>
      </c>
      <c r="F3">
        <v>1</v>
      </c>
      <c r="G3" t="s">
        <v>71</v>
      </c>
      <c r="H3" t="s">
        <v>72</v>
      </c>
      <c r="I3" t="s">
        <v>10</v>
      </c>
      <c r="J3">
        <v>531</v>
      </c>
      <c r="K3">
        <v>1.3869886686558681</v>
      </c>
      <c r="L3">
        <v>15.830954200008044</v>
      </c>
      <c r="M3">
        <f>(shortUnitDetails[[#This Row],[Hour4-Spk/sec]]-shortUnitDetails[[#This Row],[Hour1-Spk/sec]])/shortUnitDetails[[#This Row],[Hour1-Spk/sec]]</f>
        <v>-0.22034895118604181</v>
      </c>
      <c r="N3">
        <v>1.4169444444444441</v>
      </c>
      <c r="O3">
        <v>16.369339345226429</v>
      </c>
      <c r="P3">
        <v>1.5541666666666665</v>
      </c>
      <c r="Q3">
        <v>17.596566523605151</v>
      </c>
      <c r="R3">
        <v>1.4721213412901391</v>
      </c>
      <c r="S3">
        <v>16.039341781728769</v>
      </c>
      <c r="T3">
        <v>1.1047222222222222</v>
      </c>
      <c r="U3">
        <v>13.132075471698112</v>
      </c>
      <c r="V3">
        <v>1.1789595653519163</v>
      </c>
      <c r="W3">
        <v>0.72430543737236219</v>
      </c>
      <c r="X3">
        <v>1.4169444444444441</v>
      </c>
      <c r="Y3">
        <v>82</v>
      </c>
      <c r="Z3">
        <v>1.5541666666666665</v>
      </c>
      <c r="AA3">
        <v>226</v>
      </c>
      <c r="AB3">
        <v>1.4721213412901391</v>
      </c>
      <c r="AC3">
        <v>115</v>
      </c>
      <c r="AD3">
        <v>1.1047222222222222</v>
      </c>
      <c r="AE3">
        <v>107</v>
      </c>
    </row>
    <row r="4" spans="1:31" x14ac:dyDescent="0.3">
      <c r="A4">
        <v>1</v>
      </c>
      <c r="B4" t="s">
        <v>70</v>
      </c>
      <c r="C4" t="s">
        <v>9</v>
      </c>
      <c r="D4">
        <v>21</v>
      </c>
      <c r="E4" t="s">
        <v>37</v>
      </c>
      <c r="F4">
        <v>4</v>
      </c>
      <c r="G4" t="s">
        <v>74</v>
      </c>
      <c r="H4" t="s">
        <v>72</v>
      </c>
      <c r="I4" t="s">
        <v>76</v>
      </c>
      <c r="J4">
        <v>531</v>
      </c>
      <c r="K4">
        <v>3.2452083333333337</v>
      </c>
      <c r="L4">
        <v>36.761018171825086</v>
      </c>
      <c r="M4">
        <f>(shortUnitDetails[[#This Row],[Hour4-Spk/sec]]-shortUnitDetails[[#This Row],[Hour1-Spk/sec]])/shortUnitDetails[[#This Row],[Hour1-Spk/sec]]</f>
        <v>0.3498904309715119</v>
      </c>
      <c r="N4">
        <v>1.9013888888888892</v>
      </c>
      <c r="O4">
        <v>35.42731921110299</v>
      </c>
      <c r="P4">
        <v>3.8561111111111117</v>
      </c>
      <c r="Q4">
        <v>38.194394408819079</v>
      </c>
      <c r="R4">
        <v>4.6566666666666672</v>
      </c>
      <c r="S4">
        <v>44.630712325498152</v>
      </c>
      <c r="T4">
        <v>2.5666666666666669</v>
      </c>
      <c r="U4">
        <v>27.926367081754194</v>
      </c>
      <c r="V4">
        <v>1.3950568417427691</v>
      </c>
      <c r="W4">
        <v>0.28149942963024305</v>
      </c>
      <c r="X4">
        <v>1.9013888888888892</v>
      </c>
      <c r="Y4">
        <v>82</v>
      </c>
      <c r="Z4">
        <v>3.8561111111111117</v>
      </c>
      <c r="AA4">
        <v>226</v>
      </c>
      <c r="AB4">
        <v>4.6566666666666672</v>
      </c>
      <c r="AC4">
        <v>115</v>
      </c>
      <c r="AD4">
        <v>2.5666666666666669</v>
      </c>
      <c r="AE4">
        <v>107</v>
      </c>
    </row>
    <row r="5" spans="1:31" x14ac:dyDescent="0.3">
      <c r="A5">
        <v>1</v>
      </c>
      <c r="B5" t="s">
        <v>70</v>
      </c>
      <c r="C5" t="s">
        <v>9</v>
      </c>
      <c r="D5">
        <v>21</v>
      </c>
      <c r="E5" t="s">
        <v>37</v>
      </c>
      <c r="F5">
        <v>5</v>
      </c>
      <c r="G5" t="s">
        <v>77</v>
      </c>
      <c r="H5" t="s">
        <v>72</v>
      </c>
      <c r="I5" t="s">
        <v>10</v>
      </c>
      <c r="J5">
        <v>531</v>
      </c>
      <c r="K5">
        <v>21.382428374842085</v>
      </c>
      <c r="L5">
        <v>93.091219369117141</v>
      </c>
      <c r="M5">
        <f>(shortUnitDetails[[#This Row],[Hour4-Spk/sec]]-shortUnitDetails[[#This Row],[Hour1-Spk/sec]])/shortUnitDetails[[#This Row],[Hour1-Spk/sec]]</f>
        <v>-5.3332020630379007E-2</v>
      </c>
      <c r="N5">
        <v>23.219157943812789</v>
      </c>
      <c r="O5">
        <v>94.188160980044984</v>
      </c>
      <c r="P5">
        <v>18.248888888888889</v>
      </c>
      <c r="Q5">
        <v>91.118285792607708</v>
      </c>
      <c r="R5">
        <v>22.080833333333334</v>
      </c>
      <c r="S5">
        <v>94.230140157519941</v>
      </c>
      <c r="T5">
        <v>21.980833333333337</v>
      </c>
      <c r="U5">
        <v>94.059568658188169</v>
      </c>
      <c r="V5">
        <v>1.4096485580681106</v>
      </c>
      <c r="W5">
        <v>4.6771664798558259E-2</v>
      </c>
      <c r="X5">
        <v>23.219157943812789</v>
      </c>
      <c r="Y5">
        <v>82</v>
      </c>
      <c r="Z5">
        <v>18.248888888888889</v>
      </c>
      <c r="AA5">
        <v>226</v>
      </c>
      <c r="AB5">
        <v>22.080833333333334</v>
      </c>
      <c r="AC5">
        <v>115</v>
      </c>
      <c r="AD5">
        <v>21.980833333333337</v>
      </c>
      <c r="AE5">
        <v>107</v>
      </c>
    </row>
    <row r="6" spans="1:31" x14ac:dyDescent="0.3">
      <c r="A6">
        <v>1</v>
      </c>
      <c r="B6" t="s">
        <v>70</v>
      </c>
      <c r="C6" t="s">
        <v>9</v>
      </c>
      <c r="D6">
        <v>21</v>
      </c>
      <c r="E6" t="s">
        <v>37</v>
      </c>
      <c r="F6">
        <v>6</v>
      </c>
      <c r="G6" t="s">
        <v>78</v>
      </c>
      <c r="H6" t="s">
        <v>72</v>
      </c>
      <c r="I6" t="s">
        <v>72</v>
      </c>
      <c r="J6">
        <v>531</v>
      </c>
      <c r="K6">
        <v>8.2364900335022782</v>
      </c>
      <c r="L6">
        <v>35.36485559872888</v>
      </c>
      <c r="M6">
        <f>(shortUnitDetails[[#This Row],[Hour4-Spk/sec]]-shortUnitDetails[[#This Row],[Hour1-Spk/sec]])/shortUnitDetails[[#This Row],[Hour1-Spk/sec]]</f>
        <v>-0.41338823244218204</v>
      </c>
      <c r="N6">
        <v>10.555000000000001</v>
      </c>
      <c r="O6">
        <v>43.255850936945059</v>
      </c>
      <c r="P6">
        <v>9.058888888888891</v>
      </c>
      <c r="Q6">
        <v>35.598159509202453</v>
      </c>
      <c r="R6">
        <v>7.1403840385474515</v>
      </c>
      <c r="S6">
        <v>31.857041082878172</v>
      </c>
      <c r="T6">
        <v>6.1916872065727695</v>
      </c>
      <c r="U6">
        <v>38.658825854912038</v>
      </c>
      <c r="V6">
        <v>1.1233386280099318</v>
      </c>
      <c r="W6">
        <v>0.12458651177961211</v>
      </c>
      <c r="X6">
        <v>10.555000000000001</v>
      </c>
      <c r="Y6">
        <v>82</v>
      </c>
      <c r="Z6">
        <v>9.058888888888891</v>
      </c>
      <c r="AA6">
        <v>226</v>
      </c>
      <c r="AB6">
        <v>7.1403840385474515</v>
      </c>
      <c r="AC6">
        <v>115</v>
      </c>
      <c r="AD6">
        <v>6.1916872065727695</v>
      </c>
      <c r="AE6">
        <v>107</v>
      </c>
    </row>
    <row r="7" spans="1:31" x14ac:dyDescent="0.3">
      <c r="A7">
        <v>1</v>
      </c>
      <c r="B7" t="s">
        <v>70</v>
      </c>
      <c r="C7" t="s">
        <v>9</v>
      </c>
      <c r="D7">
        <v>21</v>
      </c>
      <c r="E7" t="s">
        <v>37</v>
      </c>
      <c r="F7">
        <v>7</v>
      </c>
      <c r="G7" t="s">
        <v>79</v>
      </c>
      <c r="H7" t="s">
        <v>72</v>
      </c>
      <c r="I7" t="s">
        <v>76</v>
      </c>
      <c r="J7">
        <v>531</v>
      </c>
      <c r="K7">
        <v>4.3699652777777773</v>
      </c>
      <c r="L7">
        <v>59.113448883121698</v>
      </c>
      <c r="M7" t="e">
        <f>(shortUnitDetails[[#This Row],[Hour4-Spk/sec]]-shortUnitDetails[[#This Row],[Hour1-Spk/sec]])/shortUnitDetails[[#This Row],[Hour1-Spk/sec]]</f>
        <v>#DIV/0!</v>
      </c>
      <c r="N7">
        <v>0</v>
      </c>
      <c r="O7">
        <v>40.088888888888889</v>
      </c>
      <c r="P7">
        <v>3.6175000000000002</v>
      </c>
      <c r="Q7">
        <v>63.933041541887427</v>
      </c>
      <c r="R7">
        <v>8.6104166666666657</v>
      </c>
      <c r="S7">
        <v>67.670759785111272</v>
      </c>
      <c r="T7">
        <v>5.2519444444444439</v>
      </c>
      <c r="U7">
        <v>50.079373478674995</v>
      </c>
      <c r="V7">
        <v>87.353354244284887</v>
      </c>
      <c r="W7">
        <v>0.21664836231884058</v>
      </c>
      <c r="X7">
        <v>0</v>
      </c>
      <c r="Y7">
        <v>82</v>
      </c>
      <c r="Z7">
        <v>3.6175000000000002</v>
      </c>
      <c r="AA7">
        <v>226</v>
      </c>
      <c r="AB7">
        <v>8.6104166666666657</v>
      </c>
      <c r="AC7">
        <v>115</v>
      </c>
      <c r="AD7">
        <v>5.2519444444444439</v>
      </c>
      <c r="AE7">
        <v>107</v>
      </c>
    </row>
    <row r="8" spans="1:31" x14ac:dyDescent="0.3">
      <c r="A8">
        <v>1</v>
      </c>
      <c r="B8" t="s">
        <v>70</v>
      </c>
      <c r="C8" t="s">
        <v>9</v>
      </c>
      <c r="D8">
        <v>21</v>
      </c>
      <c r="E8" t="s">
        <v>37</v>
      </c>
      <c r="F8">
        <v>8</v>
      </c>
      <c r="G8" t="s">
        <v>75</v>
      </c>
      <c r="H8" t="s">
        <v>72</v>
      </c>
      <c r="I8" t="s">
        <v>76</v>
      </c>
      <c r="J8">
        <v>531</v>
      </c>
      <c r="K8">
        <v>4.4868402777777776</v>
      </c>
      <c r="L8">
        <v>46.581704689009442</v>
      </c>
      <c r="M8">
        <f>(shortUnitDetails[[#This Row],[Hour4-Spk/sec]]-shortUnitDetails[[#This Row],[Hour1-Spk/sec]])/shortUnitDetails[[#This Row],[Hour1-Spk/sec]]</f>
        <v>0.30025875796178347</v>
      </c>
      <c r="N8">
        <v>2.7911111111111109</v>
      </c>
      <c r="O8">
        <v>43.680334394904456</v>
      </c>
      <c r="P8">
        <v>5.3059722222222225</v>
      </c>
      <c r="Q8">
        <v>48.90092553639041</v>
      </c>
      <c r="R8">
        <v>6.221111111111111</v>
      </c>
      <c r="S8">
        <v>54.767966412077364</v>
      </c>
      <c r="T8">
        <v>3.6291666666666664</v>
      </c>
      <c r="U8">
        <v>37.221413801026273</v>
      </c>
      <c r="V8">
        <v>1.1914537822121176</v>
      </c>
      <c r="W8">
        <v>0.20259802775447844</v>
      </c>
      <c r="X8">
        <v>2.7911111111111109</v>
      </c>
      <c r="Y8">
        <v>82</v>
      </c>
      <c r="Z8">
        <v>5.3059722222222225</v>
      </c>
      <c r="AA8">
        <v>226</v>
      </c>
      <c r="AB8">
        <v>6.221111111111111</v>
      </c>
      <c r="AC8">
        <v>115</v>
      </c>
      <c r="AD8">
        <v>3.6291666666666664</v>
      </c>
      <c r="AE8">
        <v>107</v>
      </c>
    </row>
    <row r="9" spans="1:31" x14ac:dyDescent="0.3">
      <c r="A9">
        <v>1</v>
      </c>
      <c r="B9" t="s">
        <v>70</v>
      </c>
      <c r="C9" t="s">
        <v>9</v>
      </c>
      <c r="D9">
        <v>21</v>
      </c>
      <c r="E9" t="s">
        <v>37</v>
      </c>
      <c r="F9">
        <v>9</v>
      </c>
      <c r="G9" t="s">
        <v>80</v>
      </c>
      <c r="H9" t="s">
        <v>72</v>
      </c>
      <c r="I9" t="s">
        <v>76</v>
      </c>
      <c r="J9">
        <v>531</v>
      </c>
      <c r="K9">
        <v>2.8955555555555557</v>
      </c>
      <c r="L9">
        <v>37.612834400131298</v>
      </c>
      <c r="M9">
        <f>(shortUnitDetails[[#This Row],[Hour4-Spk/sec]]-shortUnitDetails[[#This Row],[Hour1-Spk/sec]])/shortUnitDetails[[#This Row],[Hour1-Spk/sec]]</f>
        <v>-0.61775620896374539</v>
      </c>
      <c r="N9">
        <v>3.8922222222222227</v>
      </c>
      <c r="O9">
        <v>56.530117042534968</v>
      </c>
      <c r="P9">
        <v>3.1686111111111113</v>
      </c>
      <c r="Q9">
        <v>38.451523305268644</v>
      </c>
      <c r="R9">
        <v>3.0336111111111115</v>
      </c>
      <c r="S9">
        <v>32.762410697930022</v>
      </c>
      <c r="T9">
        <v>1.4877777777777776</v>
      </c>
      <c r="U9">
        <v>17.582212257100149</v>
      </c>
      <c r="V9">
        <v>1.4441938116434057</v>
      </c>
      <c r="W9">
        <v>0.31539575486044497</v>
      </c>
      <c r="X9">
        <v>3.8922222222222227</v>
      </c>
      <c r="Y9">
        <v>82</v>
      </c>
      <c r="Z9">
        <v>3.1686111111111113</v>
      </c>
      <c r="AA9">
        <v>226</v>
      </c>
      <c r="AB9">
        <v>3.0336111111111115</v>
      </c>
      <c r="AC9">
        <v>115</v>
      </c>
      <c r="AD9">
        <v>1.4877777777777776</v>
      </c>
      <c r="AE9">
        <v>107</v>
      </c>
    </row>
    <row r="10" spans="1:31" x14ac:dyDescent="0.3">
      <c r="A10">
        <v>1</v>
      </c>
      <c r="B10" t="s">
        <v>70</v>
      </c>
      <c r="C10" t="s">
        <v>9</v>
      </c>
      <c r="D10">
        <v>21</v>
      </c>
      <c r="E10" t="s">
        <v>37</v>
      </c>
      <c r="F10">
        <v>10</v>
      </c>
      <c r="G10" t="s">
        <v>81</v>
      </c>
      <c r="H10" t="s">
        <v>82</v>
      </c>
      <c r="I10" t="s">
        <v>72</v>
      </c>
      <c r="J10">
        <v>531</v>
      </c>
      <c r="K10">
        <v>2.3727777777777779</v>
      </c>
      <c r="L10">
        <v>27.126096259199173</v>
      </c>
      <c r="M10">
        <f>(shortUnitDetails[[#This Row],[Hour4-Spk/sec]]-shortUnitDetails[[#This Row],[Hour1-Spk/sec]])/shortUnitDetails[[#This Row],[Hour1-Spk/sec]]</f>
        <v>1.3267326732673264</v>
      </c>
      <c r="N10">
        <v>1.150277777777778</v>
      </c>
      <c r="O10">
        <v>28.20574740400869</v>
      </c>
      <c r="P10">
        <v>3.080138888888889</v>
      </c>
      <c r="Q10">
        <v>28.953371657997995</v>
      </c>
      <c r="R10">
        <v>2.5843055555555554</v>
      </c>
      <c r="S10">
        <v>25.660624590521948</v>
      </c>
      <c r="T10">
        <v>2.6763888888888889</v>
      </c>
      <c r="U10">
        <v>29.375129748806312</v>
      </c>
      <c r="V10">
        <v>2.2284119515139507</v>
      </c>
      <c r="W10">
        <v>0.42267411634443408</v>
      </c>
      <c r="X10">
        <v>1.150277777777778</v>
      </c>
      <c r="Y10">
        <v>82</v>
      </c>
      <c r="Z10">
        <v>3.080138888888889</v>
      </c>
      <c r="AA10">
        <v>226</v>
      </c>
      <c r="AB10">
        <v>2.5843055555555554</v>
      </c>
      <c r="AC10">
        <v>115</v>
      </c>
      <c r="AD10">
        <v>2.6763888888888889</v>
      </c>
      <c r="AE10">
        <v>107</v>
      </c>
    </row>
    <row r="11" spans="1:31" x14ac:dyDescent="0.3">
      <c r="A11">
        <v>1</v>
      </c>
      <c r="B11" t="s">
        <v>70</v>
      </c>
      <c r="C11" t="s">
        <v>9</v>
      </c>
      <c r="D11">
        <v>21</v>
      </c>
      <c r="E11" t="s">
        <v>37</v>
      </c>
      <c r="F11">
        <v>12</v>
      </c>
      <c r="G11" t="s">
        <v>85</v>
      </c>
      <c r="H11" t="s">
        <v>72</v>
      </c>
      <c r="I11" t="s">
        <v>72</v>
      </c>
      <c r="J11">
        <v>531</v>
      </c>
      <c r="K11">
        <v>0.89178739512993643</v>
      </c>
      <c r="L11">
        <v>21.125569290826284</v>
      </c>
      <c r="M11">
        <f>(shortUnitDetails[[#This Row],[Hour4-Spk/sec]]-shortUnitDetails[[#This Row],[Hour1-Spk/sec]])/shortUnitDetails[[#This Row],[Hour1-Spk/sec]]</f>
        <v>0.19338677354709422</v>
      </c>
      <c r="N11">
        <v>0.92407407407407394</v>
      </c>
      <c r="O11">
        <v>22.813569872393401</v>
      </c>
      <c r="P11">
        <v>0.73749999999999993</v>
      </c>
      <c r="Q11">
        <v>23.746701846965699</v>
      </c>
      <c r="R11">
        <v>0.80279772866789445</v>
      </c>
      <c r="S11">
        <v>22.045680238331677</v>
      </c>
      <c r="T11">
        <v>1.1027777777777776</v>
      </c>
      <c r="U11">
        <v>21.134930643127365</v>
      </c>
      <c r="V11">
        <v>1.6602000598613256</v>
      </c>
      <c r="W11">
        <v>1.1178050975609755</v>
      </c>
      <c r="X11">
        <v>0.92407407407407394</v>
      </c>
      <c r="Y11">
        <v>82</v>
      </c>
      <c r="Z11">
        <v>0.73749999999999993</v>
      </c>
      <c r="AA11">
        <v>226</v>
      </c>
      <c r="AB11">
        <v>0.80279772866789445</v>
      </c>
      <c r="AC11">
        <v>115</v>
      </c>
      <c r="AD11">
        <v>1.1027777777777776</v>
      </c>
      <c r="AE11">
        <v>107</v>
      </c>
    </row>
    <row r="12" spans="1:31" x14ac:dyDescent="0.3">
      <c r="A12">
        <v>1</v>
      </c>
      <c r="B12" t="s">
        <v>70</v>
      </c>
      <c r="C12" t="s">
        <v>9</v>
      </c>
      <c r="D12">
        <v>21</v>
      </c>
      <c r="E12" t="s">
        <v>37</v>
      </c>
      <c r="F12">
        <v>14</v>
      </c>
      <c r="G12" t="s">
        <v>87</v>
      </c>
      <c r="H12" t="s">
        <v>72</v>
      </c>
      <c r="I12" t="s">
        <v>72</v>
      </c>
      <c r="J12">
        <v>531</v>
      </c>
      <c r="K12">
        <v>0.32916666666666666</v>
      </c>
      <c r="L12">
        <v>21.816930488644186</v>
      </c>
      <c r="M12">
        <f>(shortUnitDetails[[#This Row],[Hour4-Spk/sec]]-shortUnitDetails[[#This Row],[Hour1-Spk/sec]])/shortUnitDetails[[#This Row],[Hour1-Spk/sec]]</f>
        <v>0.22333333333333327</v>
      </c>
      <c r="N12">
        <v>0.33333333333333331</v>
      </c>
      <c r="O12">
        <v>15</v>
      </c>
      <c r="P12">
        <v>0.25833333333333336</v>
      </c>
      <c r="Q12">
        <v>21.612903225806452</v>
      </c>
      <c r="R12">
        <v>0.31722222222222224</v>
      </c>
      <c r="S12">
        <v>23.642732049036777</v>
      </c>
      <c r="T12">
        <v>0.40777777777777774</v>
      </c>
      <c r="U12">
        <v>31.01567825494206</v>
      </c>
      <c r="V12">
        <v>1.5174143752442968</v>
      </c>
      <c r="W12">
        <v>2.994740531475748</v>
      </c>
      <c r="X12">
        <v>0.33333333333333331</v>
      </c>
      <c r="Y12">
        <v>82</v>
      </c>
      <c r="Z12">
        <v>0.25833333333333336</v>
      </c>
      <c r="AA12">
        <v>226</v>
      </c>
      <c r="AB12">
        <v>0.31722222222222224</v>
      </c>
      <c r="AC12">
        <v>115</v>
      </c>
      <c r="AD12">
        <v>0.40777777777777774</v>
      </c>
      <c r="AE12">
        <v>107</v>
      </c>
    </row>
    <row r="13" spans="1:31" x14ac:dyDescent="0.3">
      <c r="A13">
        <v>1</v>
      </c>
      <c r="B13" t="s">
        <v>70</v>
      </c>
      <c r="C13" t="s">
        <v>9</v>
      </c>
      <c r="D13">
        <v>21</v>
      </c>
      <c r="E13" t="s">
        <v>37</v>
      </c>
      <c r="F13">
        <v>17</v>
      </c>
      <c r="G13" t="s">
        <v>90</v>
      </c>
      <c r="H13" t="s">
        <v>72</v>
      </c>
      <c r="I13" t="s">
        <v>76</v>
      </c>
      <c r="J13">
        <v>531</v>
      </c>
      <c r="K13">
        <v>1.6482638888888888</v>
      </c>
      <c r="L13">
        <v>33.817697543651967</v>
      </c>
      <c r="M13" t="e">
        <f>(shortUnitDetails[[#This Row],[Hour4-Spk/sec]]-shortUnitDetails[[#This Row],[Hour1-Spk/sec]])/shortUnitDetails[[#This Row],[Hour1-Spk/sec]]</f>
        <v>#DIV/0!</v>
      </c>
      <c r="N13">
        <v>0</v>
      </c>
      <c r="O13">
        <v>0</v>
      </c>
      <c r="P13">
        <v>0.11777777777777777</v>
      </c>
      <c r="Q13">
        <v>42.216981132075468</v>
      </c>
      <c r="R13">
        <v>4.229166666666667</v>
      </c>
      <c r="S13">
        <v>41.864284306641267</v>
      </c>
      <c r="T13">
        <v>2.2461111111111109</v>
      </c>
      <c r="U13">
        <v>25.3989855251763</v>
      </c>
      <c r="V13">
        <v>1.2951758061685048</v>
      </c>
      <c r="W13">
        <v>0.31016258143969488</v>
      </c>
      <c r="X13">
        <v>0</v>
      </c>
      <c r="Y13">
        <v>82</v>
      </c>
      <c r="Z13">
        <v>0.11777777777777777</v>
      </c>
      <c r="AA13">
        <v>226</v>
      </c>
      <c r="AB13">
        <v>4.229166666666667</v>
      </c>
      <c r="AC13">
        <v>115</v>
      </c>
      <c r="AD13">
        <v>2.2461111111111109</v>
      </c>
      <c r="AE13">
        <v>107</v>
      </c>
    </row>
    <row r="14" spans="1:31" x14ac:dyDescent="0.3">
      <c r="A14" s="88">
        <v>1</v>
      </c>
      <c r="B14" t="s">
        <v>70</v>
      </c>
      <c r="C14" t="s">
        <v>9</v>
      </c>
      <c r="D14">
        <v>21</v>
      </c>
      <c r="E14" t="s">
        <v>37</v>
      </c>
      <c r="F14">
        <v>2</v>
      </c>
      <c r="G14" t="s">
        <v>125</v>
      </c>
      <c r="H14" t="s">
        <v>11</v>
      </c>
      <c r="I14" t="s">
        <v>72</v>
      </c>
      <c r="J14">
        <v>531</v>
      </c>
      <c r="K14">
        <v>1.4485156250000002</v>
      </c>
      <c r="L14">
        <v>8.114392950391645</v>
      </c>
      <c r="M14">
        <f>(shortUnitDetails[[#This Row],[Hour4-Spk/sec]]-shortUnitDetails[[#This Row],[Hour1-Spk/sec]])/shortUnitDetails[[#This Row],[Hour1-Spk/sec]]</f>
        <v>-0.47122816509506882</v>
      </c>
      <c r="N14">
        <v>1.7969444444444445</v>
      </c>
      <c r="O14">
        <v>9.5532539805224914</v>
      </c>
      <c r="P14">
        <v>1.7061111111111114</v>
      </c>
      <c r="Q14">
        <v>10.403777271247151</v>
      </c>
      <c r="R14">
        <v>1.3408333333333333</v>
      </c>
      <c r="S14">
        <v>6.5064235391628671</v>
      </c>
      <c r="T14">
        <v>0.95017361111111109</v>
      </c>
      <c r="U14">
        <v>6.470923603192702</v>
      </c>
      <c r="V14">
        <v>1.025999211964157</v>
      </c>
      <c r="W14">
        <v>0.69050436309275487</v>
      </c>
      <c r="X14">
        <v>1.7969444444444445</v>
      </c>
      <c r="Y14">
        <v>82</v>
      </c>
      <c r="Z14">
        <v>1.7061111111111114</v>
      </c>
      <c r="AA14">
        <v>226</v>
      </c>
      <c r="AB14">
        <v>1.3408333333333333</v>
      </c>
      <c r="AC14">
        <v>115</v>
      </c>
      <c r="AD14">
        <v>0.95017361111111109</v>
      </c>
      <c r="AE14">
        <v>107</v>
      </c>
    </row>
    <row r="15" spans="1:31" x14ac:dyDescent="0.3">
      <c r="A15" s="88">
        <v>1</v>
      </c>
      <c r="B15" t="s">
        <v>70</v>
      </c>
      <c r="C15" t="s">
        <v>9</v>
      </c>
      <c r="D15">
        <v>21</v>
      </c>
      <c r="E15" t="s">
        <v>37</v>
      </c>
      <c r="F15">
        <v>3</v>
      </c>
      <c r="G15" t="s">
        <v>142</v>
      </c>
      <c r="H15" t="s">
        <v>11</v>
      </c>
      <c r="I15" t="s">
        <v>76</v>
      </c>
      <c r="J15">
        <v>531</v>
      </c>
      <c r="K15">
        <v>0.10881448412698413</v>
      </c>
      <c r="L15">
        <v>11.276268580215275</v>
      </c>
      <c r="M15">
        <f>(shortUnitDetails[[#This Row],[Hour4-Spk/sec]]-shortUnitDetails[[#This Row],[Hour1-Spk/sec]])/shortUnitDetails[[#This Row],[Hour1-Spk/sec]]</f>
        <v>-0.45196506550218329</v>
      </c>
      <c r="N15">
        <v>0.12722222222222221</v>
      </c>
      <c r="O15">
        <v>10.978043912175648</v>
      </c>
      <c r="P15">
        <v>0.14025793650793653</v>
      </c>
      <c r="Q15">
        <v>18.297101449275363</v>
      </c>
      <c r="R15">
        <v>9.8055555555555562E-2</v>
      </c>
      <c r="S15">
        <v>8.2152974504249308</v>
      </c>
      <c r="T15">
        <v>6.9722222222222227E-2</v>
      </c>
      <c r="U15">
        <v>6.8493150684931505</v>
      </c>
      <c r="V15">
        <v>2.7645982471393031</v>
      </c>
      <c r="W15">
        <v>8.8185000444576165</v>
      </c>
      <c r="X15">
        <v>0.12722222222222221</v>
      </c>
      <c r="Y15">
        <v>82</v>
      </c>
      <c r="Z15">
        <v>0.14025793650793653</v>
      </c>
      <c r="AA15">
        <v>226</v>
      </c>
      <c r="AB15">
        <v>9.8055555555555562E-2</v>
      </c>
      <c r="AC15">
        <v>115</v>
      </c>
      <c r="AD15">
        <v>6.9722222222222227E-2</v>
      </c>
      <c r="AE15">
        <v>107</v>
      </c>
    </row>
    <row r="16" spans="1:31" x14ac:dyDescent="0.3">
      <c r="A16" s="88">
        <v>1</v>
      </c>
      <c r="B16" t="s">
        <v>70</v>
      </c>
      <c r="C16" t="s">
        <v>9</v>
      </c>
      <c r="D16">
        <v>21</v>
      </c>
      <c r="E16" t="s">
        <v>37</v>
      </c>
      <c r="F16">
        <v>11</v>
      </c>
      <c r="G16" t="s">
        <v>93</v>
      </c>
      <c r="H16" t="s">
        <v>11</v>
      </c>
      <c r="I16" t="s">
        <v>76</v>
      </c>
      <c r="J16">
        <v>531</v>
      </c>
      <c r="K16">
        <v>2.2131049435227199</v>
      </c>
      <c r="L16">
        <v>37.66013739324174</v>
      </c>
      <c r="M16" t="e">
        <f>(shortUnitDetails[[#This Row],[Hour4-Spk/sec]]-shortUnitDetails[[#This Row],[Hour1-Spk/sec]])/shortUnitDetails[[#This Row],[Hour1-Spk/sec]]</f>
        <v>#DIV/0!</v>
      </c>
      <c r="N16">
        <v>0</v>
      </c>
      <c r="O16">
        <v>0</v>
      </c>
      <c r="P16">
        <v>1.5608333333333333</v>
      </c>
      <c r="Q16">
        <v>40.327460402206796</v>
      </c>
      <c r="R16">
        <v>4.6924999999999999</v>
      </c>
      <c r="S16">
        <v>46.497738606053581</v>
      </c>
      <c r="T16">
        <v>2.5990864407575462</v>
      </c>
      <c r="U16">
        <v>27.596571301346991</v>
      </c>
      <c r="V16">
        <v>1.2719312718861253</v>
      </c>
      <c r="W16">
        <v>0.27222578064187775</v>
      </c>
      <c r="X16">
        <v>0</v>
      </c>
      <c r="Y16">
        <v>82</v>
      </c>
      <c r="Z16">
        <v>1.5608333333333333</v>
      </c>
      <c r="AA16">
        <v>226</v>
      </c>
      <c r="AB16">
        <v>4.6924999999999999</v>
      </c>
      <c r="AC16">
        <v>115</v>
      </c>
      <c r="AD16">
        <v>2.5990864407575462</v>
      </c>
      <c r="AE16">
        <v>107</v>
      </c>
    </row>
    <row r="17" spans="1:31" x14ac:dyDescent="0.3">
      <c r="A17" s="88">
        <v>1</v>
      </c>
      <c r="B17" t="s">
        <v>70</v>
      </c>
      <c r="C17" t="s">
        <v>9</v>
      </c>
      <c r="D17">
        <v>21</v>
      </c>
      <c r="E17" t="s">
        <v>37</v>
      </c>
      <c r="F17">
        <v>13</v>
      </c>
      <c r="G17" t="s">
        <v>129</v>
      </c>
      <c r="H17" t="s">
        <v>11</v>
      </c>
      <c r="I17" t="s">
        <v>10</v>
      </c>
      <c r="J17">
        <v>531</v>
      </c>
      <c r="K17">
        <v>0.25369995915032678</v>
      </c>
      <c r="L17">
        <v>5.9055936785194429</v>
      </c>
      <c r="M17">
        <f>(shortUnitDetails[[#This Row],[Hour4-Spk/sec]]-shortUnitDetails[[#This Row],[Hour1-Spk/sec]])/shortUnitDetails[[#This Row],[Hour1-Spk/sec]]</f>
        <v>1.7854094579008066</v>
      </c>
      <c r="N17">
        <v>7.0833333333333345E-2</v>
      </c>
      <c r="O17">
        <v>5.5737704918032787</v>
      </c>
      <c r="P17">
        <v>0.44138888888888889</v>
      </c>
      <c r="Q17">
        <v>7.4889867841409687</v>
      </c>
      <c r="R17">
        <v>0.30527777777777776</v>
      </c>
      <c r="S17">
        <v>3.9126478616924478</v>
      </c>
      <c r="T17">
        <v>0.19729983660130715</v>
      </c>
      <c r="U17">
        <v>2.3154848046309695</v>
      </c>
      <c r="V17">
        <v>10.609047636117189</v>
      </c>
      <c r="W17">
        <v>3.9322327019535379</v>
      </c>
      <c r="X17">
        <v>7.0833333333333345E-2</v>
      </c>
      <c r="Y17">
        <v>82</v>
      </c>
      <c r="Z17">
        <v>0.44138888888888889</v>
      </c>
      <c r="AA17">
        <v>226</v>
      </c>
      <c r="AB17">
        <v>0.30527777777777776</v>
      </c>
      <c r="AC17">
        <v>115</v>
      </c>
      <c r="AD17">
        <v>0.19729983660130715</v>
      </c>
      <c r="AE17">
        <v>107</v>
      </c>
    </row>
    <row r="18" spans="1:31" x14ac:dyDescent="0.3">
      <c r="A18" s="88">
        <v>1</v>
      </c>
      <c r="B18" t="s">
        <v>70</v>
      </c>
      <c r="C18" t="s">
        <v>9</v>
      </c>
      <c r="D18">
        <v>21</v>
      </c>
      <c r="E18" t="s">
        <v>37</v>
      </c>
      <c r="F18">
        <v>15</v>
      </c>
      <c r="G18" t="s">
        <v>94</v>
      </c>
      <c r="H18" t="s">
        <v>11</v>
      </c>
      <c r="I18" t="s">
        <v>72</v>
      </c>
      <c r="J18">
        <v>531</v>
      </c>
      <c r="K18">
        <v>0.16257211538461538</v>
      </c>
      <c r="L18">
        <v>6.7207792207792201</v>
      </c>
      <c r="M18">
        <f>(shortUnitDetails[[#This Row],[Hour4-Spk/sec]]-shortUnitDetails[[#This Row],[Hour1-Spk/sec]])/shortUnitDetails[[#This Row],[Hour1-Spk/sec]]</f>
        <v>1.2404092071611255</v>
      </c>
      <c r="N18">
        <v>0.1086111111111111</v>
      </c>
      <c r="O18">
        <v>7.6726342710997448</v>
      </c>
      <c r="P18">
        <v>0.11472222222222224</v>
      </c>
      <c r="Q18">
        <v>5.8111380145278453</v>
      </c>
      <c r="R18">
        <v>0.18362179487179486</v>
      </c>
      <c r="S18">
        <v>7.3529411764705888</v>
      </c>
      <c r="T18">
        <v>0.24333333333333332</v>
      </c>
      <c r="U18">
        <v>9.0241343126967468</v>
      </c>
      <c r="V18">
        <v>1.399697174156864</v>
      </c>
      <c r="W18">
        <v>5.774064299920445</v>
      </c>
      <c r="X18">
        <v>0.1086111111111111</v>
      </c>
      <c r="Y18">
        <v>82</v>
      </c>
      <c r="Z18">
        <v>0.11472222222222224</v>
      </c>
      <c r="AA18">
        <v>226</v>
      </c>
      <c r="AB18">
        <v>0.18362179487179486</v>
      </c>
      <c r="AC18">
        <v>115</v>
      </c>
      <c r="AD18">
        <v>0.24333333333333332</v>
      </c>
      <c r="AE18">
        <v>107</v>
      </c>
    </row>
    <row r="19" spans="1:31" x14ac:dyDescent="0.3">
      <c r="A19" s="88">
        <v>1</v>
      </c>
      <c r="B19" t="s">
        <v>70</v>
      </c>
      <c r="C19" t="s">
        <v>9</v>
      </c>
      <c r="D19">
        <v>21</v>
      </c>
      <c r="E19" t="s">
        <v>37</v>
      </c>
      <c r="F19">
        <v>16</v>
      </c>
      <c r="G19" t="s">
        <v>105</v>
      </c>
      <c r="H19" t="s">
        <v>11</v>
      </c>
      <c r="I19" t="s">
        <v>76</v>
      </c>
      <c r="J19">
        <v>531</v>
      </c>
      <c r="K19">
        <v>1.8020138888888888</v>
      </c>
      <c r="L19">
        <v>35.747676554065336</v>
      </c>
      <c r="M19" t="e">
        <f>(shortUnitDetails[[#This Row],[Hour4-Spk/sec]]-shortUnitDetails[[#This Row],[Hour1-Spk/sec]])/shortUnitDetails[[#This Row],[Hour1-Spk/sec]]</f>
        <v>#DIV/0!</v>
      </c>
      <c r="N19">
        <v>0</v>
      </c>
      <c r="O19">
        <v>0</v>
      </c>
      <c r="P19">
        <v>0.86305555555555546</v>
      </c>
      <c r="Q19">
        <v>57.386546507885413</v>
      </c>
      <c r="R19">
        <v>4.1547222222222224</v>
      </c>
      <c r="S19">
        <v>42.610672729704433</v>
      </c>
      <c r="T19">
        <v>2.1902777777777778</v>
      </c>
      <c r="U19">
        <v>24.904846485663537</v>
      </c>
      <c r="V19">
        <v>1.2916820228390578</v>
      </c>
      <c r="W19">
        <v>0.30266381709194901</v>
      </c>
      <c r="X19">
        <v>0</v>
      </c>
      <c r="Y19">
        <v>82</v>
      </c>
      <c r="Z19">
        <v>0.86305555555555546</v>
      </c>
      <c r="AA19">
        <v>226</v>
      </c>
      <c r="AB19">
        <v>4.1547222222222224</v>
      </c>
      <c r="AC19">
        <v>115</v>
      </c>
      <c r="AD19">
        <v>2.1902777777777778</v>
      </c>
      <c r="AE19">
        <v>107</v>
      </c>
    </row>
    <row r="20" spans="1:31" x14ac:dyDescent="0.3">
      <c r="A20" s="88">
        <v>1</v>
      </c>
      <c r="B20" t="s">
        <v>70</v>
      </c>
      <c r="C20" t="s">
        <v>9</v>
      </c>
      <c r="D20">
        <v>21</v>
      </c>
      <c r="E20" t="s">
        <v>37</v>
      </c>
      <c r="F20">
        <v>18</v>
      </c>
      <c r="G20" t="s">
        <v>116</v>
      </c>
      <c r="H20" t="s">
        <v>11</v>
      </c>
      <c r="I20" t="s">
        <v>10</v>
      </c>
      <c r="J20">
        <v>531</v>
      </c>
      <c r="K20">
        <v>2.3844973100966436</v>
      </c>
      <c r="L20">
        <v>26.372295194888483</v>
      </c>
      <c r="M20">
        <f>(shortUnitDetails[[#This Row],[Hour4-Spk/sec]]-shortUnitDetails[[#This Row],[Hour1-Spk/sec]])/shortUnitDetails[[#This Row],[Hour1-Spk/sec]]</f>
        <v>-0.549304021449733</v>
      </c>
      <c r="N20">
        <v>3.2972222222222221</v>
      </c>
      <c r="O20">
        <v>34.852569502948612</v>
      </c>
      <c r="P20">
        <v>2.6641666666666666</v>
      </c>
      <c r="Q20">
        <v>26.694473409801876</v>
      </c>
      <c r="R20">
        <v>2.0905555555555551</v>
      </c>
      <c r="S20">
        <v>21.644964124368855</v>
      </c>
      <c r="T20">
        <v>1.4860447959421303</v>
      </c>
      <c r="U20">
        <v>16.672904191616766</v>
      </c>
      <c r="V20">
        <v>1.1636792509601606</v>
      </c>
      <c r="W20">
        <v>0.42118606438023071</v>
      </c>
      <c r="X20">
        <v>3.2972222222222221</v>
      </c>
      <c r="Y20">
        <v>82</v>
      </c>
      <c r="Z20">
        <v>2.6641666666666666</v>
      </c>
      <c r="AA20">
        <v>226</v>
      </c>
      <c r="AB20">
        <v>2.0905555555555551</v>
      </c>
      <c r="AC20">
        <v>115</v>
      </c>
      <c r="AD20">
        <v>1.4860447959421303</v>
      </c>
      <c r="AE20">
        <v>107</v>
      </c>
    </row>
    <row r="21" spans="1:31" x14ac:dyDescent="0.3">
      <c r="A21">
        <v>2</v>
      </c>
      <c r="B21" t="s">
        <v>92</v>
      </c>
      <c r="C21" t="s">
        <v>9</v>
      </c>
      <c r="D21">
        <v>18</v>
      </c>
      <c r="E21" t="s">
        <v>37</v>
      </c>
      <c r="F21">
        <v>1</v>
      </c>
      <c r="G21" t="s">
        <v>79</v>
      </c>
      <c r="H21" t="s">
        <v>72</v>
      </c>
      <c r="I21" t="s">
        <v>10</v>
      </c>
      <c r="J21">
        <v>767</v>
      </c>
      <c r="K21">
        <v>0</v>
      </c>
      <c r="L21">
        <v>9.5833333333333339</v>
      </c>
      <c r="M21">
        <f>(shortUnitDetails[[#This Row],[Hour4-Spk/sec]]-shortUnitDetails[[#This Row],[Hour1-Spk/sec]])/shortUnitDetails[[#This Row],[Hour1-Spk/sec]]</f>
        <v>-1</v>
      </c>
      <c r="N21">
        <v>0.22481837606837604</v>
      </c>
      <c r="O21">
        <v>22.13302752293578</v>
      </c>
      <c r="P21">
        <v>0.53999999999999992</v>
      </c>
      <c r="Q21">
        <v>6.1318051575931234</v>
      </c>
      <c r="R21">
        <v>0.81958333333333322</v>
      </c>
      <c r="S21">
        <v>7.6952380952380954</v>
      </c>
      <c r="T21">
        <v>0</v>
      </c>
      <c r="U21">
        <v>9.5974235104669887</v>
      </c>
      <c r="V21">
        <v>11.655718521558645</v>
      </c>
      <c r="W21">
        <v>2.0790054241367866</v>
      </c>
      <c r="X21">
        <v>0.22481837606837604</v>
      </c>
      <c r="Y21">
        <v>132</v>
      </c>
      <c r="Z21">
        <v>0.53999999999999992</v>
      </c>
      <c r="AA21">
        <v>172</v>
      </c>
      <c r="AB21">
        <v>0.81958333333333322</v>
      </c>
      <c r="AC21">
        <v>123</v>
      </c>
      <c r="AD21">
        <v>0</v>
      </c>
      <c r="AE21">
        <v>0</v>
      </c>
    </row>
    <row r="22" spans="1:31" x14ac:dyDescent="0.3">
      <c r="A22">
        <v>2</v>
      </c>
      <c r="B22" t="s">
        <v>92</v>
      </c>
      <c r="C22" t="s">
        <v>9</v>
      </c>
      <c r="D22">
        <v>18</v>
      </c>
      <c r="E22" t="s">
        <v>37</v>
      </c>
      <c r="F22">
        <v>2</v>
      </c>
      <c r="G22" t="s">
        <v>81</v>
      </c>
      <c r="H22" t="s">
        <v>72</v>
      </c>
      <c r="I22" t="s">
        <v>72</v>
      </c>
      <c r="J22">
        <v>767</v>
      </c>
      <c r="K22">
        <v>0</v>
      </c>
      <c r="L22">
        <v>18.800250134000358</v>
      </c>
      <c r="M22">
        <f>(shortUnitDetails[[#This Row],[Hour4-Spk/sec]]-shortUnitDetails[[#This Row],[Hour1-Spk/sec]])/shortUnitDetails[[#This Row],[Hour1-Spk/sec]]</f>
        <v>-1</v>
      </c>
      <c r="N22">
        <v>2.3022222222222219</v>
      </c>
      <c r="O22">
        <v>23.497267759562842</v>
      </c>
      <c r="P22">
        <v>1.5936746453900705</v>
      </c>
      <c r="Q22">
        <v>19.058677813903081</v>
      </c>
      <c r="R22">
        <v>1.115</v>
      </c>
      <c r="S22">
        <v>15.024509803921568</v>
      </c>
      <c r="T22">
        <v>0</v>
      </c>
      <c r="U22">
        <v>13.469985358711567</v>
      </c>
      <c r="V22">
        <v>5.5958977317083693</v>
      </c>
      <c r="W22">
        <v>0.65288459293234657</v>
      </c>
      <c r="X22">
        <v>2.3022222222222219</v>
      </c>
      <c r="Y22">
        <v>132</v>
      </c>
      <c r="Z22">
        <v>1.5936746453900705</v>
      </c>
      <c r="AA22">
        <v>172</v>
      </c>
      <c r="AB22">
        <v>1.115</v>
      </c>
      <c r="AC22">
        <v>123</v>
      </c>
      <c r="AD22">
        <v>0</v>
      </c>
      <c r="AE22">
        <v>0</v>
      </c>
    </row>
    <row r="23" spans="1:31" x14ac:dyDescent="0.3">
      <c r="A23">
        <v>2</v>
      </c>
      <c r="B23" t="s">
        <v>92</v>
      </c>
      <c r="C23" t="s">
        <v>9</v>
      </c>
      <c r="D23">
        <v>18</v>
      </c>
      <c r="E23" t="s">
        <v>37</v>
      </c>
      <c r="F23">
        <v>3</v>
      </c>
      <c r="G23" t="s">
        <v>93</v>
      </c>
      <c r="H23" t="s">
        <v>72</v>
      </c>
      <c r="I23" t="s">
        <v>72</v>
      </c>
      <c r="J23">
        <v>767</v>
      </c>
      <c r="K23">
        <v>0</v>
      </c>
      <c r="L23">
        <v>8.3417721518987342</v>
      </c>
      <c r="M23">
        <f>(shortUnitDetails[[#This Row],[Hour4-Spk/sec]]-shortUnitDetails[[#This Row],[Hour1-Spk/sec]])/shortUnitDetails[[#This Row],[Hour1-Spk/sec]]</f>
        <v>-1</v>
      </c>
      <c r="N23">
        <v>0.3565046296296297</v>
      </c>
      <c r="O23">
        <v>6.3986874487284657</v>
      </c>
      <c r="P23">
        <v>0.52055555555555555</v>
      </c>
      <c r="Q23">
        <v>7.21763085399449</v>
      </c>
      <c r="R23">
        <v>0.67125000000000001</v>
      </c>
      <c r="S23">
        <v>7.9394217530977516</v>
      </c>
      <c r="T23">
        <v>0</v>
      </c>
      <c r="U23">
        <v>10.29023746701847</v>
      </c>
      <c r="V23">
        <v>3.2232777602363294</v>
      </c>
      <c r="W23">
        <v>2.1481609819897085</v>
      </c>
      <c r="X23">
        <v>0.3565046296296297</v>
      </c>
      <c r="Y23">
        <v>132</v>
      </c>
      <c r="Z23">
        <v>0.52055555555555555</v>
      </c>
      <c r="AA23">
        <v>172</v>
      </c>
      <c r="AB23">
        <v>0.67125000000000001</v>
      </c>
      <c r="AC23">
        <v>123</v>
      </c>
      <c r="AD23">
        <v>0</v>
      </c>
      <c r="AE23">
        <v>0</v>
      </c>
    </row>
    <row r="24" spans="1:31" x14ac:dyDescent="0.3">
      <c r="A24">
        <v>2</v>
      </c>
      <c r="B24" t="s">
        <v>92</v>
      </c>
      <c r="C24" t="s">
        <v>9</v>
      </c>
      <c r="D24">
        <v>18</v>
      </c>
      <c r="E24" t="s">
        <v>37</v>
      </c>
      <c r="F24">
        <v>4</v>
      </c>
      <c r="G24" t="s">
        <v>87</v>
      </c>
      <c r="H24" t="s">
        <v>72</v>
      </c>
      <c r="I24" t="s">
        <v>72</v>
      </c>
      <c r="J24">
        <v>767</v>
      </c>
      <c r="K24">
        <v>0</v>
      </c>
      <c r="L24">
        <v>7.8199052132701423</v>
      </c>
      <c r="M24">
        <f>(shortUnitDetails[[#This Row],[Hour4-Spk/sec]]-shortUnitDetails[[#This Row],[Hour1-Spk/sec]])/shortUnitDetails[[#This Row],[Hour1-Spk/sec]]</f>
        <v>-1</v>
      </c>
      <c r="N24">
        <v>0.46666666666666667</v>
      </c>
      <c r="O24">
        <v>7.8199052132701423</v>
      </c>
      <c r="P24">
        <v>0</v>
      </c>
      <c r="Q24">
        <v>0</v>
      </c>
      <c r="R24">
        <v>0</v>
      </c>
      <c r="S24">
        <v>0</v>
      </c>
      <c r="T24">
        <v>0</v>
      </c>
      <c r="U24">
        <v>0</v>
      </c>
      <c r="V24">
        <v>1.6176700181799049</v>
      </c>
      <c r="W24">
        <v>2.8333200236966825</v>
      </c>
      <c r="X24">
        <v>0.46666666666666667</v>
      </c>
      <c r="Y24">
        <v>132</v>
      </c>
      <c r="Z24">
        <v>0</v>
      </c>
      <c r="AA24">
        <v>172</v>
      </c>
      <c r="AB24">
        <v>0</v>
      </c>
      <c r="AC24">
        <v>123</v>
      </c>
      <c r="AD24">
        <v>0</v>
      </c>
      <c r="AE24">
        <v>0</v>
      </c>
    </row>
    <row r="25" spans="1:31" x14ac:dyDescent="0.3">
      <c r="A25">
        <v>2</v>
      </c>
      <c r="B25" t="s">
        <v>92</v>
      </c>
      <c r="C25" t="s">
        <v>9</v>
      </c>
      <c r="D25">
        <v>18</v>
      </c>
      <c r="E25" t="s">
        <v>37</v>
      </c>
      <c r="F25">
        <v>5</v>
      </c>
      <c r="G25" t="s">
        <v>94</v>
      </c>
      <c r="H25" t="s">
        <v>72</v>
      </c>
      <c r="I25" t="s">
        <v>72</v>
      </c>
      <c r="J25">
        <v>767</v>
      </c>
      <c r="K25">
        <v>0</v>
      </c>
      <c r="L25">
        <v>12.592592592592592</v>
      </c>
      <c r="M25">
        <f>(shortUnitDetails[[#This Row],[Hour4-Spk/sec]]-shortUnitDetails[[#This Row],[Hour1-Spk/sec]])/shortUnitDetails[[#This Row],[Hour1-Spk/sec]]</f>
        <v>-1</v>
      </c>
      <c r="N25">
        <v>0.27666666666666662</v>
      </c>
      <c r="O25">
        <v>12.592592592592592</v>
      </c>
      <c r="P25">
        <v>0</v>
      </c>
      <c r="Q25">
        <v>0</v>
      </c>
      <c r="R25">
        <v>0</v>
      </c>
      <c r="S25">
        <v>0</v>
      </c>
      <c r="T25">
        <v>0</v>
      </c>
      <c r="U25">
        <v>0</v>
      </c>
      <c r="V25">
        <v>1.4070734899341659</v>
      </c>
      <c r="W25">
        <v>4.4079926851851852</v>
      </c>
      <c r="X25">
        <v>0.27666666666666662</v>
      </c>
      <c r="Y25">
        <v>132</v>
      </c>
      <c r="Z25">
        <v>0</v>
      </c>
      <c r="AA25">
        <v>172</v>
      </c>
      <c r="AB25">
        <v>0</v>
      </c>
      <c r="AC25">
        <v>123</v>
      </c>
      <c r="AD25">
        <v>0</v>
      </c>
      <c r="AE25">
        <v>0</v>
      </c>
    </row>
    <row r="26" spans="1:31" x14ac:dyDescent="0.3">
      <c r="A26" s="88">
        <v>2</v>
      </c>
      <c r="B26" t="s">
        <v>92</v>
      </c>
      <c r="C26" t="s">
        <v>9</v>
      </c>
      <c r="D26">
        <v>18</v>
      </c>
      <c r="E26" t="s">
        <v>37</v>
      </c>
      <c r="F26">
        <v>6</v>
      </c>
      <c r="G26" t="s">
        <v>90</v>
      </c>
      <c r="H26" t="s">
        <v>11</v>
      </c>
      <c r="I26" t="s">
        <v>76</v>
      </c>
      <c r="J26">
        <v>767</v>
      </c>
      <c r="K26">
        <v>0</v>
      </c>
      <c r="L26">
        <v>17.489797618056134</v>
      </c>
      <c r="M26">
        <f>(shortUnitDetails[[#This Row],[Hour4-Spk/sec]]-shortUnitDetails[[#This Row],[Hour1-Spk/sec]])/shortUnitDetails[[#This Row],[Hour1-Spk/sec]]</f>
        <v>-1</v>
      </c>
      <c r="N26">
        <v>0.72166666666666668</v>
      </c>
      <c r="O26">
        <v>22.679546409071818</v>
      </c>
      <c r="P26">
        <v>0.96361111111111108</v>
      </c>
      <c r="Q26">
        <v>18.404735062006765</v>
      </c>
      <c r="R26">
        <v>0.82756155303030288</v>
      </c>
      <c r="S26">
        <v>15.762507534659434</v>
      </c>
      <c r="T26">
        <v>0</v>
      </c>
      <c r="U26">
        <v>14.050493962678376</v>
      </c>
      <c r="V26">
        <v>4.1212181403880743</v>
      </c>
      <c r="W26">
        <v>1.2804049171948475</v>
      </c>
      <c r="X26">
        <v>0.72166666666666668</v>
      </c>
      <c r="Y26">
        <v>132</v>
      </c>
      <c r="Z26">
        <v>0.96361111111111108</v>
      </c>
      <c r="AA26">
        <v>172</v>
      </c>
      <c r="AB26">
        <v>0.82756155303030288</v>
      </c>
      <c r="AC26">
        <v>123</v>
      </c>
      <c r="AD26">
        <v>0</v>
      </c>
      <c r="AE26">
        <v>0</v>
      </c>
    </row>
    <row r="27" spans="1:31" s="178" customFormat="1" x14ac:dyDescent="0.3">
      <c r="A27" s="88">
        <v>2</v>
      </c>
      <c r="B27" t="s">
        <v>92</v>
      </c>
      <c r="C27" t="s">
        <v>9</v>
      </c>
      <c r="D27">
        <v>18</v>
      </c>
      <c r="E27" t="s">
        <v>37</v>
      </c>
      <c r="F27">
        <v>7</v>
      </c>
      <c r="G27" t="s">
        <v>116</v>
      </c>
      <c r="H27" t="s">
        <v>11</v>
      </c>
      <c r="I27" t="s">
        <v>120</v>
      </c>
      <c r="J27">
        <v>767</v>
      </c>
      <c r="K27">
        <v>0</v>
      </c>
      <c r="L27">
        <v>24.164696435740733</v>
      </c>
      <c r="M27">
        <f>(shortUnitDetails[[#This Row],[Hour4-Spk/sec]]-shortUnitDetails[[#This Row],[Hour1-Spk/sec]])/shortUnitDetails[[#This Row],[Hour1-Spk/sec]]</f>
        <v>-1</v>
      </c>
      <c r="N27">
        <v>0.47500000000000003</v>
      </c>
      <c r="O27">
        <v>15.269804822043628</v>
      </c>
      <c r="P27">
        <v>1.0422222222222224</v>
      </c>
      <c r="Q27">
        <v>19.174852652259332</v>
      </c>
      <c r="R27">
        <v>2.42875</v>
      </c>
      <c r="S27">
        <v>24.570751924215511</v>
      </c>
      <c r="T27">
        <v>0</v>
      </c>
      <c r="U27">
        <v>26.790201005025128</v>
      </c>
      <c r="V27">
        <v>5.880629492441459</v>
      </c>
      <c r="W27">
        <v>0.83619534181186994</v>
      </c>
      <c r="X27">
        <v>0.47500000000000003</v>
      </c>
      <c r="Y27">
        <v>132</v>
      </c>
      <c r="Z27">
        <v>1.0422222222222224</v>
      </c>
      <c r="AA27">
        <v>172</v>
      </c>
      <c r="AB27">
        <v>2.42875</v>
      </c>
      <c r="AC27">
        <v>123</v>
      </c>
      <c r="AD27">
        <v>0</v>
      </c>
      <c r="AE27">
        <v>0</v>
      </c>
    </row>
    <row r="28" spans="1:31" s="178" customFormat="1" x14ac:dyDescent="0.3">
      <c r="A28">
        <v>3</v>
      </c>
      <c r="B28" t="s">
        <v>98</v>
      </c>
      <c r="C28" t="s">
        <v>9</v>
      </c>
      <c r="D28">
        <v>22</v>
      </c>
      <c r="E28" t="s">
        <v>37</v>
      </c>
      <c r="F28">
        <v>2</v>
      </c>
      <c r="G28" t="s">
        <v>99</v>
      </c>
      <c r="H28" t="s">
        <v>72</v>
      </c>
      <c r="I28" t="s">
        <v>10</v>
      </c>
      <c r="J28">
        <v>769</v>
      </c>
      <c r="K28">
        <v>9.5806787139349279</v>
      </c>
      <c r="L28">
        <v>84.929377202640126</v>
      </c>
      <c r="M28">
        <f>(shortUnitDetails[[#This Row],[Hour4-Spk/sec]]-shortUnitDetails[[#This Row],[Hour1-Spk/sec]])/shortUnitDetails[[#This Row],[Hour1-Spk/sec]]</f>
        <v>-0.14880710659898491</v>
      </c>
      <c r="N28">
        <v>10.944444444444445</v>
      </c>
      <c r="O28">
        <v>89.600310438494375</v>
      </c>
      <c r="P28">
        <v>9.2182704112952738</v>
      </c>
      <c r="Q28">
        <v>82.661470264481011</v>
      </c>
      <c r="R28">
        <v>8.8441666666666645</v>
      </c>
      <c r="S28">
        <v>82.700409244102076</v>
      </c>
      <c r="T28">
        <v>9.3158333333333321</v>
      </c>
      <c r="U28">
        <v>83.691939392170028</v>
      </c>
      <c r="V28">
        <v>1.827834828736588</v>
      </c>
      <c r="W28">
        <v>0.1013229885104536</v>
      </c>
      <c r="X28">
        <v>10.944444444444445</v>
      </c>
      <c r="Y28">
        <v>167</v>
      </c>
      <c r="Z28">
        <v>9.2182704112952738</v>
      </c>
      <c r="AA28">
        <v>195</v>
      </c>
      <c r="AB28">
        <v>8.8441666666666645</v>
      </c>
      <c r="AC28">
        <v>213</v>
      </c>
      <c r="AD28">
        <v>9.3158333333333321</v>
      </c>
      <c r="AE28">
        <v>69</v>
      </c>
    </row>
    <row r="29" spans="1:31" s="178" customFormat="1" x14ac:dyDescent="0.3">
      <c r="A29">
        <v>3</v>
      </c>
      <c r="B29" t="s">
        <v>98</v>
      </c>
      <c r="C29" t="s">
        <v>9</v>
      </c>
      <c r="D29">
        <v>22</v>
      </c>
      <c r="E29" t="s">
        <v>37</v>
      </c>
      <c r="F29">
        <v>3</v>
      </c>
      <c r="G29" t="s">
        <v>74</v>
      </c>
      <c r="H29" t="s">
        <v>72</v>
      </c>
      <c r="I29" t="s">
        <v>72</v>
      </c>
      <c r="J29">
        <v>769</v>
      </c>
      <c r="K29">
        <v>0</v>
      </c>
      <c r="L29">
        <v>4.5248868778280542</v>
      </c>
      <c r="M29">
        <f>(shortUnitDetails[[#This Row],[Hour4-Spk/sec]]-shortUnitDetails[[#This Row],[Hour1-Spk/sec]])/shortUnitDetails[[#This Row],[Hour1-Spk/sec]]</f>
        <v>-1</v>
      </c>
      <c r="N29">
        <v>0.15807494588744592</v>
      </c>
      <c r="O29">
        <v>3.6659877800407332</v>
      </c>
      <c r="P29">
        <v>0</v>
      </c>
      <c r="Q29">
        <v>6.9767441860465116</v>
      </c>
      <c r="R29">
        <v>0</v>
      </c>
      <c r="S29">
        <v>0</v>
      </c>
      <c r="T29">
        <v>0</v>
      </c>
      <c r="U29">
        <v>0</v>
      </c>
      <c r="V29">
        <v>1.2147008517730318</v>
      </c>
      <c r="W29">
        <v>6.4043400246305406</v>
      </c>
      <c r="X29">
        <v>0.15807494588744592</v>
      </c>
      <c r="Y29">
        <v>167</v>
      </c>
      <c r="Z29">
        <v>0</v>
      </c>
      <c r="AA29">
        <v>195</v>
      </c>
      <c r="AB29">
        <v>0</v>
      </c>
      <c r="AC29">
        <v>213</v>
      </c>
      <c r="AD29">
        <v>0</v>
      </c>
      <c r="AE29">
        <v>69</v>
      </c>
    </row>
    <row r="30" spans="1:31" s="178" customFormat="1" x14ac:dyDescent="0.3">
      <c r="A30">
        <v>3</v>
      </c>
      <c r="B30" t="s">
        <v>98</v>
      </c>
      <c r="C30" t="s">
        <v>9</v>
      </c>
      <c r="D30">
        <v>22</v>
      </c>
      <c r="E30" t="s">
        <v>37</v>
      </c>
      <c r="F30">
        <v>4</v>
      </c>
      <c r="G30" t="s">
        <v>100</v>
      </c>
      <c r="H30" t="s">
        <v>72</v>
      </c>
      <c r="I30" t="s">
        <v>82</v>
      </c>
      <c r="J30">
        <v>769</v>
      </c>
      <c r="K30">
        <v>0</v>
      </c>
      <c r="L30">
        <v>28.438083385189795</v>
      </c>
      <c r="M30">
        <f>(shortUnitDetails[[#This Row],[Hour4-Spk/sec]]-shortUnitDetails[[#This Row],[Hour1-Spk/sec]])/shortUnitDetails[[#This Row],[Hour1-Spk/sec]]</f>
        <v>-1</v>
      </c>
      <c r="N30">
        <v>0.3278888888888889</v>
      </c>
      <c r="O30">
        <v>31.669266770670827</v>
      </c>
      <c r="P30">
        <v>0</v>
      </c>
      <c r="Q30">
        <v>15.692307692307692</v>
      </c>
      <c r="R30">
        <v>0</v>
      </c>
      <c r="S30">
        <v>0</v>
      </c>
      <c r="T30">
        <v>0</v>
      </c>
      <c r="U30">
        <v>0</v>
      </c>
      <c r="V30">
        <v>1.9939772247883611</v>
      </c>
      <c r="W30">
        <v>2.9436613378684813</v>
      </c>
      <c r="X30">
        <v>0.3278888888888889</v>
      </c>
      <c r="Y30">
        <v>167</v>
      </c>
      <c r="Z30">
        <v>0</v>
      </c>
      <c r="AA30">
        <v>195</v>
      </c>
      <c r="AB30">
        <v>0</v>
      </c>
      <c r="AC30">
        <v>213</v>
      </c>
      <c r="AD30">
        <v>0</v>
      </c>
      <c r="AE30">
        <v>69</v>
      </c>
    </row>
    <row r="31" spans="1:31" s="178" customFormat="1" x14ac:dyDescent="0.3">
      <c r="A31">
        <v>3</v>
      </c>
      <c r="B31" t="s">
        <v>98</v>
      </c>
      <c r="C31" t="s">
        <v>9</v>
      </c>
      <c r="D31">
        <v>22</v>
      </c>
      <c r="E31" t="s">
        <v>37</v>
      </c>
      <c r="F31">
        <v>5</v>
      </c>
      <c r="G31" t="s">
        <v>101</v>
      </c>
      <c r="H31" t="s">
        <v>72</v>
      </c>
      <c r="I31" t="s">
        <v>72</v>
      </c>
      <c r="J31">
        <v>769</v>
      </c>
      <c r="K31">
        <v>2.6658808849154783</v>
      </c>
      <c r="L31">
        <v>38.985074626865675</v>
      </c>
      <c r="M31">
        <f>(shortUnitDetails[[#This Row],[Hour4-Spk/sec]]-shortUnitDetails[[#This Row],[Hour1-Spk/sec]])/shortUnitDetails[[#This Row],[Hour1-Spk/sec]]</f>
        <v>-0.22131147540983589</v>
      </c>
      <c r="N31">
        <v>3.0499999999999994</v>
      </c>
      <c r="O31">
        <v>39.754020813623463</v>
      </c>
      <c r="P31">
        <v>2.5835034938428993</v>
      </c>
      <c r="Q31">
        <v>38.015154315283681</v>
      </c>
      <c r="R31">
        <v>2.6550200458190143</v>
      </c>
      <c r="S31">
        <v>39.95528909663652</v>
      </c>
      <c r="T31">
        <v>2.375</v>
      </c>
      <c r="U31">
        <v>39.196980815599119</v>
      </c>
      <c r="V31">
        <v>1.4569294782607514</v>
      </c>
      <c r="W31">
        <v>0.35363455712121644</v>
      </c>
      <c r="X31">
        <v>3.0499999999999994</v>
      </c>
      <c r="Y31">
        <v>167</v>
      </c>
      <c r="Z31">
        <v>2.5835034938428993</v>
      </c>
      <c r="AA31">
        <v>195</v>
      </c>
      <c r="AB31">
        <v>2.6550200458190143</v>
      </c>
      <c r="AC31">
        <v>213</v>
      </c>
      <c r="AD31">
        <v>2.375</v>
      </c>
      <c r="AE31">
        <v>69</v>
      </c>
    </row>
    <row r="32" spans="1:31" s="178" customFormat="1" x14ac:dyDescent="0.3">
      <c r="A32">
        <v>3</v>
      </c>
      <c r="B32" t="s">
        <v>98</v>
      </c>
      <c r="C32" t="s">
        <v>9</v>
      </c>
      <c r="D32">
        <v>22</v>
      </c>
      <c r="E32" t="s">
        <v>37</v>
      </c>
      <c r="F32">
        <v>6</v>
      </c>
      <c r="G32" t="s">
        <v>77</v>
      </c>
      <c r="H32" t="s">
        <v>72</v>
      </c>
      <c r="I32" t="s">
        <v>72</v>
      </c>
      <c r="J32">
        <v>769</v>
      </c>
      <c r="K32">
        <v>0.30114022856517936</v>
      </c>
      <c r="L32">
        <v>8.0043462513582035</v>
      </c>
      <c r="M32">
        <f>(shortUnitDetails[[#This Row],[Hour4-Spk/sec]]-shortUnitDetails[[#This Row],[Hour1-Spk/sec]])/shortUnitDetails[[#This Row],[Hour1-Spk/sec]]</f>
        <v>-0.6954954954954955</v>
      </c>
      <c r="N32">
        <v>0.46249999999999997</v>
      </c>
      <c r="O32">
        <v>8.6810228802153429</v>
      </c>
      <c r="P32">
        <v>0.38039424759405077</v>
      </c>
      <c r="Q32">
        <v>6.2571756601607351</v>
      </c>
      <c r="R32">
        <v>0.22083333333333333</v>
      </c>
      <c r="S32">
        <v>7.8297872340425529</v>
      </c>
      <c r="T32">
        <v>0.14083333333333334</v>
      </c>
      <c r="U32">
        <v>8.5517241379310338</v>
      </c>
      <c r="V32">
        <v>1.5265044346529857</v>
      </c>
      <c r="W32">
        <v>2.9428113154761903</v>
      </c>
      <c r="X32">
        <v>0.46249999999999997</v>
      </c>
      <c r="Y32">
        <v>167</v>
      </c>
      <c r="Z32">
        <v>0.38039424759405077</v>
      </c>
      <c r="AA32">
        <v>195</v>
      </c>
      <c r="AB32">
        <v>0.22083333333333333</v>
      </c>
      <c r="AC32">
        <v>213</v>
      </c>
      <c r="AD32">
        <v>0.14083333333333334</v>
      </c>
      <c r="AE32">
        <v>69</v>
      </c>
    </row>
    <row r="33" spans="1:31" s="178" customFormat="1" x14ac:dyDescent="0.3">
      <c r="A33">
        <v>3</v>
      </c>
      <c r="B33" t="s">
        <v>98</v>
      </c>
      <c r="C33" t="s">
        <v>9</v>
      </c>
      <c r="D33">
        <v>22</v>
      </c>
      <c r="E33" t="s">
        <v>37</v>
      </c>
      <c r="F33">
        <v>8</v>
      </c>
      <c r="G33" t="s">
        <v>80</v>
      </c>
      <c r="H33" t="s">
        <v>72</v>
      </c>
      <c r="I33" t="s">
        <v>72</v>
      </c>
      <c r="J33">
        <v>769</v>
      </c>
      <c r="K33">
        <v>1.0272836538461538</v>
      </c>
      <c r="L33">
        <v>11.313492708841547</v>
      </c>
      <c r="M33">
        <f>(shortUnitDetails[[#This Row],[Hour4-Spk/sec]]-shortUnitDetails[[#This Row],[Hour1-Spk/sec]])/shortUnitDetails[[#This Row],[Hour1-Spk/sec]]</f>
        <v>-0.40358098374151047</v>
      </c>
      <c r="N33">
        <v>1.349722222222222</v>
      </c>
      <c r="O33">
        <v>13.550189582917582</v>
      </c>
      <c r="P33">
        <v>1.0694444444444444</v>
      </c>
      <c r="Q33">
        <v>13.074204946996467</v>
      </c>
      <c r="R33">
        <v>0.88496794871794882</v>
      </c>
      <c r="S33">
        <v>9.8907103825136602</v>
      </c>
      <c r="T33">
        <v>0.80500000000000005</v>
      </c>
      <c r="U33">
        <v>9.1467356173238521</v>
      </c>
      <c r="V33">
        <v>1.039976660384474</v>
      </c>
      <c r="W33">
        <v>0.92127723769454162</v>
      </c>
      <c r="X33">
        <v>1.349722222222222</v>
      </c>
      <c r="Y33">
        <v>167</v>
      </c>
      <c r="Z33">
        <v>1.0694444444444444</v>
      </c>
      <c r="AA33">
        <v>195</v>
      </c>
      <c r="AB33">
        <v>0.88496794871794882</v>
      </c>
      <c r="AC33">
        <v>213</v>
      </c>
      <c r="AD33">
        <v>0.80500000000000005</v>
      </c>
      <c r="AE33">
        <v>69</v>
      </c>
    </row>
    <row r="34" spans="1:31" s="178" customFormat="1" x14ac:dyDescent="0.3">
      <c r="A34">
        <v>3</v>
      </c>
      <c r="B34" t="s">
        <v>98</v>
      </c>
      <c r="C34" t="s">
        <v>9</v>
      </c>
      <c r="D34">
        <v>22</v>
      </c>
      <c r="E34" t="s">
        <v>37</v>
      </c>
      <c r="F34">
        <v>9</v>
      </c>
      <c r="G34" t="s">
        <v>103</v>
      </c>
      <c r="H34" t="s">
        <v>10</v>
      </c>
      <c r="I34" t="s">
        <v>72</v>
      </c>
      <c r="J34">
        <v>769</v>
      </c>
      <c r="K34">
        <v>12.831875</v>
      </c>
      <c r="L34">
        <v>85.883155783129212</v>
      </c>
      <c r="M34">
        <f>(shortUnitDetails[[#This Row],[Hour4-Spk/sec]]-shortUnitDetails[[#This Row],[Hour1-Spk/sec]])/shortUnitDetails[[#This Row],[Hour1-Spk/sec]]</f>
        <v>-0.11234349208905349</v>
      </c>
      <c r="N34">
        <v>13.799444444444445</v>
      </c>
      <c r="O34">
        <v>86.224999999999994</v>
      </c>
      <c r="P34">
        <v>12.75611111111111</v>
      </c>
      <c r="Q34">
        <v>87.333265451583344</v>
      </c>
      <c r="R34">
        <v>12.522777777777778</v>
      </c>
      <c r="S34">
        <v>85.696797026287086</v>
      </c>
      <c r="T34">
        <v>12.249166666666667</v>
      </c>
      <c r="U34">
        <v>86.516454458591653</v>
      </c>
      <c r="V34">
        <v>1.1885325704947891</v>
      </c>
      <c r="W34">
        <v>7.7131966635704527E-2</v>
      </c>
      <c r="X34">
        <v>13.799444444444445</v>
      </c>
      <c r="Y34">
        <v>167</v>
      </c>
      <c r="Z34">
        <v>12.75611111111111</v>
      </c>
      <c r="AA34">
        <v>195</v>
      </c>
      <c r="AB34">
        <v>12.522777777777778</v>
      </c>
      <c r="AC34">
        <v>213</v>
      </c>
      <c r="AD34">
        <v>12.249166666666667</v>
      </c>
      <c r="AE34">
        <v>69</v>
      </c>
    </row>
    <row r="35" spans="1:31" s="178" customFormat="1" x14ac:dyDescent="0.3">
      <c r="A35">
        <v>3</v>
      </c>
      <c r="B35" t="s">
        <v>98</v>
      </c>
      <c r="C35" t="s">
        <v>9</v>
      </c>
      <c r="D35">
        <v>22</v>
      </c>
      <c r="E35" t="s">
        <v>37</v>
      </c>
      <c r="F35">
        <v>10</v>
      </c>
      <c r="G35" t="s">
        <v>85</v>
      </c>
      <c r="H35" t="s">
        <v>72</v>
      </c>
      <c r="I35" t="s">
        <v>72</v>
      </c>
      <c r="J35">
        <v>769</v>
      </c>
      <c r="K35">
        <v>0</v>
      </c>
      <c r="L35">
        <v>34.450197989643613</v>
      </c>
      <c r="M35">
        <f>(shortUnitDetails[[#This Row],[Hour4-Spk/sec]]-shortUnitDetails[[#This Row],[Hour1-Spk/sec]])/shortUnitDetails[[#This Row],[Hour1-Spk/sec]]</f>
        <v>-1</v>
      </c>
      <c r="N35">
        <v>0.56166666666666665</v>
      </c>
      <c r="O35">
        <v>36.671239140374944</v>
      </c>
      <c r="P35">
        <v>0</v>
      </c>
      <c r="Q35">
        <v>30.018248175182482</v>
      </c>
      <c r="R35">
        <v>0</v>
      </c>
      <c r="S35">
        <v>0</v>
      </c>
      <c r="T35">
        <v>0</v>
      </c>
      <c r="U35">
        <v>0</v>
      </c>
      <c r="V35">
        <v>1.5660787783241641</v>
      </c>
      <c r="W35">
        <v>1.6867878669275931</v>
      </c>
      <c r="X35">
        <v>0.56166666666666665</v>
      </c>
      <c r="Y35">
        <v>167</v>
      </c>
      <c r="Z35">
        <v>0</v>
      </c>
      <c r="AA35">
        <v>195</v>
      </c>
      <c r="AB35">
        <v>0</v>
      </c>
      <c r="AC35">
        <v>213</v>
      </c>
      <c r="AD35">
        <v>0</v>
      </c>
      <c r="AE35">
        <v>69</v>
      </c>
    </row>
    <row r="36" spans="1:31" s="178" customFormat="1" x14ac:dyDescent="0.3">
      <c r="A36">
        <v>3</v>
      </c>
      <c r="B36" t="s">
        <v>98</v>
      </c>
      <c r="C36" t="s">
        <v>9</v>
      </c>
      <c r="D36">
        <v>22</v>
      </c>
      <c r="E36" t="s">
        <v>37</v>
      </c>
      <c r="F36">
        <v>12</v>
      </c>
      <c r="G36" t="s">
        <v>105</v>
      </c>
      <c r="H36" t="s">
        <v>72</v>
      </c>
      <c r="I36" t="s">
        <v>72</v>
      </c>
      <c r="J36">
        <v>769</v>
      </c>
      <c r="K36">
        <v>0.12902155887230515</v>
      </c>
      <c r="L36">
        <v>9.0322580645161281</v>
      </c>
      <c r="M36">
        <f>(shortUnitDetails[[#This Row],[Hour4-Spk/sec]]-shortUnitDetails[[#This Row],[Hour1-Spk/sec]])/shortUnitDetails[[#This Row],[Hour1-Spk/sec]]</f>
        <v>-0.47755102040816322</v>
      </c>
      <c r="N36">
        <v>0.20416666666666664</v>
      </c>
      <c r="O36">
        <v>14.338919925512103</v>
      </c>
      <c r="P36">
        <v>0.10997512437810947</v>
      </c>
      <c r="Q36">
        <v>12.095400340715502</v>
      </c>
      <c r="R36">
        <v>9.5277777777777795E-2</v>
      </c>
      <c r="S36">
        <v>5.078125</v>
      </c>
      <c r="T36">
        <v>0.10666666666666666</v>
      </c>
      <c r="U36">
        <v>2.9498525073746311</v>
      </c>
      <c r="V36">
        <v>1.6939993429262605</v>
      </c>
      <c r="W36">
        <v>7.1445392630057807</v>
      </c>
      <c r="X36">
        <v>0.20416666666666664</v>
      </c>
      <c r="Y36">
        <v>167</v>
      </c>
      <c r="Z36">
        <v>0.10997512437810947</v>
      </c>
      <c r="AA36">
        <v>195</v>
      </c>
      <c r="AB36">
        <v>9.5277777777777795E-2</v>
      </c>
      <c r="AC36">
        <v>213</v>
      </c>
      <c r="AD36">
        <v>0.10666666666666666</v>
      </c>
      <c r="AE36">
        <v>69</v>
      </c>
    </row>
    <row r="37" spans="1:31" s="178" customFormat="1" x14ac:dyDescent="0.3">
      <c r="A37">
        <v>3</v>
      </c>
      <c r="B37" t="s">
        <v>98</v>
      </c>
      <c r="C37" t="s">
        <v>9</v>
      </c>
      <c r="D37">
        <v>22</v>
      </c>
      <c r="E37" t="s">
        <v>37</v>
      </c>
      <c r="F37">
        <v>14</v>
      </c>
      <c r="G37" t="s">
        <v>108</v>
      </c>
      <c r="H37" t="s">
        <v>72</v>
      </c>
      <c r="I37" t="s">
        <v>76</v>
      </c>
      <c r="J37">
        <v>769</v>
      </c>
      <c r="K37">
        <v>0</v>
      </c>
      <c r="L37">
        <v>6.7961165048543686</v>
      </c>
      <c r="M37">
        <f>(shortUnitDetails[[#This Row],[Hour4-Spk/sec]]-shortUnitDetails[[#This Row],[Hour1-Spk/sec]])/shortUnitDetails[[#This Row],[Hour1-Spk/sec]]</f>
        <v>-1</v>
      </c>
      <c r="N37">
        <v>0.23947916666666669</v>
      </c>
      <c r="O37">
        <v>5.4838709677419359</v>
      </c>
      <c r="P37">
        <v>9.5000000000000001E-2</v>
      </c>
      <c r="Q37">
        <v>8.7804878048780477</v>
      </c>
      <c r="R37">
        <v>0</v>
      </c>
      <c r="S37">
        <v>0</v>
      </c>
      <c r="T37">
        <v>0</v>
      </c>
      <c r="U37">
        <v>0</v>
      </c>
      <c r="V37">
        <v>1.0915000388160316</v>
      </c>
      <c r="W37">
        <v>4.0393347963142583</v>
      </c>
      <c r="X37">
        <v>0.23947916666666669</v>
      </c>
      <c r="Y37">
        <v>167</v>
      </c>
      <c r="Z37">
        <v>9.5000000000000001E-2</v>
      </c>
      <c r="AA37">
        <v>195</v>
      </c>
      <c r="AB37">
        <v>0</v>
      </c>
      <c r="AC37">
        <v>213</v>
      </c>
      <c r="AD37">
        <v>0</v>
      </c>
      <c r="AE37">
        <v>69</v>
      </c>
    </row>
    <row r="38" spans="1:31" s="178" customFormat="1" x14ac:dyDescent="0.3">
      <c r="A38" s="88">
        <v>3</v>
      </c>
      <c r="B38" t="s">
        <v>98</v>
      </c>
      <c r="C38" t="s">
        <v>9</v>
      </c>
      <c r="D38">
        <v>22</v>
      </c>
      <c r="E38" t="s">
        <v>37</v>
      </c>
      <c r="F38">
        <v>1</v>
      </c>
      <c r="G38" t="s">
        <v>111</v>
      </c>
      <c r="H38" t="s">
        <v>11</v>
      </c>
      <c r="I38" t="s">
        <v>10</v>
      </c>
      <c r="J38">
        <v>769</v>
      </c>
      <c r="K38">
        <v>27.939721388622139</v>
      </c>
      <c r="L38">
        <v>98.618847546484275</v>
      </c>
      <c r="M38">
        <f>(shortUnitDetails[[#This Row],[Hour4-Spk/sec]]-shortUnitDetails[[#This Row],[Hour1-Spk/sec]])/shortUnitDetails[[#This Row],[Hour1-Spk/sec]]</f>
        <v>-0.17742357311341056</v>
      </c>
      <c r="N38">
        <v>30.814892498932995</v>
      </c>
      <c r="O38">
        <v>99.12117471488844</v>
      </c>
      <c r="P38">
        <v>29.008611111111112</v>
      </c>
      <c r="Q38">
        <v>98.918791441036944</v>
      </c>
      <c r="R38">
        <v>26.587777777777777</v>
      </c>
      <c r="S38">
        <v>98.719931522172615</v>
      </c>
      <c r="T38">
        <v>25.34760416666667</v>
      </c>
      <c r="U38">
        <v>98.248991266708003</v>
      </c>
      <c r="V38">
        <v>1.0376470448238626</v>
      </c>
      <c r="W38">
        <v>3.5139246248352803E-2</v>
      </c>
      <c r="X38">
        <v>30.814892498932995</v>
      </c>
      <c r="Y38">
        <v>167</v>
      </c>
      <c r="Z38">
        <v>29.008611111111112</v>
      </c>
      <c r="AA38">
        <v>195</v>
      </c>
      <c r="AB38">
        <v>26.587777777777777</v>
      </c>
      <c r="AC38">
        <v>213</v>
      </c>
      <c r="AD38">
        <v>25.34760416666667</v>
      </c>
      <c r="AE38">
        <v>69</v>
      </c>
    </row>
    <row r="39" spans="1:31" s="178" customFormat="1" x14ac:dyDescent="0.3">
      <c r="A39" s="88">
        <v>3</v>
      </c>
      <c r="B39" t="s">
        <v>98</v>
      </c>
      <c r="C39" t="s">
        <v>9</v>
      </c>
      <c r="D39">
        <v>22</v>
      </c>
      <c r="E39" t="s">
        <v>37</v>
      </c>
      <c r="F39">
        <v>7</v>
      </c>
      <c r="G39" t="s">
        <v>75</v>
      </c>
      <c r="H39" t="s">
        <v>11</v>
      </c>
      <c r="I39" t="s">
        <v>76</v>
      </c>
      <c r="J39">
        <v>769</v>
      </c>
      <c r="K39">
        <v>0.60791666666666666</v>
      </c>
      <c r="L39">
        <v>5.4099746407438714</v>
      </c>
      <c r="M39">
        <f>(shortUnitDetails[[#This Row],[Hour4-Spk/sec]]-shortUnitDetails[[#This Row],[Hour1-Spk/sec]])/shortUnitDetails[[#This Row],[Hour1-Spk/sec]]</f>
        <v>0.5334645669291338</v>
      </c>
      <c r="N39">
        <v>0.42333333333333334</v>
      </c>
      <c r="O39">
        <v>3.0917874396135265</v>
      </c>
      <c r="P39">
        <v>0.67388888888888898</v>
      </c>
      <c r="Q39">
        <v>6.9001029866117403</v>
      </c>
      <c r="R39">
        <v>0.68527777777777787</v>
      </c>
      <c r="S39">
        <v>5.8532563891178899</v>
      </c>
      <c r="T39">
        <v>0.64916666666666667</v>
      </c>
      <c r="U39">
        <v>6.0455486542443069</v>
      </c>
      <c r="V39">
        <v>1.1284464194838693</v>
      </c>
      <c r="W39">
        <v>1.6841645751055427</v>
      </c>
      <c r="X39">
        <v>0.42333333333333334</v>
      </c>
      <c r="Y39">
        <v>167</v>
      </c>
      <c r="Z39">
        <v>0.67388888888888898</v>
      </c>
      <c r="AA39">
        <v>195</v>
      </c>
      <c r="AB39">
        <v>0.68527777777777787</v>
      </c>
      <c r="AC39">
        <v>213</v>
      </c>
      <c r="AD39">
        <v>0.64916666666666667</v>
      </c>
      <c r="AE39">
        <v>69</v>
      </c>
    </row>
    <row r="40" spans="1:31" s="178" customFormat="1" x14ac:dyDescent="0.3">
      <c r="A40" s="88">
        <v>3</v>
      </c>
      <c r="B40" t="s">
        <v>98</v>
      </c>
      <c r="C40" t="s">
        <v>9</v>
      </c>
      <c r="D40">
        <v>22</v>
      </c>
      <c r="E40" t="s">
        <v>37</v>
      </c>
      <c r="F40">
        <v>11</v>
      </c>
      <c r="G40" t="s">
        <v>87</v>
      </c>
      <c r="H40" t="s">
        <v>11</v>
      </c>
      <c r="I40" t="s">
        <v>72</v>
      </c>
      <c r="J40">
        <v>769</v>
      </c>
      <c r="K40">
        <v>0.51555555555555566</v>
      </c>
      <c r="L40">
        <v>7.2619993191875638</v>
      </c>
      <c r="M40">
        <f>(shortUnitDetails[[#This Row],[Hour4-Spk/sec]]-shortUnitDetails[[#This Row],[Hour1-Spk/sec]])/shortUnitDetails[[#This Row],[Hour1-Spk/sec]]</f>
        <v>-0.32775011317338176</v>
      </c>
      <c r="N40">
        <v>0.61361111111111122</v>
      </c>
      <c r="O40">
        <v>8.056640625</v>
      </c>
      <c r="P40">
        <v>0.52722222222222237</v>
      </c>
      <c r="Q40">
        <v>7.3372206025267257</v>
      </c>
      <c r="R40">
        <v>0.50888888888888895</v>
      </c>
      <c r="S40">
        <v>7.9016221873364723</v>
      </c>
      <c r="T40">
        <v>0.41249999999999998</v>
      </c>
      <c r="U40">
        <v>6.1502069781194564</v>
      </c>
      <c r="V40">
        <v>1.0475491290561412</v>
      </c>
      <c r="W40">
        <v>1.8572081169318519</v>
      </c>
      <c r="X40">
        <v>0.61361111111111122</v>
      </c>
      <c r="Y40">
        <v>167</v>
      </c>
      <c r="Z40">
        <v>0.52722222222222237</v>
      </c>
      <c r="AA40">
        <v>195</v>
      </c>
      <c r="AB40">
        <v>0.50888888888888895</v>
      </c>
      <c r="AC40">
        <v>213</v>
      </c>
      <c r="AD40">
        <v>0.41249999999999998</v>
      </c>
      <c r="AE40">
        <v>69</v>
      </c>
    </row>
    <row r="41" spans="1:31" s="178" customFormat="1" x14ac:dyDescent="0.3">
      <c r="A41" s="88">
        <v>3</v>
      </c>
      <c r="B41" t="s">
        <v>98</v>
      </c>
      <c r="C41" t="s">
        <v>9</v>
      </c>
      <c r="D41">
        <v>22</v>
      </c>
      <c r="E41" t="s">
        <v>37</v>
      </c>
      <c r="F41">
        <v>13</v>
      </c>
      <c r="G41" t="s">
        <v>90</v>
      </c>
      <c r="H41" t="s">
        <v>11</v>
      </c>
      <c r="I41" t="s">
        <v>76</v>
      </c>
      <c r="J41">
        <v>769</v>
      </c>
      <c r="K41">
        <v>0.8775694444444444</v>
      </c>
      <c r="L41">
        <v>27.115077637498185</v>
      </c>
      <c r="M41" t="e">
        <f>(shortUnitDetails[[#This Row],[Hour4-Spk/sec]]-shortUnitDetails[[#This Row],[Hour1-Spk/sec]])/shortUnitDetails[[#This Row],[Hour1-Spk/sec]]</f>
        <v>#DIV/0!</v>
      </c>
      <c r="N41">
        <v>0</v>
      </c>
      <c r="O41">
        <v>0</v>
      </c>
      <c r="P41">
        <v>1.2527777777777778</v>
      </c>
      <c r="Q41">
        <v>37.312252964426875</v>
      </c>
      <c r="R41">
        <v>1.2925000000000002</v>
      </c>
      <c r="S41">
        <v>26.582278481012654</v>
      </c>
      <c r="T41">
        <v>0.96499999999999997</v>
      </c>
      <c r="U41">
        <v>25.024061597690089</v>
      </c>
      <c r="V41">
        <v>1.6641520279412121</v>
      </c>
      <c r="W41">
        <v>0.78425633550176976</v>
      </c>
      <c r="X41">
        <v>0</v>
      </c>
      <c r="Y41">
        <v>167</v>
      </c>
      <c r="Z41">
        <v>1.2527777777777778</v>
      </c>
      <c r="AA41">
        <v>195</v>
      </c>
      <c r="AB41">
        <v>1.2925000000000002</v>
      </c>
      <c r="AC41">
        <v>213</v>
      </c>
      <c r="AD41">
        <v>0.96499999999999997</v>
      </c>
      <c r="AE41">
        <v>69</v>
      </c>
    </row>
    <row r="42" spans="1:31" x14ac:dyDescent="0.3">
      <c r="A42" s="88">
        <v>3</v>
      </c>
      <c r="B42" t="s">
        <v>98</v>
      </c>
      <c r="C42" t="s">
        <v>9</v>
      </c>
      <c r="D42">
        <v>22</v>
      </c>
      <c r="E42" t="s">
        <v>37</v>
      </c>
      <c r="F42">
        <v>15</v>
      </c>
      <c r="G42" t="s">
        <v>116</v>
      </c>
      <c r="H42" t="s">
        <v>11</v>
      </c>
      <c r="I42" t="s">
        <v>72</v>
      </c>
      <c r="J42">
        <v>769</v>
      </c>
      <c r="K42">
        <v>1.3383771226945567</v>
      </c>
      <c r="L42">
        <v>17.827671427973023</v>
      </c>
      <c r="M42">
        <f>(shortUnitDetails[[#This Row],[Hour4-Spk/sec]]-shortUnitDetails[[#This Row],[Hour1-Spk/sec]])/shortUnitDetails[[#This Row],[Hour1-Spk/sec]]</f>
        <v>-0.49232872550508894</v>
      </c>
      <c r="N42">
        <v>1.8286111111111112</v>
      </c>
      <c r="O42">
        <v>20.920794850265885</v>
      </c>
      <c r="P42">
        <v>1.3638888888888887</v>
      </c>
      <c r="Q42">
        <v>20.218002812939524</v>
      </c>
      <c r="R42">
        <v>1.2326751574448942</v>
      </c>
      <c r="S42">
        <v>15.758468335787922</v>
      </c>
      <c r="T42">
        <v>0.92833333333333323</v>
      </c>
      <c r="U42">
        <v>14.792746113989638</v>
      </c>
      <c r="V42">
        <v>1.1528968883497432</v>
      </c>
      <c r="W42">
        <v>0.70868718492208982</v>
      </c>
      <c r="X42">
        <v>1.8286111111111112</v>
      </c>
      <c r="Y42">
        <v>167</v>
      </c>
      <c r="Z42">
        <v>1.3638888888888887</v>
      </c>
      <c r="AA42">
        <v>195</v>
      </c>
      <c r="AB42">
        <v>1.2326751574448942</v>
      </c>
      <c r="AC42">
        <v>213</v>
      </c>
      <c r="AD42">
        <v>0.92833333333333323</v>
      </c>
      <c r="AE42">
        <v>69</v>
      </c>
    </row>
    <row r="43" spans="1:31" x14ac:dyDescent="0.3">
      <c r="A43">
        <v>4</v>
      </c>
      <c r="B43" t="s">
        <v>110</v>
      </c>
      <c r="C43" t="s">
        <v>9</v>
      </c>
      <c r="D43">
        <v>21</v>
      </c>
      <c r="E43" t="s">
        <v>37</v>
      </c>
      <c r="F43">
        <v>1</v>
      </c>
      <c r="G43" t="s">
        <v>111</v>
      </c>
      <c r="H43" t="s">
        <v>10</v>
      </c>
      <c r="I43" t="s">
        <v>10</v>
      </c>
      <c r="J43">
        <v>344</v>
      </c>
      <c r="K43">
        <v>23.163923642539061</v>
      </c>
      <c r="L43">
        <v>97.124134849779352</v>
      </c>
      <c r="M43">
        <f>(shortUnitDetails[[#This Row],[Hour4-Spk/sec]]-shortUnitDetails[[#This Row],[Hour1-Spk/sec]])/shortUnitDetails[[#This Row],[Hour1-Spk/sec]]</f>
        <v>6.3785282890572462E-2</v>
      </c>
      <c r="N43">
        <v>22.696666666666669</v>
      </c>
      <c r="O43">
        <v>96.644008316253561</v>
      </c>
      <c r="P43">
        <v>22.489444444444445</v>
      </c>
      <c r="Q43">
        <v>96.582226021187864</v>
      </c>
      <c r="R43">
        <v>23.325203488372097</v>
      </c>
      <c r="S43">
        <v>97.427421850820181</v>
      </c>
      <c r="T43">
        <v>24.144379970673029</v>
      </c>
      <c r="U43">
        <v>97.780114634371813</v>
      </c>
      <c r="V43">
        <v>26.293640317290123</v>
      </c>
      <c r="W43">
        <v>4.6004253712635799E-2</v>
      </c>
      <c r="X43">
        <v>22.696666666666669</v>
      </c>
      <c r="Y43">
        <v>2</v>
      </c>
      <c r="Z43">
        <v>22.489444444444445</v>
      </c>
      <c r="AA43">
        <v>0</v>
      </c>
      <c r="AB43">
        <v>23.325203488372097</v>
      </c>
      <c r="AC43">
        <v>59</v>
      </c>
      <c r="AD43">
        <v>24.144379970673029</v>
      </c>
      <c r="AE43">
        <v>89</v>
      </c>
    </row>
    <row r="44" spans="1:31" x14ac:dyDescent="0.3">
      <c r="A44">
        <v>4</v>
      </c>
      <c r="B44" t="s">
        <v>110</v>
      </c>
      <c r="C44" t="s">
        <v>9</v>
      </c>
      <c r="D44">
        <v>21</v>
      </c>
      <c r="E44" t="s">
        <v>37</v>
      </c>
      <c r="F44">
        <v>2</v>
      </c>
      <c r="G44" t="s">
        <v>99</v>
      </c>
      <c r="H44" t="s">
        <v>10</v>
      </c>
      <c r="I44" t="s">
        <v>10</v>
      </c>
      <c r="J44">
        <v>344</v>
      </c>
      <c r="K44">
        <v>8.7839236111111099</v>
      </c>
      <c r="L44">
        <v>80.141000068780528</v>
      </c>
      <c r="M44">
        <f>(shortUnitDetails[[#This Row],[Hour4-Spk/sec]]-shortUnitDetails[[#This Row],[Hour1-Spk/sec]])/shortUnitDetails[[#This Row],[Hour1-Spk/sec]]</f>
        <v>0.66656080034935861</v>
      </c>
      <c r="N44">
        <v>6.9969444444444449</v>
      </c>
      <c r="O44">
        <v>78.811852704257774</v>
      </c>
      <c r="P44">
        <v>6.4241666666666655</v>
      </c>
      <c r="Q44">
        <v>69.067509595845564</v>
      </c>
      <c r="R44">
        <v>10.053750000000003</v>
      </c>
      <c r="S44">
        <v>79.498543750791441</v>
      </c>
      <c r="T44">
        <v>11.660833333333333</v>
      </c>
      <c r="U44">
        <v>82.206645898234683</v>
      </c>
      <c r="V44">
        <v>15.85084371026471</v>
      </c>
      <c r="W44">
        <v>0.12843689297670144</v>
      </c>
      <c r="X44">
        <v>6.9969444444444449</v>
      </c>
      <c r="Y44">
        <v>2</v>
      </c>
      <c r="Z44">
        <v>6.4241666666666655</v>
      </c>
      <c r="AA44">
        <v>0</v>
      </c>
      <c r="AB44">
        <v>10.053750000000003</v>
      </c>
      <c r="AC44">
        <v>59</v>
      </c>
      <c r="AD44">
        <v>11.660833333333333</v>
      </c>
      <c r="AE44">
        <v>89</v>
      </c>
    </row>
    <row r="45" spans="1:31" x14ac:dyDescent="0.3">
      <c r="A45">
        <v>4</v>
      </c>
      <c r="B45" t="s">
        <v>110</v>
      </c>
      <c r="C45" t="s">
        <v>9</v>
      </c>
      <c r="D45">
        <v>21</v>
      </c>
      <c r="E45" t="s">
        <v>37</v>
      </c>
      <c r="F45">
        <v>4</v>
      </c>
      <c r="G45" t="s">
        <v>101</v>
      </c>
      <c r="H45" t="s">
        <v>72</v>
      </c>
      <c r="I45" t="s">
        <v>72</v>
      </c>
      <c r="J45">
        <v>344</v>
      </c>
      <c r="K45">
        <v>1.839375</v>
      </c>
      <c r="L45">
        <v>27.683361600498422</v>
      </c>
      <c r="M45">
        <f>(shortUnitDetails[[#This Row],[Hour4-Spk/sec]]-shortUnitDetails[[#This Row],[Hour1-Spk/sec]])/shortUnitDetails[[#This Row],[Hour1-Spk/sec]]</f>
        <v>0.15772462831286357</v>
      </c>
      <c r="N45">
        <v>1.7188888888888891</v>
      </c>
      <c r="O45">
        <v>27.406082289803219</v>
      </c>
      <c r="P45">
        <v>1.5525</v>
      </c>
      <c r="Q45">
        <v>21.703056768558952</v>
      </c>
      <c r="R45">
        <v>2.096111111111111</v>
      </c>
      <c r="S45">
        <v>29.890363531448354</v>
      </c>
      <c r="T45">
        <v>1.9900000000000002</v>
      </c>
      <c r="U45">
        <v>30.094447624499143</v>
      </c>
      <c r="V45">
        <v>7.451409504321143</v>
      </c>
      <c r="W45">
        <v>0.59165121484617778</v>
      </c>
      <c r="X45">
        <v>1.7188888888888891</v>
      </c>
      <c r="Y45">
        <v>2</v>
      </c>
      <c r="Z45">
        <v>1.5525</v>
      </c>
      <c r="AA45">
        <v>0</v>
      </c>
      <c r="AB45">
        <v>2.096111111111111</v>
      </c>
      <c r="AC45">
        <v>59</v>
      </c>
      <c r="AD45">
        <v>1.9900000000000002</v>
      </c>
      <c r="AE45">
        <v>89</v>
      </c>
    </row>
    <row r="46" spans="1:31" x14ac:dyDescent="0.3">
      <c r="A46">
        <v>4</v>
      </c>
      <c r="B46" t="s">
        <v>110</v>
      </c>
      <c r="C46" t="s">
        <v>9</v>
      </c>
      <c r="D46">
        <v>21</v>
      </c>
      <c r="E46" t="s">
        <v>37</v>
      </c>
      <c r="F46">
        <v>5</v>
      </c>
      <c r="G46" t="s">
        <v>77</v>
      </c>
      <c r="H46" t="s">
        <v>72</v>
      </c>
      <c r="I46" t="s">
        <v>72</v>
      </c>
      <c r="J46">
        <v>344</v>
      </c>
      <c r="K46">
        <v>0.22329039308685553</v>
      </c>
      <c r="L46">
        <v>23.132604343138766</v>
      </c>
      <c r="M46">
        <f>(shortUnitDetails[[#This Row],[Hour4-Spk/sec]]-shortUnitDetails[[#This Row],[Hour1-Spk/sec]])/shortUnitDetails[[#This Row],[Hour1-Spk/sec]]</f>
        <v>-0.47311202141466585</v>
      </c>
      <c r="N46">
        <v>0.25555555555555559</v>
      </c>
      <c r="O46">
        <v>3.3986928104575163</v>
      </c>
      <c r="P46">
        <v>0.20671626984126981</v>
      </c>
      <c r="Q46">
        <v>3.0560271646859083</v>
      </c>
      <c r="R46">
        <v>0.2962405968676779</v>
      </c>
      <c r="S46">
        <v>40.883534136546182</v>
      </c>
      <c r="T46">
        <v>0.13464915008291875</v>
      </c>
      <c r="U46">
        <v>4.8913043478260869</v>
      </c>
      <c r="V46">
        <v>3.8933008003117782</v>
      </c>
      <c r="W46">
        <v>2.9603612925170069</v>
      </c>
      <c r="X46">
        <v>0.25555555555555559</v>
      </c>
      <c r="Y46">
        <v>2</v>
      </c>
      <c r="Z46">
        <v>0.20671626984126981</v>
      </c>
      <c r="AA46">
        <v>0</v>
      </c>
      <c r="AB46">
        <v>0.2962405968676779</v>
      </c>
      <c r="AC46">
        <v>59</v>
      </c>
      <c r="AD46">
        <v>0.13464915008291875</v>
      </c>
      <c r="AE46">
        <v>89</v>
      </c>
    </row>
    <row r="47" spans="1:31" x14ac:dyDescent="0.3">
      <c r="A47">
        <v>4</v>
      </c>
      <c r="B47" t="s">
        <v>110</v>
      </c>
      <c r="C47" t="s">
        <v>9</v>
      </c>
      <c r="D47">
        <v>21</v>
      </c>
      <c r="E47" t="s">
        <v>37</v>
      </c>
      <c r="F47">
        <v>7</v>
      </c>
      <c r="G47" t="s">
        <v>80</v>
      </c>
      <c r="H47" t="s">
        <v>72</v>
      </c>
      <c r="I47" t="s">
        <v>72</v>
      </c>
      <c r="J47">
        <v>344</v>
      </c>
      <c r="K47">
        <v>2.7965277777777779</v>
      </c>
      <c r="L47">
        <v>32.915944825771362</v>
      </c>
      <c r="M47">
        <f>(shortUnitDetails[[#This Row],[Hour4-Spk/sec]]-shortUnitDetails[[#This Row],[Hour1-Spk/sec]])/shortUnitDetails[[#This Row],[Hour1-Spk/sec]]</f>
        <v>3.3134591638736985</v>
      </c>
      <c r="N47">
        <v>0.78736111111111129</v>
      </c>
      <c r="O47">
        <v>15.012815818381545</v>
      </c>
      <c r="P47">
        <v>3.4122222222222223</v>
      </c>
      <c r="Q47">
        <v>31.748235566354278</v>
      </c>
      <c r="R47">
        <v>3.5902777777777781</v>
      </c>
      <c r="S47">
        <v>36.487336794085259</v>
      </c>
      <c r="T47">
        <v>3.3962500000000002</v>
      </c>
      <c r="U47">
        <v>35.022294284556146</v>
      </c>
      <c r="V47">
        <v>9.1271365181511559</v>
      </c>
      <c r="W47">
        <v>0.39065350813070687</v>
      </c>
      <c r="X47">
        <v>0.78736111111111129</v>
      </c>
      <c r="Y47">
        <v>2</v>
      </c>
      <c r="Z47">
        <v>3.4122222222222223</v>
      </c>
      <c r="AA47">
        <v>0</v>
      </c>
      <c r="AB47">
        <v>3.5902777777777781</v>
      </c>
      <c r="AC47">
        <v>59</v>
      </c>
      <c r="AD47">
        <v>3.3962500000000002</v>
      </c>
      <c r="AE47">
        <v>89</v>
      </c>
    </row>
    <row r="48" spans="1:31" x14ac:dyDescent="0.3">
      <c r="A48">
        <v>4</v>
      </c>
      <c r="B48" t="s">
        <v>110</v>
      </c>
      <c r="C48" t="s">
        <v>9</v>
      </c>
      <c r="D48">
        <v>21</v>
      </c>
      <c r="E48" t="s">
        <v>37</v>
      </c>
      <c r="F48">
        <v>8</v>
      </c>
      <c r="G48" t="s">
        <v>103</v>
      </c>
      <c r="H48" t="s">
        <v>10</v>
      </c>
      <c r="I48" t="s">
        <v>72</v>
      </c>
      <c r="J48">
        <v>344</v>
      </c>
      <c r="K48">
        <v>11.375069444444444</v>
      </c>
      <c r="L48">
        <v>82.581587920116903</v>
      </c>
      <c r="M48">
        <f>(shortUnitDetails[[#This Row],[Hour4-Spk/sec]]-shortUnitDetails[[#This Row],[Hour1-Spk/sec]])/shortUnitDetails[[#This Row],[Hour1-Spk/sec]]</f>
        <v>-0.15438868007959319</v>
      </c>
      <c r="N48">
        <v>12.56388888888889</v>
      </c>
      <c r="O48">
        <v>85.478722000897022</v>
      </c>
      <c r="P48">
        <v>11.359444444444444</v>
      </c>
      <c r="Q48">
        <v>83.511400487694516</v>
      </c>
      <c r="R48">
        <v>10.952777777777778</v>
      </c>
      <c r="S48">
        <v>83.211454083596337</v>
      </c>
      <c r="T48">
        <v>10.624166666666667</v>
      </c>
      <c r="U48">
        <v>81.606326519888611</v>
      </c>
      <c r="V48">
        <v>18.504005400255679</v>
      </c>
      <c r="W48">
        <v>9.31279063084655E-2</v>
      </c>
      <c r="X48">
        <v>12.56388888888889</v>
      </c>
      <c r="Y48">
        <v>2</v>
      </c>
      <c r="Z48">
        <v>11.359444444444444</v>
      </c>
      <c r="AA48">
        <v>0</v>
      </c>
      <c r="AB48">
        <v>10.952777777777778</v>
      </c>
      <c r="AC48">
        <v>59</v>
      </c>
      <c r="AD48">
        <v>10.624166666666667</v>
      </c>
      <c r="AE48">
        <v>89</v>
      </c>
    </row>
    <row r="49" spans="1:31" x14ac:dyDescent="0.3">
      <c r="A49">
        <v>4</v>
      </c>
      <c r="B49" t="s">
        <v>110</v>
      </c>
      <c r="C49" t="s">
        <v>9</v>
      </c>
      <c r="D49">
        <v>21</v>
      </c>
      <c r="E49" t="s">
        <v>37</v>
      </c>
      <c r="F49">
        <v>10</v>
      </c>
      <c r="G49" t="s">
        <v>105</v>
      </c>
      <c r="H49" t="s">
        <v>72</v>
      </c>
      <c r="I49" t="s">
        <v>72</v>
      </c>
      <c r="J49">
        <v>344</v>
      </c>
      <c r="K49">
        <v>0.1055389225432329</v>
      </c>
      <c r="L49">
        <v>5.6353003721424777</v>
      </c>
      <c r="M49">
        <f>(shortUnitDetails[[#This Row],[Hour4-Spk/sec]]-shortUnitDetails[[#This Row],[Hour1-Spk/sec]])/shortUnitDetails[[#This Row],[Hour1-Spk/sec]]</f>
        <v>-0.61559561128526652</v>
      </c>
      <c r="N49">
        <v>0.17722222222222225</v>
      </c>
      <c r="O49">
        <v>11.452991452991453</v>
      </c>
      <c r="P49">
        <v>9.0833333333333321E-2</v>
      </c>
      <c r="Q49">
        <v>4.3333333333333339</v>
      </c>
      <c r="R49">
        <v>8.5975134617375992E-2</v>
      </c>
      <c r="S49">
        <v>2.7100271002710028</v>
      </c>
      <c r="T49">
        <v>6.8125000000000005E-2</v>
      </c>
      <c r="U49">
        <v>1.9801980198019802</v>
      </c>
      <c r="V49">
        <v>2.464611080914866</v>
      </c>
      <c r="W49">
        <v>9.4868908566978192</v>
      </c>
      <c r="X49">
        <v>0.17722222222222225</v>
      </c>
      <c r="Y49">
        <v>2</v>
      </c>
      <c r="Z49">
        <v>9.0833333333333321E-2</v>
      </c>
      <c r="AA49">
        <v>0</v>
      </c>
      <c r="AB49">
        <v>8.5975134617375992E-2</v>
      </c>
      <c r="AC49">
        <v>59</v>
      </c>
      <c r="AD49">
        <v>6.8125000000000005E-2</v>
      </c>
      <c r="AE49">
        <v>89</v>
      </c>
    </row>
    <row r="50" spans="1:31" x14ac:dyDescent="0.3">
      <c r="A50">
        <v>4</v>
      </c>
      <c r="B50" t="s">
        <v>110</v>
      </c>
      <c r="C50" t="s">
        <v>9</v>
      </c>
      <c r="D50">
        <v>21</v>
      </c>
      <c r="E50" t="s">
        <v>37</v>
      </c>
      <c r="F50">
        <v>12</v>
      </c>
      <c r="G50" t="s">
        <v>116</v>
      </c>
      <c r="H50" t="s">
        <v>72</v>
      </c>
      <c r="I50" t="s">
        <v>72</v>
      </c>
      <c r="J50">
        <v>344</v>
      </c>
      <c r="K50">
        <v>1.6152494091011189</v>
      </c>
      <c r="L50">
        <v>21.151200122305458</v>
      </c>
      <c r="M50">
        <f>(shortUnitDetails[[#This Row],[Hour4-Spk/sec]]-shortUnitDetails[[#This Row],[Hour1-Spk/sec]])/shortUnitDetails[[#This Row],[Hour1-Spk/sec]]</f>
        <v>-0.40973231194701343</v>
      </c>
      <c r="N50">
        <v>2.0175000000000001</v>
      </c>
      <c r="O50">
        <v>23.636957231472415</v>
      </c>
      <c r="P50">
        <v>1.6130555555555555</v>
      </c>
      <c r="Q50">
        <v>20.50566695727986</v>
      </c>
      <c r="R50">
        <v>1.6395770202020199</v>
      </c>
      <c r="S50">
        <v>24.715821812596005</v>
      </c>
      <c r="T50">
        <v>1.1908650606469005</v>
      </c>
      <c r="U50">
        <v>17.608120035304502</v>
      </c>
      <c r="V50">
        <v>7.1503298887506208</v>
      </c>
      <c r="W50">
        <v>0.63925010387811632</v>
      </c>
      <c r="X50">
        <v>2.0175000000000001</v>
      </c>
      <c r="Y50">
        <v>2</v>
      </c>
      <c r="Z50">
        <v>1.6130555555555555</v>
      </c>
      <c r="AA50">
        <v>0</v>
      </c>
      <c r="AB50">
        <v>1.6395770202020199</v>
      </c>
      <c r="AC50">
        <v>59</v>
      </c>
      <c r="AD50">
        <v>1.1908650606469005</v>
      </c>
      <c r="AE50">
        <v>89</v>
      </c>
    </row>
    <row r="51" spans="1:31" x14ac:dyDescent="0.3">
      <c r="A51" s="88">
        <v>4</v>
      </c>
      <c r="B51" t="s">
        <v>110</v>
      </c>
      <c r="C51" t="s">
        <v>9</v>
      </c>
      <c r="D51">
        <v>21</v>
      </c>
      <c r="E51" t="s">
        <v>37</v>
      </c>
      <c r="F51">
        <v>3</v>
      </c>
      <c r="G51" t="s">
        <v>74</v>
      </c>
      <c r="H51" t="s">
        <v>11</v>
      </c>
      <c r="I51" t="s">
        <v>82</v>
      </c>
      <c r="J51">
        <v>344</v>
      </c>
      <c r="K51">
        <v>0.3324869791666667</v>
      </c>
      <c r="L51">
        <v>12.07511737089202</v>
      </c>
      <c r="M51">
        <f>(shortUnitDetails[[#This Row],[Hour4-Spk/sec]]-shortUnitDetails[[#This Row],[Hour1-Spk/sec]])/shortUnitDetails[[#This Row],[Hour1-Spk/sec]]</f>
        <v>-0.8083119736360308</v>
      </c>
      <c r="N51">
        <v>0.75861111111111112</v>
      </c>
      <c r="O51">
        <v>17.69876148621654</v>
      </c>
      <c r="P51">
        <v>0.28222222222222221</v>
      </c>
      <c r="Q51">
        <v>6.1696658097686372</v>
      </c>
      <c r="R51">
        <v>0.14369791666666668</v>
      </c>
      <c r="S51">
        <v>10.230547550432277</v>
      </c>
      <c r="T51">
        <v>0.14541666666666664</v>
      </c>
      <c r="U51">
        <v>7.5289575289575295</v>
      </c>
      <c r="V51">
        <v>3.5775835012255426</v>
      </c>
      <c r="W51">
        <v>3.0689982164449821</v>
      </c>
      <c r="X51">
        <v>0.75861111111111112</v>
      </c>
      <c r="Y51">
        <v>2</v>
      </c>
      <c r="Z51">
        <v>0.28222222222222221</v>
      </c>
      <c r="AA51">
        <v>0</v>
      </c>
      <c r="AB51">
        <v>0.14369791666666668</v>
      </c>
      <c r="AC51">
        <v>59</v>
      </c>
      <c r="AD51">
        <v>0.14541666666666664</v>
      </c>
      <c r="AE51">
        <v>89</v>
      </c>
    </row>
    <row r="52" spans="1:31" x14ac:dyDescent="0.3">
      <c r="A52" s="88">
        <v>4</v>
      </c>
      <c r="B52" t="s">
        <v>110</v>
      </c>
      <c r="C52" t="s">
        <v>9</v>
      </c>
      <c r="D52">
        <v>21</v>
      </c>
      <c r="E52" t="s">
        <v>37</v>
      </c>
      <c r="F52">
        <v>6</v>
      </c>
      <c r="G52" t="s">
        <v>75</v>
      </c>
      <c r="H52" t="s">
        <v>11</v>
      </c>
      <c r="I52" t="s">
        <v>76</v>
      </c>
      <c r="J52">
        <v>344</v>
      </c>
      <c r="K52">
        <v>1.0803439809425428</v>
      </c>
      <c r="L52">
        <v>35.908731503445154</v>
      </c>
      <c r="M52">
        <f>(shortUnitDetails[[#This Row],[Hour4-Spk/sec]]-shortUnitDetails[[#This Row],[Hour1-Spk/sec]])/shortUnitDetails[[#This Row],[Hour1-Spk/sec]]</f>
        <v>-0.60843132479821882</v>
      </c>
      <c r="N52">
        <v>1.9961111111111112</v>
      </c>
      <c r="O52">
        <v>54.945490584737364</v>
      </c>
      <c r="P52">
        <v>0.82301804541768053</v>
      </c>
      <c r="Q52">
        <v>33.535691856813898</v>
      </c>
      <c r="R52">
        <v>0.72063218390804595</v>
      </c>
      <c r="S52">
        <v>22.361427486712223</v>
      </c>
      <c r="T52">
        <v>0.78161458333333322</v>
      </c>
      <c r="U52">
        <v>24.869500372856077</v>
      </c>
      <c r="V52">
        <v>7.523681529296951</v>
      </c>
      <c r="W52">
        <v>0.8545128456990273</v>
      </c>
      <c r="X52">
        <v>1.9961111111111112</v>
      </c>
      <c r="Y52">
        <v>2</v>
      </c>
      <c r="Z52">
        <v>0.82301804541768053</v>
      </c>
      <c r="AA52">
        <v>0</v>
      </c>
      <c r="AB52">
        <v>0.72063218390804595</v>
      </c>
      <c r="AC52">
        <v>59</v>
      </c>
      <c r="AD52">
        <v>0.78161458333333322</v>
      </c>
      <c r="AE52">
        <v>89</v>
      </c>
    </row>
    <row r="53" spans="1:31" x14ac:dyDescent="0.3">
      <c r="A53" s="88">
        <v>4</v>
      </c>
      <c r="B53" t="s">
        <v>110</v>
      </c>
      <c r="C53" t="s">
        <v>9</v>
      </c>
      <c r="D53">
        <v>21</v>
      </c>
      <c r="E53" t="s">
        <v>37</v>
      </c>
      <c r="F53">
        <v>9</v>
      </c>
      <c r="G53" t="s">
        <v>87</v>
      </c>
      <c r="H53" t="s">
        <v>11</v>
      </c>
      <c r="I53" t="s">
        <v>10</v>
      </c>
      <c r="J53">
        <v>344</v>
      </c>
      <c r="K53">
        <v>4.3942361111111117</v>
      </c>
      <c r="L53">
        <v>43.554371610693558</v>
      </c>
      <c r="M53">
        <f>(shortUnitDetails[[#This Row],[Hour4-Spk/sec]]-shortUnitDetails[[#This Row],[Hour1-Spk/sec]])/shortUnitDetails[[#This Row],[Hour1-Spk/sec]]</f>
        <v>2.7145934302638666</v>
      </c>
      <c r="N53">
        <v>1.5475000000000001</v>
      </c>
      <c r="O53">
        <v>7.7756833176248819</v>
      </c>
      <c r="P53">
        <v>4.6825000000000001</v>
      </c>
      <c r="Q53">
        <v>39.263082249951005</v>
      </c>
      <c r="R53">
        <v>5.5986111111111105</v>
      </c>
      <c r="S53">
        <v>45.630140620854334</v>
      </c>
      <c r="T53">
        <v>5.748333333333334</v>
      </c>
      <c r="U53">
        <v>46.62564607432931</v>
      </c>
      <c r="V53">
        <v>11.426373873430515</v>
      </c>
      <c r="W53">
        <v>0.24908639024709323</v>
      </c>
      <c r="X53">
        <v>1.5475000000000001</v>
      </c>
      <c r="Y53">
        <v>2</v>
      </c>
      <c r="Z53">
        <v>4.6825000000000001</v>
      </c>
      <c r="AA53">
        <v>0</v>
      </c>
      <c r="AB53">
        <v>5.5986111111111105</v>
      </c>
      <c r="AC53">
        <v>59</v>
      </c>
      <c r="AD53">
        <v>5.748333333333334</v>
      </c>
      <c r="AE53">
        <v>89</v>
      </c>
    </row>
    <row r="54" spans="1:31" x14ac:dyDescent="0.3">
      <c r="A54" s="88">
        <v>4</v>
      </c>
      <c r="B54" t="s">
        <v>110</v>
      </c>
      <c r="C54" t="s">
        <v>9</v>
      </c>
      <c r="D54">
        <v>21</v>
      </c>
      <c r="E54" t="s">
        <v>37</v>
      </c>
      <c r="F54">
        <v>11</v>
      </c>
      <c r="G54" t="s">
        <v>90</v>
      </c>
      <c r="H54" t="s">
        <v>11</v>
      </c>
      <c r="I54" t="s">
        <v>72</v>
      </c>
      <c r="J54">
        <v>344</v>
      </c>
      <c r="K54">
        <v>0.55399305555555556</v>
      </c>
      <c r="L54">
        <v>8.4590860786397446</v>
      </c>
      <c r="M54">
        <f>(shortUnitDetails[[#This Row],[Hour4-Spk/sec]]-shortUnitDetails[[#This Row],[Hour1-Spk/sec]])/shortUnitDetails[[#This Row],[Hour1-Spk/sec]]</f>
        <v>3.5178571428571428</v>
      </c>
      <c r="N54">
        <v>0.13999999999999999</v>
      </c>
      <c r="O54">
        <v>0</v>
      </c>
      <c r="P54">
        <v>0.7697222222222222</v>
      </c>
      <c r="Q54">
        <v>10.30097498940229</v>
      </c>
      <c r="R54">
        <v>0.67374999999999996</v>
      </c>
      <c r="S54">
        <v>8.8211708099438653</v>
      </c>
      <c r="T54">
        <v>0.63249999999999995</v>
      </c>
      <c r="U54">
        <v>7.7773055673608162</v>
      </c>
      <c r="V54">
        <v>4.7276131370311276</v>
      </c>
      <c r="W54">
        <v>1.9346856099110548</v>
      </c>
      <c r="X54">
        <v>0.13999999999999999</v>
      </c>
      <c r="Y54">
        <v>2</v>
      </c>
      <c r="Z54">
        <v>0.7697222222222222</v>
      </c>
      <c r="AA54">
        <v>0</v>
      </c>
      <c r="AB54">
        <v>0.67374999999999996</v>
      </c>
      <c r="AC54">
        <v>59</v>
      </c>
      <c r="AD54">
        <v>0.63249999999999995</v>
      </c>
      <c r="AE54">
        <v>89</v>
      </c>
    </row>
    <row r="55" spans="1:31" x14ac:dyDescent="0.3">
      <c r="A55" s="88">
        <v>5</v>
      </c>
      <c r="B55" t="s">
        <v>73</v>
      </c>
      <c r="C55" t="s">
        <v>9</v>
      </c>
      <c r="D55">
        <v>19</v>
      </c>
      <c r="E55" t="s">
        <v>37</v>
      </c>
      <c r="F55">
        <v>3</v>
      </c>
      <c r="G55" t="s">
        <v>74</v>
      </c>
      <c r="H55" t="s">
        <v>11</v>
      </c>
      <c r="I55" t="s">
        <v>72</v>
      </c>
      <c r="J55">
        <v>2</v>
      </c>
      <c r="K55">
        <v>0</v>
      </c>
      <c r="L55">
        <v>42.843771936666407</v>
      </c>
      <c r="M55">
        <f>(shortUnitDetails[[#This Row],[Hour4-Spk/sec]]-shortUnitDetails[[#This Row],[Hour1-Spk/sec]])/shortUnitDetails[[#This Row],[Hour1-Spk/sec]]</f>
        <v>-1</v>
      </c>
      <c r="N55">
        <v>4.2250000000000005</v>
      </c>
      <c r="O55">
        <v>40.869030539044886</v>
      </c>
      <c r="P55">
        <v>5.2216666666666658</v>
      </c>
      <c r="Q55">
        <v>44.774446623704115</v>
      </c>
      <c r="R55">
        <v>0</v>
      </c>
      <c r="S55">
        <v>41.88306248952923</v>
      </c>
      <c r="T55">
        <v>0</v>
      </c>
      <c r="U55">
        <v>0</v>
      </c>
      <c r="V55">
        <v>25.433744557312661</v>
      </c>
      <c r="W55">
        <v>0.2592342318402554</v>
      </c>
      <c r="X55">
        <v>4.2250000000000005</v>
      </c>
      <c r="Y55">
        <v>1</v>
      </c>
      <c r="Z55">
        <v>5.2216666666666658</v>
      </c>
      <c r="AA55">
        <v>0</v>
      </c>
      <c r="AB55">
        <v>0</v>
      </c>
      <c r="AC55">
        <v>0</v>
      </c>
      <c r="AD55">
        <v>0</v>
      </c>
      <c r="AE55">
        <v>0</v>
      </c>
    </row>
    <row r="56" spans="1:31" x14ac:dyDescent="0.3">
      <c r="A56" s="88">
        <v>5</v>
      </c>
      <c r="B56" t="s">
        <v>73</v>
      </c>
      <c r="C56" t="s">
        <v>9</v>
      </c>
      <c r="D56">
        <v>19</v>
      </c>
      <c r="E56" t="s">
        <v>37</v>
      </c>
      <c r="F56">
        <v>6</v>
      </c>
      <c r="G56" t="s">
        <v>75</v>
      </c>
      <c r="H56" t="s">
        <v>11</v>
      </c>
      <c r="I56" t="s">
        <v>72</v>
      </c>
      <c r="J56">
        <v>2</v>
      </c>
      <c r="K56">
        <v>0</v>
      </c>
      <c r="L56">
        <v>19.304029304029307</v>
      </c>
      <c r="M56">
        <f>(shortUnitDetails[[#This Row],[Hour4-Spk/sec]]-shortUnitDetails[[#This Row],[Hour1-Spk/sec]])/shortUnitDetails[[#This Row],[Hour1-Spk/sec]]</f>
        <v>-1</v>
      </c>
      <c r="N56">
        <v>1.1024999999999998</v>
      </c>
      <c r="O56">
        <v>16.20669406928949</v>
      </c>
      <c r="P56">
        <v>2.1248639455782312</v>
      </c>
      <c r="Q56">
        <v>19.306792873051226</v>
      </c>
      <c r="R56">
        <v>0</v>
      </c>
      <c r="S56">
        <v>22.767419038272816</v>
      </c>
      <c r="T56">
        <v>0</v>
      </c>
      <c r="U56">
        <v>0</v>
      </c>
      <c r="V56">
        <v>14.656249965332313</v>
      </c>
      <c r="W56">
        <v>0.78931804033092035</v>
      </c>
      <c r="X56">
        <v>1.1024999999999998</v>
      </c>
      <c r="Y56">
        <v>1</v>
      </c>
      <c r="Z56">
        <v>2.1248639455782312</v>
      </c>
      <c r="AA56">
        <v>0</v>
      </c>
      <c r="AB56">
        <v>0</v>
      </c>
      <c r="AC56">
        <v>0</v>
      </c>
      <c r="AD56">
        <v>0</v>
      </c>
      <c r="AE56">
        <v>0</v>
      </c>
    </row>
    <row r="57" spans="1:31" x14ac:dyDescent="0.3">
      <c r="A57">
        <v>5</v>
      </c>
      <c r="B57" t="s">
        <v>73</v>
      </c>
      <c r="C57" t="s">
        <v>9</v>
      </c>
      <c r="D57">
        <v>19</v>
      </c>
      <c r="E57" t="s">
        <v>37</v>
      </c>
      <c r="F57">
        <v>1</v>
      </c>
      <c r="G57" t="s">
        <v>111</v>
      </c>
      <c r="H57" t="s">
        <v>72</v>
      </c>
      <c r="I57" t="s">
        <v>72</v>
      </c>
      <c r="J57">
        <v>2</v>
      </c>
      <c r="K57">
        <v>0</v>
      </c>
      <c r="L57">
        <v>56.200364423969475</v>
      </c>
      <c r="M57">
        <f>(shortUnitDetails[[#This Row],[Hour4-Spk/sec]]-shortUnitDetails[[#This Row],[Hour1-Spk/sec]])/shortUnitDetails[[#This Row],[Hour1-Spk/sec]]</f>
        <v>-1</v>
      </c>
      <c r="N57">
        <v>5.8616666666666672</v>
      </c>
      <c r="O57">
        <v>46.972860125260965</v>
      </c>
      <c r="P57">
        <v>8.1690079365079367</v>
      </c>
      <c r="Q57">
        <v>58.32579526609377</v>
      </c>
      <c r="R57">
        <v>0</v>
      </c>
      <c r="S57">
        <v>66.599949962471854</v>
      </c>
      <c r="T57">
        <v>0</v>
      </c>
      <c r="U57">
        <v>0</v>
      </c>
      <c r="V57">
        <v>30.436025264307094</v>
      </c>
      <c r="W57">
        <v>0.18092908252749335</v>
      </c>
      <c r="X57">
        <v>5.8616666666666672</v>
      </c>
      <c r="Y57">
        <v>1</v>
      </c>
      <c r="Z57">
        <v>8.1690079365079367</v>
      </c>
      <c r="AA57">
        <v>0</v>
      </c>
      <c r="AB57">
        <v>0</v>
      </c>
      <c r="AC57">
        <v>0</v>
      </c>
      <c r="AD57">
        <v>0</v>
      </c>
      <c r="AE57">
        <v>0</v>
      </c>
    </row>
    <row r="58" spans="1:31" x14ac:dyDescent="0.3">
      <c r="A58">
        <v>5</v>
      </c>
      <c r="B58" t="s">
        <v>73</v>
      </c>
      <c r="C58" t="s">
        <v>9</v>
      </c>
      <c r="D58">
        <v>19</v>
      </c>
      <c r="E58" t="s">
        <v>37</v>
      </c>
      <c r="F58">
        <v>2</v>
      </c>
      <c r="G58" t="s">
        <v>99</v>
      </c>
      <c r="H58" t="s">
        <v>72</v>
      </c>
      <c r="I58" t="s">
        <v>72</v>
      </c>
      <c r="J58">
        <v>2</v>
      </c>
      <c r="K58">
        <v>0</v>
      </c>
      <c r="L58">
        <v>25.266669799351533</v>
      </c>
      <c r="M58">
        <f>(shortUnitDetails[[#This Row],[Hour4-Spk/sec]]-shortUnitDetails[[#This Row],[Hour1-Spk/sec]])/shortUnitDetails[[#This Row],[Hour1-Spk/sec]]</f>
        <v>-1</v>
      </c>
      <c r="N58">
        <v>3.0252856377466912</v>
      </c>
      <c r="O58">
        <v>28.905068078668684</v>
      </c>
      <c r="P58">
        <v>2.5890476190476193</v>
      </c>
      <c r="Q58">
        <v>23.685081045319219</v>
      </c>
      <c r="R58">
        <v>0</v>
      </c>
      <c r="S58">
        <v>10.519877675840979</v>
      </c>
      <c r="T58">
        <v>0</v>
      </c>
      <c r="U58">
        <v>0</v>
      </c>
      <c r="V58">
        <v>19.858252337428876</v>
      </c>
      <c r="W58">
        <v>0.42632589500139623</v>
      </c>
      <c r="X58">
        <v>3.0252856377466912</v>
      </c>
      <c r="Y58">
        <v>1</v>
      </c>
      <c r="Z58">
        <v>2.5890476190476193</v>
      </c>
      <c r="AA58">
        <v>0</v>
      </c>
      <c r="AB58">
        <v>0</v>
      </c>
      <c r="AC58">
        <v>0</v>
      </c>
      <c r="AD58">
        <v>0</v>
      </c>
      <c r="AE58">
        <v>0</v>
      </c>
    </row>
    <row r="59" spans="1:31" x14ac:dyDescent="0.3">
      <c r="A59">
        <v>5</v>
      </c>
      <c r="B59" t="s">
        <v>73</v>
      </c>
      <c r="C59" t="s">
        <v>9</v>
      </c>
      <c r="D59">
        <v>19</v>
      </c>
      <c r="E59" t="s">
        <v>37</v>
      </c>
      <c r="F59">
        <v>4</v>
      </c>
      <c r="G59" t="s">
        <v>101</v>
      </c>
      <c r="H59" t="s">
        <v>72</v>
      </c>
      <c r="I59" t="s">
        <v>72</v>
      </c>
      <c r="J59">
        <v>2</v>
      </c>
      <c r="K59">
        <v>0</v>
      </c>
      <c r="L59">
        <v>3.9740470397404706</v>
      </c>
      <c r="M59">
        <f>(shortUnitDetails[[#This Row],[Hour4-Spk/sec]]-shortUnitDetails[[#This Row],[Hour1-Spk/sec]])/shortUnitDetails[[#This Row],[Hour1-Spk/sec]]</f>
        <v>-1</v>
      </c>
      <c r="N59">
        <v>0.1822222222222222</v>
      </c>
      <c r="O59">
        <v>4.9924357034795763</v>
      </c>
      <c r="P59">
        <v>0.14333333333333334</v>
      </c>
      <c r="Q59">
        <v>2.8112449799196786</v>
      </c>
      <c r="R59">
        <v>0</v>
      </c>
      <c r="S59">
        <v>2.7397260273972601</v>
      </c>
      <c r="T59">
        <v>0</v>
      </c>
      <c r="U59">
        <v>0</v>
      </c>
      <c r="V59">
        <v>5.1063922634747207</v>
      </c>
      <c r="W59">
        <v>7.1236286585365853</v>
      </c>
      <c r="X59">
        <v>0.1822222222222222</v>
      </c>
      <c r="Y59">
        <v>1</v>
      </c>
      <c r="Z59">
        <v>0.14333333333333334</v>
      </c>
      <c r="AA59">
        <v>0</v>
      </c>
      <c r="AB59">
        <v>0</v>
      </c>
      <c r="AC59">
        <v>0</v>
      </c>
      <c r="AD59">
        <v>0</v>
      </c>
      <c r="AE59">
        <v>0</v>
      </c>
    </row>
    <row r="60" spans="1:31" x14ac:dyDescent="0.3">
      <c r="A60">
        <v>5</v>
      </c>
      <c r="B60" t="s">
        <v>73</v>
      </c>
      <c r="C60" t="s">
        <v>9</v>
      </c>
      <c r="D60">
        <v>19</v>
      </c>
      <c r="E60" t="s">
        <v>37</v>
      </c>
      <c r="F60">
        <v>5</v>
      </c>
      <c r="G60" t="s">
        <v>77</v>
      </c>
      <c r="H60" t="s">
        <v>72</v>
      </c>
      <c r="I60" t="s">
        <v>72</v>
      </c>
      <c r="J60">
        <v>2</v>
      </c>
      <c r="K60">
        <v>0</v>
      </c>
      <c r="L60">
        <v>22.619935371613224</v>
      </c>
      <c r="M60">
        <f>(shortUnitDetails[[#This Row],[Hour4-Spk/sec]]-shortUnitDetails[[#This Row],[Hour1-Spk/sec]])/shortUnitDetails[[#This Row],[Hour1-Spk/sec]]</f>
        <v>-1</v>
      </c>
      <c r="N60">
        <v>0.76111111111111107</v>
      </c>
      <c r="O60">
        <v>6.3771517996870113</v>
      </c>
      <c r="P60">
        <v>1.1371475426242335</v>
      </c>
      <c r="Q60">
        <v>34.329320722269991</v>
      </c>
      <c r="R60">
        <v>0</v>
      </c>
      <c r="S60">
        <v>7.1599045346062056</v>
      </c>
      <c r="T60">
        <v>0</v>
      </c>
      <c r="U60">
        <v>0</v>
      </c>
      <c r="V60">
        <v>12.252343816352781</v>
      </c>
      <c r="W60">
        <v>1.1237250956867364</v>
      </c>
      <c r="X60">
        <v>0.76111111111111107</v>
      </c>
      <c r="Y60">
        <v>1</v>
      </c>
      <c r="Z60">
        <v>1.1371475426242335</v>
      </c>
      <c r="AA60">
        <v>0</v>
      </c>
      <c r="AB60">
        <v>0</v>
      </c>
      <c r="AC60">
        <v>0</v>
      </c>
      <c r="AD60">
        <v>0</v>
      </c>
      <c r="AE60">
        <v>0</v>
      </c>
    </row>
    <row r="61" spans="1:31" x14ac:dyDescent="0.3">
      <c r="A61">
        <v>5</v>
      </c>
      <c r="B61" t="s">
        <v>73</v>
      </c>
      <c r="C61" t="s">
        <v>9</v>
      </c>
      <c r="D61">
        <v>19</v>
      </c>
      <c r="E61" t="s">
        <v>37</v>
      </c>
      <c r="F61">
        <v>7</v>
      </c>
      <c r="G61" t="s">
        <v>80</v>
      </c>
      <c r="H61" t="s">
        <v>72</v>
      </c>
      <c r="I61" t="s">
        <v>72</v>
      </c>
      <c r="J61">
        <v>2</v>
      </c>
      <c r="K61">
        <v>0</v>
      </c>
      <c r="L61">
        <v>10.433884297520661</v>
      </c>
      <c r="M61">
        <f>(shortUnitDetails[[#This Row],[Hour4-Spk/sec]]-shortUnitDetails[[#This Row],[Hour1-Spk/sec]])/shortUnitDetails[[#This Row],[Hour1-Spk/sec]]</f>
        <v>-1</v>
      </c>
      <c r="N61">
        <v>0.88611111111111118</v>
      </c>
      <c r="O61">
        <v>10.967324490456164</v>
      </c>
      <c r="P61">
        <v>0.80166666666666664</v>
      </c>
      <c r="Q61">
        <v>10.632478632478632</v>
      </c>
      <c r="R61">
        <v>0</v>
      </c>
      <c r="S61">
        <v>7.5</v>
      </c>
      <c r="T61">
        <v>0</v>
      </c>
      <c r="U61">
        <v>0</v>
      </c>
      <c r="V61">
        <v>10.96091386961317</v>
      </c>
      <c r="W61">
        <v>1.4068616380899703</v>
      </c>
      <c r="X61">
        <v>0.88611111111111118</v>
      </c>
      <c r="Y61">
        <v>1</v>
      </c>
      <c r="Z61">
        <v>0.80166666666666664</v>
      </c>
      <c r="AA61">
        <v>0</v>
      </c>
      <c r="AB61">
        <v>0</v>
      </c>
      <c r="AC61">
        <v>0</v>
      </c>
      <c r="AD61">
        <v>0</v>
      </c>
      <c r="AE61">
        <v>0</v>
      </c>
    </row>
    <row r="62" spans="1:31" x14ac:dyDescent="0.3">
      <c r="A62">
        <v>5</v>
      </c>
      <c r="B62" t="s">
        <v>73</v>
      </c>
      <c r="C62" t="s">
        <v>9</v>
      </c>
      <c r="D62">
        <v>19</v>
      </c>
      <c r="E62" t="s">
        <v>37</v>
      </c>
      <c r="F62">
        <v>8</v>
      </c>
      <c r="G62" t="s">
        <v>103</v>
      </c>
      <c r="H62" t="s">
        <v>10</v>
      </c>
      <c r="I62" t="s">
        <v>72</v>
      </c>
      <c r="J62">
        <v>2</v>
      </c>
      <c r="K62">
        <v>0</v>
      </c>
      <c r="L62">
        <v>77.147587221779389</v>
      </c>
      <c r="M62">
        <f>(shortUnitDetails[[#This Row],[Hour4-Spk/sec]]-shortUnitDetails[[#This Row],[Hour1-Spk/sec]])/shortUnitDetails[[#This Row],[Hour1-Spk/sec]]</f>
        <v>-1</v>
      </c>
      <c r="N62">
        <v>11.292870370370371</v>
      </c>
      <c r="O62">
        <v>81.835458864716188</v>
      </c>
      <c r="P62">
        <v>9.2009523809523817</v>
      </c>
      <c r="Q62">
        <v>75.141588856574316</v>
      </c>
      <c r="R62">
        <v>0</v>
      </c>
      <c r="S62">
        <v>63.429472735466433</v>
      </c>
      <c r="T62">
        <v>0</v>
      </c>
      <c r="U62">
        <v>0</v>
      </c>
      <c r="V62">
        <v>38.222235981143321</v>
      </c>
      <c r="W62">
        <v>0.11465855851119755</v>
      </c>
      <c r="X62">
        <v>11.292870370370371</v>
      </c>
      <c r="Y62">
        <v>1</v>
      </c>
      <c r="Z62">
        <v>9.2009523809523817</v>
      </c>
      <c r="AA62">
        <v>0</v>
      </c>
      <c r="AB62">
        <v>0</v>
      </c>
      <c r="AC62">
        <v>0</v>
      </c>
      <c r="AD62">
        <v>0</v>
      </c>
      <c r="AE62">
        <v>0</v>
      </c>
    </row>
    <row r="63" spans="1:31" x14ac:dyDescent="0.3">
      <c r="A63">
        <v>5</v>
      </c>
      <c r="B63" t="s">
        <v>73</v>
      </c>
      <c r="C63" t="s">
        <v>9</v>
      </c>
      <c r="D63">
        <v>19</v>
      </c>
      <c r="E63" t="s">
        <v>37</v>
      </c>
      <c r="F63">
        <v>9</v>
      </c>
      <c r="G63" t="s">
        <v>87</v>
      </c>
      <c r="H63" t="s">
        <v>72</v>
      </c>
      <c r="I63" t="s">
        <v>72</v>
      </c>
      <c r="J63">
        <v>2</v>
      </c>
      <c r="K63">
        <v>0</v>
      </c>
      <c r="L63">
        <v>8.354591836734695</v>
      </c>
      <c r="M63">
        <f>(shortUnitDetails[[#This Row],[Hour4-Spk/sec]]-shortUnitDetails[[#This Row],[Hour1-Spk/sec]])/shortUnitDetails[[#This Row],[Hour1-Spk/sec]]</f>
        <v>-1</v>
      </c>
      <c r="N63">
        <v>0.78749999999999998</v>
      </c>
      <c r="O63">
        <v>9.1140159767610758</v>
      </c>
      <c r="P63">
        <v>0.7400000000000001</v>
      </c>
      <c r="Q63">
        <v>8.0059857837635615</v>
      </c>
      <c r="R63">
        <v>0</v>
      </c>
      <c r="S63">
        <v>7.0154577883472058</v>
      </c>
      <c r="T63">
        <v>0</v>
      </c>
      <c r="U63">
        <v>0</v>
      </c>
      <c r="V63">
        <v>10.441804449366938</v>
      </c>
      <c r="W63">
        <v>1.5468036676798378</v>
      </c>
      <c r="X63">
        <v>0.78749999999999998</v>
      </c>
      <c r="Y63">
        <v>1</v>
      </c>
      <c r="Z63">
        <v>0.7400000000000001</v>
      </c>
      <c r="AA63">
        <v>0</v>
      </c>
      <c r="AB63">
        <v>0</v>
      </c>
      <c r="AC63">
        <v>0</v>
      </c>
      <c r="AD63">
        <v>0</v>
      </c>
      <c r="AE63">
        <v>0</v>
      </c>
    </row>
    <row r="64" spans="1:31" x14ac:dyDescent="0.3">
      <c r="A64">
        <v>5</v>
      </c>
      <c r="B64" t="s">
        <v>73</v>
      </c>
      <c r="C64" t="s">
        <v>9</v>
      </c>
      <c r="D64">
        <v>19</v>
      </c>
      <c r="E64" t="s">
        <v>37</v>
      </c>
      <c r="F64">
        <v>10</v>
      </c>
      <c r="G64" t="s">
        <v>90</v>
      </c>
      <c r="H64" t="s">
        <v>72</v>
      </c>
      <c r="I64" t="s">
        <v>72</v>
      </c>
      <c r="J64">
        <v>2</v>
      </c>
      <c r="K64">
        <v>0</v>
      </c>
      <c r="L64">
        <v>3.782572149061362</v>
      </c>
      <c r="M64">
        <f>(shortUnitDetails[[#This Row],[Hour4-Spk/sec]]-shortUnitDetails[[#This Row],[Hour1-Spk/sec]])/shortUnitDetails[[#This Row],[Hour1-Spk/sec]]</f>
        <v>-1</v>
      </c>
      <c r="N64">
        <v>0.38916666666666666</v>
      </c>
      <c r="O64">
        <v>4.2715484363081622</v>
      </c>
      <c r="P64">
        <v>0.48476190476190478</v>
      </c>
      <c r="Q64">
        <v>3.4439574201628056</v>
      </c>
      <c r="R64">
        <v>0</v>
      </c>
      <c r="S64">
        <v>3.6363636363636362</v>
      </c>
      <c r="T64">
        <v>0</v>
      </c>
      <c r="U64">
        <v>0</v>
      </c>
      <c r="V64">
        <v>7.8168941138551773</v>
      </c>
      <c r="W64">
        <v>2.8139885877581117</v>
      </c>
      <c r="X64">
        <v>0.38916666666666666</v>
      </c>
      <c r="Y64">
        <v>1</v>
      </c>
      <c r="Z64">
        <v>0.48476190476190478</v>
      </c>
      <c r="AA64">
        <v>0</v>
      </c>
      <c r="AB64">
        <v>0</v>
      </c>
      <c r="AC64">
        <v>0</v>
      </c>
      <c r="AD64">
        <v>0</v>
      </c>
      <c r="AE64">
        <v>0</v>
      </c>
    </row>
    <row r="65" spans="1:31" x14ac:dyDescent="0.3">
      <c r="A65">
        <v>5</v>
      </c>
      <c r="B65" t="s">
        <v>73</v>
      </c>
      <c r="C65" t="s">
        <v>9</v>
      </c>
      <c r="D65">
        <v>19</v>
      </c>
      <c r="E65" t="s">
        <v>37</v>
      </c>
      <c r="F65">
        <v>11</v>
      </c>
      <c r="G65" t="s">
        <v>116</v>
      </c>
      <c r="H65" t="s">
        <v>72</v>
      </c>
      <c r="I65" t="s">
        <v>72</v>
      </c>
      <c r="J65">
        <v>2</v>
      </c>
      <c r="K65">
        <v>0</v>
      </c>
      <c r="L65">
        <v>20.403264522323571</v>
      </c>
      <c r="M65">
        <f>(shortUnitDetails[[#This Row],[Hour4-Spk/sec]]-shortUnitDetails[[#This Row],[Hour1-Spk/sec]])/shortUnitDetails[[#This Row],[Hour1-Spk/sec]]</f>
        <v>-1</v>
      </c>
      <c r="N65">
        <v>1.085277777777778</v>
      </c>
      <c r="O65">
        <v>18.071972681901759</v>
      </c>
      <c r="P65">
        <v>0.99836201204918695</v>
      </c>
      <c r="Q65">
        <v>23.674814611370504</v>
      </c>
      <c r="R65">
        <v>0</v>
      </c>
      <c r="S65">
        <v>16.987542468856173</v>
      </c>
      <c r="T65">
        <v>0</v>
      </c>
      <c r="U65">
        <v>0</v>
      </c>
      <c r="V65">
        <v>12.318067040076274</v>
      </c>
      <c r="W65">
        <v>1.1174318072024594</v>
      </c>
      <c r="X65">
        <v>1.085277777777778</v>
      </c>
      <c r="Y65">
        <v>1</v>
      </c>
      <c r="Z65">
        <v>0.99836201204918695</v>
      </c>
      <c r="AA65">
        <v>0</v>
      </c>
      <c r="AB65">
        <v>0</v>
      </c>
      <c r="AC65">
        <v>0</v>
      </c>
      <c r="AD65">
        <v>0</v>
      </c>
      <c r="AE65">
        <v>0</v>
      </c>
    </row>
    <row r="66" spans="1:31" x14ac:dyDescent="0.3">
      <c r="A66">
        <v>6</v>
      </c>
      <c r="B66" t="s">
        <v>117</v>
      </c>
      <c r="C66" t="s">
        <v>9</v>
      </c>
      <c r="D66">
        <v>22</v>
      </c>
      <c r="E66" t="s">
        <v>37</v>
      </c>
      <c r="F66">
        <v>1</v>
      </c>
      <c r="G66" t="s">
        <v>71</v>
      </c>
      <c r="H66" t="s">
        <v>72</v>
      </c>
      <c r="I66" t="s">
        <v>72</v>
      </c>
      <c r="J66">
        <v>778</v>
      </c>
      <c r="K66">
        <v>6.1270384425872237E-2</v>
      </c>
      <c r="L66">
        <v>66.620013995801258</v>
      </c>
      <c r="M66">
        <f>(shortUnitDetails[[#This Row],[Hour4-Spk/sec]]-shortUnitDetails[[#This Row],[Hour1-Spk/sec]])/shortUnitDetails[[#This Row],[Hour1-Spk/sec]]</f>
        <v>-0.47047620966929338</v>
      </c>
      <c r="N66">
        <v>9.6388888888888913E-2</v>
      </c>
      <c r="O66">
        <v>55.965909090909093</v>
      </c>
      <c r="P66">
        <v>5.6249999999999994E-2</v>
      </c>
      <c r="Q66">
        <v>64.620938628158839</v>
      </c>
      <c r="R66">
        <v>4.1402439024390246E-2</v>
      </c>
      <c r="S66">
        <v>68.421052631578945</v>
      </c>
      <c r="T66">
        <v>5.104020979020979E-2</v>
      </c>
      <c r="U66">
        <v>61.009174311926607</v>
      </c>
      <c r="V66">
        <v>1.9955676390666004</v>
      </c>
      <c r="W66">
        <v>13.943663727359391</v>
      </c>
      <c r="X66">
        <v>9.6388888888888913E-2</v>
      </c>
      <c r="Y66">
        <v>91</v>
      </c>
      <c r="Z66">
        <v>5.6249999999999994E-2</v>
      </c>
      <c r="AA66">
        <v>121</v>
      </c>
      <c r="AB66">
        <v>4.1402439024390246E-2</v>
      </c>
      <c r="AC66">
        <v>171</v>
      </c>
      <c r="AD66">
        <v>5.104020979020979E-2</v>
      </c>
      <c r="AE66">
        <v>210</v>
      </c>
    </row>
    <row r="67" spans="1:31" x14ac:dyDescent="0.3">
      <c r="A67">
        <v>6</v>
      </c>
      <c r="B67" t="s">
        <v>117</v>
      </c>
      <c r="C67" t="s">
        <v>9</v>
      </c>
      <c r="D67">
        <v>22</v>
      </c>
      <c r="E67" t="s">
        <v>37</v>
      </c>
      <c r="F67">
        <v>2</v>
      </c>
      <c r="G67" t="s">
        <v>111</v>
      </c>
      <c r="H67" t="s">
        <v>72</v>
      </c>
      <c r="I67" t="s">
        <v>82</v>
      </c>
      <c r="J67">
        <v>778</v>
      </c>
      <c r="K67">
        <v>0.8331236709197235</v>
      </c>
      <c r="L67">
        <v>18.740376860473642</v>
      </c>
      <c r="M67">
        <f>(shortUnitDetails[[#This Row],[Hour4-Spk/sec]]-shortUnitDetails[[#This Row],[Hour1-Spk/sec]])/shortUnitDetails[[#This Row],[Hour1-Spk/sec]]</f>
        <v>-0.51282051282051277</v>
      </c>
      <c r="N67">
        <v>1.3108333333333333</v>
      </c>
      <c r="O67">
        <v>25.238397965670696</v>
      </c>
      <c r="P67">
        <v>0.78555555555555567</v>
      </c>
      <c r="Q67">
        <v>16.725601131541726</v>
      </c>
      <c r="R67">
        <v>0.59749468367889425</v>
      </c>
      <c r="S67">
        <v>12.969588550983898</v>
      </c>
      <c r="T67">
        <v>0.63861111111111113</v>
      </c>
      <c r="U67">
        <v>16.398434101783383</v>
      </c>
      <c r="V67">
        <v>1.483735417389245</v>
      </c>
      <c r="W67">
        <v>1.1873987156000652</v>
      </c>
      <c r="X67">
        <v>1.3108333333333333</v>
      </c>
      <c r="Y67">
        <v>91</v>
      </c>
      <c r="Z67">
        <v>0.78555555555555567</v>
      </c>
      <c r="AA67">
        <v>121</v>
      </c>
      <c r="AB67">
        <v>0.59749468367889425</v>
      </c>
      <c r="AC67">
        <v>171</v>
      </c>
      <c r="AD67">
        <v>0.63861111111111113</v>
      </c>
      <c r="AE67">
        <v>210</v>
      </c>
    </row>
    <row r="68" spans="1:31" x14ac:dyDescent="0.3">
      <c r="A68">
        <v>6</v>
      </c>
      <c r="B68" t="s">
        <v>117</v>
      </c>
      <c r="C68" t="s">
        <v>9</v>
      </c>
      <c r="D68">
        <v>22</v>
      </c>
      <c r="E68" t="s">
        <v>37</v>
      </c>
      <c r="F68">
        <v>3</v>
      </c>
      <c r="G68" t="s">
        <v>74</v>
      </c>
      <c r="H68" t="s">
        <v>72</v>
      </c>
      <c r="I68" t="s">
        <v>10</v>
      </c>
      <c r="J68">
        <v>778</v>
      </c>
      <c r="K68">
        <v>7.3757932660313488</v>
      </c>
      <c r="L68">
        <v>63.784273978448738</v>
      </c>
      <c r="M68">
        <f>(shortUnitDetails[[#This Row],[Hour4-Spk/sec]]-shortUnitDetails[[#This Row],[Hour1-Spk/sec]])/shortUnitDetails[[#This Row],[Hour1-Spk/sec]]</f>
        <v>0.24607001154434779</v>
      </c>
      <c r="N68">
        <v>6.004999999999999</v>
      </c>
      <c r="O68">
        <v>61.384031825330744</v>
      </c>
      <c r="P68">
        <v>7.6231035204601731</v>
      </c>
      <c r="Q68">
        <v>69.289671477469213</v>
      </c>
      <c r="R68">
        <v>8.3924191243414175</v>
      </c>
      <c r="S68">
        <v>67.993574297188758</v>
      </c>
      <c r="T68">
        <v>7.4826504193238073</v>
      </c>
      <c r="U68">
        <v>62.586467221461426</v>
      </c>
      <c r="V68">
        <v>1.3744085453458124</v>
      </c>
      <c r="W68">
        <v>0.13179176156023908</v>
      </c>
      <c r="X68">
        <v>6.004999999999999</v>
      </c>
      <c r="Y68">
        <v>91</v>
      </c>
      <c r="Z68">
        <v>7.6231035204601731</v>
      </c>
      <c r="AA68">
        <v>121</v>
      </c>
      <c r="AB68">
        <v>8.3924191243414175</v>
      </c>
      <c r="AC68">
        <v>171</v>
      </c>
      <c r="AD68">
        <v>7.4826504193238073</v>
      </c>
      <c r="AE68">
        <v>210</v>
      </c>
    </row>
    <row r="69" spans="1:31" x14ac:dyDescent="0.3">
      <c r="A69">
        <v>6</v>
      </c>
      <c r="B69" t="s">
        <v>117</v>
      </c>
      <c r="C69" t="s">
        <v>9</v>
      </c>
      <c r="D69">
        <v>22</v>
      </c>
      <c r="E69" t="s">
        <v>37</v>
      </c>
      <c r="F69">
        <v>4</v>
      </c>
      <c r="G69" t="s">
        <v>79</v>
      </c>
      <c r="H69" t="s">
        <v>72</v>
      </c>
      <c r="I69" t="s">
        <v>72</v>
      </c>
      <c r="J69">
        <v>778</v>
      </c>
      <c r="K69">
        <v>4.7668981481481492</v>
      </c>
      <c r="L69">
        <v>37.81392694063927</v>
      </c>
      <c r="M69">
        <f>(shortUnitDetails[[#This Row],[Hour4-Spk/sec]]-shortUnitDetails[[#This Row],[Hour1-Spk/sec]])/shortUnitDetails[[#This Row],[Hour1-Spk/sec]]</f>
        <v>-0.42135323240295608</v>
      </c>
      <c r="N69">
        <v>6.4523148148148151</v>
      </c>
      <c r="O69">
        <v>45.563296963323261</v>
      </c>
      <c r="P69">
        <v>4.8463888888888889</v>
      </c>
      <c r="Q69">
        <v>41.942883358183281</v>
      </c>
      <c r="R69">
        <v>4.035277777777778</v>
      </c>
      <c r="S69">
        <v>32.732153920286358</v>
      </c>
      <c r="T69">
        <v>3.7336111111111117</v>
      </c>
      <c r="U69">
        <v>31.480654761904763</v>
      </c>
      <c r="V69">
        <v>1.3810747359854274</v>
      </c>
      <c r="W69">
        <v>0.21112533871826991</v>
      </c>
      <c r="X69">
        <v>6.4523148148148151</v>
      </c>
      <c r="Y69">
        <v>91</v>
      </c>
      <c r="Z69">
        <v>4.8463888888888889</v>
      </c>
      <c r="AA69">
        <v>121</v>
      </c>
      <c r="AB69">
        <v>4.035277777777778</v>
      </c>
      <c r="AC69">
        <v>171</v>
      </c>
      <c r="AD69">
        <v>3.7336111111111117</v>
      </c>
      <c r="AE69">
        <v>210</v>
      </c>
    </row>
    <row r="70" spans="1:31" x14ac:dyDescent="0.3">
      <c r="A70">
        <v>6</v>
      </c>
      <c r="B70" t="s">
        <v>117</v>
      </c>
      <c r="C70" t="s">
        <v>9</v>
      </c>
      <c r="D70">
        <v>22</v>
      </c>
      <c r="E70" t="s">
        <v>37</v>
      </c>
      <c r="F70">
        <v>5</v>
      </c>
      <c r="G70" t="s">
        <v>118</v>
      </c>
      <c r="H70" t="s">
        <v>72</v>
      </c>
      <c r="I70" t="s">
        <v>72</v>
      </c>
      <c r="J70">
        <v>778</v>
      </c>
      <c r="K70">
        <v>0.24148600004774717</v>
      </c>
      <c r="L70">
        <v>59.040686338229563</v>
      </c>
      <c r="M70">
        <f>(shortUnitDetails[[#This Row],[Hour4-Spk/sec]]-shortUnitDetails[[#This Row],[Hour1-Spk/sec]])/shortUnitDetails[[#This Row],[Hour1-Spk/sec]]</f>
        <v>43.887417218543042</v>
      </c>
      <c r="N70">
        <v>1.0486111111111111E-2</v>
      </c>
      <c r="O70">
        <v>4.2553191489361701</v>
      </c>
      <c r="P70">
        <v>0.2709372251232382</v>
      </c>
      <c r="Q70">
        <v>57.425240750126719</v>
      </c>
      <c r="R70">
        <v>0.21382621951219513</v>
      </c>
      <c r="S70">
        <v>66.267763649962603</v>
      </c>
      <c r="T70">
        <v>0.47069444444444436</v>
      </c>
      <c r="U70">
        <v>57.308186883840548</v>
      </c>
      <c r="V70">
        <v>5.7720837165129719</v>
      </c>
      <c r="W70">
        <v>2.4849071775844425</v>
      </c>
      <c r="X70">
        <v>1.0486111111111111E-2</v>
      </c>
      <c r="Y70">
        <v>91</v>
      </c>
      <c r="Z70">
        <v>0.2709372251232382</v>
      </c>
      <c r="AA70">
        <v>121</v>
      </c>
      <c r="AB70">
        <v>0.21382621951219513</v>
      </c>
      <c r="AC70">
        <v>171</v>
      </c>
      <c r="AD70">
        <v>0.47069444444444436</v>
      </c>
      <c r="AE70">
        <v>210</v>
      </c>
    </row>
    <row r="71" spans="1:31" x14ac:dyDescent="0.3">
      <c r="A71">
        <v>6</v>
      </c>
      <c r="B71" t="s">
        <v>117</v>
      </c>
      <c r="C71" t="s">
        <v>9</v>
      </c>
      <c r="D71">
        <v>22</v>
      </c>
      <c r="E71" t="s">
        <v>37</v>
      </c>
      <c r="F71">
        <v>6</v>
      </c>
      <c r="G71" t="s">
        <v>119</v>
      </c>
      <c r="H71" t="s">
        <v>72</v>
      </c>
      <c r="I71" t="s">
        <v>72</v>
      </c>
      <c r="J71">
        <v>778</v>
      </c>
      <c r="K71">
        <v>0.32475694444444447</v>
      </c>
      <c r="L71">
        <v>31.543334293118342</v>
      </c>
      <c r="M71" t="e">
        <f>(shortUnitDetails[[#This Row],[Hour4-Spk/sec]]-shortUnitDetails[[#This Row],[Hour1-Spk/sec]])/shortUnitDetails[[#This Row],[Hour1-Spk/sec]]</f>
        <v>#DIV/0!</v>
      </c>
      <c r="N71">
        <v>0</v>
      </c>
      <c r="O71">
        <v>0</v>
      </c>
      <c r="P71">
        <v>0.40625</v>
      </c>
      <c r="Q71">
        <v>31.493701259748054</v>
      </c>
      <c r="R71">
        <v>0.42222222222222222</v>
      </c>
      <c r="S71">
        <v>28.947368421052634</v>
      </c>
      <c r="T71">
        <v>0.47055555555555556</v>
      </c>
      <c r="U71">
        <v>33.848702374378796</v>
      </c>
      <c r="V71">
        <v>1.6553165545265947</v>
      </c>
      <c r="W71">
        <v>2.0078648484848483</v>
      </c>
      <c r="X71">
        <v>0</v>
      </c>
      <c r="Y71">
        <v>91</v>
      </c>
      <c r="Z71">
        <v>0.40625</v>
      </c>
      <c r="AA71">
        <v>121</v>
      </c>
      <c r="AB71">
        <v>0.42222222222222222</v>
      </c>
      <c r="AC71">
        <v>171</v>
      </c>
      <c r="AD71">
        <v>0.47055555555555556</v>
      </c>
      <c r="AE71">
        <v>210</v>
      </c>
    </row>
    <row r="72" spans="1:31" x14ac:dyDescent="0.3">
      <c r="A72">
        <v>6</v>
      </c>
      <c r="B72" t="s">
        <v>117</v>
      </c>
      <c r="C72" t="s">
        <v>9</v>
      </c>
      <c r="D72">
        <v>22</v>
      </c>
      <c r="E72" t="s">
        <v>37</v>
      </c>
      <c r="F72">
        <v>7</v>
      </c>
      <c r="G72" t="s">
        <v>75</v>
      </c>
      <c r="H72" t="s">
        <v>10</v>
      </c>
      <c r="I72" t="s">
        <v>76</v>
      </c>
      <c r="J72">
        <v>778</v>
      </c>
      <c r="K72">
        <v>12.130520833333335</v>
      </c>
      <c r="L72">
        <v>78.782252154639494</v>
      </c>
      <c r="M72">
        <f>(shortUnitDetails[[#This Row],[Hour4-Spk/sec]]-shortUnitDetails[[#This Row],[Hour1-Spk/sec]])/shortUnitDetails[[#This Row],[Hour1-Spk/sec]]</f>
        <v>0.37836058378141113</v>
      </c>
      <c r="N72">
        <v>10.125555555555557</v>
      </c>
      <c r="O72">
        <v>70.37433155080214</v>
      </c>
      <c r="P72">
        <v>12.025277777777779</v>
      </c>
      <c r="Q72">
        <v>77.204981861034724</v>
      </c>
      <c r="R72">
        <v>12.414583333333331</v>
      </c>
      <c r="S72">
        <v>77.552951780081116</v>
      </c>
      <c r="T72">
        <v>13.956666666666669</v>
      </c>
      <c r="U72">
        <v>82.530012542555099</v>
      </c>
      <c r="V72">
        <v>0.97604112593475045</v>
      </c>
      <c r="W72">
        <v>8.223651794877547E-2</v>
      </c>
      <c r="X72">
        <v>10.125555555555557</v>
      </c>
      <c r="Y72">
        <v>91</v>
      </c>
      <c r="Z72">
        <v>12.025277777777779</v>
      </c>
      <c r="AA72">
        <v>121</v>
      </c>
      <c r="AB72">
        <v>12.414583333333331</v>
      </c>
      <c r="AC72">
        <v>171</v>
      </c>
      <c r="AD72">
        <v>13.956666666666669</v>
      </c>
      <c r="AE72">
        <v>210</v>
      </c>
    </row>
    <row r="73" spans="1:31" x14ac:dyDescent="0.3">
      <c r="A73">
        <v>6</v>
      </c>
      <c r="B73" t="s">
        <v>117</v>
      </c>
      <c r="C73" t="s">
        <v>9</v>
      </c>
      <c r="D73">
        <v>22</v>
      </c>
      <c r="E73" t="s">
        <v>37</v>
      </c>
      <c r="F73">
        <v>8</v>
      </c>
      <c r="G73" t="s">
        <v>81</v>
      </c>
      <c r="H73" t="s">
        <v>72</v>
      </c>
      <c r="I73" t="s">
        <v>72</v>
      </c>
      <c r="J73">
        <v>778</v>
      </c>
      <c r="K73">
        <v>1.3249649929439493</v>
      </c>
      <c r="L73">
        <v>50.181915667726237</v>
      </c>
      <c r="M73">
        <f>(shortUnitDetails[[#This Row],[Hour4-Spk/sec]]-shortUnitDetails[[#This Row],[Hour1-Spk/sec]])/shortUnitDetails[[#This Row],[Hour1-Spk/sec]]</f>
        <v>0.18868592099626463</v>
      </c>
      <c r="N73">
        <v>1.1798663853727145</v>
      </c>
      <c r="O73">
        <v>55.430711610486895</v>
      </c>
      <c r="P73">
        <v>1.7618085810093393</v>
      </c>
      <c r="Q73">
        <v>57.465532414197703</v>
      </c>
      <c r="R73">
        <v>0.95569444444444462</v>
      </c>
      <c r="S73">
        <v>46.540713145290049</v>
      </c>
      <c r="T73">
        <v>1.4024905609492988</v>
      </c>
      <c r="U73">
        <v>49.40711462450593</v>
      </c>
      <c r="V73">
        <v>2.2022035894478873</v>
      </c>
      <c r="W73">
        <v>0.69009781938429671</v>
      </c>
      <c r="X73">
        <v>1.1798663853727145</v>
      </c>
      <c r="Y73">
        <v>91</v>
      </c>
      <c r="Z73">
        <v>1.7618085810093393</v>
      </c>
      <c r="AA73">
        <v>121</v>
      </c>
      <c r="AB73">
        <v>0.95569444444444462</v>
      </c>
      <c r="AC73">
        <v>171</v>
      </c>
      <c r="AD73">
        <v>1.4024905609492988</v>
      </c>
      <c r="AE73">
        <v>210</v>
      </c>
    </row>
    <row r="74" spans="1:31" x14ac:dyDescent="0.3">
      <c r="A74">
        <v>6</v>
      </c>
      <c r="B74" t="s">
        <v>117</v>
      </c>
      <c r="C74" t="s">
        <v>9</v>
      </c>
      <c r="D74">
        <v>22</v>
      </c>
      <c r="E74" t="s">
        <v>37</v>
      </c>
      <c r="F74">
        <v>9</v>
      </c>
      <c r="G74" t="s">
        <v>93</v>
      </c>
      <c r="H74" t="s">
        <v>10</v>
      </c>
      <c r="I74" t="s">
        <v>120</v>
      </c>
      <c r="J74">
        <v>778</v>
      </c>
      <c r="K74">
        <v>19.85032480069756</v>
      </c>
      <c r="L74">
        <v>93.499052615825136</v>
      </c>
      <c r="M74">
        <f>(shortUnitDetails[[#This Row],[Hour4-Spk/sec]]-shortUnitDetails[[#This Row],[Hour1-Spk/sec]])/shortUnitDetails[[#This Row],[Hour1-Spk/sec]]</f>
        <v>9.8712446351931549E-2</v>
      </c>
      <c r="N74">
        <v>18.898888888888887</v>
      </c>
      <c r="O74">
        <v>92.217355517667116</v>
      </c>
      <c r="P74">
        <v>19.945833333333329</v>
      </c>
      <c r="Q74">
        <v>93.545825613306775</v>
      </c>
      <c r="R74">
        <v>19.792132536123571</v>
      </c>
      <c r="S74">
        <v>93.124982378978828</v>
      </c>
      <c r="T74">
        <v>20.764444444444447</v>
      </c>
      <c r="U74">
        <v>94.36810062219844</v>
      </c>
      <c r="V74">
        <v>0.93955698840799862</v>
      </c>
      <c r="W74">
        <v>5.036989016745385E-2</v>
      </c>
      <c r="X74">
        <v>18.898888888888887</v>
      </c>
      <c r="Y74">
        <v>91</v>
      </c>
      <c r="Z74">
        <v>19.945833333333329</v>
      </c>
      <c r="AA74">
        <v>121</v>
      </c>
      <c r="AB74">
        <v>19.792132536123571</v>
      </c>
      <c r="AC74">
        <v>171</v>
      </c>
      <c r="AD74">
        <v>20.764444444444447</v>
      </c>
      <c r="AE74">
        <v>210</v>
      </c>
    </row>
    <row r="75" spans="1:31" x14ac:dyDescent="0.3">
      <c r="A75">
        <v>6</v>
      </c>
      <c r="B75" t="s">
        <v>117</v>
      </c>
      <c r="C75" t="s">
        <v>9</v>
      </c>
      <c r="D75">
        <v>22</v>
      </c>
      <c r="E75" t="s">
        <v>37</v>
      </c>
      <c r="F75">
        <v>10</v>
      </c>
      <c r="G75" t="s">
        <v>103</v>
      </c>
      <c r="H75" t="s">
        <v>10</v>
      </c>
      <c r="I75" t="s">
        <v>76</v>
      </c>
      <c r="J75">
        <v>778</v>
      </c>
      <c r="K75">
        <v>4.9433333333333334</v>
      </c>
      <c r="L75">
        <v>42.612771196233226</v>
      </c>
      <c r="M75">
        <f>(shortUnitDetails[[#This Row],[Hour4-Spk/sec]]-shortUnitDetails[[#This Row],[Hour1-Spk/sec]])/shortUnitDetails[[#This Row],[Hour1-Spk/sec]]</f>
        <v>0.39831464401831346</v>
      </c>
      <c r="N75">
        <v>4.1863888888888887</v>
      </c>
      <c r="O75">
        <v>37.024749518943665</v>
      </c>
      <c r="P75">
        <v>4.8749999999999991</v>
      </c>
      <c r="Q75">
        <v>39.835869379381087</v>
      </c>
      <c r="R75">
        <v>4.8580555555555556</v>
      </c>
      <c r="S75">
        <v>38.6700211561553</v>
      </c>
      <c r="T75">
        <v>5.8538888888888891</v>
      </c>
      <c r="U75">
        <v>46.217370669197912</v>
      </c>
      <c r="V75">
        <v>1.0351696361547129</v>
      </c>
      <c r="W75">
        <v>0.20111176950612372</v>
      </c>
      <c r="X75">
        <v>4.1863888888888887</v>
      </c>
      <c r="Y75">
        <v>91</v>
      </c>
      <c r="Z75">
        <v>4.8749999999999991</v>
      </c>
      <c r="AA75">
        <v>121</v>
      </c>
      <c r="AB75">
        <v>4.8580555555555556</v>
      </c>
      <c r="AC75">
        <v>171</v>
      </c>
      <c r="AD75">
        <v>5.8538888888888891</v>
      </c>
      <c r="AE75">
        <v>210</v>
      </c>
    </row>
    <row r="76" spans="1:31" x14ac:dyDescent="0.3">
      <c r="A76">
        <v>6</v>
      </c>
      <c r="B76" t="s">
        <v>117</v>
      </c>
      <c r="C76" t="s">
        <v>9</v>
      </c>
      <c r="D76">
        <v>22</v>
      </c>
      <c r="E76" t="s">
        <v>37</v>
      </c>
      <c r="F76">
        <v>11</v>
      </c>
      <c r="G76" t="s">
        <v>85</v>
      </c>
      <c r="H76" t="s">
        <v>10</v>
      </c>
      <c r="I76" t="s">
        <v>72</v>
      </c>
      <c r="J76">
        <v>778</v>
      </c>
      <c r="K76">
        <v>9.5471527777777769</v>
      </c>
      <c r="L76">
        <v>68.113438919497753</v>
      </c>
      <c r="M76">
        <f>(shortUnitDetails[[#This Row],[Hour4-Spk/sec]]-shortUnitDetails[[#This Row],[Hour1-Spk/sec]])/shortUnitDetails[[#This Row],[Hour1-Spk/sec]]</f>
        <v>0.32076851482515595</v>
      </c>
      <c r="N76">
        <v>8.3566666666666674</v>
      </c>
      <c r="O76">
        <v>62.571466560297829</v>
      </c>
      <c r="P76">
        <v>9.1752777777777776</v>
      </c>
      <c r="Q76">
        <v>64.860526395493238</v>
      </c>
      <c r="R76">
        <v>9.6194444444444454</v>
      </c>
      <c r="S76">
        <v>67.340573012939004</v>
      </c>
      <c r="T76">
        <v>11.037222222222221</v>
      </c>
      <c r="U76">
        <v>72.511454609536273</v>
      </c>
      <c r="V76">
        <v>0.99589455175356623</v>
      </c>
      <c r="W76">
        <v>0.10437262713975587</v>
      </c>
      <c r="X76">
        <v>8.3566666666666674</v>
      </c>
      <c r="Y76">
        <v>91</v>
      </c>
      <c r="Z76">
        <v>9.1752777777777776</v>
      </c>
      <c r="AA76">
        <v>121</v>
      </c>
      <c r="AB76">
        <v>9.6194444444444454</v>
      </c>
      <c r="AC76">
        <v>171</v>
      </c>
      <c r="AD76">
        <v>11.037222222222221</v>
      </c>
      <c r="AE76">
        <v>210</v>
      </c>
    </row>
    <row r="77" spans="1:31" x14ac:dyDescent="0.3">
      <c r="A77">
        <v>6</v>
      </c>
      <c r="B77" t="s">
        <v>117</v>
      </c>
      <c r="C77" t="s">
        <v>9</v>
      </c>
      <c r="D77">
        <v>22</v>
      </c>
      <c r="E77" t="s">
        <v>37</v>
      </c>
      <c r="F77">
        <v>12</v>
      </c>
      <c r="G77" t="s">
        <v>87</v>
      </c>
      <c r="H77" t="s">
        <v>10</v>
      </c>
      <c r="I77" t="s">
        <v>120</v>
      </c>
      <c r="J77">
        <v>778</v>
      </c>
      <c r="K77">
        <v>3.0168370660884984</v>
      </c>
      <c r="L77">
        <v>28.477957169888064</v>
      </c>
      <c r="M77">
        <f>(shortUnitDetails[[#This Row],[Hour4-Spk/sec]]-shortUnitDetails[[#This Row],[Hour1-Spk/sec]])/shortUnitDetails[[#This Row],[Hour1-Spk/sec]]</f>
        <v>0.45460689344446964</v>
      </c>
      <c r="N77">
        <v>2.4661111111111107</v>
      </c>
      <c r="O77">
        <v>24.53255237666141</v>
      </c>
      <c r="P77">
        <v>3.0511111111111116</v>
      </c>
      <c r="Q77">
        <v>27.790930613731561</v>
      </c>
      <c r="R77">
        <v>2.9629038199095503</v>
      </c>
      <c r="S77">
        <v>26.154985649476902</v>
      </c>
      <c r="T77">
        <v>3.5872222222222221</v>
      </c>
      <c r="U77">
        <v>30.619674670797831</v>
      </c>
      <c r="V77">
        <v>1.0764856953906188</v>
      </c>
      <c r="W77">
        <v>0.32823563840505082</v>
      </c>
      <c r="X77">
        <v>2.4661111111111107</v>
      </c>
      <c r="Y77">
        <v>91</v>
      </c>
      <c r="Z77">
        <v>3.0511111111111116</v>
      </c>
      <c r="AA77">
        <v>121</v>
      </c>
      <c r="AB77">
        <v>2.9629038199095503</v>
      </c>
      <c r="AC77">
        <v>171</v>
      </c>
      <c r="AD77">
        <v>3.5872222222222221</v>
      </c>
      <c r="AE77">
        <v>210</v>
      </c>
    </row>
    <row r="78" spans="1:31" x14ac:dyDescent="0.3">
      <c r="A78">
        <v>6</v>
      </c>
      <c r="B78" t="s">
        <v>117</v>
      </c>
      <c r="C78" t="s">
        <v>9</v>
      </c>
      <c r="D78">
        <v>22</v>
      </c>
      <c r="E78" t="s">
        <v>37</v>
      </c>
      <c r="F78">
        <v>13</v>
      </c>
      <c r="G78" t="s">
        <v>105</v>
      </c>
      <c r="H78" t="s">
        <v>72</v>
      </c>
      <c r="I78" t="s">
        <v>76</v>
      </c>
      <c r="J78">
        <v>778</v>
      </c>
      <c r="K78">
        <v>6.5770138888888887</v>
      </c>
      <c r="L78">
        <v>52.184314281189302</v>
      </c>
      <c r="M78">
        <f>(shortUnitDetails[[#This Row],[Hour4-Spk/sec]]-shortUnitDetails[[#This Row],[Hour1-Spk/sec]])/shortUnitDetails[[#This Row],[Hour1-Spk/sec]]</f>
        <v>0.22000739987050252</v>
      </c>
      <c r="N78">
        <v>6.0061111111111103</v>
      </c>
      <c r="O78">
        <v>48.723522338359075</v>
      </c>
      <c r="P78">
        <v>6.5130555555555558</v>
      </c>
      <c r="Q78">
        <v>50.797781569965871</v>
      </c>
      <c r="R78">
        <v>6.4613888888888882</v>
      </c>
      <c r="S78">
        <v>49.570722400485643</v>
      </c>
      <c r="T78">
        <v>7.3275000000000006</v>
      </c>
      <c r="U78">
        <v>55.106915377616019</v>
      </c>
      <c r="V78">
        <v>1.0014875467019322</v>
      </c>
      <c r="W78">
        <v>0.15177535295091807</v>
      </c>
      <c r="X78">
        <v>6.0061111111111103</v>
      </c>
      <c r="Y78">
        <v>91</v>
      </c>
      <c r="Z78">
        <v>6.5130555555555558</v>
      </c>
      <c r="AA78">
        <v>121</v>
      </c>
      <c r="AB78">
        <v>6.4613888888888882</v>
      </c>
      <c r="AC78">
        <v>171</v>
      </c>
      <c r="AD78">
        <v>7.3275000000000006</v>
      </c>
      <c r="AE78">
        <v>210</v>
      </c>
    </row>
    <row r="79" spans="1:31" x14ac:dyDescent="0.3">
      <c r="A79">
        <v>6</v>
      </c>
      <c r="B79" t="s">
        <v>117</v>
      </c>
      <c r="C79" t="s">
        <v>9</v>
      </c>
      <c r="D79">
        <v>22</v>
      </c>
      <c r="E79" t="s">
        <v>37</v>
      </c>
      <c r="F79">
        <v>14</v>
      </c>
      <c r="G79" t="s">
        <v>90</v>
      </c>
      <c r="H79" t="s">
        <v>72</v>
      </c>
      <c r="I79" t="s">
        <v>72</v>
      </c>
      <c r="J79">
        <v>778</v>
      </c>
      <c r="K79">
        <v>0.82610450525878976</v>
      </c>
      <c r="L79">
        <v>23.786270346779901</v>
      </c>
      <c r="M79">
        <f>(shortUnitDetails[[#This Row],[Hour4-Spk/sec]]-shortUnitDetails[[#This Row],[Hour1-Spk/sec]])/shortUnitDetails[[#This Row],[Hour1-Spk/sec]]</f>
        <v>-0.51022517518462218</v>
      </c>
      <c r="N79">
        <v>1.2466472222222222</v>
      </c>
      <c r="O79">
        <v>26.988879384088964</v>
      </c>
      <c r="P79">
        <v>0.80416666666666659</v>
      </c>
      <c r="Q79">
        <v>22.452504317789295</v>
      </c>
      <c r="R79">
        <v>0.64302770727580372</v>
      </c>
      <c r="S79">
        <v>21.150592216582066</v>
      </c>
      <c r="T79">
        <v>0.61057642487046626</v>
      </c>
      <c r="U79">
        <v>23.573825503355707</v>
      </c>
      <c r="V79">
        <v>1.643707717623401</v>
      </c>
      <c r="W79">
        <v>1.1701187485034719</v>
      </c>
      <c r="X79">
        <v>1.2466472222222222</v>
      </c>
      <c r="Y79">
        <v>91</v>
      </c>
      <c r="Z79">
        <v>0.80416666666666659</v>
      </c>
      <c r="AA79">
        <v>121</v>
      </c>
      <c r="AB79">
        <v>0.64302770727580372</v>
      </c>
      <c r="AC79">
        <v>171</v>
      </c>
      <c r="AD79">
        <v>0.61057642487046626</v>
      </c>
      <c r="AE79">
        <v>210</v>
      </c>
    </row>
    <row r="80" spans="1:31" x14ac:dyDescent="0.3">
      <c r="A80">
        <v>6</v>
      </c>
      <c r="B80" t="s">
        <v>117</v>
      </c>
      <c r="C80" t="s">
        <v>9</v>
      </c>
      <c r="D80">
        <v>22</v>
      </c>
      <c r="E80" t="s">
        <v>37</v>
      </c>
      <c r="F80">
        <v>15</v>
      </c>
      <c r="G80" t="s">
        <v>116</v>
      </c>
      <c r="H80" t="s">
        <v>10</v>
      </c>
      <c r="I80" t="s">
        <v>72</v>
      </c>
      <c r="J80">
        <v>778</v>
      </c>
      <c r="K80">
        <v>7.5621111763132038</v>
      </c>
      <c r="L80">
        <v>65.445276710860441</v>
      </c>
      <c r="M80">
        <f>(shortUnitDetails[[#This Row],[Hour4-Spk/sec]]-shortUnitDetails[[#This Row],[Hour1-Spk/sec]])/shortUnitDetails[[#This Row],[Hour1-Spk/sec]]</f>
        <v>0.18029905031319457</v>
      </c>
      <c r="N80">
        <v>6.87361111111111</v>
      </c>
      <c r="O80">
        <v>54.342291371994342</v>
      </c>
      <c r="P80">
        <v>7.739101787773933</v>
      </c>
      <c r="Q80">
        <v>59.609051312015296</v>
      </c>
      <c r="R80">
        <v>7.5228151397011045</v>
      </c>
      <c r="S80">
        <v>58.549896989192909</v>
      </c>
      <c r="T80">
        <v>8.1129166666666652</v>
      </c>
      <c r="U80">
        <v>60.151235086540076</v>
      </c>
      <c r="V80">
        <v>1.0123151166664048</v>
      </c>
      <c r="W80">
        <v>0.12957914380141919</v>
      </c>
      <c r="X80">
        <v>6.87361111111111</v>
      </c>
      <c r="Y80">
        <v>91</v>
      </c>
      <c r="Z80">
        <v>7.739101787773933</v>
      </c>
      <c r="AA80">
        <v>121</v>
      </c>
      <c r="AB80">
        <v>7.5228151397011045</v>
      </c>
      <c r="AC80">
        <v>171</v>
      </c>
      <c r="AD80">
        <v>8.1129166666666652</v>
      </c>
      <c r="AE80">
        <v>210</v>
      </c>
    </row>
    <row r="81" spans="1:31" x14ac:dyDescent="0.3">
      <c r="A81">
        <v>7</v>
      </c>
      <c r="B81" t="s">
        <v>121</v>
      </c>
      <c r="C81" t="s">
        <v>9</v>
      </c>
      <c r="D81">
        <v>20</v>
      </c>
      <c r="E81" t="s">
        <v>37</v>
      </c>
      <c r="F81">
        <v>1</v>
      </c>
      <c r="G81" t="s">
        <v>71</v>
      </c>
      <c r="H81" t="s">
        <v>72</v>
      </c>
      <c r="I81" t="s">
        <v>10</v>
      </c>
      <c r="J81">
        <v>824</v>
      </c>
      <c r="K81">
        <v>0</v>
      </c>
      <c r="L81">
        <v>58.037770612620911</v>
      </c>
      <c r="M81">
        <f>(shortUnitDetails[[#This Row],[Hour4-Spk/sec]]-shortUnitDetails[[#This Row],[Hour1-Spk/sec]])/shortUnitDetails[[#This Row],[Hour1-Spk/sec]]</f>
        <v>-1</v>
      </c>
      <c r="N81">
        <v>3.2241666666666671</v>
      </c>
      <c r="O81">
        <v>69.442514762070161</v>
      </c>
      <c r="P81">
        <v>3.9222761500547647</v>
      </c>
      <c r="Q81">
        <v>60.071042221684024</v>
      </c>
      <c r="R81">
        <v>3.26</v>
      </c>
      <c r="S81">
        <v>57.515182186234817</v>
      </c>
      <c r="T81">
        <v>0</v>
      </c>
      <c r="U81">
        <v>47.954245490541133</v>
      </c>
      <c r="V81">
        <v>1.8190463004442097</v>
      </c>
      <c r="W81">
        <v>0.28816725197378223</v>
      </c>
      <c r="X81">
        <v>3.2241666666666671</v>
      </c>
      <c r="Y81">
        <v>248</v>
      </c>
      <c r="Z81">
        <v>3.9222761500547647</v>
      </c>
      <c r="AA81">
        <v>273</v>
      </c>
      <c r="AB81">
        <v>3.26</v>
      </c>
      <c r="AC81">
        <v>30</v>
      </c>
      <c r="AD81">
        <v>0</v>
      </c>
      <c r="AE81">
        <v>0</v>
      </c>
    </row>
    <row r="82" spans="1:31" x14ac:dyDescent="0.3">
      <c r="A82">
        <v>7</v>
      </c>
      <c r="B82" t="s">
        <v>121</v>
      </c>
      <c r="C82" t="s">
        <v>9</v>
      </c>
      <c r="D82">
        <v>20</v>
      </c>
      <c r="E82" t="s">
        <v>37</v>
      </c>
      <c r="F82">
        <v>2</v>
      </c>
      <c r="G82" t="s">
        <v>74</v>
      </c>
      <c r="H82" t="s">
        <v>10</v>
      </c>
      <c r="I82" t="s">
        <v>10</v>
      </c>
      <c r="J82">
        <v>824</v>
      </c>
      <c r="K82">
        <v>0</v>
      </c>
      <c r="L82">
        <v>62.506028287492001</v>
      </c>
      <c r="M82">
        <f>(shortUnitDetails[[#This Row],[Hour4-Spk/sec]]-shortUnitDetails[[#This Row],[Hour1-Spk/sec]])/shortUnitDetails[[#This Row],[Hour1-Spk/sec]]</f>
        <v>-1</v>
      </c>
      <c r="N82">
        <v>9.3130555555555574</v>
      </c>
      <c r="O82">
        <v>66.802575801702105</v>
      </c>
      <c r="P82">
        <v>5.8888888888888884</v>
      </c>
      <c r="Q82">
        <v>71.517261085279372</v>
      </c>
      <c r="R82">
        <v>6.1233333333333331</v>
      </c>
      <c r="S82">
        <v>60.386754389153431</v>
      </c>
      <c r="T82">
        <v>0</v>
      </c>
      <c r="U82">
        <v>47.908919565992562</v>
      </c>
      <c r="V82">
        <v>1.1334567027517839</v>
      </c>
      <c r="W82">
        <v>0.13445352500608207</v>
      </c>
      <c r="X82">
        <v>9.3130555555555574</v>
      </c>
      <c r="Y82">
        <v>248</v>
      </c>
      <c r="Z82">
        <v>5.8888888888888884</v>
      </c>
      <c r="AA82">
        <v>273</v>
      </c>
      <c r="AB82">
        <v>6.1233333333333331</v>
      </c>
      <c r="AC82">
        <v>30</v>
      </c>
      <c r="AD82">
        <v>0</v>
      </c>
      <c r="AE82">
        <v>0</v>
      </c>
    </row>
    <row r="83" spans="1:31" x14ac:dyDescent="0.3">
      <c r="A83">
        <v>7</v>
      </c>
      <c r="B83" t="s">
        <v>121</v>
      </c>
      <c r="C83" t="s">
        <v>9</v>
      </c>
      <c r="D83">
        <v>20</v>
      </c>
      <c r="E83" t="s">
        <v>37</v>
      </c>
      <c r="F83">
        <v>3</v>
      </c>
      <c r="G83" t="s">
        <v>101</v>
      </c>
      <c r="H83" t="s">
        <v>72</v>
      </c>
      <c r="I83" t="s">
        <v>72</v>
      </c>
      <c r="J83">
        <v>824</v>
      </c>
      <c r="K83">
        <v>0</v>
      </c>
      <c r="L83">
        <v>64.334022692974131</v>
      </c>
      <c r="M83">
        <f>(shortUnitDetails[[#This Row],[Hour4-Spk/sec]]-shortUnitDetails[[#This Row],[Hour1-Spk/sec]])/shortUnitDetails[[#This Row],[Hour1-Spk/sec]]</f>
        <v>-1</v>
      </c>
      <c r="N83">
        <v>1.7330555555555556</v>
      </c>
      <c r="O83">
        <v>8.6274509803921564</v>
      </c>
      <c r="P83">
        <v>1.5113888888888889</v>
      </c>
      <c r="Q83">
        <v>49.795230065044564</v>
      </c>
      <c r="R83">
        <v>0.24</v>
      </c>
      <c r="S83">
        <v>68.123684636554955</v>
      </c>
      <c r="T83">
        <v>0</v>
      </c>
      <c r="U83">
        <v>72.711608873573113</v>
      </c>
      <c r="V83">
        <v>2.8151359707321597</v>
      </c>
      <c r="W83">
        <v>0.63494991995731065</v>
      </c>
      <c r="X83">
        <v>1.7330555555555556</v>
      </c>
      <c r="Y83">
        <v>248</v>
      </c>
      <c r="Z83">
        <v>1.5113888888888889</v>
      </c>
      <c r="AA83">
        <v>273</v>
      </c>
      <c r="AB83">
        <v>0.24</v>
      </c>
      <c r="AC83">
        <v>30</v>
      </c>
      <c r="AD83">
        <v>0</v>
      </c>
      <c r="AE83">
        <v>0</v>
      </c>
    </row>
    <row r="84" spans="1:31" x14ac:dyDescent="0.3">
      <c r="A84">
        <v>7</v>
      </c>
      <c r="B84" t="s">
        <v>121</v>
      </c>
      <c r="C84" t="s">
        <v>9</v>
      </c>
      <c r="D84">
        <v>20</v>
      </c>
      <c r="E84" t="s">
        <v>37</v>
      </c>
      <c r="F84">
        <v>4</v>
      </c>
      <c r="G84" t="s">
        <v>77</v>
      </c>
      <c r="H84" t="s">
        <v>72</v>
      </c>
      <c r="I84" t="s">
        <v>82</v>
      </c>
      <c r="J84">
        <v>824</v>
      </c>
      <c r="K84">
        <v>0</v>
      </c>
      <c r="L84">
        <v>33.975471479810246</v>
      </c>
      <c r="M84">
        <f>(shortUnitDetails[[#This Row],[Hour4-Spk/sec]]-shortUnitDetails[[#This Row],[Hour1-Spk/sec]])/shortUnitDetails[[#This Row],[Hour1-Spk/sec]]</f>
        <v>-1</v>
      </c>
      <c r="N84">
        <v>3.3374999999999999</v>
      </c>
      <c r="O84">
        <v>32</v>
      </c>
      <c r="P84">
        <v>3.23875</v>
      </c>
      <c r="Q84">
        <v>40.153698366954849</v>
      </c>
      <c r="R84">
        <v>4.8033333333333337</v>
      </c>
      <c r="S84">
        <v>33.882633658936697</v>
      </c>
      <c r="T84">
        <v>0</v>
      </c>
      <c r="U84">
        <v>33.688948158026335</v>
      </c>
      <c r="V84">
        <v>1.1533322441867246</v>
      </c>
      <c r="W84">
        <v>0.27740358854964831</v>
      </c>
      <c r="X84">
        <v>3.3374999999999999</v>
      </c>
      <c r="Y84">
        <v>248</v>
      </c>
      <c r="Z84">
        <v>3.23875</v>
      </c>
      <c r="AA84">
        <v>273</v>
      </c>
      <c r="AB84">
        <v>4.8033333333333337</v>
      </c>
      <c r="AC84">
        <v>30</v>
      </c>
      <c r="AD84">
        <v>0</v>
      </c>
      <c r="AE84">
        <v>0</v>
      </c>
    </row>
    <row r="85" spans="1:31" x14ac:dyDescent="0.3">
      <c r="A85">
        <v>7</v>
      </c>
      <c r="B85" t="s">
        <v>121</v>
      </c>
      <c r="C85" t="s">
        <v>9</v>
      </c>
      <c r="D85">
        <v>20</v>
      </c>
      <c r="E85" t="s">
        <v>37</v>
      </c>
      <c r="F85">
        <v>5</v>
      </c>
      <c r="G85" t="s">
        <v>79</v>
      </c>
      <c r="H85" t="s">
        <v>72</v>
      </c>
      <c r="I85" t="s">
        <v>72</v>
      </c>
      <c r="J85">
        <v>824</v>
      </c>
      <c r="K85">
        <v>0</v>
      </c>
      <c r="L85">
        <v>53.699179898796025</v>
      </c>
      <c r="M85">
        <f>(shortUnitDetails[[#This Row],[Hour4-Spk/sec]]-shortUnitDetails[[#This Row],[Hour1-Spk/sec]])/shortUnitDetails[[#This Row],[Hour1-Spk/sec]]</f>
        <v>-1</v>
      </c>
      <c r="N85">
        <v>0.6611196145124717</v>
      </c>
      <c r="O85">
        <v>64.443676572218379</v>
      </c>
      <c r="P85">
        <v>0.72277777777777785</v>
      </c>
      <c r="Q85">
        <v>51.230705047976635</v>
      </c>
      <c r="R85">
        <v>0.43333333333333335</v>
      </c>
      <c r="S85">
        <v>55.55114988104679</v>
      </c>
      <c r="T85">
        <v>0</v>
      </c>
      <c r="U85">
        <v>46.20803978450062</v>
      </c>
      <c r="V85">
        <v>2.2039118165731941</v>
      </c>
      <c r="W85">
        <v>1.4127352111377467</v>
      </c>
      <c r="X85">
        <v>0.6611196145124717</v>
      </c>
      <c r="Y85">
        <v>248</v>
      </c>
      <c r="Z85">
        <v>0.72277777777777785</v>
      </c>
      <c r="AA85">
        <v>273</v>
      </c>
      <c r="AB85">
        <v>0.43333333333333335</v>
      </c>
      <c r="AC85">
        <v>30</v>
      </c>
      <c r="AD85">
        <v>0</v>
      </c>
      <c r="AE85">
        <v>0</v>
      </c>
    </row>
    <row r="86" spans="1:31" x14ac:dyDescent="0.3">
      <c r="A86">
        <v>7</v>
      </c>
      <c r="B86" t="s">
        <v>121</v>
      </c>
      <c r="C86" t="s">
        <v>9</v>
      </c>
      <c r="D86">
        <v>20</v>
      </c>
      <c r="E86" t="s">
        <v>37</v>
      </c>
      <c r="F86">
        <v>6</v>
      </c>
      <c r="G86" t="s">
        <v>75</v>
      </c>
      <c r="H86" t="s">
        <v>10</v>
      </c>
      <c r="I86" t="s">
        <v>76</v>
      </c>
      <c r="J86">
        <v>824</v>
      </c>
      <c r="K86">
        <v>0</v>
      </c>
      <c r="L86">
        <v>38.920914239482201</v>
      </c>
      <c r="M86">
        <f>(shortUnitDetails[[#This Row],[Hour4-Spk/sec]]-shortUnitDetails[[#This Row],[Hour1-Spk/sec]])/shortUnitDetails[[#This Row],[Hour1-Spk/sec]]</f>
        <v>-1</v>
      </c>
      <c r="N86">
        <v>4.9963888888888883</v>
      </c>
      <c r="O86">
        <v>0</v>
      </c>
      <c r="P86">
        <v>3.924722222222222</v>
      </c>
      <c r="Q86">
        <v>41.389132340052583</v>
      </c>
      <c r="R86">
        <v>4.833333333333333</v>
      </c>
      <c r="S86">
        <v>38.873711660250834</v>
      </c>
      <c r="T86">
        <v>0</v>
      </c>
      <c r="U86">
        <v>35.182472029834841</v>
      </c>
      <c r="V86">
        <v>1.0978562214642866</v>
      </c>
      <c r="W86">
        <v>0.22411762925416367</v>
      </c>
      <c r="X86">
        <v>4.9963888888888883</v>
      </c>
      <c r="Y86">
        <v>248</v>
      </c>
      <c r="Z86">
        <v>3.924722222222222</v>
      </c>
      <c r="AA86">
        <v>273</v>
      </c>
      <c r="AB86">
        <v>4.833333333333333</v>
      </c>
      <c r="AC86">
        <v>30</v>
      </c>
      <c r="AD86">
        <v>0</v>
      </c>
      <c r="AE86">
        <v>0</v>
      </c>
    </row>
    <row r="87" spans="1:31" x14ac:dyDescent="0.3">
      <c r="A87">
        <v>7</v>
      </c>
      <c r="B87" t="s">
        <v>121</v>
      </c>
      <c r="C87" t="s">
        <v>9</v>
      </c>
      <c r="D87">
        <v>20</v>
      </c>
      <c r="E87" t="s">
        <v>37</v>
      </c>
      <c r="F87">
        <v>7</v>
      </c>
      <c r="G87" t="s">
        <v>81</v>
      </c>
      <c r="H87" t="s">
        <v>72</v>
      </c>
      <c r="I87" t="s">
        <v>72</v>
      </c>
      <c r="J87">
        <v>824</v>
      </c>
      <c r="K87">
        <v>0</v>
      </c>
      <c r="L87">
        <v>22.178186429930246</v>
      </c>
      <c r="M87">
        <f>(shortUnitDetails[[#This Row],[Hour4-Spk/sec]]-shortUnitDetails[[#This Row],[Hour1-Spk/sec]])/shortUnitDetails[[#This Row],[Hour1-Spk/sec]]</f>
        <v>-1</v>
      </c>
      <c r="N87">
        <v>0.97747863247863231</v>
      </c>
      <c r="O87">
        <v>14.245416078984485</v>
      </c>
      <c r="P87">
        <v>0.67333333333333345</v>
      </c>
      <c r="Q87">
        <v>24.79541734860884</v>
      </c>
      <c r="R87">
        <v>1.6166666666666667</v>
      </c>
      <c r="S87">
        <v>20.549738219895289</v>
      </c>
      <c r="T87">
        <v>0</v>
      </c>
      <c r="U87">
        <v>21.178160919540229</v>
      </c>
      <c r="V87">
        <v>1.922240378380667</v>
      </c>
      <c r="W87">
        <v>1.1633965601503762</v>
      </c>
      <c r="X87">
        <v>0.97747863247863231</v>
      </c>
      <c r="Y87">
        <v>248</v>
      </c>
      <c r="Z87">
        <v>0.67333333333333345</v>
      </c>
      <c r="AA87">
        <v>273</v>
      </c>
      <c r="AB87">
        <v>1.6166666666666667</v>
      </c>
      <c r="AC87">
        <v>30</v>
      </c>
      <c r="AD87">
        <v>0</v>
      </c>
      <c r="AE87">
        <v>0</v>
      </c>
    </row>
    <row r="88" spans="1:31" x14ac:dyDescent="0.3">
      <c r="A88">
        <v>7</v>
      </c>
      <c r="B88" t="s">
        <v>121</v>
      </c>
      <c r="C88" t="s">
        <v>9</v>
      </c>
      <c r="D88">
        <v>20</v>
      </c>
      <c r="E88" t="s">
        <v>37</v>
      </c>
      <c r="F88">
        <v>8</v>
      </c>
      <c r="G88" t="s">
        <v>93</v>
      </c>
      <c r="H88" t="s">
        <v>72</v>
      </c>
      <c r="I88" t="s">
        <v>10</v>
      </c>
      <c r="J88">
        <v>824</v>
      </c>
      <c r="K88">
        <v>0</v>
      </c>
      <c r="L88">
        <v>18.93866706029965</v>
      </c>
      <c r="M88">
        <f>(shortUnitDetails[[#This Row],[Hour4-Spk/sec]]-shortUnitDetails[[#This Row],[Hour1-Spk/sec]])/shortUnitDetails[[#This Row],[Hour1-Spk/sec]]</f>
        <v>-1</v>
      </c>
      <c r="N88">
        <v>2.2875000000000001</v>
      </c>
      <c r="O88">
        <v>26.774847870182555</v>
      </c>
      <c r="P88">
        <v>1.691111111111111</v>
      </c>
      <c r="Q88">
        <v>21.134384561073194</v>
      </c>
      <c r="R88">
        <v>2.0933333333333333</v>
      </c>
      <c r="S88">
        <v>19.224892346159191</v>
      </c>
      <c r="T88">
        <v>0</v>
      </c>
      <c r="U88">
        <v>16.406375784897762</v>
      </c>
      <c r="V88">
        <v>1.1409593024017965</v>
      </c>
      <c r="W88">
        <v>0.50485430016313215</v>
      </c>
      <c r="X88">
        <v>2.2875000000000001</v>
      </c>
      <c r="Y88">
        <v>248</v>
      </c>
      <c r="Z88">
        <v>1.691111111111111</v>
      </c>
      <c r="AA88">
        <v>273</v>
      </c>
      <c r="AB88">
        <v>2.0933333333333333</v>
      </c>
      <c r="AC88">
        <v>30</v>
      </c>
      <c r="AD88">
        <v>0</v>
      </c>
      <c r="AE88">
        <v>0</v>
      </c>
    </row>
    <row r="89" spans="1:31" x14ac:dyDescent="0.3">
      <c r="A89">
        <v>7</v>
      </c>
      <c r="B89" t="s">
        <v>121</v>
      </c>
      <c r="C89" t="s">
        <v>9</v>
      </c>
      <c r="D89">
        <v>20</v>
      </c>
      <c r="E89" t="s">
        <v>37</v>
      </c>
      <c r="F89">
        <v>9</v>
      </c>
      <c r="G89" t="s">
        <v>122</v>
      </c>
      <c r="H89" t="s">
        <v>72</v>
      </c>
      <c r="I89" t="s">
        <v>10</v>
      </c>
      <c r="J89">
        <v>824</v>
      </c>
      <c r="K89">
        <v>0</v>
      </c>
      <c r="L89">
        <v>3.2520325203252036</v>
      </c>
      <c r="M89">
        <f>(shortUnitDetails[[#This Row],[Hour4-Spk/sec]]-shortUnitDetails[[#This Row],[Hour1-Spk/sec]])/shortUnitDetails[[#This Row],[Hour1-Spk/sec]]</f>
        <v>-1</v>
      </c>
      <c r="N89">
        <v>1.7638888888888888E-2</v>
      </c>
      <c r="O89">
        <v>0</v>
      </c>
      <c r="P89">
        <v>1.5416666666666667E-2</v>
      </c>
      <c r="Q89">
        <v>3.0303030303030303</v>
      </c>
      <c r="R89">
        <v>6.6666666666666671E-3</v>
      </c>
      <c r="S89">
        <v>7.0588235294117645</v>
      </c>
      <c r="T89">
        <v>0</v>
      </c>
      <c r="U89">
        <v>0</v>
      </c>
      <c r="V89">
        <v>1.4254798544566456</v>
      </c>
      <c r="W89">
        <v>48.853487333333327</v>
      </c>
      <c r="X89">
        <v>1.7638888888888888E-2</v>
      </c>
      <c r="Y89">
        <v>248</v>
      </c>
      <c r="Z89">
        <v>1.5416666666666667E-2</v>
      </c>
      <c r="AA89">
        <v>273</v>
      </c>
      <c r="AB89">
        <v>6.6666666666666671E-3</v>
      </c>
      <c r="AC89">
        <v>30</v>
      </c>
      <c r="AD89">
        <v>0</v>
      </c>
      <c r="AE89">
        <v>0</v>
      </c>
    </row>
    <row r="90" spans="1:31" x14ac:dyDescent="0.3">
      <c r="A90">
        <v>7</v>
      </c>
      <c r="B90" t="s">
        <v>121</v>
      </c>
      <c r="C90" t="s">
        <v>9</v>
      </c>
      <c r="D90">
        <v>20</v>
      </c>
      <c r="E90" t="s">
        <v>37</v>
      </c>
      <c r="F90">
        <v>10</v>
      </c>
      <c r="G90" t="s">
        <v>103</v>
      </c>
      <c r="H90" t="s">
        <v>10</v>
      </c>
      <c r="I90" t="s">
        <v>76</v>
      </c>
      <c r="J90">
        <v>824</v>
      </c>
      <c r="K90">
        <v>0</v>
      </c>
      <c r="L90">
        <v>58.527735072524656</v>
      </c>
      <c r="M90">
        <f>(shortUnitDetails[[#This Row],[Hour4-Spk/sec]]-shortUnitDetails[[#This Row],[Hour1-Spk/sec]])/shortUnitDetails[[#This Row],[Hour1-Spk/sec]]</f>
        <v>-1</v>
      </c>
      <c r="N90">
        <v>8.6808333333333323</v>
      </c>
      <c r="O90">
        <v>58.873774122113254</v>
      </c>
      <c r="P90">
        <v>6.980833333333333</v>
      </c>
      <c r="Q90">
        <v>63.671574805570074</v>
      </c>
      <c r="R90">
        <v>8.2100000000000009</v>
      </c>
      <c r="S90">
        <v>58.816501510998663</v>
      </c>
      <c r="T90">
        <v>0</v>
      </c>
      <c r="U90">
        <v>53.708769735813668</v>
      </c>
      <c r="V90">
        <v>1.0056697208043477</v>
      </c>
      <c r="W90">
        <v>0.12795501637121312</v>
      </c>
      <c r="X90">
        <v>8.6808333333333323</v>
      </c>
      <c r="Y90">
        <v>248</v>
      </c>
      <c r="Z90">
        <v>6.980833333333333</v>
      </c>
      <c r="AA90">
        <v>273</v>
      </c>
      <c r="AB90">
        <v>8.2100000000000009</v>
      </c>
      <c r="AC90">
        <v>30</v>
      </c>
      <c r="AD90">
        <v>0</v>
      </c>
      <c r="AE90">
        <v>0</v>
      </c>
    </row>
    <row r="91" spans="1:31" x14ac:dyDescent="0.3">
      <c r="A91">
        <v>7</v>
      </c>
      <c r="B91" t="s">
        <v>121</v>
      </c>
      <c r="C91" t="s">
        <v>9</v>
      </c>
      <c r="D91">
        <v>20</v>
      </c>
      <c r="E91" t="s">
        <v>37</v>
      </c>
      <c r="F91">
        <v>11</v>
      </c>
      <c r="G91" t="s">
        <v>85</v>
      </c>
      <c r="H91" t="s">
        <v>72</v>
      </c>
      <c r="I91" t="s">
        <v>76</v>
      </c>
      <c r="J91">
        <v>824</v>
      </c>
      <c r="K91">
        <v>0</v>
      </c>
      <c r="L91">
        <v>22.018812883252963</v>
      </c>
      <c r="M91">
        <f>(shortUnitDetails[[#This Row],[Hour4-Spk/sec]]-shortUnitDetails[[#This Row],[Hour1-Spk/sec]])/shortUnitDetails[[#This Row],[Hour1-Spk/sec]]</f>
        <v>-1</v>
      </c>
      <c r="N91">
        <v>2.8813888888888886</v>
      </c>
      <c r="O91">
        <v>23.503325942350333</v>
      </c>
      <c r="P91">
        <v>2.1574999999999998</v>
      </c>
      <c r="Q91">
        <v>25.245962502320403</v>
      </c>
      <c r="R91">
        <v>2.66</v>
      </c>
      <c r="S91">
        <v>22.731182795698928</v>
      </c>
      <c r="T91">
        <v>0</v>
      </c>
      <c r="U91">
        <v>18.700863513339346</v>
      </c>
      <c r="V91">
        <v>1.0835450926189358</v>
      </c>
      <c r="W91">
        <v>0.39857895502781782</v>
      </c>
      <c r="X91">
        <v>2.8813888888888886</v>
      </c>
      <c r="Y91">
        <v>248</v>
      </c>
      <c r="Z91">
        <v>2.1574999999999998</v>
      </c>
      <c r="AA91">
        <v>273</v>
      </c>
      <c r="AB91">
        <v>2.66</v>
      </c>
      <c r="AC91">
        <v>30</v>
      </c>
      <c r="AD91">
        <v>0</v>
      </c>
      <c r="AE91">
        <v>0</v>
      </c>
    </row>
    <row r="92" spans="1:31" x14ac:dyDescent="0.3">
      <c r="A92">
        <v>7</v>
      </c>
      <c r="B92" t="s">
        <v>121</v>
      </c>
      <c r="C92" t="s">
        <v>9</v>
      </c>
      <c r="D92">
        <v>20</v>
      </c>
      <c r="E92" t="s">
        <v>37</v>
      </c>
      <c r="F92">
        <v>12</v>
      </c>
      <c r="G92" t="s">
        <v>87</v>
      </c>
      <c r="H92" t="s">
        <v>72</v>
      </c>
      <c r="I92" t="s">
        <v>76</v>
      </c>
      <c r="J92">
        <v>824</v>
      </c>
      <c r="K92">
        <v>0</v>
      </c>
      <c r="L92">
        <v>20.346366720228531</v>
      </c>
      <c r="M92">
        <f>(shortUnitDetails[[#This Row],[Hour4-Spk/sec]]-shortUnitDetails[[#This Row],[Hour1-Spk/sec]])/shortUnitDetails[[#This Row],[Hour1-Spk/sec]]</f>
        <v>-1</v>
      </c>
      <c r="N92">
        <v>2.3699999999999997</v>
      </c>
      <c r="O92">
        <v>47.768281101614434</v>
      </c>
      <c r="P92">
        <v>1.7602777777777776</v>
      </c>
      <c r="Q92">
        <v>21.288798920377868</v>
      </c>
      <c r="R92">
        <v>2.3766666666666665</v>
      </c>
      <c r="S92">
        <v>19.163670262351847</v>
      </c>
      <c r="T92">
        <v>0</v>
      </c>
      <c r="U92">
        <v>17.320806182754964</v>
      </c>
      <c r="V92">
        <v>1.1022003653413475</v>
      </c>
      <c r="W92">
        <v>0.48315872049456732</v>
      </c>
      <c r="X92">
        <v>2.3699999999999997</v>
      </c>
      <c r="Y92">
        <v>248</v>
      </c>
      <c r="Z92">
        <v>1.7602777777777776</v>
      </c>
      <c r="AA92">
        <v>273</v>
      </c>
      <c r="AB92">
        <v>2.3766666666666665</v>
      </c>
      <c r="AC92">
        <v>30</v>
      </c>
      <c r="AD92">
        <v>0</v>
      </c>
      <c r="AE92">
        <v>0</v>
      </c>
    </row>
    <row r="93" spans="1:31" x14ac:dyDescent="0.3">
      <c r="A93">
        <v>7</v>
      </c>
      <c r="B93" t="s">
        <v>121</v>
      </c>
      <c r="C93" t="s">
        <v>9</v>
      </c>
      <c r="D93">
        <v>20</v>
      </c>
      <c r="E93" t="s">
        <v>37</v>
      </c>
      <c r="F93">
        <v>13</v>
      </c>
      <c r="G93" t="s">
        <v>105</v>
      </c>
      <c r="H93" t="s">
        <v>10</v>
      </c>
      <c r="I93" t="s">
        <v>76</v>
      </c>
      <c r="J93">
        <v>824</v>
      </c>
      <c r="K93">
        <v>0</v>
      </c>
      <c r="L93">
        <v>63.720128848602883</v>
      </c>
      <c r="M93">
        <f>(shortUnitDetails[[#This Row],[Hour4-Spk/sec]]-shortUnitDetails[[#This Row],[Hour1-Spk/sec]])/shortUnitDetails[[#This Row],[Hour1-Spk/sec]]</f>
        <v>-1</v>
      </c>
      <c r="N93">
        <v>10.007777777777779</v>
      </c>
      <c r="O93">
        <v>0</v>
      </c>
      <c r="P93">
        <v>8.1555555555555568</v>
      </c>
      <c r="Q93">
        <v>70.043324143363535</v>
      </c>
      <c r="R93">
        <v>9.9166666666666661</v>
      </c>
      <c r="S93">
        <v>65.02599337245006</v>
      </c>
      <c r="T93">
        <v>0</v>
      </c>
      <c r="U93">
        <v>60.797889878008569</v>
      </c>
      <c r="V93">
        <v>1.0166476716274715</v>
      </c>
      <c r="W93">
        <v>0.10999248905379279</v>
      </c>
      <c r="X93">
        <v>10.007777777777779</v>
      </c>
      <c r="Y93">
        <v>248</v>
      </c>
      <c r="Z93">
        <v>8.1555555555555568</v>
      </c>
      <c r="AA93">
        <v>273</v>
      </c>
      <c r="AB93">
        <v>9.9166666666666661</v>
      </c>
      <c r="AC93">
        <v>30</v>
      </c>
      <c r="AD93">
        <v>0</v>
      </c>
      <c r="AE93">
        <v>0</v>
      </c>
    </row>
    <row r="94" spans="1:31" x14ac:dyDescent="0.3">
      <c r="A94">
        <v>7</v>
      </c>
      <c r="B94" t="s">
        <v>121</v>
      </c>
      <c r="C94" t="s">
        <v>9</v>
      </c>
      <c r="D94">
        <v>20</v>
      </c>
      <c r="E94" t="s">
        <v>37</v>
      </c>
      <c r="F94">
        <v>14</v>
      </c>
      <c r="G94" t="s">
        <v>90</v>
      </c>
      <c r="H94" t="s">
        <v>72</v>
      </c>
      <c r="I94" t="s">
        <v>120</v>
      </c>
      <c r="J94">
        <v>824</v>
      </c>
      <c r="K94">
        <v>0</v>
      </c>
      <c r="L94">
        <v>16.118620133145047</v>
      </c>
      <c r="M94">
        <f>(shortUnitDetails[[#This Row],[Hour4-Spk/sec]]-shortUnitDetails[[#This Row],[Hour1-Spk/sec]])/shortUnitDetails[[#This Row],[Hour1-Spk/sec]]</f>
        <v>-1</v>
      </c>
      <c r="N94">
        <v>0.64521314631463145</v>
      </c>
      <c r="O94">
        <v>8.695652173913043</v>
      </c>
      <c r="P94">
        <v>0.71638888888888885</v>
      </c>
      <c r="Q94">
        <v>11.631274131274132</v>
      </c>
      <c r="R94">
        <v>0.92</v>
      </c>
      <c r="S94">
        <v>12.418952618453865</v>
      </c>
      <c r="T94">
        <v>0</v>
      </c>
      <c r="U94">
        <v>21.347941567065075</v>
      </c>
      <c r="V94">
        <v>1.6650327797693596</v>
      </c>
      <c r="W94">
        <v>1.4367769910681056</v>
      </c>
      <c r="X94">
        <v>0.64521314631463145</v>
      </c>
      <c r="Y94">
        <v>248</v>
      </c>
      <c r="Z94">
        <v>0.71638888888888885</v>
      </c>
      <c r="AA94">
        <v>273</v>
      </c>
      <c r="AB94">
        <v>0.92</v>
      </c>
      <c r="AC94">
        <v>30</v>
      </c>
      <c r="AD94">
        <v>0</v>
      </c>
      <c r="AE94">
        <v>0</v>
      </c>
    </row>
    <row r="95" spans="1:31" x14ac:dyDescent="0.3">
      <c r="A95">
        <v>8</v>
      </c>
      <c r="B95" t="s">
        <v>124</v>
      </c>
      <c r="C95" t="s">
        <v>9</v>
      </c>
      <c r="D95">
        <v>25</v>
      </c>
      <c r="E95" t="s">
        <v>37</v>
      </c>
      <c r="F95">
        <v>2</v>
      </c>
      <c r="G95" t="s">
        <v>125</v>
      </c>
      <c r="H95" t="s">
        <v>72</v>
      </c>
      <c r="I95" t="s">
        <v>72</v>
      </c>
      <c r="J95">
        <v>506</v>
      </c>
      <c r="K95">
        <v>0</v>
      </c>
      <c r="L95">
        <v>55.373753222010535</v>
      </c>
      <c r="M95">
        <f>(shortUnitDetails[[#This Row],[Hour4-Spk/sec]]-shortUnitDetails[[#This Row],[Hour1-Spk/sec]])/shortUnitDetails[[#This Row],[Hour1-Spk/sec]]</f>
        <v>-1</v>
      </c>
      <c r="N95">
        <v>2.6855555555555557</v>
      </c>
      <c r="O95">
        <v>64.005183413078143</v>
      </c>
      <c r="P95">
        <v>0</v>
      </c>
      <c r="Q95">
        <v>40.945824603412149</v>
      </c>
      <c r="R95">
        <v>0</v>
      </c>
      <c r="S95">
        <v>61.464628510487032</v>
      </c>
      <c r="T95">
        <v>0</v>
      </c>
      <c r="U95">
        <v>42.002881844380404</v>
      </c>
      <c r="V95">
        <v>4.8712173578170201</v>
      </c>
      <c r="W95">
        <v>0.43098275763902072</v>
      </c>
      <c r="X95">
        <v>2.6855555555555557</v>
      </c>
      <c r="Y95">
        <v>29</v>
      </c>
      <c r="Z95">
        <v>0</v>
      </c>
      <c r="AA95">
        <v>0</v>
      </c>
      <c r="AB95">
        <v>0</v>
      </c>
      <c r="AC95">
        <v>0</v>
      </c>
      <c r="AD95">
        <v>0</v>
      </c>
      <c r="AE95">
        <v>0</v>
      </c>
    </row>
    <row r="96" spans="1:31" x14ac:dyDescent="0.3">
      <c r="A96">
        <v>8</v>
      </c>
      <c r="B96" t="s">
        <v>124</v>
      </c>
      <c r="C96" t="s">
        <v>9</v>
      </c>
      <c r="D96">
        <v>25</v>
      </c>
      <c r="E96" t="s">
        <v>37</v>
      </c>
      <c r="F96">
        <v>3</v>
      </c>
      <c r="G96" t="s">
        <v>75</v>
      </c>
      <c r="H96" t="s">
        <v>72</v>
      </c>
      <c r="I96" t="s">
        <v>72</v>
      </c>
      <c r="J96">
        <v>506</v>
      </c>
      <c r="K96">
        <v>0</v>
      </c>
      <c r="L96">
        <v>41.434493904367073</v>
      </c>
      <c r="M96">
        <f>(shortUnitDetails[[#This Row],[Hour4-Spk/sec]]-shortUnitDetails[[#This Row],[Hour1-Spk/sec]])/shortUnitDetails[[#This Row],[Hour1-Spk/sec]]</f>
        <v>-1</v>
      </c>
      <c r="N96">
        <v>3.6174999999999997</v>
      </c>
      <c r="O96">
        <v>34.727377711787511</v>
      </c>
      <c r="P96">
        <v>0</v>
      </c>
      <c r="Q96">
        <v>43.18181818181818</v>
      </c>
      <c r="R96">
        <v>0</v>
      </c>
      <c r="S96">
        <v>51.366559485530551</v>
      </c>
      <c r="T96">
        <v>0</v>
      </c>
      <c r="U96">
        <v>39.039898267366077</v>
      </c>
      <c r="V96">
        <v>5.4085720378180051</v>
      </c>
      <c r="W96">
        <v>0.30614038875799388</v>
      </c>
      <c r="X96">
        <v>3.6174999999999997</v>
      </c>
      <c r="Y96">
        <v>29</v>
      </c>
      <c r="Z96">
        <v>0</v>
      </c>
      <c r="AA96">
        <v>0</v>
      </c>
      <c r="AB96">
        <v>0</v>
      </c>
      <c r="AC96">
        <v>0</v>
      </c>
      <c r="AD96">
        <v>0</v>
      </c>
      <c r="AE96">
        <v>0</v>
      </c>
    </row>
    <row r="97" spans="1:31" x14ac:dyDescent="0.3">
      <c r="A97">
        <v>8</v>
      </c>
      <c r="B97" t="s">
        <v>124</v>
      </c>
      <c r="C97" t="s">
        <v>9</v>
      </c>
      <c r="D97">
        <v>25</v>
      </c>
      <c r="E97" t="s">
        <v>37</v>
      </c>
      <c r="F97">
        <v>4</v>
      </c>
      <c r="G97" t="s">
        <v>81</v>
      </c>
      <c r="H97" t="s">
        <v>72</v>
      </c>
      <c r="I97" t="s">
        <v>10</v>
      </c>
      <c r="J97">
        <v>506</v>
      </c>
      <c r="K97">
        <v>0</v>
      </c>
      <c r="L97">
        <v>24.365123738339758</v>
      </c>
      <c r="M97">
        <f>(shortUnitDetails[[#This Row],[Hour4-Spk/sec]]-shortUnitDetails[[#This Row],[Hour1-Spk/sec]])/shortUnitDetails[[#This Row],[Hour1-Spk/sec]]</f>
        <v>-1</v>
      </c>
      <c r="N97">
        <v>2.6304689480354875</v>
      </c>
      <c r="O97">
        <v>32.371007371007373</v>
      </c>
      <c r="P97">
        <v>0</v>
      </c>
      <c r="Q97">
        <v>22.464558342420936</v>
      </c>
      <c r="R97">
        <v>0</v>
      </c>
      <c r="S97">
        <v>22.500783453462862</v>
      </c>
      <c r="T97">
        <v>0</v>
      </c>
      <c r="U97">
        <v>20.342034203420344</v>
      </c>
      <c r="V97">
        <v>4.780838858690279</v>
      </c>
      <c r="W97">
        <v>0.3989933242025272</v>
      </c>
      <c r="X97">
        <v>2.6304689480354875</v>
      </c>
      <c r="Y97">
        <v>29</v>
      </c>
      <c r="Z97">
        <v>0</v>
      </c>
      <c r="AA97">
        <v>0</v>
      </c>
      <c r="AB97">
        <v>0</v>
      </c>
      <c r="AC97">
        <v>0</v>
      </c>
      <c r="AD97">
        <v>0</v>
      </c>
      <c r="AE97">
        <v>0</v>
      </c>
    </row>
    <row r="98" spans="1:31" x14ac:dyDescent="0.3">
      <c r="A98">
        <v>8</v>
      </c>
      <c r="B98" t="s">
        <v>124</v>
      </c>
      <c r="C98" t="s">
        <v>9</v>
      </c>
      <c r="D98">
        <v>25</v>
      </c>
      <c r="E98" t="s">
        <v>37</v>
      </c>
      <c r="F98">
        <v>5</v>
      </c>
      <c r="G98" t="s">
        <v>105</v>
      </c>
      <c r="H98" t="s">
        <v>10</v>
      </c>
      <c r="I98" t="s">
        <v>10</v>
      </c>
      <c r="J98">
        <v>506</v>
      </c>
      <c r="K98">
        <v>0</v>
      </c>
      <c r="L98">
        <v>75.44354519811246</v>
      </c>
      <c r="M98">
        <f>(shortUnitDetails[[#This Row],[Hour4-Spk/sec]]-shortUnitDetails[[#This Row],[Hour1-Spk/sec]])/shortUnitDetails[[#This Row],[Hour1-Spk/sec]]</f>
        <v>-1</v>
      </c>
      <c r="N98">
        <v>10.48944048345834</v>
      </c>
      <c r="O98">
        <v>78.580490084796679</v>
      </c>
      <c r="P98">
        <v>0</v>
      </c>
      <c r="Q98">
        <v>68.915599515278544</v>
      </c>
      <c r="R98">
        <v>0</v>
      </c>
      <c r="S98">
        <v>82.795811299458649</v>
      </c>
      <c r="T98">
        <v>0</v>
      </c>
      <c r="U98">
        <v>73.32730560578662</v>
      </c>
      <c r="V98">
        <v>9.2662419366543922</v>
      </c>
      <c r="W98">
        <v>0.10071079179307747</v>
      </c>
      <c r="X98">
        <v>10.48944048345834</v>
      </c>
      <c r="Y98">
        <v>29</v>
      </c>
      <c r="Z98">
        <v>0</v>
      </c>
      <c r="AA98">
        <v>0</v>
      </c>
      <c r="AB98">
        <v>0</v>
      </c>
      <c r="AC98">
        <v>0</v>
      </c>
      <c r="AD98">
        <v>0</v>
      </c>
      <c r="AE98">
        <v>0</v>
      </c>
    </row>
    <row r="99" spans="1:31" x14ac:dyDescent="0.3">
      <c r="A99">
        <v>8</v>
      </c>
      <c r="B99" t="s">
        <v>124</v>
      </c>
      <c r="C99" t="s">
        <v>9</v>
      </c>
      <c r="D99">
        <v>25</v>
      </c>
      <c r="E99" t="s">
        <v>37</v>
      </c>
      <c r="F99">
        <v>6</v>
      </c>
      <c r="G99" t="s">
        <v>90</v>
      </c>
      <c r="H99" t="s">
        <v>72</v>
      </c>
      <c r="I99" t="s">
        <v>72</v>
      </c>
      <c r="J99">
        <v>506</v>
      </c>
      <c r="K99">
        <v>0</v>
      </c>
      <c r="L99">
        <v>33.279800142755171</v>
      </c>
      <c r="M99">
        <f>(shortUnitDetails[[#This Row],[Hour4-Spk/sec]]-shortUnitDetails[[#This Row],[Hour1-Spk/sec]])/shortUnitDetails[[#This Row],[Hour1-Spk/sec]]</f>
        <v>-1</v>
      </c>
      <c r="N99">
        <v>0.65280092592592587</v>
      </c>
      <c r="O99">
        <v>21.382842509603073</v>
      </c>
      <c r="P99">
        <v>0</v>
      </c>
      <c r="Q99">
        <v>36.165327210103335</v>
      </c>
      <c r="R99">
        <v>0</v>
      </c>
      <c r="S99">
        <v>42.389525368248769</v>
      </c>
      <c r="T99">
        <v>0</v>
      </c>
      <c r="U99">
        <v>16.496163682864452</v>
      </c>
      <c r="V99">
        <v>2.7517927198341665</v>
      </c>
      <c r="W99">
        <v>1.5056888410596025</v>
      </c>
      <c r="X99">
        <v>0.65280092592592587</v>
      </c>
      <c r="Y99">
        <v>29</v>
      </c>
      <c r="Z99">
        <v>0</v>
      </c>
      <c r="AA99">
        <v>0</v>
      </c>
      <c r="AB99">
        <v>0</v>
      </c>
      <c r="AC99">
        <v>0</v>
      </c>
      <c r="AD99">
        <v>0</v>
      </c>
      <c r="AE99">
        <v>0</v>
      </c>
    </row>
    <row r="100" spans="1:31" x14ac:dyDescent="0.3">
      <c r="A100" s="88">
        <v>8</v>
      </c>
      <c r="B100" t="s">
        <v>124</v>
      </c>
      <c r="C100" t="s">
        <v>9</v>
      </c>
      <c r="D100">
        <v>25</v>
      </c>
      <c r="E100" t="s">
        <v>37</v>
      </c>
      <c r="F100">
        <v>1</v>
      </c>
      <c r="G100" t="s">
        <v>71</v>
      </c>
      <c r="H100" t="s">
        <v>11</v>
      </c>
      <c r="I100" t="s">
        <v>76</v>
      </c>
      <c r="J100">
        <v>506</v>
      </c>
      <c r="K100">
        <v>0</v>
      </c>
      <c r="L100">
        <v>40.271970773290036</v>
      </c>
      <c r="M100">
        <f>(shortUnitDetails[[#This Row],[Hour4-Spk/sec]]-shortUnitDetails[[#This Row],[Hour1-Spk/sec]])/shortUnitDetails[[#This Row],[Hour1-Spk/sec]]</f>
        <v>-1</v>
      </c>
      <c r="N100">
        <v>2.7877777777777779</v>
      </c>
      <c r="O100">
        <v>34.091698506425843</v>
      </c>
      <c r="P100">
        <v>0</v>
      </c>
      <c r="Q100">
        <v>39.139622641509433</v>
      </c>
      <c r="R100">
        <v>0</v>
      </c>
      <c r="S100">
        <v>34.586466165413533</v>
      </c>
      <c r="T100">
        <v>0</v>
      </c>
      <c r="U100">
        <v>47.887323943661968</v>
      </c>
      <c r="V100">
        <v>4.8729850404057267</v>
      </c>
      <c r="W100">
        <v>0.39412627482438645</v>
      </c>
      <c r="X100">
        <v>2.7877777777777779</v>
      </c>
      <c r="Y100">
        <v>29</v>
      </c>
      <c r="Z100">
        <v>0</v>
      </c>
      <c r="AA100">
        <v>0</v>
      </c>
      <c r="AB100">
        <v>0</v>
      </c>
      <c r="AC100">
        <v>0</v>
      </c>
      <c r="AD100">
        <v>0</v>
      </c>
      <c r="AE100">
        <v>0</v>
      </c>
    </row>
    <row r="101" spans="1:31" x14ac:dyDescent="0.3">
      <c r="A101">
        <v>9</v>
      </c>
      <c r="B101" t="s">
        <v>126</v>
      </c>
      <c r="C101" t="s">
        <v>9</v>
      </c>
      <c r="D101">
        <v>21</v>
      </c>
      <c r="E101" t="s">
        <v>37</v>
      </c>
      <c r="F101">
        <v>1</v>
      </c>
      <c r="G101" t="s">
        <v>71</v>
      </c>
      <c r="H101" t="s">
        <v>72</v>
      </c>
      <c r="I101" t="s">
        <v>82</v>
      </c>
      <c r="J101">
        <v>880</v>
      </c>
      <c r="K101">
        <v>0.36447605292443486</v>
      </c>
      <c r="L101">
        <v>27.457433109171554</v>
      </c>
      <c r="M101">
        <f>(shortUnitDetails[[#This Row],[Hour4-Spk/sec]]-shortUnitDetails[[#This Row],[Hour1-Spk/sec]])/shortUnitDetails[[#This Row],[Hour1-Spk/sec]]</f>
        <v>-0.52565383974679314</v>
      </c>
      <c r="N101">
        <v>0.55583333333333329</v>
      </c>
      <c r="O101">
        <v>35.104302477183836</v>
      </c>
      <c r="P101">
        <v>0.33697038152610442</v>
      </c>
      <c r="Q101">
        <v>22.185154295246036</v>
      </c>
      <c r="R101">
        <v>0.30144308943089432</v>
      </c>
      <c r="S101">
        <v>24.874910650464617</v>
      </c>
      <c r="T101">
        <v>0.26365740740740745</v>
      </c>
      <c r="U101">
        <v>16.822429906542055</v>
      </c>
      <c r="V101">
        <v>1.908670843146083</v>
      </c>
      <c r="W101">
        <v>2.3461786675267233</v>
      </c>
      <c r="X101">
        <v>0.55583333333333329</v>
      </c>
      <c r="Y101">
        <v>213</v>
      </c>
      <c r="Z101">
        <v>0.33697038152610442</v>
      </c>
      <c r="AA101">
        <v>170</v>
      </c>
      <c r="AB101">
        <v>0.30144308943089432</v>
      </c>
      <c r="AC101">
        <v>303</v>
      </c>
      <c r="AD101">
        <v>0.26365740740740745</v>
      </c>
      <c r="AE101">
        <v>64</v>
      </c>
    </row>
    <row r="102" spans="1:31" x14ac:dyDescent="0.3">
      <c r="A102">
        <v>9</v>
      </c>
      <c r="B102" t="s">
        <v>126</v>
      </c>
      <c r="C102" t="s">
        <v>9</v>
      </c>
      <c r="D102">
        <v>21</v>
      </c>
      <c r="E102" t="s">
        <v>37</v>
      </c>
      <c r="F102">
        <v>2</v>
      </c>
      <c r="G102" t="s">
        <v>111</v>
      </c>
      <c r="H102" t="s">
        <v>72</v>
      </c>
      <c r="I102" t="s">
        <v>72</v>
      </c>
      <c r="J102">
        <v>880</v>
      </c>
      <c r="K102">
        <v>0</v>
      </c>
      <c r="L102">
        <v>1.0204081632653061</v>
      </c>
      <c r="M102">
        <f>(shortUnitDetails[[#This Row],[Hour4-Spk/sec]]-shortUnitDetails[[#This Row],[Hour1-Spk/sec]])/shortUnitDetails[[#This Row],[Hour1-Spk/sec]]</f>
        <v>-1</v>
      </c>
      <c r="N102">
        <v>6.6666666666666671E-3</v>
      </c>
      <c r="O102">
        <v>1.0204081632653061</v>
      </c>
      <c r="P102">
        <v>0</v>
      </c>
      <c r="Q102">
        <v>0</v>
      </c>
      <c r="R102">
        <v>0</v>
      </c>
      <c r="S102">
        <v>0</v>
      </c>
      <c r="T102">
        <v>0</v>
      </c>
      <c r="U102">
        <v>0</v>
      </c>
      <c r="V102">
        <v>5.8983611230723687</v>
      </c>
      <c r="W102">
        <v>8.1783158045977018</v>
      </c>
      <c r="X102">
        <v>6.6666666666666671E-3</v>
      </c>
      <c r="Y102">
        <v>213</v>
      </c>
      <c r="Z102">
        <v>0</v>
      </c>
      <c r="AA102">
        <v>170</v>
      </c>
      <c r="AB102">
        <v>0</v>
      </c>
      <c r="AC102">
        <v>303</v>
      </c>
      <c r="AD102">
        <v>0</v>
      </c>
      <c r="AE102">
        <v>64</v>
      </c>
    </row>
    <row r="103" spans="1:31" x14ac:dyDescent="0.3">
      <c r="A103">
        <v>9</v>
      </c>
      <c r="B103" t="s">
        <v>126</v>
      </c>
      <c r="C103" t="s">
        <v>9</v>
      </c>
      <c r="D103">
        <v>21</v>
      </c>
      <c r="E103" t="s">
        <v>37</v>
      </c>
      <c r="F103">
        <v>3</v>
      </c>
      <c r="G103" t="s">
        <v>74</v>
      </c>
      <c r="H103" t="s">
        <v>72</v>
      </c>
      <c r="I103" t="s">
        <v>76</v>
      </c>
      <c r="J103">
        <v>880</v>
      </c>
      <c r="K103">
        <v>0.62416996438357342</v>
      </c>
      <c r="L103">
        <v>13.13522287426645</v>
      </c>
      <c r="M103">
        <f>(shortUnitDetails[[#This Row],[Hour4-Spk/sec]]-shortUnitDetails[[#This Row],[Hour1-Spk/sec]])/shortUnitDetails[[#This Row],[Hour1-Spk/sec]]</f>
        <v>128.55942668136714</v>
      </c>
      <c r="N103">
        <v>7.3239664082687334E-3</v>
      </c>
      <c r="O103">
        <v>11.904761904761903</v>
      </c>
      <c r="P103">
        <v>4.5555555555555564E-2</v>
      </c>
      <c r="Q103">
        <v>0</v>
      </c>
      <c r="R103">
        <v>1.4949114466815807</v>
      </c>
      <c r="S103">
        <v>12.999694842844065</v>
      </c>
      <c r="T103">
        <v>0.94888888888888889</v>
      </c>
      <c r="U103">
        <v>14.709457816678823</v>
      </c>
      <c r="V103">
        <v>5.1087511538950121</v>
      </c>
      <c r="W103">
        <v>1.4458451665224912</v>
      </c>
      <c r="X103">
        <v>7.3239664082687334E-3</v>
      </c>
      <c r="Y103">
        <v>213</v>
      </c>
      <c r="Z103">
        <v>4.5555555555555564E-2</v>
      </c>
      <c r="AA103">
        <v>170</v>
      </c>
      <c r="AB103">
        <v>1.4949114466815807</v>
      </c>
      <c r="AC103">
        <v>303</v>
      </c>
      <c r="AD103">
        <v>0.94888888888888889</v>
      </c>
      <c r="AE103">
        <v>64</v>
      </c>
    </row>
    <row r="104" spans="1:31" x14ac:dyDescent="0.3">
      <c r="A104">
        <v>9</v>
      </c>
      <c r="B104" t="s">
        <v>126</v>
      </c>
      <c r="C104" t="s">
        <v>9</v>
      </c>
      <c r="D104">
        <v>21</v>
      </c>
      <c r="E104" t="s">
        <v>37</v>
      </c>
      <c r="F104">
        <v>4</v>
      </c>
      <c r="G104" t="s">
        <v>101</v>
      </c>
      <c r="H104" t="s">
        <v>72</v>
      </c>
      <c r="I104" t="s">
        <v>76</v>
      </c>
      <c r="J104">
        <v>880</v>
      </c>
      <c r="K104">
        <v>1.55957285115304</v>
      </c>
      <c r="L104">
        <v>27.936380512769055</v>
      </c>
      <c r="M104" t="e">
        <f>(shortUnitDetails[[#This Row],[Hour4-Spk/sec]]-shortUnitDetails[[#This Row],[Hour1-Spk/sec]])/shortUnitDetails[[#This Row],[Hour1-Spk/sec]]</f>
        <v>#DIV/0!</v>
      </c>
      <c r="N104">
        <v>0</v>
      </c>
      <c r="O104">
        <v>0</v>
      </c>
      <c r="P104">
        <v>3.7361111111111116E-2</v>
      </c>
      <c r="Q104">
        <v>22.972972972972975</v>
      </c>
      <c r="R104">
        <v>3.4275969601677154</v>
      </c>
      <c r="S104">
        <v>30.031948881789138</v>
      </c>
      <c r="T104">
        <v>2.7733333333333334</v>
      </c>
      <c r="U104">
        <v>28.512435476302205</v>
      </c>
      <c r="V104">
        <v>6.736528615236737</v>
      </c>
      <c r="W104">
        <v>0.47228483302122343</v>
      </c>
      <c r="X104">
        <v>0</v>
      </c>
      <c r="Y104">
        <v>213</v>
      </c>
      <c r="Z104">
        <v>3.7361111111111116E-2</v>
      </c>
      <c r="AA104">
        <v>170</v>
      </c>
      <c r="AB104">
        <v>3.4275969601677154</v>
      </c>
      <c r="AC104">
        <v>303</v>
      </c>
      <c r="AD104">
        <v>2.7733333333333334</v>
      </c>
      <c r="AE104">
        <v>64</v>
      </c>
    </row>
    <row r="105" spans="1:31" x14ac:dyDescent="0.3">
      <c r="A105">
        <v>9</v>
      </c>
      <c r="B105" t="s">
        <v>126</v>
      </c>
      <c r="C105" t="s">
        <v>9</v>
      </c>
      <c r="D105">
        <v>21</v>
      </c>
      <c r="E105" t="s">
        <v>37</v>
      </c>
      <c r="F105">
        <v>5</v>
      </c>
      <c r="G105" t="s">
        <v>77</v>
      </c>
      <c r="H105" t="s">
        <v>72</v>
      </c>
      <c r="I105" t="s">
        <v>10</v>
      </c>
      <c r="J105">
        <v>880</v>
      </c>
      <c r="K105">
        <v>0.97437499999999999</v>
      </c>
      <c r="L105">
        <v>35.579380857710881</v>
      </c>
      <c r="M105">
        <f>(shortUnitDetails[[#This Row],[Hour4-Spk/sec]]-shortUnitDetails[[#This Row],[Hour1-Spk/sec]])/shortUnitDetails[[#This Row],[Hour1-Spk/sec]]</f>
        <v>0.30204390613171839</v>
      </c>
      <c r="N105">
        <v>0.36694444444444446</v>
      </c>
      <c r="O105">
        <v>32.645541635961678</v>
      </c>
      <c r="P105">
        <v>0.86861111111111111</v>
      </c>
      <c r="Q105">
        <v>14.563106796116504</v>
      </c>
      <c r="R105">
        <v>2.1841666666666666</v>
      </c>
      <c r="S105">
        <v>41.801458928005076</v>
      </c>
      <c r="T105">
        <v>0.4777777777777778</v>
      </c>
      <c r="U105">
        <v>36.855872351556371</v>
      </c>
      <c r="V105">
        <v>17.928616393845392</v>
      </c>
      <c r="W105">
        <v>0.97586734662219798</v>
      </c>
      <c r="X105">
        <v>0.36694444444444446</v>
      </c>
      <c r="Y105">
        <v>213</v>
      </c>
      <c r="Z105">
        <v>0.86861111111111111</v>
      </c>
      <c r="AA105">
        <v>170</v>
      </c>
      <c r="AB105">
        <v>2.1841666666666666</v>
      </c>
      <c r="AC105">
        <v>303</v>
      </c>
      <c r="AD105">
        <v>0.4777777777777778</v>
      </c>
      <c r="AE105">
        <v>64</v>
      </c>
    </row>
    <row r="106" spans="1:31" x14ac:dyDescent="0.3">
      <c r="A106">
        <v>9</v>
      </c>
      <c r="B106" t="s">
        <v>126</v>
      </c>
      <c r="C106" t="s">
        <v>9</v>
      </c>
      <c r="D106">
        <v>21</v>
      </c>
      <c r="E106" t="s">
        <v>37</v>
      </c>
      <c r="F106">
        <v>6</v>
      </c>
      <c r="G106" t="s">
        <v>79</v>
      </c>
      <c r="H106" t="s">
        <v>72</v>
      </c>
      <c r="I106" t="s">
        <v>76</v>
      </c>
      <c r="J106">
        <v>880</v>
      </c>
      <c r="K106">
        <v>0.41918259189640766</v>
      </c>
      <c r="L106">
        <v>5.8160668847691745</v>
      </c>
      <c r="M106">
        <f>(shortUnitDetails[[#This Row],[Hour4-Spk/sec]]-shortUnitDetails[[#This Row],[Hour1-Spk/sec]])/shortUnitDetails[[#This Row],[Hour1-Spk/sec]]</f>
        <v>1.6137404580152674</v>
      </c>
      <c r="N106">
        <v>0.18194444444444444</v>
      </c>
      <c r="O106">
        <v>0</v>
      </c>
      <c r="P106">
        <v>0.52972222222222232</v>
      </c>
      <c r="Q106">
        <v>6.3561643835616435</v>
      </c>
      <c r="R106">
        <v>0.48950814536340848</v>
      </c>
      <c r="S106">
        <v>5.6216216216216219</v>
      </c>
      <c r="T106">
        <v>0.47555555555555556</v>
      </c>
      <c r="U106">
        <v>5.6112224448897798</v>
      </c>
      <c r="V106">
        <v>1.0658507336652765</v>
      </c>
      <c r="W106">
        <v>1.9769997718788883</v>
      </c>
      <c r="X106">
        <v>0.18194444444444444</v>
      </c>
      <c r="Y106">
        <v>213</v>
      </c>
      <c r="Z106">
        <v>0.52972222222222232</v>
      </c>
      <c r="AA106">
        <v>170</v>
      </c>
      <c r="AB106">
        <v>0.48950814536340848</v>
      </c>
      <c r="AC106">
        <v>303</v>
      </c>
      <c r="AD106">
        <v>0.47555555555555556</v>
      </c>
      <c r="AE106">
        <v>64</v>
      </c>
    </row>
    <row r="107" spans="1:31" x14ac:dyDescent="0.3">
      <c r="A107">
        <v>9</v>
      </c>
      <c r="B107" t="s">
        <v>126</v>
      </c>
      <c r="C107" t="s">
        <v>9</v>
      </c>
      <c r="D107">
        <v>21</v>
      </c>
      <c r="E107" t="s">
        <v>37</v>
      </c>
      <c r="F107">
        <v>7</v>
      </c>
      <c r="G107" t="s">
        <v>80</v>
      </c>
      <c r="H107" t="s">
        <v>72</v>
      </c>
      <c r="I107" t="s">
        <v>72</v>
      </c>
      <c r="J107">
        <v>880</v>
      </c>
      <c r="K107">
        <v>0.11173886618676482</v>
      </c>
      <c r="L107">
        <v>3.5294117647058822</v>
      </c>
      <c r="M107">
        <f>(shortUnitDetails[[#This Row],[Hour4-Spk/sec]]-shortUnitDetails[[#This Row],[Hour1-Spk/sec]])/shortUnitDetails[[#This Row],[Hour1-Spk/sec]]</f>
        <v>3.2462967813107935</v>
      </c>
      <c r="N107">
        <v>3.1399909191503692E-2</v>
      </c>
      <c r="O107">
        <v>66.666666666666657</v>
      </c>
      <c r="P107">
        <v>8.3055555555555549E-2</v>
      </c>
      <c r="Q107">
        <v>5.6213017751479288</v>
      </c>
      <c r="R107">
        <v>0.19916666666666669</v>
      </c>
      <c r="S107">
        <v>2.2321428571428572</v>
      </c>
      <c r="T107">
        <v>0.13333333333333333</v>
      </c>
      <c r="U107">
        <v>2.9368575624082229</v>
      </c>
      <c r="V107">
        <v>1.2900302131714803</v>
      </c>
      <c r="W107">
        <v>7.3715829350261384</v>
      </c>
      <c r="X107">
        <v>3.1399909191503692E-2</v>
      </c>
      <c r="Y107">
        <v>213</v>
      </c>
      <c r="Z107">
        <v>8.3055555555555549E-2</v>
      </c>
      <c r="AA107">
        <v>170</v>
      </c>
      <c r="AB107">
        <v>0.19916666666666669</v>
      </c>
      <c r="AC107">
        <v>303</v>
      </c>
      <c r="AD107">
        <v>0.13333333333333333</v>
      </c>
      <c r="AE107">
        <v>64</v>
      </c>
    </row>
    <row r="108" spans="1:31" x14ac:dyDescent="0.3">
      <c r="A108">
        <v>9</v>
      </c>
      <c r="B108" t="s">
        <v>126</v>
      </c>
      <c r="C108" t="s">
        <v>9</v>
      </c>
      <c r="D108">
        <v>21</v>
      </c>
      <c r="E108" t="s">
        <v>37</v>
      </c>
      <c r="F108">
        <v>8</v>
      </c>
      <c r="G108" t="s">
        <v>81</v>
      </c>
      <c r="H108" t="s">
        <v>72</v>
      </c>
      <c r="I108" t="s">
        <v>10</v>
      </c>
      <c r="J108">
        <v>880</v>
      </c>
      <c r="K108">
        <v>0.5880884735052605</v>
      </c>
      <c r="L108">
        <v>9.735130111524164</v>
      </c>
      <c r="M108">
        <f>(shortUnitDetails[[#This Row],[Hour4-Spk/sec]]-shortUnitDetails[[#This Row],[Hour1-Spk/sec]])/shortUnitDetails[[#This Row],[Hour1-Spk/sec]]</f>
        <v>2.5796045785639952</v>
      </c>
      <c r="N108">
        <v>0.13347222222222224</v>
      </c>
      <c r="O108">
        <v>18.220338983050848</v>
      </c>
      <c r="P108">
        <v>0.8224999999999999</v>
      </c>
      <c r="Q108">
        <v>8.9127391507232847</v>
      </c>
      <c r="R108">
        <v>0.91860389402104203</v>
      </c>
      <c r="S108">
        <v>9.3971631205673756</v>
      </c>
      <c r="T108">
        <v>0.4777777777777778</v>
      </c>
      <c r="U108">
        <v>9.7988874625588362</v>
      </c>
      <c r="V108">
        <v>7.1541918326222778</v>
      </c>
      <c r="W108">
        <v>1.611542</v>
      </c>
      <c r="X108">
        <v>0.13347222222222224</v>
      </c>
      <c r="Y108">
        <v>213</v>
      </c>
      <c r="Z108">
        <v>0.8224999999999999</v>
      </c>
      <c r="AA108">
        <v>170</v>
      </c>
      <c r="AB108">
        <v>0.91860389402104203</v>
      </c>
      <c r="AC108">
        <v>303</v>
      </c>
      <c r="AD108">
        <v>0.4777777777777778</v>
      </c>
      <c r="AE108">
        <v>64</v>
      </c>
    </row>
    <row r="109" spans="1:31" x14ac:dyDescent="0.3">
      <c r="A109">
        <v>9</v>
      </c>
      <c r="B109" t="s">
        <v>126</v>
      </c>
      <c r="C109" t="s">
        <v>9</v>
      </c>
      <c r="D109">
        <v>21</v>
      </c>
      <c r="E109" t="s">
        <v>37</v>
      </c>
      <c r="F109">
        <v>9</v>
      </c>
      <c r="G109" t="s">
        <v>93</v>
      </c>
      <c r="H109" t="s">
        <v>72</v>
      </c>
      <c r="I109" t="s">
        <v>72</v>
      </c>
      <c r="J109">
        <v>880</v>
      </c>
      <c r="K109">
        <v>0.20715277777777777</v>
      </c>
      <c r="L109">
        <v>20.076425631981188</v>
      </c>
      <c r="M109" t="e">
        <f>(shortUnitDetails[[#This Row],[Hour4-Spk/sec]]-shortUnitDetails[[#This Row],[Hour1-Spk/sec]])/shortUnitDetails[[#This Row],[Hour1-Spk/sec]]</f>
        <v>#DIV/0!</v>
      </c>
      <c r="N109">
        <v>0</v>
      </c>
      <c r="O109">
        <v>0</v>
      </c>
      <c r="P109">
        <v>0.71527777777777779</v>
      </c>
      <c r="Q109">
        <v>31.133671742808801</v>
      </c>
      <c r="R109">
        <v>8.5555555555555537E-2</v>
      </c>
      <c r="S109">
        <v>18.598583674990682</v>
      </c>
      <c r="T109">
        <v>2.777777777777778E-2</v>
      </c>
      <c r="U109">
        <v>0</v>
      </c>
      <c r="V109">
        <v>3.9075164572124161</v>
      </c>
      <c r="W109">
        <v>2.3940086240023648</v>
      </c>
      <c r="X109">
        <v>0</v>
      </c>
      <c r="Y109">
        <v>213</v>
      </c>
      <c r="Z109">
        <v>0.71527777777777779</v>
      </c>
      <c r="AA109">
        <v>170</v>
      </c>
      <c r="AB109">
        <v>8.5555555555555537E-2</v>
      </c>
      <c r="AC109">
        <v>303</v>
      </c>
      <c r="AD109">
        <v>2.777777777777778E-2</v>
      </c>
      <c r="AE109">
        <v>64</v>
      </c>
    </row>
    <row r="110" spans="1:31" x14ac:dyDescent="0.3">
      <c r="A110">
        <v>9</v>
      </c>
      <c r="B110" t="s">
        <v>126</v>
      </c>
      <c r="C110" t="s">
        <v>9</v>
      </c>
      <c r="D110">
        <v>21</v>
      </c>
      <c r="E110" t="s">
        <v>37</v>
      </c>
      <c r="F110">
        <v>10</v>
      </c>
      <c r="G110" t="s">
        <v>127</v>
      </c>
      <c r="H110" t="s">
        <v>72</v>
      </c>
      <c r="I110" t="s">
        <v>72</v>
      </c>
      <c r="J110">
        <v>880</v>
      </c>
      <c r="K110">
        <v>1.4930555555555558E-3</v>
      </c>
      <c r="L110">
        <v>0</v>
      </c>
      <c r="M110" t="e">
        <f>(shortUnitDetails[[#This Row],[Hour4-Spk/sec]]-shortUnitDetails[[#This Row],[Hour1-Spk/sec]])/shortUnitDetails[[#This Row],[Hour1-Spk/sec]]</f>
        <v>#DIV/0!</v>
      </c>
      <c r="N110">
        <v>0</v>
      </c>
      <c r="O110">
        <v>0</v>
      </c>
      <c r="P110">
        <v>0</v>
      </c>
      <c r="Q110">
        <v>0</v>
      </c>
      <c r="R110">
        <v>4.8611111111111121E-3</v>
      </c>
      <c r="S110">
        <v>0</v>
      </c>
      <c r="T110">
        <v>1.1111111111111111E-3</v>
      </c>
      <c r="U110">
        <v>0</v>
      </c>
      <c r="V110">
        <v>0.99171353528320239</v>
      </c>
      <c r="W110">
        <v>127.00352678571426</v>
      </c>
      <c r="X110">
        <v>0</v>
      </c>
      <c r="Y110">
        <v>213</v>
      </c>
      <c r="Z110">
        <v>0</v>
      </c>
      <c r="AA110">
        <v>170</v>
      </c>
      <c r="AB110">
        <v>4.8611111111111121E-3</v>
      </c>
      <c r="AC110">
        <v>303</v>
      </c>
      <c r="AD110">
        <v>1.1111111111111111E-3</v>
      </c>
      <c r="AE110">
        <v>64</v>
      </c>
    </row>
    <row r="111" spans="1:31" x14ac:dyDescent="0.3">
      <c r="A111">
        <v>9</v>
      </c>
      <c r="B111" t="s">
        <v>126</v>
      </c>
      <c r="C111" t="s">
        <v>9</v>
      </c>
      <c r="D111">
        <v>21</v>
      </c>
      <c r="E111" t="s">
        <v>37</v>
      </c>
      <c r="F111">
        <v>11</v>
      </c>
      <c r="G111" t="s">
        <v>85</v>
      </c>
      <c r="H111" t="s">
        <v>72</v>
      </c>
      <c r="I111" t="s">
        <v>72</v>
      </c>
      <c r="J111">
        <v>880</v>
      </c>
      <c r="K111">
        <v>0.27847222222222218</v>
      </c>
      <c r="L111">
        <v>13.733025877530105</v>
      </c>
      <c r="M111">
        <f>(shortUnitDetails[[#This Row],[Hour4-Spk/sec]]-shortUnitDetails[[#This Row],[Hour1-Spk/sec]])/shortUnitDetails[[#This Row],[Hour1-Spk/sec]]</f>
        <v>8.8888888888888875</v>
      </c>
      <c r="N111">
        <v>0.01</v>
      </c>
      <c r="O111">
        <v>2.5316455696202533</v>
      </c>
      <c r="P111">
        <v>0.20749999999999999</v>
      </c>
      <c r="Q111">
        <v>2.1333333333333333</v>
      </c>
      <c r="R111">
        <v>0.79749999999999999</v>
      </c>
      <c r="S111">
        <v>16.218487394957982</v>
      </c>
      <c r="T111">
        <v>9.8888888888888873E-2</v>
      </c>
      <c r="U111">
        <v>13.48747591522158</v>
      </c>
      <c r="V111">
        <v>13.032366767603373</v>
      </c>
      <c r="W111">
        <v>3.3469314668769719</v>
      </c>
      <c r="X111">
        <v>0.01</v>
      </c>
      <c r="Y111">
        <v>213</v>
      </c>
      <c r="Z111">
        <v>0.20749999999999999</v>
      </c>
      <c r="AA111">
        <v>170</v>
      </c>
      <c r="AB111">
        <v>0.79749999999999999</v>
      </c>
      <c r="AC111">
        <v>303</v>
      </c>
      <c r="AD111">
        <v>9.8888888888888873E-2</v>
      </c>
      <c r="AE111">
        <v>64</v>
      </c>
    </row>
    <row r="112" spans="1:31" x14ac:dyDescent="0.3">
      <c r="A112">
        <v>9</v>
      </c>
      <c r="B112" t="s">
        <v>126</v>
      </c>
      <c r="C112" t="s">
        <v>9</v>
      </c>
      <c r="D112">
        <v>21</v>
      </c>
      <c r="E112" t="s">
        <v>37</v>
      </c>
      <c r="F112">
        <v>12</v>
      </c>
      <c r="G112" t="s">
        <v>87</v>
      </c>
      <c r="H112" t="s">
        <v>72</v>
      </c>
      <c r="I112" t="s">
        <v>10</v>
      </c>
      <c r="J112">
        <v>880</v>
      </c>
      <c r="K112">
        <v>0.37680555555555556</v>
      </c>
      <c r="L112">
        <v>11.351656626506024</v>
      </c>
      <c r="M112">
        <f>(shortUnitDetails[[#This Row],[Hour4-Spk/sec]]-shortUnitDetails[[#This Row],[Hour1-Spk/sec]])/shortUnitDetails[[#This Row],[Hour1-Spk/sec]]</f>
        <v>4.6315789473684204</v>
      </c>
      <c r="N112">
        <v>6.3333333333333339E-2</v>
      </c>
      <c r="O112">
        <v>2.5641025641025639</v>
      </c>
      <c r="P112">
        <v>0.53388888888888886</v>
      </c>
      <c r="Q112">
        <v>10.215482841181165</v>
      </c>
      <c r="R112">
        <v>0.55333333333333334</v>
      </c>
      <c r="S112">
        <v>10.71602532878714</v>
      </c>
      <c r="T112">
        <v>0.35666666666666669</v>
      </c>
      <c r="U112">
        <v>11.1328125</v>
      </c>
      <c r="V112">
        <v>3.8033411993919355</v>
      </c>
      <c r="W112">
        <v>2.6819423514538561</v>
      </c>
      <c r="X112">
        <v>6.3333333333333339E-2</v>
      </c>
      <c r="Y112">
        <v>213</v>
      </c>
      <c r="Z112">
        <v>0.53388888888888886</v>
      </c>
      <c r="AA112">
        <v>170</v>
      </c>
      <c r="AB112">
        <v>0.55333333333333334</v>
      </c>
      <c r="AC112">
        <v>303</v>
      </c>
      <c r="AD112">
        <v>0.35666666666666669</v>
      </c>
      <c r="AE112">
        <v>64</v>
      </c>
    </row>
    <row r="113" spans="1:31" x14ac:dyDescent="0.3">
      <c r="A113">
        <v>9</v>
      </c>
      <c r="B113" t="s">
        <v>126</v>
      </c>
      <c r="C113" t="s">
        <v>9</v>
      </c>
      <c r="D113">
        <v>21</v>
      </c>
      <c r="E113" t="s">
        <v>37</v>
      </c>
      <c r="F113">
        <v>13</v>
      </c>
      <c r="G113" t="s">
        <v>105</v>
      </c>
      <c r="H113" t="s">
        <v>72</v>
      </c>
      <c r="I113" t="s">
        <v>10</v>
      </c>
      <c r="J113">
        <v>880</v>
      </c>
      <c r="K113">
        <v>0.88028826412442684</v>
      </c>
      <c r="L113">
        <v>13.403666551366308</v>
      </c>
      <c r="M113">
        <f>(shortUnitDetails[[#This Row],[Hour4-Spk/sec]]-shortUnitDetails[[#This Row],[Hour1-Spk/sec]])/shortUnitDetails[[#This Row],[Hour1-Spk/sec]]</f>
        <v>1.6057580907418476</v>
      </c>
      <c r="N113">
        <v>0.35860751915708811</v>
      </c>
      <c r="O113">
        <v>9.7402597402597415</v>
      </c>
      <c r="P113">
        <v>1.0275455373406193</v>
      </c>
      <c r="Q113">
        <v>12.403100775193799</v>
      </c>
      <c r="R113">
        <v>1.2005555555555556</v>
      </c>
      <c r="S113">
        <v>12.181226261530114</v>
      </c>
      <c r="T113">
        <v>0.93444444444444441</v>
      </c>
      <c r="U113">
        <v>16.630434782608695</v>
      </c>
      <c r="V113">
        <v>2.8221032924004747</v>
      </c>
      <c r="W113">
        <v>1.1844218584317738</v>
      </c>
      <c r="X113">
        <v>0.35860751915708811</v>
      </c>
      <c r="Y113">
        <v>213</v>
      </c>
      <c r="Z113">
        <v>1.0275455373406193</v>
      </c>
      <c r="AA113">
        <v>170</v>
      </c>
      <c r="AB113">
        <v>1.2005555555555556</v>
      </c>
      <c r="AC113">
        <v>303</v>
      </c>
      <c r="AD113">
        <v>0.93444444444444441</v>
      </c>
      <c r="AE113">
        <v>64</v>
      </c>
    </row>
    <row r="114" spans="1:31" x14ac:dyDescent="0.3">
      <c r="A114">
        <v>9</v>
      </c>
      <c r="B114" t="s">
        <v>126</v>
      </c>
      <c r="C114" t="s">
        <v>9</v>
      </c>
      <c r="D114">
        <v>21</v>
      </c>
      <c r="E114" t="s">
        <v>37</v>
      </c>
      <c r="F114">
        <v>14</v>
      </c>
      <c r="G114" t="s">
        <v>116</v>
      </c>
      <c r="H114" t="s">
        <v>72</v>
      </c>
      <c r="I114" t="s">
        <v>72</v>
      </c>
      <c r="J114">
        <v>880</v>
      </c>
      <c r="K114">
        <v>0.46622181730879492</v>
      </c>
      <c r="L114">
        <v>32.157537520313547</v>
      </c>
      <c r="M114">
        <f>(shortUnitDetails[[#This Row],[Hour4-Spk/sec]]-shortUnitDetails[[#This Row],[Hour1-Spk/sec]])/shortUnitDetails[[#This Row],[Hour1-Spk/sec]]</f>
        <v>-0.29854749786913259</v>
      </c>
      <c r="N114">
        <v>0.51011875071666102</v>
      </c>
      <c r="O114">
        <v>58.640817177402539</v>
      </c>
      <c r="P114">
        <v>0.48777777777777781</v>
      </c>
      <c r="Q114">
        <v>14.658444022770398</v>
      </c>
      <c r="R114">
        <v>0.50916666666666677</v>
      </c>
      <c r="S114">
        <v>6.0310166570936241</v>
      </c>
      <c r="T114">
        <v>0.35782407407407407</v>
      </c>
      <c r="U114">
        <v>8.1426648721399744</v>
      </c>
      <c r="V114">
        <v>2.0215605472888414</v>
      </c>
      <c r="W114">
        <v>1.3143588192795956</v>
      </c>
      <c r="X114">
        <v>0.51011875071666102</v>
      </c>
      <c r="Y114">
        <v>213</v>
      </c>
      <c r="Z114">
        <v>0.48777777777777781</v>
      </c>
      <c r="AA114">
        <v>170</v>
      </c>
      <c r="AB114">
        <v>0.50916666666666677</v>
      </c>
      <c r="AC114">
        <v>303</v>
      </c>
      <c r="AD114">
        <v>0.35782407407407407</v>
      </c>
      <c r="AE114">
        <v>64</v>
      </c>
    </row>
    <row r="115" spans="1:31" x14ac:dyDescent="0.3">
      <c r="A115">
        <v>10</v>
      </c>
      <c r="B115" t="s">
        <v>128</v>
      </c>
      <c r="C115" t="s">
        <v>9</v>
      </c>
      <c r="D115">
        <v>17</v>
      </c>
      <c r="E115" t="s">
        <v>37</v>
      </c>
      <c r="F115">
        <v>1</v>
      </c>
      <c r="G115" t="s">
        <v>75</v>
      </c>
      <c r="H115" t="s">
        <v>72</v>
      </c>
      <c r="I115" t="s">
        <v>72</v>
      </c>
      <c r="J115">
        <v>631</v>
      </c>
      <c r="K115">
        <v>0</v>
      </c>
      <c r="L115">
        <v>25.528169014084508</v>
      </c>
      <c r="M115">
        <f>(shortUnitDetails[[#This Row],[Hour4-Spk/sec]]-shortUnitDetails[[#This Row],[Hour1-Spk/sec]])/shortUnitDetails[[#This Row],[Hour1-Spk/sec]]</f>
        <v>-1</v>
      </c>
      <c r="N115">
        <v>8.8129409171075854E-2</v>
      </c>
      <c r="O115">
        <v>31.60377358490566</v>
      </c>
      <c r="P115">
        <v>0</v>
      </c>
      <c r="Q115">
        <v>7.9136690647482011</v>
      </c>
      <c r="R115">
        <v>0</v>
      </c>
      <c r="S115">
        <v>0</v>
      </c>
      <c r="T115">
        <v>0</v>
      </c>
      <c r="U115">
        <v>0</v>
      </c>
      <c r="V115">
        <v>1.9817881139739215</v>
      </c>
      <c r="W115">
        <v>9.9949207411504446</v>
      </c>
      <c r="X115">
        <v>8.8129409171075854E-2</v>
      </c>
      <c r="Y115">
        <v>332</v>
      </c>
      <c r="Z115">
        <v>0</v>
      </c>
      <c r="AA115">
        <v>0</v>
      </c>
      <c r="AB115">
        <v>0</v>
      </c>
      <c r="AC115">
        <v>0</v>
      </c>
      <c r="AD115">
        <v>0</v>
      </c>
      <c r="AE115">
        <v>0</v>
      </c>
    </row>
    <row r="116" spans="1:31" x14ac:dyDescent="0.3">
      <c r="A116">
        <v>10</v>
      </c>
      <c r="B116" t="s">
        <v>128</v>
      </c>
      <c r="C116" t="s">
        <v>9</v>
      </c>
      <c r="D116">
        <v>17</v>
      </c>
      <c r="E116" t="s">
        <v>37</v>
      </c>
      <c r="F116">
        <v>2</v>
      </c>
      <c r="G116" t="s">
        <v>85</v>
      </c>
      <c r="H116" t="s">
        <v>72</v>
      </c>
      <c r="I116" t="s">
        <v>10</v>
      </c>
      <c r="J116">
        <v>631</v>
      </c>
      <c r="K116">
        <v>0</v>
      </c>
      <c r="L116">
        <v>24.117854622441779</v>
      </c>
      <c r="M116">
        <f>(shortUnitDetails[[#This Row],[Hour4-Spk/sec]]-shortUnitDetails[[#This Row],[Hour1-Spk/sec]])/shortUnitDetails[[#This Row],[Hour1-Spk/sec]]</f>
        <v>-1</v>
      </c>
      <c r="N116">
        <v>1.7116666666666667</v>
      </c>
      <c r="O116">
        <v>20.913315821378056</v>
      </c>
      <c r="P116">
        <v>0</v>
      </c>
      <c r="Q116">
        <v>27.503015681544028</v>
      </c>
      <c r="R116">
        <v>0</v>
      </c>
      <c r="S116">
        <v>17.697594501718214</v>
      </c>
      <c r="T116">
        <v>0</v>
      </c>
      <c r="U116">
        <v>0</v>
      </c>
      <c r="V116">
        <v>3.9122662582687235</v>
      </c>
      <c r="W116">
        <v>0.61591702329360776</v>
      </c>
      <c r="X116">
        <v>1.7116666666666667</v>
      </c>
      <c r="Y116">
        <v>332</v>
      </c>
      <c r="Z116">
        <v>0</v>
      </c>
      <c r="AA116">
        <v>0</v>
      </c>
      <c r="AB116">
        <v>0</v>
      </c>
      <c r="AC116">
        <v>0</v>
      </c>
      <c r="AD116">
        <v>0</v>
      </c>
      <c r="AE116">
        <v>0</v>
      </c>
    </row>
    <row r="117" spans="1:31" x14ac:dyDescent="0.3">
      <c r="A117">
        <v>10</v>
      </c>
      <c r="B117" t="s">
        <v>128</v>
      </c>
      <c r="C117" t="s">
        <v>9</v>
      </c>
      <c r="D117">
        <v>17</v>
      </c>
      <c r="E117" t="s">
        <v>37</v>
      </c>
      <c r="F117">
        <v>3</v>
      </c>
      <c r="G117" t="s">
        <v>129</v>
      </c>
      <c r="H117" t="s">
        <v>72</v>
      </c>
      <c r="I117" t="s">
        <v>76</v>
      </c>
      <c r="J117">
        <v>631</v>
      </c>
      <c r="K117">
        <v>0</v>
      </c>
      <c r="L117">
        <v>92.167754478544651</v>
      </c>
      <c r="M117">
        <f>(shortUnitDetails[[#This Row],[Hour4-Spk/sec]]-shortUnitDetails[[#This Row],[Hour1-Spk/sec]])/shortUnitDetails[[#This Row],[Hour1-Spk/sec]]</f>
        <v>-1</v>
      </c>
      <c r="N117">
        <v>0.13694444444444445</v>
      </c>
      <c r="O117">
        <v>10.990990990990991</v>
      </c>
      <c r="P117">
        <v>0</v>
      </c>
      <c r="Q117">
        <v>95.882651949749473</v>
      </c>
      <c r="R117">
        <v>0</v>
      </c>
      <c r="S117">
        <v>11.842105263157894</v>
      </c>
      <c r="T117">
        <v>0</v>
      </c>
      <c r="U117">
        <v>0</v>
      </c>
      <c r="V117">
        <v>2.2776225748267787</v>
      </c>
      <c r="W117">
        <v>7.2092450558213717</v>
      </c>
      <c r="X117">
        <v>0.13694444444444445</v>
      </c>
      <c r="Y117">
        <v>332</v>
      </c>
      <c r="Z117">
        <v>0</v>
      </c>
      <c r="AA117">
        <v>0</v>
      </c>
      <c r="AB117">
        <v>0</v>
      </c>
      <c r="AC117">
        <v>0</v>
      </c>
      <c r="AD117">
        <v>0</v>
      </c>
      <c r="AE117">
        <v>0</v>
      </c>
    </row>
    <row r="118" spans="1:31" x14ac:dyDescent="0.3">
      <c r="A118">
        <v>11</v>
      </c>
      <c r="B118" t="s">
        <v>130</v>
      </c>
      <c r="C118" t="s">
        <v>9</v>
      </c>
      <c r="D118">
        <v>25</v>
      </c>
      <c r="E118" t="s">
        <v>37</v>
      </c>
      <c r="F118">
        <v>1</v>
      </c>
      <c r="G118" t="s">
        <v>84</v>
      </c>
      <c r="H118" t="s">
        <v>72</v>
      </c>
      <c r="I118" t="s">
        <v>10</v>
      </c>
      <c r="J118">
        <v>687</v>
      </c>
      <c r="K118">
        <v>0.72697242201493184</v>
      </c>
      <c r="L118">
        <v>50.832702498107494</v>
      </c>
      <c r="M118">
        <f>(shortUnitDetails[[#This Row],[Hour4-Spk/sec]]-shortUnitDetails[[#This Row],[Hour1-Spk/sec]])/shortUnitDetails[[#This Row],[Hour1-Spk/sec]]</f>
        <v>-0.48652062393332068</v>
      </c>
      <c r="N118">
        <v>1.0236535769486164</v>
      </c>
      <c r="O118">
        <v>54.085603112840467</v>
      </c>
      <c r="P118">
        <v>0.82944444444444443</v>
      </c>
      <c r="Q118">
        <v>54.078055620472078</v>
      </c>
      <c r="R118">
        <v>0.52916666666666667</v>
      </c>
      <c r="S118">
        <v>49.112215909090914</v>
      </c>
      <c r="T118">
        <v>0.52562500000000001</v>
      </c>
      <c r="U118">
        <v>42.685370741482963</v>
      </c>
      <c r="V118">
        <v>2.4509810892380153</v>
      </c>
      <c r="W118">
        <v>1.0728182934228623</v>
      </c>
      <c r="X118">
        <v>1.0236535769486164</v>
      </c>
      <c r="Y118">
        <v>30</v>
      </c>
      <c r="Z118">
        <v>0.82944444444444443</v>
      </c>
      <c r="AA118">
        <v>195</v>
      </c>
      <c r="AB118">
        <v>0.52916666666666667</v>
      </c>
      <c r="AC118">
        <v>198</v>
      </c>
      <c r="AD118">
        <v>0.52562500000000001</v>
      </c>
      <c r="AE118">
        <v>232</v>
      </c>
    </row>
    <row r="119" spans="1:31" s="180" customFormat="1" x14ac:dyDescent="0.3">
      <c r="A119">
        <v>11</v>
      </c>
      <c r="B119" t="s">
        <v>130</v>
      </c>
      <c r="C119" t="s">
        <v>9</v>
      </c>
      <c r="D119">
        <v>25</v>
      </c>
      <c r="E119" t="s">
        <v>37</v>
      </c>
      <c r="F119">
        <v>2</v>
      </c>
      <c r="G119" t="s">
        <v>112</v>
      </c>
      <c r="H119" t="s">
        <v>72</v>
      </c>
      <c r="I119" t="s">
        <v>10</v>
      </c>
      <c r="J119">
        <v>687</v>
      </c>
      <c r="K119">
        <v>1.231548837901939</v>
      </c>
      <c r="L119">
        <v>20.594417558781835</v>
      </c>
      <c r="M119">
        <f>(shortUnitDetails[[#This Row],[Hour4-Spk/sec]]-shortUnitDetails[[#This Row],[Hour1-Spk/sec]])/shortUnitDetails[[#This Row],[Hour1-Spk/sec]]</f>
        <v>1.5844012372956251</v>
      </c>
      <c r="N119">
        <v>0.62861111111111112</v>
      </c>
      <c r="O119">
        <v>26.222707423580786</v>
      </c>
      <c r="P119">
        <v>1.2027231293855336</v>
      </c>
      <c r="Q119">
        <v>18.864950078822911</v>
      </c>
      <c r="R119">
        <v>1.4702777777777776</v>
      </c>
      <c r="S119">
        <v>19.750406945198044</v>
      </c>
      <c r="T119">
        <v>1.6245833333333333</v>
      </c>
      <c r="U119">
        <v>19.507441530829201</v>
      </c>
      <c r="V119">
        <v>1.4540617435207785</v>
      </c>
      <c r="W119">
        <v>0.80378633278797795</v>
      </c>
      <c r="X119">
        <v>0.62861111111111112</v>
      </c>
      <c r="Y119">
        <v>30</v>
      </c>
      <c r="Z119">
        <v>1.2027231293855336</v>
      </c>
      <c r="AA119">
        <v>195</v>
      </c>
      <c r="AB119">
        <v>1.4702777777777776</v>
      </c>
      <c r="AC119">
        <v>198</v>
      </c>
      <c r="AD119">
        <v>1.6245833333333333</v>
      </c>
      <c r="AE119">
        <v>232</v>
      </c>
    </row>
    <row r="120" spans="1:31" s="180" customFormat="1" x14ac:dyDescent="0.3">
      <c r="A120">
        <v>11</v>
      </c>
      <c r="B120" t="s">
        <v>130</v>
      </c>
      <c r="C120" t="s">
        <v>9</v>
      </c>
      <c r="D120">
        <v>25</v>
      </c>
      <c r="E120" t="s">
        <v>37</v>
      </c>
      <c r="F120">
        <v>4</v>
      </c>
      <c r="G120" t="s">
        <v>132</v>
      </c>
      <c r="H120" t="s">
        <v>72</v>
      </c>
      <c r="I120" t="s">
        <v>10</v>
      </c>
      <c r="J120">
        <v>687</v>
      </c>
      <c r="K120">
        <v>6.5085416666666678</v>
      </c>
      <c r="L120">
        <v>56.944669147387152</v>
      </c>
      <c r="M120">
        <f>(shortUnitDetails[[#This Row],[Hour4-Spk/sec]]-shortUnitDetails[[#This Row],[Hour1-Spk/sec]])/shortUnitDetails[[#This Row],[Hour1-Spk/sec]]</f>
        <v>9.9804400977995061E-2</v>
      </c>
      <c r="N120">
        <v>5.6805555555555562</v>
      </c>
      <c r="O120">
        <v>53.465790259934266</v>
      </c>
      <c r="P120">
        <v>8.8005555555555564</v>
      </c>
      <c r="Q120">
        <v>67.103368339714095</v>
      </c>
      <c r="R120">
        <v>5.3055555555555562</v>
      </c>
      <c r="S120">
        <v>53.479454442459364</v>
      </c>
      <c r="T120">
        <v>6.2475000000000005</v>
      </c>
      <c r="U120">
        <v>49.83860555196901</v>
      </c>
      <c r="V120">
        <v>1.2625653884937171</v>
      </c>
      <c r="W120">
        <v>0.15328637007036963</v>
      </c>
      <c r="X120">
        <v>5.6805555555555562</v>
      </c>
      <c r="Y120">
        <v>30</v>
      </c>
      <c r="Z120">
        <v>8.8005555555555564</v>
      </c>
      <c r="AA120">
        <v>195</v>
      </c>
      <c r="AB120">
        <v>5.3055555555555562</v>
      </c>
      <c r="AC120">
        <v>198</v>
      </c>
      <c r="AD120">
        <v>6.2475000000000005</v>
      </c>
      <c r="AE120">
        <v>232</v>
      </c>
    </row>
    <row r="121" spans="1:31" s="180" customFormat="1" x14ac:dyDescent="0.3">
      <c r="A121">
        <v>11</v>
      </c>
      <c r="B121" t="s">
        <v>130</v>
      </c>
      <c r="C121" t="s">
        <v>9</v>
      </c>
      <c r="D121">
        <v>25</v>
      </c>
      <c r="E121" t="s">
        <v>37</v>
      </c>
      <c r="F121">
        <v>6</v>
      </c>
      <c r="G121" t="s">
        <v>86</v>
      </c>
      <c r="H121" t="s">
        <v>72</v>
      </c>
      <c r="I121" t="s">
        <v>72</v>
      </c>
      <c r="J121">
        <v>687</v>
      </c>
      <c r="K121">
        <v>1.3385416666666667E-2</v>
      </c>
      <c r="L121">
        <v>0</v>
      </c>
      <c r="M121">
        <f>(shortUnitDetails[[#This Row],[Hour4-Spk/sec]]-shortUnitDetails[[#This Row],[Hour1-Spk/sec]])/shortUnitDetails[[#This Row],[Hour1-Spk/sec]]</f>
        <v>-6.2499999999999813E-2</v>
      </c>
      <c r="N121">
        <v>1.4444444444444442E-2</v>
      </c>
      <c r="O121">
        <v>0</v>
      </c>
      <c r="P121">
        <v>1.3194444444444444E-2</v>
      </c>
      <c r="Q121">
        <v>0</v>
      </c>
      <c r="R121">
        <v>1.2361111111111113E-2</v>
      </c>
      <c r="S121">
        <v>0</v>
      </c>
      <c r="T121">
        <v>1.3541666666666667E-2</v>
      </c>
      <c r="U121">
        <v>0</v>
      </c>
      <c r="V121">
        <v>0.99710231688132545</v>
      </c>
      <c r="W121">
        <v>69.299165641711227</v>
      </c>
      <c r="X121">
        <v>1.4444444444444442E-2</v>
      </c>
      <c r="Y121">
        <v>30</v>
      </c>
      <c r="Z121">
        <v>1.3194444444444444E-2</v>
      </c>
      <c r="AA121">
        <v>195</v>
      </c>
      <c r="AB121">
        <v>1.2361111111111113E-2</v>
      </c>
      <c r="AC121">
        <v>198</v>
      </c>
      <c r="AD121">
        <v>1.3541666666666667E-2</v>
      </c>
      <c r="AE121">
        <v>232</v>
      </c>
    </row>
    <row r="122" spans="1:31" s="180" customFormat="1" x14ac:dyDescent="0.3">
      <c r="A122">
        <v>11</v>
      </c>
      <c r="B122" t="s">
        <v>130</v>
      </c>
      <c r="C122" t="s">
        <v>9</v>
      </c>
      <c r="D122">
        <v>25</v>
      </c>
      <c r="E122" t="s">
        <v>37</v>
      </c>
      <c r="F122">
        <v>7</v>
      </c>
      <c r="G122" t="s">
        <v>113</v>
      </c>
      <c r="H122" t="s">
        <v>82</v>
      </c>
      <c r="I122" t="s">
        <v>10</v>
      </c>
      <c r="J122">
        <v>687</v>
      </c>
      <c r="K122">
        <v>2.4828472222222224</v>
      </c>
      <c r="L122">
        <v>49.920451475399993</v>
      </c>
      <c r="M122">
        <f>(shortUnitDetails[[#This Row],[Hour4-Spk/sec]]-shortUnitDetails[[#This Row],[Hour1-Spk/sec]])/shortUnitDetails[[#This Row],[Hour1-Spk/sec]]</f>
        <v>3.601474072124244</v>
      </c>
      <c r="N122">
        <v>1.0552777777777778</v>
      </c>
      <c r="O122">
        <v>32.391418105703821</v>
      </c>
      <c r="P122">
        <v>1.4794444444444446</v>
      </c>
      <c r="Q122">
        <v>32.895260852250104</v>
      </c>
      <c r="R122">
        <v>2.5408333333333331</v>
      </c>
      <c r="S122">
        <v>27.981651376146786</v>
      </c>
      <c r="T122">
        <v>4.8558333333333339</v>
      </c>
      <c r="U122">
        <v>63.589278086287912</v>
      </c>
      <c r="V122">
        <v>2.0045003927184308</v>
      </c>
      <c r="W122">
        <v>0.441961721092969</v>
      </c>
      <c r="X122">
        <v>1.0552777777777778</v>
      </c>
      <c r="Y122">
        <v>30</v>
      </c>
      <c r="Z122">
        <v>1.4794444444444446</v>
      </c>
      <c r="AA122">
        <v>195</v>
      </c>
      <c r="AB122">
        <v>2.5408333333333331</v>
      </c>
      <c r="AC122">
        <v>198</v>
      </c>
      <c r="AD122">
        <v>4.8558333333333339</v>
      </c>
      <c r="AE122">
        <v>232</v>
      </c>
    </row>
    <row r="123" spans="1:31" s="180" customFormat="1" x14ac:dyDescent="0.3">
      <c r="A123">
        <v>11</v>
      </c>
      <c r="B123" t="s">
        <v>130</v>
      </c>
      <c r="C123" t="s">
        <v>9</v>
      </c>
      <c r="D123">
        <v>25</v>
      </c>
      <c r="E123" t="s">
        <v>37</v>
      </c>
      <c r="F123">
        <v>8</v>
      </c>
      <c r="G123" t="s">
        <v>114</v>
      </c>
      <c r="H123" t="s">
        <v>72</v>
      </c>
      <c r="I123" t="s">
        <v>10</v>
      </c>
      <c r="J123">
        <v>687</v>
      </c>
      <c r="K123">
        <v>2.0779513888888888</v>
      </c>
      <c r="L123">
        <v>30.799120935121188</v>
      </c>
      <c r="M123">
        <f>(shortUnitDetails[[#This Row],[Hour4-Spk/sec]]-shortUnitDetails[[#This Row],[Hour1-Spk/sec]])/shortUnitDetails[[#This Row],[Hour1-Spk/sec]]</f>
        <v>-1.2755102040816455E-2</v>
      </c>
      <c r="N123">
        <v>1.9055555555555557</v>
      </c>
      <c r="O123">
        <v>26.587234042553192</v>
      </c>
      <c r="P123">
        <v>2.4388888888888887</v>
      </c>
      <c r="Q123">
        <v>32.34498031496063</v>
      </c>
      <c r="R123">
        <v>2.0861111111111108</v>
      </c>
      <c r="S123">
        <v>33.239104829210838</v>
      </c>
      <c r="T123">
        <v>1.8812499999999999</v>
      </c>
      <c r="U123">
        <v>29.246393876950251</v>
      </c>
      <c r="V123">
        <v>1.247736514567324</v>
      </c>
      <c r="W123">
        <v>0.47697740453760973</v>
      </c>
      <c r="X123">
        <v>1.9055555555555557</v>
      </c>
      <c r="Y123">
        <v>30</v>
      </c>
      <c r="Z123">
        <v>2.4388888888888887</v>
      </c>
      <c r="AA123">
        <v>195</v>
      </c>
      <c r="AB123">
        <v>2.0861111111111108</v>
      </c>
      <c r="AC123">
        <v>198</v>
      </c>
      <c r="AD123">
        <v>1.8812499999999999</v>
      </c>
      <c r="AE123">
        <v>232</v>
      </c>
    </row>
    <row r="124" spans="1:31" s="180" customFormat="1" x14ac:dyDescent="0.3">
      <c r="A124" s="88">
        <v>11</v>
      </c>
      <c r="B124" t="s">
        <v>130</v>
      </c>
      <c r="C124" t="s">
        <v>9</v>
      </c>
      <c r="D124">
        <v>25</v>
      </c>
      <c r="E124" t="s">
        <v>37</v>
      </c>
      <c r="F124">
        <v>3</v>
      </c>
      <c r="G124" t="s">
        <v>143</v>
      </c>
      <c r="H124" t="s">
        <v>11</v>
      </c>
      <c r="I124" t="s">
        <v>10</v>
      </c>
      <c r="J124">
        <v>687</v>
      </c>
      <c r="K124">
        <v>6.8020564181251011</v>
      </c>
      <c r="L124">
        <v>60.512778114608025</v>
      </c>
      <c r="M124">
        <f>(shortUnitDetails[[#This Row],[Hour4-Spk/sec]]-shortUnitDetails[[#This Row],[Hour1-Spk/sec]])/shortUnitDetails[[#This Row],[Hour1-Spk/sec]]</f>
        <v>-0.15364306621360233</v>
      </c>
      <c r="N124">
        <v>7.9760969994058231</v>
      </c>
      <c r="O124">
        <v>65.488418932527694</v>
      </c>
      <c r="P124">
        <v>6.2909481175390276</v>
      </c>
      <c r="Q124">
        <v>62.442874948068138</v>
      </c>
      <c r="R124">
        <v>6.1905555555555551</v>
      </c>
      <c r="S124">
        <v>58.827270414652752</v>
      </c>
      <c r="T124">
        <v>6.7506249999999994</v>
      </c>
      <c r="U124">
        <v>57.509976057462083</v>
      </c>
      <c r="V124">
        <v>1.1664512308290287</v>
      </c>
      <c r="W124">
        <v>0.13808249906320258</v>
      </c>
      <c r="X124">
        <v>7.9760969994058231</v>
      </c>
      <c r="Y124">
        <v>30</v>
      </c>
      <c r="Z124">
        <v>6.2909481175390276</v>
      </c>
      <c r="AA124">
        <v>195</v>
      </c>
      <c r="AB124">
        <v>6.1905555555555551</v>
      </c>
      <c r="AC124">
        <v>198</v>
      </c>
      <c r="AD124">
        <v>6.7506249999999994</v>
      </c>
      <c r="AE124">
        <v>232</v>
      </c>
    </row>
    <row r="125" spans="1:31" s="180" customFormat="1" x14ac:dyDescent="0.3">
      <c r="A125" s="88">
        <v>11</v>
      </c>
      <c r="B125" t="s">
        <v>130</v>
      </c>
      <c r="C125" t="s">
        <v>9</v>
      </c>
      <c r="D125">
        <v>25</v>
      </c>
      <c r="E125" t="s">
        <v>37</v>
      </c>
      <c r="F125">
        <v>5</v>
      </c>
      <c r="G125" t="s">
        <v>137</v>
      </c>
      <c r="H125" t="s">
        <v>11</v>
      </c>
      <c r="I125" t="s">
        <v>10</v>
      </c>
      <c r="J125">
        <v>687</v>
      </c>
      <c r="K125">
        <v>2.4363089105307383</v>
      </c>
      <c r="L125">
        <v>30.67121175229283</v>
      </c>
      <c r="M125">
        <f>(shortUnitDetails[[#This Row],[Hour4-Spk/sec]]-shortUnitDetails[[#This Row],[Hour1-Spk/sec]])/shortUnitDetails[[#This Row],[Hour1-Spk/sec]]</f>
        <v>-0.15006752617620941</v>
      </c>
      <c r="N125">
        <v>2.7605134199007306</v>
      </c>
      <c r="O125">
        <v>33.156565656565654</v>
      </c>
      <c r="P125">
        <v>2.4151388888888889</v>
      </c>
      <c r="Q125">
        <v>33.813241407279733</v>
      </c>
      <c r="R125">
        <v>2.223333333333334</v>
      </c>
      <c r="S125">
        <v>28.520478601012428</v>
      </c>
      <c r="T125">
        <v>2.3462500000000004</v>
      </c>
      <c r="U125">
        <v>28.891283524904214</v>
      </c>
      <c r="V125">
        <v>1.1897024177347972</v>
      </c>
      <c r="W125">
        <v>0.39217372867575317</v>
      </c>
      <c r="X125">
        <v>2.7605134199007306</v>
      </c>
      <c r="Y125">
        <v>30</v>
      </c>
      <c r="Z125">
        <v>2.4151388888888889</v>
      </c>
      <c r="AA125">
        <v>195</v>
      </c>
      <c r="AB125">
        <v>2.223333333333334</v>
      </c>
      <c r="AC125">
        <v>198</v>
      </c>
      <c r="AD125">
        <v>2.3462500000000004</v>
      </c>
      <c r="AE125">
        <v>232</v>
      </c>
    </row>
    <row r="126" spans="1:31" s="180" customFormat="1" x14ac:dyDescent="0.3">
      <c r="A126" s="88">
        <v>12</v>
      </c>
      <c r="B126" t="s">
        <v>106</v>
      </c>
      <c r="C126" t="s">
        <v>9</v>
      </c>
      <c r="D126">
        <v>10</v>
      </c>
      <c r="E126" t="s">
        <v>107</v>
      </c>
      <c r="F126">
        <v>1</v>
      </c>
      <c r="G126" t="s">
        <v>84</v>
      </c>
      <c r="H126" t="s">
        <v>11</v>
      </c>
      <c r="I126" t="s">
        <v>10</v>
      </c>
      <c r="J126">
        <v>199</v>
      </c>
      <c r="K126">
        <v>2.033031273303505</v>
      </c>
      <c r="L126">
        <v>36.167689372453978</v>
      </c>
      <c r="M126">
        <f>(shortUnitDetails[[#This Row],[Hour4-Spk/sec]]-shortUnitDetails[[#This Row],[Hour1-Spk/sec]])/shortUnitDetails[[#This Row],[Hour1-Spk/sec]]</f>
        <v>-8.2577030812326133E-2</v>
      </c>
      <c r="N126">
        <v>2.9750000000000001</v>
      </c>
      <c r="O126">
        <v>42.84087211194273</v>
      </c>
      <c r="P126">
        <v>1.3636250932140195</v>
      </c>
      <c r="Q126">
        <v>32.195558205395734</v>
      </c>
      <c r="R126">
        <v>1.0641666666666667</v>
      </c>
      <c r="S126">
        <v>31.137724550898206</v>
      </c>
      <c r="T126">
        <v>2.7293333333333298</v>
      </c>
      <c r="U126">
        <v>27.439519402500405</v>
      </c>
      <c r="V126">
        <v>1.6039981108743053</v>
      </c>
      <c r="W126">
        <v>0.47296100074141473</v>
      </c>
      <c r="X126">
        <v>2.9750000000000001</v>
      </c>
      <c r="Y126">
        <v>3</v>
      </c>
      <c r="Z126">
        <v>1.3636250932140195</v>
      </c>
      <c r="AA126">
        <v>25</v>
      </c>
      <c r="AB126">
        <v>1.0641666666666667</v>
      </c>
      <c r="AC126">
        <v>91</v>
      </c>
      <c r="AD126">
        <v>2.7293333333333334</v>
      </c>
      <c r="AE126">
        <v>78</v>
      </c>
    </row>
    <row r="127" spans="1:31" s="180" customFormat="1" x14ac:dyDescent="0.3">
      <c r="A127" s="88">
        <v>12</v>
      </c>
      <c r="B127" t="s">
        <v>106</v>
      </c>
      <c r="C127" t="s">
        <v>9</v>
      </c>
      <c r="D127">
        <v>10</v>
      </c>
      <c r="E127" t="s">
        <v>107</v>
      </c>
      <c r="F127">
        <v>3</v>
      </c>
      <c r="G127" t="s">
        <v>109</v>
      </c>
      <c r="H127" t="s">
        <v>11</v>
      </c>
      <c r="I127" t="s">
        <v>10</v>
      </c>
      <c r="J127">
        <v>199</v>
      </c>
      <c r="K127">
        <v>0.87987019190830351</v>
      </c>
      <c r="L127">
        <v>59.74989773856133</v>
      </c>
      <c r="M127">
        <f>(shortUnitDetails[[#This Row],[Hour4-Spk/sec]]-shortUnitDetails[[#This Row],[Hour1-Spk/sec]])/shortUnitDetails[[#This Row],[Hour1-Spk/sec]]</f>
        <v>-0.47577785951495544</v>
      </c>
      <c r="N127">
        <v>1.3772787225887833</v>
      </c>
      <c r="O127">
        <v>63.019693654266959</v>
      </c>
      <c r="P127">
        <v>0.78865231827344973</v>
      </c>
      <c r="Q127">
        <v>60.838052095130237</v>
      </c>
      <c r="R127">
        <v>0.63154972677098076</v>
      </c>
      <c r="S127">
        <v>65.48812664907652</v>
      </c>
      <c r="T127">
        <v>0.72199999999999986</v>
      </c>
      <c r="U127">
        <v>55.859117840684661</v>
      </c>
      <c r="V127">
        <v>3.3607947945082399</v>
      </c>
      <c r="W127">
        <v>0.89306462020883737</v>
      </c>
      <c r="X127">
        <v>1.3772787225887833</v>
      </c>
      <c r="Y127">
        <v>3</v>
      </c>
      <c r="Z127">
        <v>0.78865231827344973</v>
      </c>
      <c r="AA127">
        <v>25</v>
      </c>
      <c r="AB127">
        <v>0.63154972677098076</v>
      </c>
      <c r="AC127">
        <v>91</v>
      </c>
      <c r="AD127">
        <v>0.72199999999999986</v>
      </c>
      <c r="AE127">
        <v>78</v>
      </c>
    </row>
    <row r="128" spans="1:31" s="180" customFormat="1" x14ac:dyDescent="0.3">
      <c r="A128" s="88">
        <v>12</v>
      </c>
      <c r="B128" t="s">
        <v>106</v>
      </c>
      <c r="C128" t="s">
        <v>9</v>
      </c>
      <c r="D128">
        <v>10</v>
      </c>
      <c r="E128" t="s">
        <v>107</v>
      </c>
      <c r="F128">
        <v>4</v>
      </c>
      <c r="G128" t="s">
        <v>112</v>
      </c>
      <c r="H128" t="s">
        <v>11</v>
      </c>
      <c r="I128" t="s">
        <v>10</v>
      </c>
      <c r="J128">
        <v>199</v>
      </c>
      <c r="K128">
        <v>3.7961169773489765</v>
      </c>
      <c r="L128">
        <v>49.82948472149171</v>
      </c>
      <c r="M128">
        <f>(shortUnitDetails[[#This Row],[Hour4-Spk/sec]]-shortUnitDetails[[#This Row],[Hour1-Spk/sec]])/shortUnitDetails[[#This Row],[Hour1-Spk/sec]]</f>
        <v>1.6787069273954893</v>
      </c>
      <c r="N128">
        <v>1.8204679093959066</v>
      </c>
      <c r="O128">
        <v>28.741453532539886</v>
      </c>
      <c r="P128">
        <v>4.5277777777777777</v>
      </c>
      <c r="Q128">
        <v>44.314163409640791</v>
      </c>
      <c r="R128">
        <v>3.9597222222222221</v>
      </c>
      <c r="S128">
        <v>56.769022219602761</v>
      </c>
      <c r="T128">
        <v>4.8764999999999992</v>
      </c>
      <c r="U128">
        <v>51.249756540933589</v>
      </c>
      <c r="V128">
        <v>1.7215589059379779</v>
      </c>
      <c r="W128">
        <v>0.26568325272124943</v>
      </c>
      <c r="X128">
        <v>1.8204679093959066</v>
      </c>
      <c r="Y128">
        <v>3</v>
      </c>
      <c r="Z128">
        <v>4.5277777777777777</v>
      </c>
      <c r="AA128">
        <v>25</v>
      </c>
      <c r="AB128">
        <v>3.9597222222222221</v>
      </c>
      <c r="AC128">
        <v>91</v>
      </c>
      <c r="AD128">
        <v>4.8764999999999992</v>
      </c>
      <c r="AE128">
        <v>78</v>
      </c>
    </row>
    <row r="129" spans="1:31" s="180" customFormat="1" x14ac:dyDescent="0.3">
      <c r="A129" s="88">
        <v>12</v>
      </c>
      <c r="B129" t="s">
        <v>106</v>
      </c>
      <c r="C129" t="s">
        <v>9</v>
      </c>
      <c r="D129">
        <v>10</v>
      </c>
      <c r="E129" t="s">
        <v>107</v>
      </c>
      <c r="F129">
        <v>8</v>
      </c>
      <c r="G129" t="s">
        <v>113</v>
      </c>
      <c r="H129" t="s">
        <v>11</v>
      </c>
      <c r="I129" t="s">
        <v>10</v>
      </c>
      <c r="J129">
        <v>199</v>
      </c>
      <c r="K129">
        <v>8.8358719789080862</v>
      </c>
      <c r="L129">
        <v>71.19370213677503</v>
      </c>
      <c r="M129">
        <f>(shortUnitDetails[[#This Row],[Hour4-Spk/sec]]-shortUnitDetails[[#This Row],[Hour1-Spk/sec]])/shortUnitDetails[[#This Row],[Hour1-Spk/sec]]</f>
        <v>1.2487873164689816</v>
      </c>
      <c r="N129">
        <v>5.0154783899840139</v>
      </c>
      <c r="O129">
        <v>46.307228125409942</v>
      </c>
      <c r="P129">
        <v>8.1373208917835669</v>
      </c>
      <c r="Q129">
        <v>68.15175893100627</v>
      </c>
      <c r="R129">
        <v>10.911944444444444</v>
      </c>
      <c r="S129">
        <v>74.626617528886925</v>
      </c>
      <c r="T129">
        <v>11.278744189420319</v>
      </c>
      <c r="U129">
        <v>78.239190108035956</v>
      </c>
      <c r="V129">
        <v>1.8736482789734099</v>
      </c>
      <c r="W129">
        <v>0.11524313680000657</v>
      </c>
      <c r="X129">
        <v>5.0154783899840139</v>
      </c>
      <c r="Y129">
        <v>3</v>
      </c>
      <c r="Z129">
        <v>8.1373208917835669</v>
      </c>
      <c r="AA129">
        <v>25</v>
      </c>
      <c r="AB129">
        <v>10.911944444444444</v>
      </c>
      <c r="AC129">
        <v>91</v>
      </c>
      <c r="AD129">
        <v>11.278744189420319</v>
      </c>
      <c r="AE129">
        <v>78</v>
      </c>
    </row>
    <row r="130" spans="1:31" s="180" customFormat="1" x14ac:dyDescent="0.3">
      <c r="A130" s="88">
        <v>12</v>
      </c>
      <c r="B130" t="s">
        <v>106</v>
      </c>
      <c r="C130" t="s">
        <v>9</v>
      </c>
      <c r="D130">
        <v>10</v>
      </c>
      <c r="E130" t="s">
        <v>107</v>
      </c>
      <c r="F130">
        <v>9</v>
      </c>
      <c r="G130" t="s">
        <v>114</v>
      </c>
      <c r="H130" t="s">
        <v>11</v>
      </c>
      <c r="I130" t="s">
        <v>10</v>
      </c>
      <c r="J130">
        <v>199</v>
      </c>
      <c r="K130">
        <v>8.1027611634662513</v>
      </c>
      <c r="L130">
        <v>72.072167123865796</v>
      </c>
      <c r="M130">
        <f>(shortUnitDetails[[#This Row],[Hour4-Spk/sec]]-shortUnitDetails[[#This Row],[Hour1-Spk/sec]])/shortUnitDetails[[#This Row],[Hour1-Spk/sec]]</f>
        <v>-0.13078952520691819</v>
      </c>
      <c r="N130">
        <v>8.7053116329677671</v>
      </c>
      <c r="O130">
        <v>73.065420560747668</v>
      </c>
      <c r="P130">
        <v>7.5347222222222214</v>
      </c>
      <c r="Q130">
        <v>75.101505021827393</v>
      </c>
      <c r="R130">
        <v>8.6042627409613637</v>
      </c>
      <c r="S130">
        <v>72.135855035151991</v>
      </c>
      <c r="T130">
        <v>7.5667480577136512</v>
      </c>
      <c r="U130">
        <v>71.989206116533964</v>
      </c>
      <c r="V130">
        <v>1.4919309890576666</v>
      </c>
      <c r="W130">
        <v>0.11687231188168282</v>
      </c>
      <c r="X130">
        <v>8.7053116329677671</v>
      </c>
      <c r="Y130">
        <v>3</v>
      </c>
      <c r="Z130">
        <v>7.5347222222222214</v>
      </c>
      <c r="AA130">
        <v>25</v>
      </c>
      <c r="AB130">
        <v>8.6042627409613637</v>
      </c>
      <c r="AC130">
        <v>91</v>
      </c>
      <c r="AD130">
        <v>7.5667480577136512</v>
      </c>
      <c r="AE130">
        <v>78</v>
      </c>
    </row>
    <row r="131" spans="1:31" s="180" customFormat="1" x14ac:dyDescent="0.3">
      <c r="A131" s="88">
        <v>12</v>
      </c>
      <c r="B131" t="s">
        <v>106</v>
      </c>
      <c r="C131" t="s">
        <v>9</v>
      </c>
      <c r="D131">
        <v>10</v>
      </c>
      <c r="E131" t="s">
        <v>107</v>
      </c>
      <c r="F131">
        <v>12</v>
      </c>
      <c r="G131" t="s">
        <v>115</v>
      </c>
      <c r="H131" t="s">
        <v>11</v>
      </c>
      <c r="I131" t="s">
        <v>72</v>
      </c>
      <c r="J131">
        <v>199</v>
      </c>
      <c r="K131">
        <v>5.627472222222222</v>
      </c>
      <c r="L131">
        <v>57.608110631473728</v>
      </c>
      <c r="M131">
        <f>(shortUnitDetails[[#This Row],[Hour4-Spk/sec]]-shortUnitDetails[[#This Row],[Hour1-Spk/sec]])/shortUnitDetails[[#This Row],[Hour1-Spk/sec]]</f>
        <v>0.95452134072823769</v>
      </c>
      <c r="N131">
        <v>4.6077777777777769</v>
      </c>
      <c r="O131">
        <v>53.753127606338616</v>
      </c>
      <c r="P131">
        <v>2.499166666666667</v>
      </c>
      <c r="Q131">
        <v>41.727968773457441</v>
      </c>
      <c r="R131">
        <v>6.3969444444444443</v>
      </c>
      <c r="S131">
        <v>43.79004076878276</v>
      </c>
      <c r="T131">
        <v>9.0060000000000002</v>
      </c>
      <c r="U131">
        <v>65.342972427706798</v>
      </c>
      <c r="V131">
        <v>1.5160544473276305</v>
      </c>
      <c r="W131">
        <v>0.18312705935697696</v>
      </c>
      <c r="X131">
        <v>4.6077777777777769</v>
      </c>
      <c r="Y131">
        <v>3</v>
      </c>
      <c r="Z131">
        <v>2.499166666666667</v>
      </c>
      <c r="AA131">
        <v>25</v>
      </c>
      <c r="AB131">
        <v>6.3969444444444443</v>
      </c>
      <c r="AC131">
        <v>91</v>
      </c>
      <c r="AD131">
        <v>9.0060000000000002</v>
      </c>
      <c r="AE131">
        <v>78</v>
      </c>
    </row>
    <row r="132" spans="1:31" s="180" customFormat="1" x14ac:dyDescent="0.3">
      <c r="A132" s="88">
        <v>12</v>
      </c>
      <c r="B132" t="s">
        <v>106</v>
      </c>
      <c r="C132" t="s">
        <v>9</v>
      </c>
      <c r="D132">
        <v>10</v>
      </c>
      <c r="E132" t="s">
        <v>107</v>
      </c>
      <c r="F132">
        <v>13</v>
      </c>
      <c r="G132" t="s">
        <v>96</v>
      </c>
      <c r="H132" t="s">
        <v>11</v>
      </c>
      <c r="I132" t="s">
        <v>10</v>
      </c>
      <c r="J132">
        <v>199</v>
      </c>
      <c r="K132">
        <v>3.6272562500000003</v>
      </c>
      <c r="L132">
        <v>39.274016484900834</v>
      </c>
      <c r="M132">
        <f>(shortUnitDetails[[#This Row],[Hour4-Spk/sec]]-shortUnitDetails[[#This Row],[Hour1-Spk/sec]])/shortUnitDetails[[#This Row],[Hour1-Spk/sec]]</f>
        <v>-0.29844140850490664</v>
      </c>
      <c r="N132">
        <v>4.3308333333333326</v>
      </c>
      <c r="O132">
        <v>41.862348178137651</v>
      </c>
      <c r="P132">
        <v>4.1651361111111109</v>
      </c>
      <c r="Q132">
        <v>46.033570935847322</v>
      </c>
      <c r="R132">
        <v>2.9747222222222223</v>
      </c>
      <c r="S132">
        <v>36.460363872644578</v>
      </c>
      <c r="T132">
        <v>3.0383333333333331</v>
      </c>
      <c r="U132">
        <v>32.546161321671526</v>
      </c>
      <c r="V132">
        <v>1.340969275718203</v>
      </c>
      <c r="W132">
        <v>0.27533267634651232</v>
      </c>
      <c r="X132">
        <v>4.3308333333333326</v>
      </c>
      <c r="Y132">
        <v>3</v>
      </c>
      <c r="Z132">
        <v>4.1651361111111109</v>
      </c>
      <c r="AA132">
        <v>25</v>
      </c>
      <c r="AB132">
        <v>2.9747222222222223</v>
      </c>
      <c r="AC132">
        <v>91</v>
      </c>
      <c r="AD132">
        <v>3.0383333333333331</v>
      </c>
      <c r="AE132">
        <v>78</v>
      </c>
    </row>
    <row r="133" spans="1:31" s="180" customFormat="1" x14ac:dyDescent="0.3">
      <c r="A133" s="88">
        <v>12</v>
      </c>
      <c r="B133" t="s">
        <v>106</v>
      </c>
      <c r="C133" t="s">
        <v>9</v>
      </c>
      <c r="D133">
        <v>10</v>
      </c>
      <c r="E133" t="s">
        <v>107</v>
      </c>
      <c r="F133">
        <v>14</v>
      </c>
      <c r="G133" t="s">
        <v>97</v>
      </c>
      <c r="H133" t="s">
        <v>11</v>
      </c>
      <c r="I133" t="s">
        <v>10</v>
      </c>
      <c r="J133">
        <v>199</v>
      </c>
      <c r="K133">
        <v>2.5166527777777778</v>
      </c>
      <c r="L133">
        <v>42.113323124042878</v>
      </c>
      <c r="M133">
        <f>(shortUnitDetails[[#This Row],[Hour4-Spk/sec]]-shortUnitDetails[[#This Row],[Hour1-Spk/sec]])/shortUnitDetails[[#This Row],[Hour1-Spk/sec]]</f>
        <v>-0.21173245614035091</v>
      </c>
      <c r="N133">
        <v>3.0400000000000005</v>
      </c>
      <c r="O133">
        <v>41.006632852126415</v>
      </c>
      <c r="P133">
        <v>2.3383333333333334</v>
      </c>
      <c r="Q133">
        <v>46.364230374311582</v>
      </c>
      <c r="R133">
        <v>2.2919444444444443</v>
      </c>
      <c r="S133">
        <v>42.599771949828963</v>
      </c>
      <c r="T133">
        <v>2.3963333333333336</v>
      </c>
      <c r="U133">
        <v>40.976020193521244</v>
      </c>
      <c r="V133">
        <v>1.4593950601288235</v>
      </c>
      <c r="W133">
        <v>0.37595049223144927</v>
      </c>
      <c r="X133">
        <v>3.0400000000000005</v>
      </c>
      <c r="Y133">
        <v>3</v>
      </c>
      <c r="Z133">
        <v>2.3383333333333334</v>
      </c>
      <c r="AA133">
        <v>25</v>
      </c>
      <c r="AB133">
        <v>2.2919444444444443</v>
      </c>
      <c r="AC133">
        <v>91</v>
      </c>
      <c r="AD133">
        <v>2.3963333333333336</v>
      </c>
      <c r="AE133">
        <v>78</v>
      </c>
    </row>
    <row r="134" spans="1:31" x14ac:dyDescent="0.3">
      <c r="A134" s="88">
        <v>12</v>
      </c>
      <c r="B134" t="s">
        <v>106</v>
      </c>
      <c r="C134" t="s">
        <v>9</v>
      </c>
      <c r="D134">
        <v>10</v>
      </c>
      <c r="E134" t="s">
        <v>107</v>
      </c>
      <c r="F134">
        <v>15</v>
      </c>
      <c r="G134" t="s">
        <v>123</v>
      </c>
      <c r="H134" t="s">
        <v>11</v>
      </c>
      <c r="I134" t="s">
        <v>10</v>
      </c>
      <c r="J134">
        <v>199</v>
      </c>
      <c r="K134">
        <v>0.64955169671282231</v>
      </c>
      <c r="L134">
        <v>46.744730679156909</v>
      </c>
      <c r="M134">
        <f>(shortUnitDetails[[#This Row],[Hour4-Spk/sec]]-shortUnitDetails[[#This Row],[Hour1-Spk/sec]])/shortUnitDetails[[#This Row],[Hour1-Spk/sec]]</f>
        <v>-0.44677741916548458</v>
      </c>
      <c r="N134">
        <v>1.0441849025672061</v>
      </c>
      <c r="O134">
        <v>45.852235904082953</v>
      </c>
      <c r="P134">
        <v>0.49690759637188203</v>
      </c>
      <c r="Q134">
        <v>53.291629431039624</v>
      </c>
      <c r="R134">
        <v>0.47944762124553392</v>
      </c>
      <c r="S134">
        <v>56.718192627824017</v>
      </c>
      <c r="T134">
        <v>0.57766666666666677</v>
      </c>
      <c r="U134">
        <v>44.599135861737878</v>
      </c>
      <c r="V134">
        <v>2.3518930442743939</v>
      </c>
      <c r="W134">
        <v>1.2537159527425408</v>
      </c>
      <c r="X134">
        <v>1.0441849025672061</v>
      </c>
      <c r="Y134">
        <v>3</v>
      </c>
      <c r="Z134">
        <v>0.49690759637188203</v>
      </c>
      <c r="AA134">
        <v>25</v>
      </c>
      <c r="AB134">
        <v>0.47944762124553392</v>
      </c>
      <c r="AC134">
        <v>91</v>
      </c>
      <c r="AD134">
        <v>0.57766666666666677</v>
      </c>
      <c r="AE134">
        <v>78</v>
      </c>
    </row>
    <row r="135" spans="1:31" x14ac:dyDescent="0.3">
      <c r="A135" s="88">
        <v>12</v>
      </c>
      <c r="B135" t="s">
        <v>106</v>
      </c>
      <c r="C135" t="s">
        <v>9</v>
      </c>
      <c r="D135">
        <v>10</v>
      </c>
      <c r="E135" t="s">
        <v>107</v>
      </c>
      <c r="F135">
        <v>17</v>
      </c>
      <c r="G135" t="s">
        <v>131</v>
      </c>
      <c r="H135" t="s">
        <v>11</v>
      </c>
      <c r="I135" t="s">
        <v>10</v>
      </c>
      <c r="J135">
        <v>199</v>
      </c>
      <c r="K135">
        <v>3.0528704472977508</v>
      </c>
      <c r="L135">
        <v>47.277244456462952</v>
      </c>
      <c r="M135">
        <f>(shortUnitDetails[[#This Row],[Hour4-Spk/sec]]-shortUnitDetails[[#This Row],[Hour1-Spk/sec]])/shortUnitDetails[[#This Row],[Hour1-Spk/sec]]</f>
        <v>-0.59817372983628414</v>
      </c>
      <c r="N135">
        <v>4.4922222222222219</v>
      </c>
      <c r="O135">
        <v>53.612216928799839</v>
      </c>
      <c r="P135">
        <v>4.1213888888888892</v>
      </c>
      <c r="Q135">
        <v>48.206714793170619</v>
      </c>
      <c r="R135">
        <v>1.7927777777777776</v>
      </c>
      <c r="S135">
        <v>37.44309927360775</v>
      </c>
      <c r="T135">
        <v>1.8050929003021146</v>
      </c>
      <c r="U135">
        <v>26.379963750205963</v>
      </c>
      <c r="V135">
        <v>1.4105453196346784</v>
      </c>
      <c r="W135">
        <v>0.32134471469786824</v>
      </c>
      <c r="X135">
        <v>4.4922222222222219</v>
      </c>
      <c r="Y135">
        <v>3</v>
      </c>
      <c r="Z135">
        <v>4.1213888888888892</v>
      </c>
      <c r="AA135">
        <v>25</v>
      </c>
      <c r="AB135">
        <v>1.7927777777777776</v>
      </c>
      <c r="AC135">
        <v>91</v>
      </c>
      <c r="AD135">
        <v>1.8050929003021146</v>
      </c>
      <c r="AE135">
        <v>78</v>
      </c>
    </row>
    <row r="136" spans="1:31" x14ac:dyDescent="0.3">
      <c r="A136">
        <v>12</v>
      </c>
      <c r="B136" t="s">
        <v>106</v>
      </c>
      <c r="C136" t="s">
        <v>9</v>
      </c>
      <c r="D136">
        <v>10</v>
      </c>
      <c r="E136" t="s">
        <v>107</v>
      </c>
      <c r="F136">
        <v>2</v>
      </c>
      <c r="G136" t="s">
        <v>134</v>
      </c>
      <c r="H136" t="s">
        <v>72</v>
      </c>
      <c r="I136" t="s">
        <v>72</v>
      </c>
      <c r="J136">
        <v>199</v>
      </c>
      <c r="K136">
        <v>2.4090277777777776E-2</v>
      </c>
      <c r="L136">
        <v>2.2727272727272729</v>
      </c>
      <c r="M136">
        <f>(shortUnitDetails[[#This Row],[Hour4-Spk/sec]]-shortUnitDetails[[#This Row],[Hour1-Spk/sec]])/shortUnitDetails[[#This Row],[Hour1-Spk/sec]]</f>
        <v>-0.80729927007299274</v>
      </c>
      <c r="N136">
        <v>3.8055555555555544E-2</v>
      </c>
      <c r="O136">
        <v>2.3809523809523809</v>
      </c>
      <c r="P136">
        <v>3.347222222222223E-2</v>
      </c>
      <c r="Q136">
        <v>0</v>
      </c>
      <c r="R136">
        <v>1.7499999999999998E-2</v>
      </c>
      <c r="S136">
        <v>4.2553191489361701</v>
      </c>
      <c r="T136">
        <v>7.3333333333333306E-3</v>
      </c>
      <c r="U136">
        <v>3.8461538461538463</v>
      </c>
      <c r="V136">
        <v>1.9798989911495097</v>
      </c>
      <c r="W136">
        <v>41.311395636094673</v>
      </c>
      <c r="X136">
        <v>3.8055555555555544E-2</v>
      </c>
      <c r="Y136">
        <v>3</v>
      </c>
      <c r="Z136">
        <v>3.347222222222223E-2</v>
      </c>
      <c r="AA136">
        <v>25</v>
      </c>
      <c r="AB136">
        <v>1.7499999999999998E-2</v>
      </c>
      <c r="AC136">
        <v>91</v>
      </c>
      <c r="AD136">
        <v>7.3333333333333306E-3</v>
      </c>
      <c r="AE136">
        <v>78</v>
      </c>
    </row>
    <row r="137" spans="1:31" x14ac:dyDescent="0.3">
      <c r="A137">
        <v>12</v>
      </c>
      <c r="B137" t="s">
        <v>106</v>
      </c>
      <c r="C137" t="s">
        <v>9</v>
      </c>
      <c r="D137">
        <v>10</v>
      </c>
      <c r="E137" t="s">
        <v>107</v>
      </c>
      <c r="F137">
        <v>5</v>
      </c>
      <c r="G137" t="s">
        <v>137</v>
      </c>
      <c r="H137" t="s">
        <v>72</v>
      </c>
      <c r="I137" t="s">
        <v>72</v>
      </c>
      <c r="J137">
        <v>199</v>
      </c>
      <c r="K137">
        <v>0.79464930555555557</v>
      </c>
      <c r="L137">
        <v>72.56159453723356</v>
      </c>
      <c r="M137">
        <f>(shortUnitDetails[[#This Row],[Hour4-Spk/sec]]-shortUnitDetails[[#This Row],[Hour1-Spk/sec]])/shortUnitDetails[[#This Row],[Hour1-Spk/sec]]</f>
        <v>-0.93164876816171815</v>
      </c>
      <c r="N137">
        <v>2.6383333333333332</v>
      </c>
      <c r="O137">
        <v>82.418405564472991</v>
      </c>
      <c r="P137">
        <v>0.19361111111111115</v>
      </c>
      <c r="Q137">
        <v>12.5</v>
      </c>
      <c r="R137">
        <v>0.16631944444444444</v>
      </c>
      <c r="S137">
        <v>12.700369913686806</v>
      </c>
      <c r="T137">
        <v>0.18033333333333332</v>
      </c>
      <c r="U137">
        <v>8.4285714285714288</v>
      </c>
      <c r="V137">
        <v>3.0058456277885202</v>
      </c>
      <c r="W137">
        <v>1.1418108776141265</v>
      </c>
      <c r="X137">
        <v>2.6383333333333332</v>
      </c>
      <c r="Y137">
        <v>3</v>
      </c>
      <c r="Z137">
        <v>0.19361111111111115</v>
      </c>
      <c r="AA137">
        <v>25</v>
      </c>
      <c r="AB137">
        <v>0.16631944444444444</v>
      </c>
      <c r="AC137">
        <v>91</v>
      </c>
      <c r="AD137">
        <v>0.18033333333333332</v>
      </c>
      <c r="AE137">
        <v>78</v>
      </c>
    </row>
    <row r="138" spans="1:31" x14ac:dyDescent="0.3">
      <c r="A138">
        <v>12</v>
      </c>
      <c r="B138" t="s">
        <v>106</v>
      </c>
      <c r="C138" t="s">
        <v>9</v>
      </c>
      <c r="D138">
        <v>10</v>
      </c>
      <c r="E138" t="s">
        <v>107</v>
      </c>
      <c r="F138">
        <v>6</v>
      </c>
      <c r="G138" t="s">
        <v>88</v>
      </c>
      <c r="H138" t="s">
        <v>82</v>
      </c>
      <c r="I138" t="s">
        <v>10</v>
      </c>
      <c r="J138">
        <v>199</v>
      </c>
      <c r="K138">
        <v>11.491184985517021</v>
      </c>
      <c r="L138">
        <v>77.145311199359526</v>
      </c>
      <c r="M138">
        <f>(shortUnitDetails[[#This Row],[Hour4-Spk/sec]]-shortUnitDetails[[#This Row],[Hour1-Spk/sec]])/shortUnitDetails[[#This Row],[Hour1-Spk/sec]]</f>
        <v>-9.1557853150187829E-2</v>
      </c>
      <c r="N138">
        <v>12.233029960725998</v>
      </c>
      <c r="O138">
        <v>74.725202611805614</v>
      </c>
      <c r="P138">
        <v>11.925277777777778</v>
      </c>
      <c r="Q138">
        <v>77.561264354208589</v>
      </c>
      <c r="R138">
        <v>10.693432203564312</v>
      </c>
      <c r="S138">
        <v>78.774402481299035</v>
      </c>
      <c r="T138">
        <v>11.113</v>
      </c>
      <c r="U138">
        <v>75.290161074164914</v>
      </c>
      <c r="V138">
        <v>1.1838616444710006</v>
      </c>
      <c r="W138">
        <v>8.4619949624368418E-2</v>
      </c>
      <c r="X138">
        <v>12.233029960725998</v>
      </c>
      <c r="Y138">
        <v>3</v>
      </c>
      <c r="Z138">
        <v>11.925277777777778</v>
      </c>
      <c r="AA138">
        <v>25</v>
      </c>
      <c r="AB138">
        <v>10.693432203564312</v>
      </c>
      <c r="AC138">
        <v>91</v>
      </c>
      <c r="AD138">
        <v>11.113</v>
      </c>
      <c r="AE138">
        <v>78</v>
      </c>
    </row>
    <row r="139" spans="1:31" x14ac:dyDescent="0.3">
      <c r="A139">
        <v>12</v>
      </c>
      <c r="B139" t="s">
        <v>106</v>
      </c>
      <c r="C139" t="s">
        <v>9</v>
      </c>
      <c r="D139">
        <v>10</v>
      </c>
      <c r="E139" t="s">
        <v>107</v>
      </c>
      <c r="F139">
        <v>7</v>
      </c>
      <c r="G139" t="s">
        <v>89</v>
      </c>
      <c r="H139" t="s">
        <v>72</v>
      </c>
      <c r="I139" t="s">
        <v>10</v>
      </c>
      <c r="J139">
        <v>199</v>
      </c>
      <c r="K139">
        <v>4.069444444444445E-3</v>
      </c>
      <c r="L139">
        <v>0</v>
      </c>
      <c r="M139" t="e">
        <f>(shortUnitDetails[[#This Row],[Hour4-Spk/sec]]-shortUnitDetails[[#This Row],[Hour1-Spk/sec]])/shortUnitDetails[[#This Row],[Hour1-Spk/sec]]</f>
        <v>#DIV/0!</v>
      </c>
      <c r="N139">
        <v>0</v>
      </c>
      <c r="O139">
        <v>0</v>
      </c>
      <c r="P139">
        <v>1.1111111111111111E-3</v>
      </c>
      <c r="Q139">
        <v>0</v>
      </c>
      <c r="R139">
        <v>6.6666666666666671E-3</v>
      </c>
      <c r="S139">
        <v>0</v>
      </c>
      <c r="T139">
        <v>8.5000000000000006E-3</v>
      </c>
      <c r="U139">
        <v>0</v>
      </c>
      <c r="V139">
        <v>2.9153426620660228</v>
      </c>
      <c r="W139">
        <v>155.71056494252875</v>
      </c>
      <c r="X139">
        <v>0</v>
      </c>
      <c r="Y139">
        <v>3</v>
      </c>
      <c r="Z139">
        <v>1.1111111111111111E-3</v>
      </c>
      <c r="AA139">
        <v>25</v>
      </c>
      <c r="AB139">
        <v>6.6666666666666671E-3</v>
      </c>
      <c r="AC139">
        <v>91</v>
      </c>
      <c r="AD139">
        <v>8.5000000000000006E-3</v>
      </c>
      <c r="AE139">
        <v>78</v>
      </c>
    </row>
    <row r="140" spans="1:31" x14ac:dyDescent="0.3">
      <c r="A140">
        <v>12</v>
      </c>
      <c r="B140" t="s">
        <v>106</v>
      </c>
      <c r="C140" t="s">
        <v>9</v>
      </c>
      <c r="D140">
        <v>10</v>
      </c>
      <c r="E140" t="s">
        <v>107</v>
      </c>
      <c r="F140">
        <v>10</v>
      </c>
      <c r="G140" t="s">
        <v>95</v>
      </c>
      <c r="H140" t="s">
        <v>72</v>
      </c>
      <c r="I140" t="s">
        <v>10</v>
      </c>
      <c r="J140">
        <v>199</v>
      </c>
      <c r="K140">
        <v>3.4446877132097535</v>
      </c>
      <c r="L140">
        <v>52.058141169853769</v>
      </c>
      <c r="M140">
        <f>(shortUnitDetails[[#This Row],[Hour4-Spk/sec]]-shortUnitDetails[[#This Row],[Hour1-Spk/sec]])/shortUnitDetails[[#This Row],[Hour1-Spk/sec]]</f>
        <v>1.245688080056901</v>
      </c>
      <c r="N140">
        <v>2.6590216986777757</v>
      </c>
      <c r="O140">
        <v>47.217982516997367</v>
      </c>
      <c r="P140">
        <v>2.3894187595129375</v>
      </c>
      <c r="Q140">
        <v>50.574236937403008</v>
      </c>
      <c r="R140">
        <v>2.7589770613149667</v>
      </c>
      <c r="S140">
        <v>51.307884277659674</v>
      </c>
      <c r="T140">
        <v>5.9713333333333338</v>
      </c>
      <c r="U140">
        <v>51.098156182212584</v>
      </c>
      <c r="V140">
        <v>1.5675301261774954</v>
      </c>
      <c r="W140">
        <v>0.27454066821854034</v>
      </c>
      <c r="X140">
        <v>2.6590216986777757</v>
      </c>
      <c r="Y140">
        <v>3</v>
      </c>
      <c r="Z140">
        <v>2.3894187595129375</v>
      </c>
      <c r="AA140">
        <v>25</v>
      </c>
      <c r="AB140">
        <v>2.7589770613149667</v>
      </c>
      <c r="AC140">
        <v>91</v>
      </c>
      <c r="AD140">
        <v>5.9713333333333338</v>
      </c>
      <c r="AE140">
        <v>78</v>
      </c>
    </row>
    <row r="141" spans="1:31" x14ac:dyDescent="0.3">
      <c r="A141">
        <v>12</v>
      </c>
      <c r="B141" t="s">
        <v>106</v>
      </c>
      <c r="C141" t="s">
        <v>9</v>
      </c>
      <c r="D141">
        <v>10</v>
      </c>
      <c r="E141" t="s">
        <v>107</v>
      </c>
      <c r="F141">
        <v>11</v>
      </c>
      <c r="G141" t="s">
        <v>138</v>
      </c>
      <c r="H141" t="s">
        <v>72</v>
      </c>
      <c r="I141" t="s">
        <v>10</v>
      </c>
      <c r="J141">
        <v>199</v>
      </c>
      <c r="K141">
        <v>7.4638409961685828E-3</v>
      </c>
      <c r="L141">
        <v>0</v>
      </c>
      <c r="M141">
        <f>(shortUnitDetails[[#This Row],[Hour4-Spk/sec]]-shortUnitDetails[[#This Row],[Hour1-Spk/sec]])/shortUnitDetails[[#This Row],[Hour1-Spk/sec]]</f>
        <v>12.119827586206895</v>
      </c>
      <c r="N141">
        <v>1.1111111111111111E-3</v>
      </c>
      <c r="O141">
        <v>0</v>
      </c>
      <c r="P141">
        <v>3.0555555555555557E-3</v>
      </c>
      <c r="Q141">
        <v>0</v>
      </c>
      <c r="R141">
        <v>1.1111111111111112E-2</v>
      </c>
      <c r="S141">
        <v>0</v>
      </c>
      <c r="T141">
        <v>1.457758620689655E-2</v>
      </c>
      <c r="U141">
        <v>0</v>
      </c>
      <c r="V141">
        <v>2.6204996272895538</v>
      </c>
      <c r="W141">
        <v>90.975950503355705</v>
      </c>
      <c r="X141">
        <v>1.1111111111111111E-3</v>
      </c>
      <c r="Y141">
        <v>3</v>
      </c>
      <c r="Z141">
        <v>3.0555555555555557E-3</v>
      </c>
      <c r="AA141">
        <v>25</v>
      </c>
      <c r="AB141">
        <v>1.1111111111111112E-2</v>
      </c>
      <c r="AC141">
        <v>91</v>
      </c>
      <c r="AD141">
        <v>1.457758620689655E-2</v>
      </c>
      <c r="AE141">
        <v>78</v>
      </c>
    </row>
    <row r="142" spans="1:31" x14ac:dyDescent="0.3">
      <c r="A142">
        <v>12</v>
      </c>
      <c r="B142" t="s">
        <v>106</v>
      </c>
      <c r="C142" t="s">
        <v>9</v>
      </c>
      <c r="D142">
        <v>10</v>
      </c>
      <c r="E142" t="s">
        <v>107</v>
      </c>
      <c r="F142">
        <v>16</v>
      </c>
      <c r="G142" t="s">
        <v>102</v>
      </c>
      <c r="H142" t="s">
        <v>72</v>
      </c>
      <c r="I142" t="s">
        <v>10</v>
      </c>
      <c r="J142">
        <v>199</v>
      </c>
      <c r="K142">
        <v>0.93948210770191098</v>
      </c>
      <c r="L142">
        <v>23.310188465353548</v>
      </c>
      <c r="M142">
        <f>(shortUnitDetails[[#This Row],[Hour4-Spk/sec]]-shortUnitDetails[[#This Row],[Hour1-Spk/sec]])/shortUnitDetails[[#This Row],[Hour1-Spk/sec]]</f>
        <v>-0.4171428571428572</v>
      </c>
      <c r="N142">
        <v>1.3708333333333333</v>
      </c>
      <c r="O142">
        <v>27.983487615711784</v>
      </c>
      <c r="P142">
        <v>0.85349999999999993</v>
      </c>
      <c r="Q142">
        <v>17.782538832351367</v>
      </c>
      <c r="R142">
        <v>0.73459509747431095</v>
      </c>
      <c r="S142">
        <v>17.922411029176018</v>
      </c>
      <c r="T142">
        <v>0.79899999999999993</v>
      </c>
      <c r="U142">
        <v>15.997366688610928</v>
      </c>
      <c r="V142">
        <v>1.4113634993312387</v>
      </c>
      <c r="W142">
        <v>0.98502686192615474</v>
      </c>
      <c r="X142">
        <v>1.3708333333333333</v>
      </c>
      <c r="Y142">
        <v>3</v>
      </c>
      <c r="Z142">
        <v>0.85349999999999993</v>
      </c>
      <c r="AA142">
        <v>25</v>
      </c>
      <c r="AB142">
        <v>0.73459509747431095</v>
      </c>
      <c r="AC142">
        <v>91</v>
      </c>
      <c r="AD142">
        <v>0.79899999999999993</v>
      </c>
      <c r="AE142">
        <v>78</v>
      </c>
    </row>
    <row r="143" spans="1:31" x14ac:dyDescent="0.3">
      <c r="A143" s="180">
        <v>13</v>
      </c>
      <c r="B143" s="180" t="s">
        <v>140</v>
      </c>
      <c r="C143" s="180" t="s">
        <v>9</v>
      </c>
      <c r="D143" s="180">
        <v>22</v>
      </c>
      <c r="E143" s="180" t="s">
        <v>37</v>
      </c>
      <c r="F143" s="180">
        <v>2</v>
      </c>
      <c r="G143" s="180" t="s">
        <v>134</v>
      </c>
      <c r="H143" s="180" t="s">
        <v>72</v>
      </c>
      <c r="I143" s="180" t="s">
        <v>72</v>
      </c>
      <c r="J143" s="180">
        <v>889</v>
      </c>
      <c r="K143" s="180">
        <v>1.9937764964458133</v>
      </c>
      <c r="L143" s="180">
        <v>69.617431524979807</v>
      </c>
      <c r="M143" s="180">
        <f>(shortUnitDetails[[#This Row],[Hour4-Spk/sec]]-shortUnitDetails[[#This Row],[Hour1-Spk/sec]])/shortUnitDetails[[#This Row],[Hour1-Spk/sec]]</f>
        <v>-0.37844838756309207</v>
      </c>
      <c r="N143" s="180">
        <v>2.0312132352941177</v>
      </c>
      <c r="O143" s="180">
        <v>69.689484827099506</v>
      </c>
      <c r="P143" s="180">
        <v>2.4802777777777778</v>
      </c>
      <c r="Q143" s="180">
        <v>71.310240963855421</v>
      </c>
      <c r="R143" s="180">
        <v>2.201111111111111</v>
      </c>
      <c r="S143" s="180">
        <v>69.382486575795127</v>
      </c>
      <c r="T143" s="180">
        <v>1.2625038616002473</v>
      </c>
      <c r="U143" s="180">
        <v>70.469565217391306</v>
      </c>
      <c r="V143" s="180">
        <v>2.9816954888083225</v>
      </c>
      <c r="W143" s="180">
        <v>0.4752160877724369</v>
      </c>
      <c r="X143" s="180">
        <v>2.0312132352941177</v>
      </c>
      <c r="Y143" s="180">
        <v>314</v>
      </c>
      <c r="Z143" s="180">
        <v>2.4802777777777778</v>
      </c>
      <c r="AA143" s="180">
        <v>163</v>
      </c>
      <c r="AB143" s="180">
        <v>2.201111111111111</v>
      </c>
      <c r="AC143" s="180">
        <v>263</v>
      </c>
      <c r="AD143" s="180">
        <v>1.2625038616002473</v>
      </c>
      <c r="AE143" s="180">
        <v>69</v>
      </c>
    </row>
    <row r="144" spans="1:31" x14ac:dyDescent="0.3">
      <c r="A144" s="180">
        <v>13</v>
      </c>
      <c r="B144" s="180" t="s">
        <v>140</v>
      </c>
      <c r="C144" s="180" t="s">
        <v>9</v>
      </c>
      <c r="D144" s="180">
        <v>22</v>
      </c>
      <c r="E144" s="180" t="s">
        <v>37</v>
      </c>
      <c r="F144" s="180">
        <v>6</v>
      </c>
      <c r="G144" s="180" t="s">
        <v>132</v>
      </c>
      <c r="H144" s="180" t="s">
        <v>10</v>
      </c>
      <c r="I144" s="180" t="s">
        <v>72</v>
      </c>
      <c r="J144" s="180">
        <v>889</v>
      </c>
      <c r="K144" s="180">
        <v>23.425734776527726</v>
      </c>
      <c r="L144" s="180">
        <v>93.936564632312624</v>
      </c>
      <c r="M144" s="180">
        <f>(shortUnitDetails[[#This Row],[Hour4-Spk/sec]]-shortUnitDetails[[#This Row],[Hour1-Spk/sec]])/shortUnitDetails[[#This Row],[Hour1-Spk/sec]]</f>
        <v>-0.52203835469102189</v>
      </c>
      <c r="N144" s="180">
        <v>31.730277777777776</v>
      </c>
      <c r="O144" s="180">
        <v>94.018631082976654</v>
      </c>
      <c r="P144" s="180">
        <v>28.677916666666665</v>
      </c>
      <c r="Q144" s="180">
        <v>98.037194633119256</v>
      </c>
      <c r="R144" s="180">
        <v>18.128888888888888</v>
      </c>
      <c r="S144" s="180">
        <v>95.231575744810314</v>
      </c>
      <c r="T144" s="180">
        <v>15.16585577277757</v>
      </c>
      <c r="U144" s="180">
        <v>88.246171522952906</v>
      </c>
      <c r="V144" s="180">
        <v>1.5479485862636948</v>
      </c>
      <c r="W144" s="180">
        <v>4.3120302899507433E-2</v>
      </c>
      <c r="X144" s="180">
        <v>31.730277777777776</v>
      </c>
      <c r="Y144" s="180">
        <v>314</v>
      </c>
      <c r="Z144" s="180">
        <v>28.677916666666665</v>
      </c>
      <c r="AA144" s="180">
        <v>163</v>
      </c>
      <c r="AB144" s="180">
        <v>18.128888888888888</v>
      </c>
      <c r="AC144" s="180">
        <v>263</v>
      </c>
      <c r="AD144" s="180">
        <v>15.16585577277757</v>
      </c>
      <c r="AE144" s="180">
        <v>69</v>
      </c>
    </row>
    <row r="145" spans="1:31" x14ac:dyDescent="0.3">
      <c r="A145" s="180">
        <v>13</v>
      </c>
      <c r="B145" s="180" t="s">
        <v>140</v>
      </c>
      <c r="C145" s="180" t="s">
        <v>9</v>
      </c>
      <c r="D145" s="180">
        <v>22</v>
      </c>
      <c r="E145" s="180" t="s">
        <v>37</v>
      </c>
      <c r="F145" s="180">
        <v>7</v>
      </c>
      <c r="G145" s="180" t="s">
        <v>141</v>
      </c>
      <c r="H145" s="180" t="s">
        <v>10</v>
      </c>
      <c r="I145" s="180" t="s">
        <v>72</v>
      </c>
      <c r="J145" s="180">
        <v>889</v>
      </c>
      <c r="K145" s="180">
        <v>6.4881818181818183</v>
      </c>
      <c r="L145" s="180">
        <v>68.501200033104354</v>
      </c>
      <c r="M145" s="180">
        <f>(shortUnitDetails[[#This Row],[Hour4-Spk/sec]]-shortUnitDetails[[#This Row],[Hour1-Spk/sec]])/shortUnitDetails[[#This Row],[Hour1-Spk/sec]]</f>
        <v>-0.32118270368901702</v>
      </c>
      <c r="N145" s="180">
        <v>8.4697222222222219</v>
      </c>
      <c r="O145" s="180">
        <v>74.677067871016646</v>
      </c>
      <c r="P145" s="180">
        <v>6.0205555555555561</v>
      </c>
      <c r="Q145" s="180">
        <v>67.180873180873178</v>
      </c>
      <c r="R145" s="180">
        <v>5.7130555555555551</v>
      </c>
      <c r="S145" s="180">
        <v>65.173126106629937</v>
      </c>
      <c r="T145" s="180">
        <v>5.7493939393939391</v>
      </c>
      <c r="U145" s="180">
        <v>65.570218633051013</v>
      </c>
      <c r="V145" s="180">
        <v>1.7259874825193957</v>
      </c>
      <c r="W145" s="180">
        <v>0.15191383609576425</v>
      </c>
      <c r="X145" s="180">
        <v>8.4697222222222219</v>
      </c>
      <c r="Y145" s="180">
        <v>314</v>
      </c>
      <c r="Z145" s="180">
        <v>6.0205555555555561</v>
      </c>
      <c r="AA145" s="180">
        <v>163</v>
      </c>
      <c r="AB145" s="180">
        <v>5.7130555555555551</v>
      </c>
      <c r="AC145" s="180">
        <v>263</v>
      </c>
      <c r="AD145" s="180">
        <v>5.7493939393939391</v>
      </c>
      <c r="AE145" s="180">
        <v>69</v>
      </c>
    </row>
    <row r="146" spans="1:31" x14ac:dyDescent="0.3">
      <c r="A146" s="180">
        <v>13</v>
      </c>
      <c r="B146" s="180" t="s">
        <v>140</v>
      </c>
      <c r="C146" s="180" t="s">
        <v>9</v>
      </c>
      <c r="D146" s="180">
        <v>22</v>
      </c>
      <c r="E146" s="180" t="s">
        <v>37</v>
      </c>
      <c r="F146" s="180">
        <v>11</v>
      </c>
      <c r="G146" s="180" t="s">
        <v>114</v>
      </c>
      <c r="H146" s="180" t="s">
        <v>72</v>
      </c>
      <c r="I146" s="180" t="s">
        <v>10</v>
      </c>
      <c r="J146" s="180">
        <v>889</v>
      </c>
      <c r="K146" s="180">
        <v>6.4423636119056393</v>
      </c>
      <c r="L146" s="180">
        <v>63.563046403734134</v>
      </c>
      <c r="M146" s="180">
        <f>(shortUnitDetails[[#This Row],[Hour4-Spk/sec]]-shortUnitDetails[[#This Row],[Hour1-Spk/sec]])/shortUnitDetails[[#This Row],[Hour1-Spk/sec]]</f>
        <v>2.811587134035237</v>
      </c>
      <c r="N146" s="180">
        <v>3.0872222222222221</v>
      </c>
      <c r="O146" s="180">
        <v>36.382914268403518</v>
      </c>
      <c r="P146" s="180">
        <v>2.9080712788259953</v>
      </c>
      <c r="Q146" s="180">
        <v>29.360701690930462</v>
      </c>
      <c r="R146" s="180">
        <v>8.0069444444444446</v>
      </c>
      <c r="S146" s="180">
        <v>31.560183882165305</v>
      </c>
      <c r="T146" s="180">
        <v>11.767216502129894</v>
      </c>
      <c r="U146" s="180">
        <v>80.446679812997147</v>
      </c>
      <c r="V146" s="180">
        <v>1.5111505376527707</v>
      </c>
      <c r="W146" s="180">
        <v>0.15793388912593953</v>
      </c>
      <c r="X146" s="180">
        <v>3.0872222222222221</v>
      </c>
      <c r="Y146" s="180">
        <v>314</v>
      </c>
      <c r="Z146" s="180">
        <v>2.9080712788259953</v>
      </c>
      <c r="AA146" s="180">
        <v>163</v>
      </c>
      <c r="AB146" s="180">
        <v>8.0069444444444446</v>
      </c>
      <c r="AC146" s="180">
        <v>263</v>
      </c>
      <c r="AD146" s="180">
        <v>11.767216502129894</v>
      </c>
      <c r="AE146" s="180">
        <v>69</v>
      </c>
    </row>
    <row r="147" spans="1:31" x14ac:dyDescent="0.3">
      <c r="A147" s="180">
        <v>13</v>
      </c>
      <c r="B147" s="180" t="s">
        <v>140</v>
      </c>
      <c r="C147" s="180" t="s">
        <v>9</v>
      </c>
      <c r="D147" s="180">
        <v>22</v>
      </c>
      <c r="E147" s="180" t="s">
        <v>37</v>
      </c>
      <c r="F147" s="180">
        <v>12</v>
      </c>
      <c r="G147" s="180" t="s">
        <v>135</v>
      </c>
      <c r="H147" s="180" t="s">
        <v>10</v>
      </c>
      <c r="I147" s="180" t="s">
        <v>72</v>
      </c>
      <c r="J147" s="180">
        <v>889</v>
      </c>
      <c r="K147" s="180">
        <v>0.69159177473650213</v>
      </c>
      <c r="L147" s="180">
        <v>29.145907473309606</v>
      </c>
      <c r="M147" s="180">
        <f>(shortUnitDetails[[#This Row],[Hour4-Spk/sec]]-shortUnitDetails[[#This Row],[Hour1-Spk/sec]])/shortUnitDetails[[#This Row],[Hour1-Spk/sec]]</f>
        <v>2.8155477701610634</v>
      </c>
      <c r="N147" s="180">
        <v>0.31625631313131314</v>
      </c>
      <c r="O147" s="180">
        <v>28.95132965378826</v>
      </c>
      <c r="P147" s="180">
        <v>0.65611111111111109</v>
      </c>
      <c r="Q147" s="180">
        <v>27.268581851345193</v>
      </c>
      <c r="R147" s="180">
        <v>0.58730860433604326</v>
      </c>
      <c r="S147" s="180">
        <v>21.895074946466806</v>
      </c>
      <c r="T147" s="180">
        <v>1.2066910703675409</v>
      </c>
      <c r="U147" s="180">
        <v>25.877192982456144</v>
      </c>
      <c r="V147" s="180">
        <v>1.6594051734744419</v>
      </c>
      <c r="W147" s="180">
        <v>1.4484014123018261</v>
      </c>
      <c r="X147" s="180">
        <v>0.31625631313131314</v>
      </c>
      <c r="Y147" s="180">
        <v>314</v>
      </c>
      <c r="Z147" s="180">
        <v>0.65611111111111109</v>
      </c>
      <c r="AA147" s="180">
        <v>163</v>
      </c>
      <c r="AB147" s="180">
        <v>0.58730860433604326</v>
      </c>
      <c r="AC147" s="180">
        <v>263</v>
      </c>
      <c r="AD147" s="180">
        <v>1.2066910703675409</v>
      </c>
      <c r="AE147" s="180">
        <v>69</v>
      </c>
    </row>
    <row r="148" spans="1:31" x14ac:dyDescent="0.3">
      <c r="A148" s="180">
        <v>13</v>
      </c>
      <c r="B148" s="180" t="s">
        <v>140</v>
      </c>
      <c r="C148" s="180" t="s">
        <v>9</v>
      </c>
      <c r="D148" s="180">
        <v>22</v>
      </c>
      <c r="E148" s="180" t="s">
        <v>37</v>
      </c>
      <c r="F148" s="180">
        <v>15</v>
      </c>
      <c r="G148" s="180" t="s">
        <v>123</v>
      </c>
      <c r="H148" s="180" t="s">
        <v>82</v>
      </c>
      <c r="I148" s="180" t="s">
        <v>72</v>
      </c>
      <c r="J148" s="180">
        <v>889</v>
      </c>
      <c r="K148" s="180">
        <v>0.7174524205469327</v>
      </c>
      <c r="L148" s="180">
        <v>19.39875977352386</v>
      </c>
      <c r="M148" s="180">
        <f>(shortUnitDetails[[#This Row],[Hour4-Spk/sec]]-shortUnitDetails[[#This Row],[Hour1-Spk/sec]])/shortUnitDetails[[#This Row],[Hour1-Spk/sec]]</f>
        <v>-0.45945193562418424</v>
      </c>
      <c r="N148" s="180">
        <v>1.4513888888888886</v>
      </c>
      <c r="O148" s="180">
        <v>28.145297089247052</v>
      </c>
      <c r="P148" s="180">
        <v>0.28777777777777774</v>
      </c>
      <c r="Q148" s="180">
        <v>4.7750865051903117</v>
      </c>
      <c r="R148" s="180">
        <v>0.34609756097560979</v>
      </c>
      <c r="S148" s="180">
        <v>2.1406727828746175</v>
      </c>
      <c r="T148" s="180">
        <v>0.78454545454545466</v>
      </c>
      <c r="U148" s="180">
        <v>11.082474226804123</v>
      </c>
      <c r="V148" s="180">
        <v>2.096134408004557</v>
      </c>
      <c r="W148" s="180">
        <v>1.3404757405515835</v>
      </c>
      <c r="X148" s="180">
        <v>1.4513888888888886</v>
      </c>
      <c r="Y148" s="180">
        <v>314</v>
      </c>
      <c r="Z148" s="180">
        <v>0.28777777777777774</v>
      </c>
      <c r="AA148" s="180">
        <v>163</v>
      </c>
      <c r="AB148" s="180">
        <v>0.34609756097560979</v>
      </c>
      <c r="AC148" s="180">
        <v>263</v>
      </c>
      <c r="AD148" s="180">
        <v>0.78454545454545466</v>
      </c>
      <c r="AE148" s="180">
        <v>69</v>
      </c>
    </row>
    <row r="149" spans="1:31" x14ac:dyDescent="0.3">
      <c r="A149" s="181">
        <v>13</v>
      </c>
      <c r="B149" s="180" t="s">
        <v>140</v>
      </c>
      <c r="C149" s="180" t="s">
        <v>9</v>
      </c>
      <c r="D149" s="180">
        <v>22</v>
      </c>
      <c r="E149" s="180" t="s">
        <v>37</v>
      </c>
      <c r="F149" s="180">
        <v>1</v>
      </c>
      <c r="G149" s="180" t="s">
        <v>84</v>
      </c>
      <c r="H149" s="180" t="s">
        <v>11</v>
      </c>
      <c r="I149" s="180" t="s">
        <v>10</v>
      </c>
      <c r="J149" s="180">
        <v>889</v>
      </c>
      <c r="K149" s="180">
        <v>10.097263257575758</v>
      </c>
      <c r="L149" s="180">
        <v>76.667785360032809</v>
      </c>
      <c r="M149" s="180">
        <f>(shortUnitDetails[[#This Row],[Hour4-Spk/sec]]-shortUnitDetails[[#This Row],[Hour1-Spk/sec]])/shortUnitDetails[[#This Row],[Hour1-Spk/sec]]</f>
        <v>1.5354051343017421</v>
      </c>
      <c r="N149" s="180">
        <v>5.4377777777777787</v>
      </c>
      <c r="O149" s="180">
        <v>58.177766773953955</v>
      </c>
      <c r="P149" s="180">
        <v>8.6680555555555561</v>
      </c>
      <c r="Q149" s="180">
        <v>56.755657259089752</v>
      </c>
      <c r="R149" s="180">
        <v>12.496250000000002</v>
      </c>
      <c r="S149" s="180">
        <v>82.915162654737912</v>
      </c>
      <c r="T149" s="180">
        <v>13.786969696969697</v>
      </c>
      <c r="U149" s="180">
        <v>82.065872272057845</v>
      </c>
      <c r="V149" s="180">
        <v>1.4690189780142173</v>
      </c>
      <c r="W149" s="180">
        <v>0.10079459361798694</v>
      </c>
      <c r="X149" s="180">
        <v>5.4377777777777787</v>
      </c>
      <c r="Y149" s="180">
        <v>314</v>
      </c>
      <c r="Z149" s="180">
        <v>8.6680555555555561</v>
      </c>
      <c r="AA149" s="180">
        <v>163</v>
      </c>
      <c r="AB149" s="180">
        <v>12.496250000000002</v>
      </c>
      <c r="AC149" s="180">
        <v>263</v>
      </c>
      <c r="AD149" s="180">
        <v>13.786969696969697</v>
      </c>
      <c r="AE149" s="180">
        <v>69</v>
      </c>
    </row>
    <row r="150" spans="1:31" x14ac:dyDescent="0.3">
      <c r="A150" s="181">
        <v>13</v>
      </c>
      <c r="B150" s="180" t="s">
        <v>140</v>
      </c>
      <c r="C150" s="180" t="s">
        <v>9</v>
      </c>
      <c r="D150" s="180">
        <v>22</v>
      </c>
      <c r="E150" s="180" t="s">
        <v>37</v>
      </c>
      <c r="F150" s="180">
        <v>3</v>
      </c>
      <c r="G150" s="180" t="s">
        <v>112</v>
      </c>
      <c r="H150" s="180" t="s">
        <v>11</v>
      </c>
      <c r="I150" s="180" t="s">
        <v>72</v>
      </c>
      <c r="J150" s="180">
        <v>889</v>
      </c>
      <c r="K150" s="180">
        <v>2.3291619966791197</v>
      </c>
      <c r="L150" s="180">
        <v>25.281618706956383</v>
      </c>
      <c r="M150" s="180">
        <f>(shortUnitDetails[[#This Row],[Hour4-Spk/sec]]-shortUnitDetails[[#This Row],[Hour1-Spk/sec]])/shortUnitDetails[[#This Row],[Hour1-Spk/sec]]</f>
        <v>-0.36771290536486784</v>
      </c>
      <c r="N150" s="180">
        <v>2.6292237442922377</v>
      </c>
      <c r="O150" s="180">
        <v>21.076104157675154</v>
      </c>
      <c r="P150" s="180">
        <v>2.9902777777777771</v>
      </c>
      <c r="Q150" s="180">
        <v>34.18496806369761</v>
      </c>
      <c r="R150" s="180">
        <v>2.0347222222222219</v>
      </c>
      <c r="S150" s="180">
        <v>26.912410446036517</v>
      </c>
      <c r="T150" s="180">
        <v>1.6624242424242426</v>
      </c>
      <c r="U150" s="180">
        <v>17.53094156352812</v>
      </c>
      <c r="V150" s="180">
        <v>1.164875590287461</v>
      </c>
      <c r="W150" s="180">
        <v>0.43019537834535382</v>
      </c>
      <c r="X150" s="180">
        <v>2.6292237442922377</v>
      </c>
      <c r="Y150" s="180">
        <v>314</v>
      </c>
      <c r="Z150" s="180">
        <v>2.9902777777777771</v>
      </c>
      <c r="AA150" s="180">
        <v>163</v>
      </c>
      <c r="AB150" s="180">
        <v>2.0347222222222219</v>
      </c>
      <c r="AC150" s="180">
        <v>263</v>
      </c>
      <c r="AD150" s="180">
        <v>1.6624242424242426</v>
      </c>
      <c r="AE150" s="180">
        <v>69</v>
      </c>
    </row>
    <row r="151" spans="1:31" x14ac:dyDescent="0.3">
      <c r="A151" s="181">
        <v>13</v>
      </c>
      <c r="B151" s="180" t="s">
        <v>140</v>
      </c>
      <c r="C151" s="180" t="s">
        <v>9</v>
      </c>
      <c r="D151" s="180">
        <v>22</v>
      </c>
      <c r="E151" s="180" t="s">
        <v>37</v>
      </c>
      <c r="F151" s="180">
        <v>4</v>
      </c>
      <c r="G151" s="180" t="s">
        <v>143</v>
      </c>
      <c r="H151" s="180" t="s">
        <v>11</v>
      </c>
      <c r="I151" s="180" t="s">
        <v>72</v>
      </c>
      <c r="J151" s="180">
        <v>889</v>
      </c>
      <c r="K151" s="180">
        <v>2.5016035353535355</v>
      </c>
      <c r="L151" s="180">
        <v>66.775947326721848</v>
      </c>
      <c r="M151" s="180">
        <f>(shortUnitDetails[[#This Row],[Hour4-Spk/sec]]-shortUnitDetails[[#This Row],[Hour1-Spk/sec]])/shortUnitDetails[[#This Row],[Hour1-Spk/sec]]</f>
        <v>-0.65081822079433405</v>
      </c>
      <c r="N151" s="180">
        <v>4.535277777777778</v>
      </c>
      <c r="O151" s="180">
        <v>83.918319889542914</v>
      </c>
      <c r="P151" s="180">
        <v>2.5077777777777781</v>
      </c>
      <c r="Q151" s="180">
        <v>49.435362868198688</v>
      </c>
      <c r="R151" s="180">
        <v>1.3797222222222221</v>
      </c>
      <c r="S151" s="180">
        <v>39.699205448354142</v>
      </c>
      <c r="T151" s="180">
        <v>1.5836363636363635</v>
      </c>
      <c r="U151" s="180">
        <v>23.777980813156692</v>
      </c>
      <c r="V151" s="180">
        <v>1.8388757594025988</v>
      </c>
      <c r="W151" s="180">
        <v>0.35821502642745473</v>
      </c>
      <c r="X151" s="180">
        <v>4.535277777777778</v>
      </c>
      <c r="Y151" s="180">
        <v>314</v>
      </c>
      <c r="Z151" s="180">
        <v>2.5077777777777781</v>
      </c>
      <c r="AA151" s="180">
        <v>163</v>
      </c>
      <c r="AB151" s="180">
        <v>1.3797222222222221</v>
      </c>
      <c r="AC151" s="180">
        <v>263</v>
      </c>
      <c r="AD151" s="180">
        <v>1.5836363636363635</v>
      </c>
      <c r="AE151" s="180">
        <v>69</v>
      </c>
    </row>
    <row r="152" spans="1:31" x14ac:dyDescent="0.3">
      <c r="A152" s="181">
        <v>13</v>
      </c>
      <c r="B152" s="180" t="s">
        <v>140</v>
      </c>
      <c r="C152" s="180" t="s">
        <v>9</v>
      </c>
      <c r="D152" s="180">
        <v>22</v>
      </c>
      <c r="E152" s="180" t="s">
        <v>37</v>
      </c>
      <c r="F152" s="180">
        <v>5</v>
      </c>
      <c r="G152" s="180" t="s">
        <v>157</v>
      </c>
      <c r="H152" s="180" t="s">
        <v>11</v>
      </c>
      <c r="I152" s="180" t="s">
        <v>10</v>
      </c>
      <c r="J152" s="180">
        <v>889</v>
      </c>
      <c r="K152" s="180">
        <v>11.116471070147274</v>
      </c>
      <c r="L152" s="180">
        <v>78.698736805675722</v>
      </c>
      <c r="M152" s="180">
        <f>(shortUnitDetails[[#This Row],[Hour4-Spk/sec]]-shortUnitDetails[[#This Row],[Hour1-Spk/sec]])/shortUnitDetails[[#This Row],[Hour1-Spk/sec]]</f>
        <v>0.45651408636779645</v>
      </c>
      <c r="N152" s="180">
        <v>9.384818904186389</v>
      </c>
      <c r="O152" s="180">
        <v>73.194448718343224</v>
      </c>
      <c r="P152" s="180">
        <v>7.0069444444444438</v>
      </c>
      <c r="Q152" s="180">
        <v>67.070526279558052</v>
      </c>
      <c r="R152" s="180">
        <v>14.405000000000001</v>
      </c>
      <c r="S152" s="180">
        <v>79.922227797290518</v>
      </c>
      <c r="T152" s="180">
        <v>13.669120931958263</v>
      </c>
      <c r="U152" s="180">
        <v>83.04541222716459</v>
      </c>
      <c r="V152" s="180">
        <v>1.3352655746843856</v>
      </c>
      <c r="W152" s="180">
        <v>9.0684429671648178E-2</v>
      </c>
      <c r="X152" s="180">
        <v>9.384818904186389</v>
      </c>
      <c r="Y152" s="180">
        <v>314</v>
      </c>
      <c r="Z152" s="180">
        <v>7.0069444444444438</v>
      </c>
      <c r="AA152" s="180">
        <v>163</v>
      </c>
      <c r="AB152" s="180">
        <v>14.405000000000001</v>
      </c>
      <c r="AC152" s="180">
        <v>263</v>
      </c>
      <c r="AD152" s="180">
        <v>13.669120931958263</v>
      </c>
      <c r="AE152" s="180">
        <v>69</v>
      </c>
    </row>
    <row r="153" spans="1:31" x14ac:dyDescent="0.3">
      <c r="A153" s="181">
        <v>13</v>
      </c>
      <c r="B153" s="180" t="s">
        <v>140</v>
      </c>
      <c r="C153" s="180" t="s">
        <v>9</v>
      </c>
      <c r="D153" s="180">
        <v>22</v>
      </c>
      <c r="E153" s="180" t="s">
        <v>37</v>
      </c>
      <c r="F153" s="180">
        <v>8</v>
      </c>
      <c r="G153" s="180" t="s">
        <v>137</v>
      </c>
      <c r="H153" s="180" t="s">
        <v>11</v>
      </c>
      <c r="I153" s="180" t="s">
        <v>10</v>
      </c>
      <c r="J153" s="180">
        <v>889</v>
      </c>
      <c r="K153" s="180">
        <v>0.71211894433971046</v>
      </c>
      <c r="L153" s="180">
        <v>11.595163160510188</v>
      </c>
      <c r="M153" s="180">
        <f>(shortUnitDetails[[#This Row],[Hour4-Spk/sec]]-shortUnitDetails[[#This Row],[Hour1-Spk/sec]])/shortUnitDetails[[#This Row],[Hour1-Spk/sec]]</f>
        <v>-0.29183359013867477</v>
      </c>
      <c r="N153" s="180">
        <v>0.81944444444444431</v>
      </c>
      <c r="O153" s="180">
        <v>12.238111074160294</v>
      </c>
      <c r="P153" s="180">
        <v>0.81770833333333337</v>
      </c>
      <c r="Q153" s="180">
        <v>11.692307692307692</v>
      </c>
      <c r="R153" s="180">
        <v>0.63101996927803372</v>
      </c>
      <c r="S153" s="180">
        <v>13.626609442060087</v>
      </c>
      <c r="T153" s="180">
        <v>0.58030303030303032</v>
      </c>
      <c r="U153" s="180">
        <v>8.2158483228001948</v>
      </c>
      <c r="V153" s="180">
        <v>1.1696033317768477</v>
      </c>
      <c r="W153" s="180">
        <v>1.3791112637362639</v>
      </c>
      <c r="X153" s="180">
        <v>0.81944444444444431</v>
      </c>
      <c r="Y153" s="180">
        <v>314</v>
      </c>
      <c r="Z153" s="180">
        <v>0.81770833333333337</v>
      </c>
      <c r="AA153" s="180">
        <v>163</v>
      </c>
      <c r="AB153" s="180">
        <v>0.63101996927803372</v>
      </c>
      <c r="AC153" s="180">
        <v>263</v>
      </c>
      <c r="AD153" s="180">
        <v>0.58030303030303032</v>
      </c>
      <c r="AE153" s="180">
        <v>69</v>
      </c>
    </row>
    <row r="154" spans="1:31" x14ac:dyDescent="0.3">
      <c r="A154" s="181">
        <v>13</v>
      </c>
      <c r="B154" s="180" t="s">
        <v>140</v>
      </c>
      <c r="C154" s="180" t="s">
        <v>9</v>
      </c>
      <c r="D154" s="180">
        <v>22</v>
      </c>
      <c r="E154" s="180" t="s">
        <v>37</v>
      </c>
      <c r="F154" s="180">
        <v>9</v>
      </c>
      <c r="G154" s="180" t="s">
        <v>88</v>
      </c>
      <c r="H154" s="180" t="s">
        <v>11</v>
      </c>
      <c r="I154" s="180" t="s">
        <v>72</v>
      </c>
      <c r="J154" s="180">
        <v>889</v>
      </c>
      <c r="K154" s="180">
        <v>0.84628156565656565</v>
      </c>
      <c r="L154" s="180">
        <v>9.480643402399128</v>
      </c>
      <c r="M154" s="180">
        <f>(shortUnitDetails[[#This Row],[Hour4-Spk/sec]]-shortUnitDetails[[#This Row],[Hour1-Spk/sec]])/shortUnitDetails[[#This Row],[Hour1-Spk/sec]]</f>
        <v>-0.17107342252185795</v>
      </c>
      <c r="N154" s="180">
        <v>0.95888888888888868</v>
      </c>
      <c r="O154" s="180">
        <v>11.320216709438267</v>
      </c>
      <c r="P154" s="180">
        <v>0.81194444444444436</v>
      </c>
      <c r="Q154" s="180">
        <v>9.4581897901659886</v>
      </c>
      <c r="R154" s="180">
        <v>0.81944444444444453</v>
      </c>
      <c r="S154" s="180">
        <v>8.3758937691521957</v>
      </c>
      <c r="T154" s="180">
        <v>0.79484848484848492</v>
      </c>
      <c r="U154" s="180">
        <v>7.8075984663645874</v>
      </c>
      <c r="V154" s="180">
        <v>1.0341334062851855</v>
      </c>
      <c r="W154" s="180">
        <v>1.1638540292671127</v>
      </c>
      <c r="X154" s="180">
        <v>0.95888888888888868</v>
      </c>
      <c r="Y154" s="180">
        <v>314</v>
      </c>
      <c r="Z154" s="180">
        <v>0.81194444444444436</v>
      </c>
      <c r="AA154" s="180">
        <v>163</v>
      </c>
      <c r="AB154" s="180">
        <v>0.81944444444444453</v>
      </c>
      <c r="AC154" s="180">
        <v>263</v>
      </c>
      <c r="AD154" s="180">
        <v>0.79484848484848492</v>
      </c>
      <c r="AE154" s="180">
        <v>69</v>
      </c>
    </row>
    <row r="155" spans="1:31" x14ac:dyDescent="0.3">
      <c r="A155" s="181">
        <v>13</v>
      </c>
      <c r="B155" s="180" t="s">
        <v>140</v>
      </c>
      <c r="C155" s="180" t="s">
        <v>9</v>
      </c>
      <c r="D155" s="180">
        <v>22</v>
      </c>
      <c r="E155" s="180" t="s">
        <v>37</v>
      </c>
      <c r="F155" s="180">
        <v>10</v>
      </c>
      <c r="G155" s="180" t="s">
        <v>113</v>
      </c>
      <c r="H155" s="180" t="s">
        <v>11</v>
      </c>
      <c r="I155" s="180" t="s">
        <v>10</v>
      </c>
      <c r="J155" s="180">
        <v>889</v>
      </c>
      <c r="K155" s="180">
        <v>5.50617593425783</v>
      </c>
      <c r="L155" s="180">
        <v>51.384388334563191</v>
      </c>
      <c r="M155" s="180">
        <f>(shortUnitDetails[[#This Row],[Hour4-Spk/sec]]-shortUnitDetails[[#This Row],[Hour1-Spk/sec]])/shortUnitDetails[[#This Row],[Hour1-Spk/sec]]</f>
        <v>0.49835877379895366</v>
      </c>
      <c r="N155" s="180">
        <v>4.5785539385539389</v>
      </c>
      <c r="O155" s="180">
        <v>47.231757280478355</v>
      </c>
      <c r="P155" s="180">
        <v>5.0225</v>
      </c>
      <c r="Q155" s="180">
        <v>45.976095617529886</v>
      </c>
      <c r="R155" s="180">
        <v>5.5633333333333326</v>
      </c>
      <c r="S155" s="180">
        <v>45.743664662583583</v>
      </c>
      <c r="T155" s="180">
        <v>6.8603164651440496</v>
      </c>
      <c r="U155" s="180">
        <v>55.638477893001259</v>
      </c>
      <c r="V155" s="180">
        <v>1.1105993791156892</v>
      </c>
      <c r="W155" s="180">
        <v>0.18182629363009989</v>
      </c>
      <c r="X155" s="180">
        <v>4.5785539385539389</v>
      </c>
      <c r="Y155" s="180">
        <v>314</v>
      </c>
      <c r="Z155" s="180">
        <v>5.0225</v>
      </c>
      <c r="AA155" s="180">
        <v>163</v>
      </c>
      <c r="AB155" s="180">
        <v>5.5633333333333326</v>
      </c>
      <c r="AC155" s="180">
        <v>263</v>
      </c>
      <c r="AD155" s="180">
        <v>6.8603164651440496</v>
      </c>
      <c r="AE155" s="180">
        <v>69</v>
      </c>
    </row>
    <row r="156" spans="1:31" x14ac:dyDescent="0.3">
      <c r="A156" s="181">
        <v>13</v>
      </c>
      <c r="B156" s="180" t="s">
        <v>140</v>
      </c>
      <c r="C156" s="180" t="s">
        <v>9</v>
      </c>
      <c r="D156" s="180">
        <v>22</v>
      </c>
      <c r="E156" s="180" t="s">
        <v>37</v>
      </c>
      <c r="F156" s="180">
        <v>13</v>
      </c>
      <c r="G156" s="180" t="s">
        <v>95</v>
      </c>
      <c r="H156" s="180" t="s">
        <v>11</v>
      </c>
      <c r="I156" s="180" t="s">
        <v>10</v>
      </c>
      <c r="J156" s="180">
        <v>889</v>
      </c>
      <c r="K156" s="180">
        <v>1.3650973679098681</v>
      </c>
      <c r="L156" s="180">
        <v>28.326686004350982</v>
      </c>
      <c r="M156" s="180">
        <f>(shortUnitDetails[[#This Row],[Hour4-Spk/sec]]-shortUnitDetails[[#This Row],[Hour1-Spk/sec]])/shortUnitDetails[[#This Row],[Hour1-Spk/sec]]</f>
        <v>5.7626808626808632</v>
      </c>
      <c r="N156" s="180">
        <v>0.46250000000000008</v>
      </c>
      <c r="O156" s="180">
        <v>8.9795918367346932</v>
      </c>
      <c r="P156" s="180">
        <v>0.39264957264957268</v>
      </c>
      <c r="Q156" s="180">
        <v>7.2542372881355925</v>
      </c>
      <c r="R156" s="180">
        <v>1.4775</v>
      </c>
      <c r="S156" s="180">
        <v>8.3530338849487773</v>
      </c>
      <c r="T156" s="180">
        <v>3.1277398989898995</v>
      </c>
      <c r="U156" s="180">
        <v>33.785591438945154</v>
      </c>
      <c r="V156" s="180">
        <v>2.3258060414958091</v>
      </c>
      <c r="W156" s="180">
        <v>0.75555017533759028</v>
      </c>
      <c r="X156" s="180">
        <v>0.46250000000000008</v>
      </c>
      <c r="Y156" s="180">
        <v>314</v>
      </c>
      <c r="Z156" s="180">
        <v>0.39264957264957268</v>
      </c>
      <c r="AA156" s="180">
        <v>163</v>
      </c>
      <c r="AB156" s="180">
        <v>1.4775</v>
      </c>
      <c r="AC156" s="180">
        <v>263</v>
      </c>
      <c r="AD156" s="180">
        <v>3.1277398989898995</v>
      </c>
      <c r="AE156" s="180">
        <v>69</v>
      </c>
    </row>
    <row r="157" spans="1:31" x14ac:dyDescent="0.3">
      <c r="A157" s="181">
        <v>13</v>
      </c>
      <c r="B157" s="180" t="s">
        <v>140</v>
      </c>
      <c r="C157" s="180" t="s">
        <v>9</v>
      </c>
      <c r="D157" s="180">
        <v>22</v>
      </c>
      <c r="E157" s="180" t="s">
        <v>37</v>
      </c>
      <c r="F157" s="180">
        <v>14</v>
      </c>
      <c r="G157" s="180" t="s">
        <v>115</v>
      </c>
      <c r="H157" s="180" t="s">
        <v>11</v>
      </c>
      <c r="I157" s="180" t="s">
        <v>72</v>
      </c>
      <c r="J157" s="180">
        <v>889</v>
      </c>
      <c r="K157" s="180">
        <v>0.94601568351349163</v>
      </c>
      <c r="L157" s="180">
        <v>16.361903627375067</v>
      </c>
      <c r="M157" s="180">
        <f>(shortUnitDetails[[#This Row],[Hour4-Spk/sec]]-shortUnitDetails[[#This Row],[Hour1-Spk/sec]])/shortUnitDetails[[#This Row],[Hour1-Spk/sec]]</f>
        <v>-0.47806505421184309</v>
      </c>
      <c r="N157" s="180">
        <v>1.211111111111111</v>
      </c>
      <c r="O157" s="180">
        <v>16.035353535353536</v>
      </c>
      <c r="P157" s="180">
        <v>0.97638888888888886</v>
      </c>
      <c r="Q157" s="180">
        <v>16.3769211388259</v>
      </c>
      <c r="R157" s="180">
        <v>0.96444152193275434</v>
      </c>
      <c r="S157" s="180">
        <v>16.364177328176137</v>
      </c>
      <c r="T157" s="180">
        <v>0.63212121212121219</v>
      </c>
      <c r="U157" s="180">
        <v>14.845024469820556</v>
      </c>
      <c r="V157" s="180">
        <v>1.4201720786201684</v>
      </c>
      <c r="W157" s="180">
        <v>1.0284372132373898</v>
      </c>
      <c r="X157" s="180">
        <v>1.211111111111111</v>
      </c>
      <c r="Y157" s="180">
        <v>314</v>
      </c>
      <c r="Z157" s="180">
        <v>0.97638888888888886</v>
      </c>
      <c r="AA157" s="180">
        <v>163</v>
      </c>
      <c r="AB157" s="180">
        <v>0.96444152193275434</v>
      </c>
      <c r="AC157" s="180">
        <v>263</v>
      </c>
      <c r="AD157" s="180">
        <v>0.63212121212121219</v>
      </c>
      <c r="AE157" s="180">
        <v>69</v>
      </c>
    </row>
    <row r="158" spans="1:31" x14ac:dyDescent="0.3">
      <c r="A158" s="88">
        <v>14</v>
      </c>
      <c r="B158" t="s">
        <v>83</v>
      </c>
      <c r="C158" t="s">
        <v>9</v>
      </c>
      <c r="D158">
        <v>1</v>
      </c>
      <c r="E158" t="s">
        <v>36</v>
      </c>
      <c r="F158">
        <v>1</v>
      </c>
      <c r="G158" t="s">
        <v>84</v>
      </c>
      <c r="H158" t="s">
        <v>11</v>
      </c>
      <c r="I158" t="s">
        <v>72</v>
      </c>
      <c r="J158">
        <v>24</v>
      </c>
      <c r="K158">
        <v>1.8023227775637736</v>
      </c>
      <c r="L158">
        <v>34.558413750623295</v>
      </c>
      <c r="M158">
        <f>(shortUnitDetails[[#This Row],[Hour4-Spk/sec]]-shortUnitDetails[[#This Row],[Hour1-Spk/sec]])/shortUnitDetails[[#This Row],[Hour1-Spk/sec]]</f>
        <v>6.362960222201667</v>
      </c>
      <c r="N158">
        <v>0.47080626177024482</v>
      </c>
      <c r="O158">
        <v>11.741573033707866</v>
      </c>
      <c r="P158">
        <v>0.58265151515151514</v>
      </c>
      <c r="Q158">
        <v>14.085144927536231</v>
      </c>
      <c r="R158">
        <v>2.6893055555555558</v>
      </c>
      <c r="S158">
        <v>35.556217128113524</v>
      </c>
      <c r="T158">
        <v>3.4665277777777779</v>
      </c>
      <c r="U158">
        <v>40.93944278148745</v>
      </c>
      <c r="V158">
        <v>2.4472815629085742</v>
      </c>
      <c r="W158">
        <v>0.5279232383006488</v>
      </c>
      <c r="X158">
        <v>0.47080626177024482</v>
      </c>
      <c r="Y158">
        <v>17</v>
      </c>
      <c r="Z158">
        <v>0.58265151515151514</v>
      </c>
      <c r="AA158">
        <v>6</v>
      </c>
      <c r="AB158">
        <v>2.6893055555555558</v>
      </c>
      <c r="AC158">
        <v>0</v>
      </c>
      <c r="AD158">
        <v>3.4665277777777779</v>
      </c>
      <c r="AE158">
        <v>0</v>
      </c>
    </row>
    <row r="159" spans="1:31" x14ac:dyDescent="0.3">
      <c r="A159" s="88">
        <v>14</v>
      </c>
      <c r="B159" t="s">
        <v>83</v>
      </c>
      <c r="C159" t="s">
        <v>9</v>
      </c>
      <c r="D159">
        <v>1</v>
      </c>
      <c r="E159" t="s">
        <v>36</v>
      </c>
      <c r="F159">
        <v>4</v>
      </c>
      <c r="G159" t="s">
        <v>86</v>
      </c>
      <c r="H159" t="s">
        <v>11</v>
      </c>
      <c r="I159" t="s">
        <v>72</v>
      </c>
      <c r="J159">
        <v>24</v>
      </c>
      <c r="K159">
        <v>0.46598626675104726</v>
      </c>
      <c r="L159">
        <v>17.035421211176899</v>
      </c>
      <c r="M159">
        <f>(shortUnitDetails[[#This Row],[Hour4-Spk/sec]]-shortUnitDetails[[#This Row],[Hour1-Spk/sec]])/shortUnitDetails[[#This Row],[Hour1-Spk/sec]]</f>
        <v>0.56294420463102612</v>
      </c>
      <c r="N159">
        <v>0.39146596858638744</v>
      </c>
      <c r="O159">
        <v>14.936369725385132</v>
      </c>
      <c r="P159">
        <v>0.30783837251263013</v>
      </c>
      <c r="Q159">
        <v>12.587959343236903</v>
      </c>
      <c r="R159">
        <v>0.55280125899280574</v>
      </c>
      <c r="S159">
        <v>19.066317626527052</v>
      </c>
      <c r="T159">
        <v>0.61183946691236557</v>
      </c>
      <c r="U159">
        <v>20.586025544703233</v>
      </c>
      <c r="V159">
        <v>1.422064649659212</v>
      </c>
      <c r="W159">
        <v>1.8630332981715894</v>
      </c>
      <c r="X159">
        <v>0.39146596858638744</v>
      </c>
      <c r="Y159">
        <v>17</v>
      </c>
      <c r="Z159">
        <v>0.30783837251263013</v>
      </c>
      <c r="AA159">
        <v>6</v>
      </c>
      <c r="AB159">
        <v>0.55280125899280574</v>
      </c>
      <c r="AC159">
        <v>0</v>
      </c>
      <c r="AD159">
        <v>0.61183946691236557</v>
      </c>
      <c r="AE159">
        <v>0</v>
      </c>
    </row>
    <row r="160" spans="1:31" x14ac:dyDescent="0.3">
      <c r="A160" s="88">
        <v>14</v>
      </c>
      <c r="B160" t="s">
        <v>83</v>
      </c>
      <c r="C160" t="s">
        <v>9</v>
      </c>
      <c r="D160">
        <v>1</v>
      </c>
      <c r="E160" t="s">
        <v>36</v>
      </c>
      <c r="F160">
        <v>5</v>
      </c>
      <c r="G160" t="s">
        <v>88</v>
      </c>
      <c r="H160" t="s">
        <v>11</v>
      </c>
      <c r="I160" t="s">
        <v>72</v>
      </c>
      <c r="J160">
        <v>24</v>
      </c>
      <c r="K160">
        <v>0.5826005637547389</v>
      </c>
      <c r="L160">
        <v>27.76055792328555</v>
      </c>
      <c r="M160">
        <f>(shortUnitDetails[[#This Row],[Hour4-Spk/sec]]-shortUnitDetails[[#This Row],[Hour1-Spk/sec]])/shortUnitDetails[[#This Row],[Hour1-Spk/sec]]</f>
        <v>-0.44931085952193828</v>
      </c>
      <c r="N160">
        <v>0.87958333333333327</v>
      </c>
      <c r="O160">
        <v>28.35820895522388</v>
      </c>
      <c r="P160">
        <v>0.5526388888888889</v>
      </c>
      <c r="Q160">
        <v>31.138545953360769</v>
      </c>
      <c r="R160">
        <v>0.41380304298457143</v>
      </c>
      <c r="S160">
        <v>30.698659139026113</v>
      </c>
      <c r="T160">
        <v>0.48437698981216176</v>
      </c>
      <c r="U160">
        <v>31.529164477141357</v>
      </c>
      <c r="V160">
        <v>1.6807155102968268</v>
      </c>
      <c r="W160">
        <v>1.6180884342032202</v>
      </c>
      <c r="X160">
        <v>0.87958333333333327</v>
      </c>
      <c r="Y160">
        <v>17</v>
      </c>
      <c r="Z160">
        <v>0.5526388888888889</v>
      </c>
      <c r="AA160">
        <v>6</v>
      </c>
      <c r="AB160">
        <v>0.41380304298457143</v>
      </c>
      <c r="AC160">
        <v>0</v>
      </c>
      <c r="AD160">
        <v>0.48437698981216176</v>
      </c>
      <c r="AE160">
        <v>0</v>
      </c>
    </row>
    <row r="161" spans="1:31" x14ac:dyDescent="0.3">
      <c r="A161" s="88">
        <v>14</v>
      </c>
      <c r="B161" t="s">
        <v>83</v>
      </c>
      <c r="C161" t="s">
        <v>9</v>
      </c>
      <c r="D161">
        <v>1</v>
      </c>
      <c r="E161" t="s">
        <v>36</v>
      </c>
      <c r="F161">
        <v>6</v>
      </c>
      <c r="G161" t="s">
        <v>89</v>
      </c>
      <c r="H161" t="s">
        <v>11</v>
      </c>
      <c r="I161" t="s">
        <v>72</v>
      </c>
      <c r="J161">
        <v>24</v>
      </c>
      <c r="K161">
        <v>0.82020833333333332</v>
      </c>
      <c r="L161">
        <v>16.461026967122276</v>
      </c>
      <c r="M161">
        <f>(shortUnitDetails[[#This Row],[Hour4-Spk/sec]]-shortUnitDetails[[#This Row],[Hour1-Spk/sec]])/shortUnitDetails[[#This Row],[Hour1-Spk/sec]]</f>
        <v>1.4674411494955523E-2</v>
      </c>
      <c r="N161">
        <v>0.90861111111111104</v>
      </c>
      <c r="O161">
        <v>17.853867318862733</v>
      </c>
      <c r="P161">
        <v>0.67388888888888887</v>
      </c>
      <c r="Q161">
        <v>14.47422680412371</v>
      </c>
      <c r="R161">
        <v>0.77638888888888891</v>
      </c>
      <c r="S161">
        <v>16.744186046511629</v>
      </c>
      <c r="T161">
        <v>0.92194444444444423</v>
      </c>
      <c r="U161">
        <v>17.702050663449938</v>
      </c>
      <c r="V161">
        <v>1.2522376364916299</v>
      </c>
      <c r="W161">
        <v>1.2216574620608702</v>
      </c>
      <c r="X161">
        <v>0.90861111111111104</v>
      </c>
      <c r="Y161">
        <v>17</v>
      </c>
      <c r="Z161">
        <v>0.67388888888888887</v>
      </c>
      <c r="AA161">
        <v>6</v>
      </c>
      <c r="AB161">
        <v>0.77638888888888891</v>
      </c>
      <c r="AC161">
        <v>0</v>
      </c>
      <c r="AD161">
        <v>0.92194444444444423</v>
      </c>
      <c r="AE161">
        <v>0</v>
      </c>
    </row>
    <row r="162" spans="1:31" x14ac:dyDescent="0.3">
      <c r="A162" s="88">
        <v>14</v>
      </c>
      <c r="B162" t="s">
        <v>83</v>
      </c>
      <c r="C162" t="s">
        <v>9</v>
      </c>
      <c r="D162">
        <v>1</v>
      </c>
      <c r="E162" t="s">
        <v>36</v>
      </c>
      <c r="F162">
        <v>7</v>
      </c>
      <c r="G162" t="s">
        <v>91</v>
      </c>
      <c r="H162" t="s">
        <v>11</v>
      </c>
      <c r="I162" t="s">
        <v>72</v>
      </c>
      <c r="J162">
        <v>24</v>
      </c>
      <c r="K162">
        <v>0.88525219298245617</v>
      </c>
      <c r="L162">
        <v>17.013400459021248</v>
      </c>
      <c r="M162">
        <f>(shortUnitDetails[[#This Row],[Hour4-Spk/sec]]-shortUnitDetails[[#This Row],[Hour1-Spk/sec]])/shortUnitDetails[[#This Row],[Hour1-Spk/sec]]</f>
        <v>-0.17404781835303973</v>
      </c>
      <c r="N162">
        <v>1.1177777777777778</v>
      </c>
      <c r="O162">
        <v>19.559014267185475</v>
      </c>
      <c r="P162">
        <v>0.67555555555555558</v>
      </c>
      <c r="Q162">
        <v>14.909390444810544</v>
      </c>
      <c r="R162">
        <v>0.82444444444444454</v>
      </c>
      <c r="S162">
        <v>14.969656102494945</v>
      </c>
      <c r="T162">
        <v>0.92323099415204668</v>
      </c>
      <c r="U162">
        <v>19.760295021511986</v>
      </c>
      <c r="V162">
        <v>1.315198842239476</v>
      </c>
      <c r="W162">
        <v>1.155613595447696</v>
      </c>
      <c r="X162">
        <v>1.1177777777777778</v>
      </c>
      <c r="Y162">
        <v>17</v>
      </c>
      <c r="Z162">
        <v>0.67555555555555558</v>
      </c>
      <c r="AA162">
        <v>6</v>
      </c>
      <c r="AB162">
        <v>0.82444444444444454</v>
      </c>
      <c r="AC162">
        <v>0</v>
      </c>
      <c r="AD162">
        <v>0.92323099415204668</v>
      </c>
      <c r="AE162">
        <v>0</v>
      </c>
    </row>
    <row r="163" spans="1:31" x14ac:dyDescent="0.3">
      <c r="A163" s="88">
        <v>14</v>
      </c>
      <c r="B163" t="s">
        <v>83</v>
      </c>
      <c r="C163" t="s">
        <v>9</v>
      </c>
      <c r="D163">
        <v>1</v>
      </c>
      <c r="E163" t="s">
        <v>36</v>
      </c>
      <c r="F163">
        <v>9</v>
      </c>
      <c r="G163" t="s">
        <v>95</v>
      </c>
      <c r="H163" t="s">
        <v>11</v>
      </c>
      <c r="I163" t="s">
        <v>72</v>
      </c>
      <c r="J163">
        <v>24</v>
      </c>
      <c r="K163">
        <v>0.62099971804789345</v>
      </c>
      <c r="L163">
        <v>14.093737038573206</v>
      </c>
      <c r="M163">
        <f>(shortUnitDetails[[#This Row],[Hour4-Spk/sec]]-shortUnitDetails[[#This Row],[Hour1-Spk/sec]])/shortUnitDetails[[#This Row],[Hour1-Spk/sec]]</f>
        <v>3.8107675266282519</v>
      </c>
      <c r="N163">
        <v>0.30666666666666664</v>
      </c>
      <c r="O163">
        <v>5.2536231884057969</v>
      </c>
      <c r="P163">
        <v>0.27805555555555556</v>
      </c>
      <c r="Q163">
        <v>3.8961038961038961</v>
      </c>
      <c r="R163">
        <v>0.42397460847002133</v>
      </c>
      <c r="S163">
        <v>10.60702875399361</v>
      </c>
      <c r="T163">
        <v>1.4753020414993305</v>
      </c>
      <c r="U163">
        <v>18.443438914027148</v>
      </c>
      <c r="V163">
        <v>1.9576248817584805</v>
      </c>
      <c r="W163">
        <v>1.5177749181885358</v>
      </c>
      <c r="X163">
        <v>0.30666666666666664</v>
      </c>
      <c r="Y163">
        <v>17</v>
      </c>
      <c r="Z163">
        <v>0.27805555555555556</v>
      </c>
      <c r="AA163">
        <v>6</v>
      </c>
      <c r="AB163">
        <v>0.42397460847002133</v>
      </c>
      <c r="AC163">
        <v>0</v>
      </c>
      <c r="AD163">
        <v>1.4753020414993305</v>
      </c>
      <c r="AE163">
        <v>0</v>
      </c>
    </row>
    <row r="164" spans="1:31" x14ac:dyDescent="0.3">
      <c r="A164" s="88">
        <v>14</v>
      </c>
      <c r="B164" t="s">
        <v>83</v>
      </c>
      <c r="C164" t="s">
        <v>9</v>
      </c>
      <c r="D164">
        <v>1</v>
      </c>
      <c r="E164" t="s">
        <v>36</v>
      </c>
      <c r="F164">
        <v>12</v>
      </c>
      <c r="G164" t="s">
        <v>96</v>
      </c>
      <c r="H164" t="s">
        <v>11</v>
      </c>
      <c r="I164" t="s">
        <v>72</v>
      </c>
      <c r="J164">
        <v>24</v>
      </c>
      <c r="K164">
        <v>4.6519215407177352</v>
      </c>
      <c r="L164">
        <v>45.984318711591435</v>
      </c>
      <c r="M164">
        <f>(shortUnitDetails[[#This Row],[Hour4-Spk/sec]]-shortUnitDetails[[#This Row],[Hour1-Spk/sec]])/shortUnitDetails[[#This Row],[Hour1-Spk/sec]]</f>
        <v>-0.29946315916461475</v>
      </c>
      <c r="N164">
        <v>5.5919444444444446</v>
      </c>
      <c r="O164">
        <v>49.878297153643636</v>
      </c>
      <c r="P164">
        <v>6.3397222222222211</v>
      </c>
      <c r="Q164">
        <v>58.560098155207918</v>
      </c>
      <c r="R164">
        <v>2.7586564009661836</v>
      </c>
      <c r="S164">
        <v>28.96586345381526</v>
      </c>
      <c r="T164">
        <v>3.9173630952380947</v>
      </c>
      <c r="U164">
        <v>36.540971718636698</v>
      </c>
      <c r="V164">
        <v>1.287354500767292</v>
      </c>
      <c r="W164">
        <v>0.2170261721426231</v>
      </c>
      <c r="X164">
        <v>5.5919444444444446</v>
      </c>
      <c r="Y164">
        <v>17</v>
      </c>
      <c r="Z164">
        <v>6.3397222222222211</v>
      </c>
      <c r="AA164">
        <v>6</v>
      </c>
      <c r="AB164">
        <v>2.7586564009661836</v>
      </c>
      <c r="AC164">
        <v>0</v>
      </c>
      <c r="AD164">
        <v>3.9173630952380947</v>
      </c>
      <c r="AE164">
        <v>0</v>
      </c>
    </row>
    <row r="165" spans="1:31" x14ac:dyDescent="0.3">
      <c r="A165" s="88">
        <v>14</v>
      </c>
      <c r="B165" t="s">
        <v>83</v>
      </c>
      <c r="C165" t="s">
        <v>9</v>
      </c>
      <c r="D165">
        <v>1</v>
      </c>
      <c r="E165" t="s">
        <v>36</v>
      </c>
      <c r="F165">
        <v>13</v>
      </c>
      <c r="G165" t="s">
        <v>97</v>
      </c>
      <c r="H165" t="s">
        <v>11</v>
      </c>
      <c r="I165" t="s">
        <v>72</v>
      </c>
      <c r="J165">
        <v>24</v>
      </c>
      <c r="K165">
        <v>1.1857775333283778</v>
      </c>
      <c r="L165">
        <v>25.161784741144416</v>
      </c>
      <c r="M165">
        <f>(shortUnitDetails[[#This Row],[Hour4-Spk/sec]]-shortUnitDetails[[#This Row],[Hour1-Spk/sec]])/shortUnitDetails[[#This Row],[Hour1-Spk/sec]]</f>
        <v>0.80267683506124354</v>
      </c>
      <c r="N165">
        <v>1.2375</v>
      </c>
      <c r="O165">
        <v>20.089786756453424</v>
      </c>
      <c r="P165">
        <v>0.67775462962962962</v>
      </c>
      <c r="Q165">
        <v>14.728986645718775</v>
      </c>
      <c r="R165">
        <v>0.59704292029559258</v>
      </c>
      <c r="S165">
        <v>14.785506039150354</v>
      </c>
      <c r="T165">
        <v>2.230812583388289</v>
      </c>
      <c r="U165">
        <v>33.152834567355512</v>
      </c>
      <c r="V165">
        <v>1.6467000494234905</v>
      </c>
      <c r="W165">
        <v>0.77135341468579599</v>
      </c>
      <c r="X165">
        <v>1.2375</v>
      </c>
      <c r="Y165">
        <v>17</v>
      </c>
      <c r="Z165">
        <v>0.67775462962962962</v>
      </c>
      <c r="AA165">
        <v>6</v>
      </c>
      <c r="AB165">
        <v>0.59704292029559258</v>
      </c>
      <c r="AC165">
        <v>0</v>
      </c>
      <c r="AD165">
        <v>2.230812583388289</v>
      </c>
      <c r="AE165">
        <v>0</v>
      </c>
    </row>
    <row r="166" spans="1:31" x14ac:dyDescent="0.3">
      <c r="A166" s="88">
        <v>14</v>
      </c>
      <c r="B166" t="s">
        <v>83</v>
      </c>
      <c r="C166" t="s">
        <v>9</v>
      </c>
      <c r="D166">
        <v>1</v>
      </c>
      <c r="E166" t="s">
        <v>36</v>
      </c>
      <c r="F166">
        <v>15</v>
      </c>
      <c r="G166" t="s">
        <v>102</v>
      </c>
      <c r="H166" t="s">
        <v>11</v>
      </c>
      <c r="I166" t="s">
        <v>72</v>
      </c>
      <c r="J166">
        <v>24</v>
      </c>
      <c r="K166">
        <v>2.6347087442204886</v>
      </c>
      <c r="L166">
        <v>32.144593937429086</v>
      </c>
      <c r="M166">
        <f>(shortUnitDetails[[#This Row],[Hour4-Spk/sec]]-shortUnitDetails[[#This Row],[Hour1-Spk/sec]])/shortUnitDetails[[#This Row],[Hour1-Spk/sec]]</f>
        <v>-6.5091495538895844E-2</v>
      </c>
      <c r="N166">
        <v>2.881388888888889</v>
      </c>
      <c r="O166">
        <v>33.963173623831096</v>
      </c>
      <c r="P166">
        <v>2.3591666666666673</v>
      </c>
      <c r="Q166">
        <v>28.482279524314141</v>
      </c>
      <c r="R166">
        <v>2.6044444444444443</v>
      </c>
      <c r="S166">
        <v>33.660409556313994</v>
      </c>
      <c r="T166">
        <v>2.6938349768819538</v>
      </c>
      <c r="U166">
        <v>35.131464053555831</v>
      </c>
      <c r="V166">
        <v>1.228489871254306</v>
      </c>
      <c r="W166">
        <v>0.37322052510245901</v>
      </c>
      <c r="X166">
        <v>2.881388888888889</v>
      </c>
      <c r="Y166">
        <v>17</v>
      </c>
      <c r="Z166">
        <v>2.3591666666666673</v>
      </c>
      <c r="AA166">
        <v>6</v>
      </c>
      <c r="AB166">
        <v>2.6044444444444443</v>
      </c>
      <c r="AC166">
        <v>0</v>
      </c>
      <c r="AD166">
        <v>2.6938349768819538</v>
      </c>
      <c r="AE166">
        <v>0</v>
      </c>
    </row>
    <row r="167" spans="1:31" x14ac:dyDescent="0.3">
      <c r="A167" s="88">
        <v>14</v>
      </c>
      <c r="B167" t="s">
        <v>83</v>
      </c>
      <c r="C167" t="s">
        <v>9</v>
      </c>
      <c r="D167">
        <v>1</v>
      </c>
      <c r="E167" t="s">
        <v>36</v>
      </c>
      <c r="F167">
        <v>19</v>
      </c>
      <c r="G167" t="s">
        <v>104</v>
      </c>
      <c r="H167" t="s">
        <v>11</v>
      </c>
      <c r="I167" t="s">
        <v>72</v>
      </c>
      <c r="J167">
        <v>24</v>
      </c>
      <c r="K167">
        <v>0.9968055555555555</v>
      </c>
      <c r="L167">
        <v>26.30995901185333</v>
      </c>
      <c r="M167">
        <f>(shortUnitDetails[[#This Row],[Hour4-Spk/sec]]-shortUnitDetails[[#This Row],[Hour1-Spk/sec]])/shortUnitDetails[[#This Row],[Hour1-Spk/sec]]</f>
        <v>1.792421746293245</v>
      </c>
      <c r="N167">
        <v>0.67444444444444451</v>
      </c>
      <c r="O167">
        <v>13.714991762767708</v>
      </c>
      <c r="P167">
        <v>0.56777777777777771</v>
      </c>
      <c r="Q167">
        <v>15.117416829745597</v>
      </c>
      <c r="R167">
        <v>0.8616666666666668</v>
      </c>
      <c r="S167">
        <v>21.928410190261204</v>
      </c>
      <c r="T167">
        <v>1.8833333333333331</v>
      </c>
      <c r="U167">
        <v>35.152677386045141</v>
      </c>
      <c r="V167">
        <v>1.5001507416511959</v>
      </c>
      <c r="W167">
        <v>0.99294349441112317</v>
      </c>
      <c r="X167">
        <v>0.67444444444444451</v>
      </c>
      <c r="Y167">
        <v>17</v>
      </c>
      <c r="Z167">
        <v>0.56777777777777771</v>
      </c>
      <c r="AA167">
        <v>6</v>
      </c>
      <c r="AB167">
        <v>0.8616666666666668</v>
      </c>
      <c r="AC167">
        <v>0</v>
      </c>
      <c r="AD167">
        <v>1.8833333333333331</v>
      </c>
      <c r="AE167">
        <v>0</v>
      </c>
    </row>
    <row r="168" spans="1:31" x14ac:dyDescent="0.3">
      <c r="A168">
        <v>14</v>
      </c>
      <c r="B168" t="s">
        <v>83</v>
      </c>
      <c r="C168" t="s">
        <v>9</v>
      </c>
      <c r="D168">
        <v>1</v>
      </c>
      <c r="E168" t="s">
        <v>36</v>
      </c>
      <c r="F168">
        <v>2</v>
      </c>
      <c r="G168" t="s">
        <v>132</v>
      </c>
      <c r="H168" t="s">
        <v>72</v>
      </c>
      <c r="I168" t="s">
        <v>72</v>
      </c>
      <c r="J168">
        <v>24</v>
      </c>
      <c r="K168">
        <v>0.3405555555555555</v>
      </c>
      <c r="L168">
        <v>10.879158180583842</v>
      </c>
      <c r="M168">
        <f>(shortUnitDetails[[#This Row],[Hour4-Spk/sec]]-shortUnitDetails[[#This Row],[Hour1-Spk/sec]])/shortUnitDetails[[#This Row],[Hour1-Spk/sec]]</f>
        <v>586.33333333333326</v>
      </c>
      <c r="N168">
        <v>8.3333333333333339E-4</v>
      </c>
      <c r="O168">
        <v>0</v>
      </c>
      <c r="P168">
        <v>0.11166666666666665</v>
      </c>
      <c r="Q168">
        <v>13.895781637717123</v>
      </c>
      <c r="R168">
        <v>0.76027777777777772</v>
      </c>
      <c r="S168">
        <v>12.020460358056265</v>
      </c>
      <c r="T168">
        <v>0.4894444444444444</v>
      </c>
      <c r="U168">
        <v>10.84611016467916</v>
      </c>
      <c r="V168">
        <v>14.553200105804487</v>
      </c>
      <c r="W168">
        <v>2.7776361459175427</v>
      </c>
      <c r="X168">
        <v>8.3333333333333339E-4</v>
      </c>
      <c r="Y168">
        <v>17</v>
      </c>
      <c r="Z168">
        <v>0.11166666666666665</v>
      </c>
      <c r="AA168">
        <v>6</v>
      </c>
      <c r="AB168">
        <v>0.76027777777777772</v>
      </c>
      <c r="AC168">
        <v>0</v>
      </c>
      <c r="AD168">
        <v>0.4894444444444444</v>
      </c>
      <c r="AE168">
        <v>0</v>
      </c>
    </row>
    <row r="169" spans="1:31" x14ac:dyDescent="0.3">
      <c r="A169">
        <v>14</v>
      </c>
      <c r="B169" t="s">
        <v>83</v>
      </c>
      <c r="C169" t="s">
        <v>9</v>
      </c>
      <c r="D169">
        <v>1</v>
      </c>
      <c r="E169" t="s">
        <v>36</v>
      </c>
      <c r="F169">
        <v>3</v>
      </c>
      <c r="G169" t="s">
        <v>137</v>
      </c>
      <c r="H169" t="s">
        <v>72</v>
      </c>
      <c r="I169" t="s">
        <v>72</v>
      </c>
      <c r="J169">
        <v>24</v>
      </c>
      <c r="K169">
        <v>1.2806551289237667</v>
      </c>
      <c r="L169">
        <v>16.516827488820898</v>
      </c>
      <c r="M169">
        <f>(shortUnitDetails[[#This Row],[Hour4-Spk/sec]]-shortUnitDetails[[#This Row],[Hour1-Spk/sec]])/shortUnitDetails[[#This Row],[Hour1-Spk/sec]]</f>
        <v>-1.5762787778659981E-2</v>
      </c>
      <c r="N169">
        <v>1.3933333333333333</v>
      </c>
      <c r="O169">
        <v>14.832535885167463</v>
      </c>
      <c r="P169">
        <v>0.93416666666666659</v>
      </c>
      <c r="Q169">
        <v>12.314098750743604</v>
      </c>
      <c r="R169">
        <v>1.4237500000000001</v>
      </c>
      <c r="S169">
        <v>20.197139543873213</v>
      </c>
      <c r="T169">
        <v>1.3713705156950671</v>
      </c>
      <c r="U169">
        <v>17.857142857142858</v>
      </c>
      <c r="V169">
        <v>1.1417111203025818</v>
      </c>
      <c r="W169">
        <v>0.76859645268488241</v>
      </c>
      <c r="X169">
        <v>1.3933333333333333</v>
      </c>
      <c r="Y169">
        <v>17</v>
      </c>
      <c r="Z169">
        <v>0.93416666666666659</v>
      </c>
      <c r="AA169">
        <v>6</v>
      </c>
      <c r="AB169">
        <v>1.4237500000000001</v>
      </c>
      <c r="AC169">
        <v>0</v>
      </c>
      <c r="AD169">
        <v>1.3713705156950671</v>
      </c>
      <c r="AE169">
        <v>0</v>
      </c>
    </row>
    <row r="170" spans="1:31" x14ac:dyDescent="0.3">
      <c r="A170">
        <v>14</v>
      </c>
      <c r="B170" t="s">
        <v>83</v>
      </c>
      <c r="C170" t="s">
        <v>9</v>
      </c>
      <c r="D170">
        <v>1</v>
      </c>
      <c r="E170" t="s">
        <v>36</v>
      </c>
      <c r="F170">
        <v>8</v>
      </c>
      <c r="G170" t="s">
        <v>114</v>
      </c>
      <c r="H170" t="s">
        <v>72</v>
      </c>
      <c r="I170" t="s">
        <v>72</v>
      </c>
      <c r="J170">
        <v>24</v>
      </c>
      <c r="K170">
        <v>0.10173679560668594</v>
      </c>
      <c r="L170">
        <v>20.634511220015476</v>
      </c>
      <c r="M170" t="e">
        <f>(shortUnitDetails[[#This Row],[Hour4-Spk/sec]]-shortUnitDetails[[#This Row],[Hour1-Spk/sec]])/shortUnitDetails[[#This Row],[Hour1-Spk/sec]]</f>
        <v>#DIV/0!</v>
      </c>
      <c r="N170">
        <v>0</v>
      </c>
      <c r="O170">
        <v>0</v>
      </c>
      <c r="P170">
        <v>2.8333333333333332E-2</v>
      </c>
      <c r="Q170">
        <v>8.8235294117647065</v>
      </c>
      <c r="R170">
        <v>0.18759344771116693</v>
      </c>
      <c r="S170">
        <v>15.384615384615385</v>
      </c>
      <c r="T170">
        <v>0.19102040138224349</v>
      </c>
      <c r="U170">
        <v>18.660287081339714</v>
      </c>
      <c r="V170">
        <v>1.6877289023284066</v>
      </c>
      <c r="W170">
        <v>4.3540437871420847</v>
      </c>
      <c r="X170">
        <v>0</v>
      </c>
      <c r="Y170">
        <v>17</v>
      </c>
      <c r="Z170">
        <v>2.8333333333333332E-2</v>
      </c>
      <c r="AA170">
        <v>6</v>
      </c>
      <c r="AB170">
        <v>0.18759344771116693</v>
      </c>
      <c r="AC170">
        <v>0</v>
      </c>
      <c r="AD170">
        <v>0.19102040138224349</v>
      </c>
      <c r="AE170">
        <v>0</v>
      </c>
    </row>
    <row r="171" spans="1:31" x14ac:dyDescent="0.3">
      <c r="A171">
        <v>14</v>
      </c>
      <c r="B171" t="s">
        <v>83</v>
      </c>
      <c r="C171" t="s">
        <v>9</v>
      </c>
      <c r="D171">
        <v>1</v>
      </c>
      <c r="E171" t="s">
        <v>36</v>
      </c>
      <c r="F171">
        <v>10</v>
      </c>
      <c r="G171" t="s">
        <v>115</v>
      </c>
      <c r="H171" t="s">
        <v>72</v>
      </c>
      <c r="I171" t="s">
        <v>72</v>
      </c>
      <c r="J171">
        <v>24</v>
      </c>
      <c r="K171">
        <v>0.4504861111111112</v>
      </c>
      <c r="L171">
        <v>8.8121332890512569</v>
      </c>
      <c r="M171">
        <f>(shortUnitDetails[[#This Row],[Hour4-Spk/sec]]-shortUnitDetails[[#This Row],[Hour1-Spk/sec]])/shortUnitDetails[[#This Row],[Hour1-Spk/sec]]</f>
        <v>6.5080645161290329</v>
      </c>
      <c r="N171">
        <v>0.17222222222222225</v>
      </c>
      <c r="O171">
        <v>3.064516129032258</v>
      </c>
      <c r="P171">
        <v>0.1977777777777778</v>
      </c>
      <c r="Q171">
        <v>4.4943820224719104</v>
      </c>
      <c r="R171">
        <v>0.1388888888888889</v>
      </c>
      <c r="S171">
        <v>4.3999999999999995</v>
      </c>
      <c r="T171">
        <v>1.2930555555555558</v>
      </c>
      <c r="U171">
        <v>10.590762620837808</v>
      </c>
      <c r="V171">
        <v>2.0632377074012043</v>
      </c>
      <c r="W171">
        <v>2.1447735014727538</v>
      </c>
      <c r="X171">
        <v>0.17222222222222225</v>
      </c>
      <c r="Y171">
        <v>17</v>
      </c>
      <c r="Z171">
        <v>0.1977777777777778</v>
      </c>
      <c r="AA171">
        <v>6</v>
      </c>
      <c r="AB171">
        <v>0.1388888888888889</v>
      </c>
      <c r="AC171">
        <v>0</v>
      </c>
      <c r="AD171">
        <v>1.2930555555555558</v>
      </c>
      <c r="AE171">
        <v>0</v>
      </c>
    </row>
    <row r="172" spans="1:31" x14ac:dyDescent="0.3">
      <c r="A172">
        <v>14</v>
      </c>
      <c r="B172" t="s">
        <v>83</v>
      </c>
      <c r="C172" t="s">
        <v>9</v>
      </c>
      <c r="D172">
        <v>1</v>
      </c>
      <c r="E172" t="s">
        <v>36</v>
      </c>
      <c r="F172">
        <v>11</v>
      </c>
      <c r="G172" t="s">
        <v>144</v>
      </c>
      <c r="H172" t="s">
        <v>72</v>
      </c>
      <c r="I172" t="s">
        <v>72</v>
      </c>
      <c r="J172">
        <v>24</v>
      </c>
      <c r="K172">
        <v>0.77928760258838381</v>
      </c>
      <c r="L172">
        <v>12.353190887222301</v>
      </c>
      <c r="M172">
        <f>(shortUnitDetails[[#This Row],[Hour4-Spk/sec]]-shortUnitDetails[[#This Row],[Hour1-Spk/sec]])/shortUnitDetails[[#This Row],[Hour1-Spk/sec]]</f>
        <v>0.93580177578091606</v>
      </c>
      <c r="N172">
        <v>0.64916666666666656</v>
      </c>
      <c r="O172">
        <v>9.328198545143346</v>
      </c>
      <c r="P172">
        <v>0.42638888888888887</v>
      </c>
      <c r="Q172">
        <v>5.6062581486310297</v>
      </c>
      <c r="R172">
        <v>0.78493686868686874</v>
      </c>
      <c r="S172">
        <v>9.7188476223533495</v>
      </c>
      <c r="T172">
        <v>1.2566579861111111</v>
      </c>
      <c r="U172">
        <v>16.239500323066984</v>
      </c>
      <c r="V172">
        <v>1.293033516411634</v>
      </c>
      <c r="W172">
        <v>1.2577334656883901</v>
      </c>
      <c r="X172">
        <v>0.64916666666666656</v>
      </c>
      <c r="Y172">
        <v>17</v>
      </c>
      <c r="Z172">
        <v>0.42638888888888887</v>
      </c>
      <c r="AA172">
        <v>6</v>
      </c>
      <c r="AB172">
        <v>0.78493686868686874</v>
      </c>
      <c r="AC172">
        <v>0</v>
      </c>
      <c r="AD172">
        <v>1.2566579861111111</v>
      </c>
      <c r="AE172">
        <v>0</v>
      </c>
    </row>
    <row r="173" spans="1:31" x14ac:dyDescent="0.3">
      <c r="A173">
        <v>14</v>
      </c>
      <c r="B173" t="s">
        <v>83</v>
      </c>
      <c r="C173" t="s">
        <v>9</v>
      </c>
      <c r="D173">
        <v>1</v>
      </c>
      <c r="E173" t="s">
        <v>36</v>
      </c>
      <c r="F173">
        <v>14</v>
      </c>
      <c r="G173" t="s">
        <v>145</v>
      </c>
      <c r="H173" t="s">
        <v>72</v>
      </c>
      <c r="I173" t="s">
        <v>72</v>
      </c>
      <c r="J173">
        <v>24</v>
      </c>
      <c r="K173">
        <v>0.73341940756003265</v>
      </c>
      <c r="L173">
        <v>9.1320592039086073</v>
      </c>
      <c r="M173">
        <f>(shortUnitDetails[[#This Row],[Hour4-Spk/sec]]-shortUnitDetails[[#This Row],[Hour1-Spk/sec]])/shortUnitDetails[[#This Row],[Hour1-Spk/sec]]</f>
        <v>-0.34107964443775085</v>
      </c>
      <c r="N173">
        <v>1.1384143518518519</v>
      </c>
      <c r="O173">
        <v>7.2921851667496265</v>
      </c>
      <c r="P173">
        <v>0.54666666666666652</v>
      </c>
      <c r="Q173">
        <v>5.5894308943089426</v>
      </c>
      <c r="R173">
        <v>0.49847222222222221</v>
      </c>
      <c r="S173">
        <v>7.0325900514579764</v>
      </c>
      <c r="T173">
        <v>0.75012438949938964</v>
      </c>
      <c r="U173">
        <v>14.21602787456446</v>
      </c>
      <c r="V173">
        <v>1.3573892776142968</v>
      </c>
      <c r="W173">
        <v>1.3494448226359175</v>
      </c>
      <c r="X173">
        <v>1.1384143518518519</v>
      </c>
      <c r="Y173">
        <v>17</v>
      </c>
      <c r="Z173">
        <v>0.54666666666666652</v>
      </c>
      <c r="AA173">
        <v>6</v>
      </c>
      <c r="AB173">
        <v>0.49847222222222221</v>
      </c>
      <c r="AC173">
        <v>0</v>
      </c>
      <c r="AD173">
        <v>0.75012438949938964</v>
      </c>
      <c r="AE173">
        <v>0</v>
      </c>
    </row>
    <row r="174" spans="1:31" x14ac:dyDescent="0.3">
      <c r="A174">
        <v>14</v>
      </c>
      <c r="B174" t="s">
        <v>83</v>
      </c>
      <c r="C174" t="s">
        <v>9</v>
      </c>
      <c r="D174">
        <v>1</v>
      </c>
      <c r="E174" t="s">
        <v>36</v>
      </c>
      <c r="F174">
        <v>16</v>
      </c>
      <c r="G174" t="s">
        <v>146</v>
      </c>
      <c r="H174" t="s">
        <v>72</v>
      </c>
      <c r="I174" t="s">
        <v>72</v>
      </c>
      <c r="J174">
        <v>24</v>
      </c>
      <c r="K174">
        <v>1.5563936491935484</v>
      </c>
      <c r="L174">
        <v>25.876397384518036</v>
      </c>
      <c r="M174">
        <f>(shortUnitDetails[[#This Row],[Hour4-Spk/sec]]-shortUnitDetails[[#This Row],[Hour1-Spk/sec]])/shortUnitDetails[[#This Row],[Hour1-Spk/sec]]</f>
        <v>-0.75018302688250416</v>
      </c>
      <c r="N174">
        <v>2.6819634856630827</v>
      </c>
      <c r="O174">
        <v>29.434718413836741</v>
      </c>
      <c r="P174">
        <v>2.0044444444444443</v>
      </c>
      <c r="Q174">
        <v>32.081485587583146</v>
      </c>
      <c r="R174">
        <v>0.86916666666666664</v>
      </c>
      <c r="S174">
        <v>17.641418983700863</v>
      </c>
      <c r="T174">
        <v>0.66999999999999993</v>
      </c>
      <c r="U174">
        <v>11.815920398009951</v>
      </c>
      <c r="V174">
        <v>1.628047984077017</v>
      </c>
      <c r="W174">
        <v>0.65176503623188409</v>
      </c>
      <c r="X174">
        <v>2.6819634856630827</v>
      </c>
      <c r="Y174">
        <v>17</v>
      </c>
      <c r="Z174">
        <v>2.0044444444444443</v>
      </c>
      <c r="AA174">
        <v>6</v>
      </c>
      <c r="AB174">
        <v>0.86916666666666664</v>
      </c>
      <c r="AC174">
        <v>0</v>
      </c>
      <c r="AD174">
        <v>0.66999999999999993</v>
      </c>
      <c r="AE174">
        <v>0</v>
      </c>
    </row>
    <row r="175" spans="1:31" x14ac:dyDescent="0.3">
      <c r="A175">
        <v>14</v>
      </c>
      <c r="B175" t="s">
        <v>83</v>
      </c>
      <c r="C175" t="s">
        <v>9</v>
      </c>
      <c r="D175">
        <v>1</v>
      </c>
      <c r="E175" t="s">
        <v>36</v>
      </c>
      <c r="F175">
        <v>17</v>
      </c>
      <c r="G175" t="s">
        <v>131</v>
      </c>
      <c r="H175" t="s">
        <v>72</v>
      </c>
      <c r="I175" t="s">
        <v>72</v>
      </c>
      <c r="J175">
        <v>24</v>
      </c>
      <c r="K175">
        <v>1.2145975084601377</v>
      </c>
      <c r="L175">
        <v>36.278697277095567</v>
      </c>
      <c r="M175">
        <f>(shortUnitDetails[[#This Row],[Hour4-Spk/sec]]-shortUnitDetails[[#This Row],[Hour1-Spk/sec]])/shortUnitDetails[[#This Row],[Hour1-Spk/sec]]</f>
        <v>8.5969424354633333</v>
      </c>
      <c r="N175">
        <v>0.39027777777777778</v>
      </c>
      <c r="O175">
        <v>7.2597864768683271</v>
      </c>
      <c r="P175">
        <v>0.28305555555555556</v>
      </c>
      <c r="Q175">
        <v>6.8762278978389002</v>
      </c>
      <c r="R175">
        <v>0.43958333333333327</v>
      </c>
      <c r="S175">
        <v>11.169170476812541</v>
      </c>
      <c r="T175">
        <v>3.7454733671738842</v>
      </c>
      <c r="U175">
        <v>46.797076526225275</v>
      </c>
      <c r="V175">
        <v>2.7066975524465855</v>
      </c>
      <c r="W175">
        <v>0.79471357263651732</v>
      </c>
      <c r="X175">
        <v>0.39027777777777778</v>
      </c>
      <c r="Y175">
        <v>17</v>
      </c>
      <c r="Z175">
        <v>0.28305555555555556</v>
      </c>
      <c r="AA175">
        <v>6</v>
      </c>
      <c r="AB175">
        <v>0.43958333333333327</v>
      </c>
      <c r="AC175">
        <v>0</v>
      </c>
      <c r="AD175">
        <v>3.7454733671738842</v>
      </c>
      <c r="AE175">
        <v>0</v>
      </c>
    </row>
    <row r="176" spans="1:31" x14ac:dyDescent="0.3">
      <c r="A176">
        <v>14</v>
      </c>
      <c r="B176" t="s">
        <v>83</v>
      </c>
      <c r="C176" t="s">
        <v>9</v>
      </c>
      <c r="D176">
        <v>1</v>
      </c>
      <c r="E176" t="s">
        <v>36</v>
      </c>
      <c r="F176">
        <v>18</v>
      </c>
      <c r="G176" t="s">
        <v>136</v>
      </c>
      <c r="H176" t="s">
        <v>72</v>
      </c>
      <c r="I176" t="s">
        <v>72</v>
      </c>
      <c r="J176">
        <v>24</v>
      </c>
      <c r="K176">
        <v>3.9595352564102557E-2</v>
      </c>
      <c r="L176">
        <v>43.757881462799496</v>
      </c>
      <c r="M176">
        <f>(shortUnitDetails[[#This Row],[Hour4-Spk/sec]]-shortUnitDetails[[#This Row],[Hour1-Spk/sec]])/shortUnitDetails[[#This Row],[Hour1-Spk/sec]]</f>
        <v>0.13709677419354846</v>
      </c>
      <c r="N176">
        <v>3.4444444444444444E-2</v>
      </c>
      <c r="O176">
        <v>41.428571428571431</v>
      </c>
      <c r="P176">
        <v>4.5694444444444433E-2</v>
      </c>
      <c r="Q176">
        <v>26.415094339622641</v>
      </c>
      <c r="R176">
        <v>3.9075854700854708E-2</v>
      </c>
      <c r="S176">
        <v>50.617283950617285</v>
      </c>
      <c r="T176">
        <v>3.9166666666666669E-2</v>
      </c>
      <c r="U176">
        <v>51.05263157894737</v>
      </c>
      <c r="V176">
        <v>1.8351982616946672</v>
      </c>
      <c r="W176">
        <v>21.797567095310139</v>
      </c>
      <c r="X176">
        <v>3.4444444444444444E-2</v>
      </c>
      <c r="Y176">
        <v>17</v>
      </c>
      <c r="Z176">
        <v>4.5694444444444433E-2</v>
      </c>
      <c r="AA176">
        <v>6</v>
      </c>
      <c r="AB176">
        <v>3.9075854700854708E-2</v>
      </c>
      <c r="AC176">
        <v>0</v>
      </c>
      <c r="AD176">
        <v>3.9166666666666669E-2</v>
      </c>
      <c r="AE176">
        <v>0</v>
      </c>
    </row>
    <row r="177" spans="1:31" x14ac:dyDescent="0.3">
      <c r="A177">
        <v>15</v>
      </c>
      <c r="B177" t="s">
        <v>148</v>
      </c>
      <c r="C177" t="s">
        <v>9</v>
      </c>
      <c r="D177">
        <v>1</v>
      </c>
      <c r="E177" t="s">
        <v>36</v>
      </c>
      <c r="F177">
        <v>2</v>
      </c>
      <c r="G177" t="s">
        <v>88</v>
      </c>
      <c r="H177" t="s">
        <v>82</v>
      </c>
      <c r="I177" t="s">
        <v>72</v>
      </c>
      <c r="J177">
        <v>911</v>
      </c>
      <c r="K177">
        <v>0.32852077448210926</v>
      </c>
      <c r="L177">
        <v>15.920469174653126</v>
      </c>
      <c r="M177">
        <f>(shortUnitDetails[[#This Row],[Hour4-Spk/sec]]-shortUnitDetails[[#This Row],[Hour1-Spk/sec]])/shortUnitDetails[[#This Row],[Hour1-Spk/sec]]</f>
        <v>-0.16989914662529068</v>
      </c>
      <c r="N177">
        <v>0.35805555555555552</v>
      </c>
      <c r="O177">
        <v>24.047417442845045</v>
      </c>
      <c r="P177">
        <v>0.29491643126177025</v>
      </c>
      <c r="Q177">
        <v>11.231884057971014</v>
      </c>
      <c r="R177">
        <v>0.36388888888888887</v>
      </c>
      <c r="S177">
        <v>14.410134600158353</v>
      </c>
      <c r="T177">
        <v>0.29722222222222228</v>
      </c>
      <c r="U177">
        <v>10.04983388704319</v>
      </c>
      <c r="V177">
        <v>1.4033222833760928</v>
      </c>
      <c r="W177">
        <v>3.0007011286332714</v>
      </c>
      <c r="X177">
        <v>0.35805555555555552</v>
      </c>
      <c r="Y177">
        <v>108</v>
      </c>
      <c r="Z177">
        <v>0.29491643126177025</v>
      </c>
      <c r="AA177">
        <v>86</v>
      </c>
      <c r="AB177">
        <v>0.36388888888888887</v>
      </c>
      <c r="AC177">
        <v>643</v>
      </c>
      <c r="AD177">
        <v>0.29722222222222228</v>
      </c>
      <c r="AE177">
        <v>73</v>
      </c>
    </row>
    <row r="178" spans="1:31" x14ac:dyDescent="0.3">
      <c r="A178">
        <v>15</v>
      </c>
      <c r="B178" t="s">
        <v>148</v>
      </c>
      <c r="C178" t="s">
        <v>9</v>
      </c>
      <c r="D178">
        <v>1</v>
      </c>
      <c r="E178" t="s">
        <v>36</v>
      </c>
      <c r="F178">
        <v>3</v>
      </c>
      <c r="G178" t="s">
        <v>113</v>
      </c>
      <c r="H178" t="s">
        <v>72</v>
      </c>
      <c r="I178" t="s">
        <v>72</v>
      </c>
      <c r="J178">
        <v>911</v>
      </c>
      <c r="K178">
        <v>0.36645140845404445</v>
      </c>
      <c r="L178">
        <v>17.133605518794877</v>
      </c>
      <c r="M178">
        <f>(shortUnitDetails[[#This Row],[Hour4-Spk/sec]]-shortUnitDetails[[#This Row],[Hour1-Spk/sec]])/shortUnitDetails[[#This Row],[Hour1-Spk/sec]]</f>
        <v>-9.0301941614482212E-2</v>
      </c>
      <c r="N178">
        <v>0.41100328338882725</v>
      </c>
      <c r="O178">
        <v>21.509433962264151</v>
      </c>
      <c r="P178">
        <v>0.27202457264957264</v>
      </c>
      <c r="Q178">
        <v>17.421875</v>
      </c>
      <c r="R178">
        <v>0.40888888888888891</v>
      </c>
      <c r="S178">
        <v>10.966057441253264</v>
      </c>
      <c r="T178">
        <v>0.37388888888888888</v>
      </c>
      <c r="U178">
        <v>12.396069538926682</v>
      </c>
      <c r="V178">
        <v>1.6472437743879695</v>
      </c>
      <c r="W178">
        <v>2.6259939855725882</v>
      </c>
      <c r="X178">
        <v>0.41100328338882725</v>
      </c>
      <c r="Y178">
        <v>108</v>
      </c>
      <c r="Z178">
        <v>0.27202457264957264</v>
      </c>
      <c r="AA178">
        <v>86</v>
      </c>
      <c r="AB178">
        <v>0.40888888888888891</v>
      </c>
      <c r="AC178">
        <v>643</v>
      </c>
      <c r="AD178">
        <v>0.37388888888888888</v>
      </c>
      <c r="AE178">
        <v>73</v>
      </c>
    </row>
    <row r="179" spans="1:31" x14ac:dyDescent="0.3">
      <c r="A179">
        <v>15</v>
      </c>
      <c r="B179" t="s">
        <v>148</v>
      </c>
      <c r="C179" t="s">
        <v>9</v>
      </c>
      <c r="D179">
        <v>1</v>
      </c>
      <c r="E179" t="s">
        <v>36</v>
      </c>
      <c r="F179">
        <v>4</v>
      </c>
      <c r="G179" t="s">
        <v>114</v>
      </c>
      <c r="H179" t="s">
        <v>72</v>
      </c>
      <c r="I179" t="s">
        <v>72</v>
      </c>
      <c r="J179">
        <v>911</v>
      </c>
      <c r="K179">
        <v>7.5038409537856454E-2</v>
      </c>
      <c r="L179">
        <v>18.072289156626507</v>
      </c>
      <c r="M179">
        <f>(shortUnitDetails[[#This Row],[Hour4-Spk/sec]]-shortUnitDetails[[#This Row],[Hour1-Spk/sec]])/shortUnitDetails[[#This Row],[Hour1-Spk/sec]]</f>
        <v>-0.39003645200486026</v>
      </c>
      <c r="N179">
        <v>0.11430555555555556</v>
      </c>
      <c r="O179">
        <v>23.210831721470019</v>
      </c>
      <c r="P179">
        <v>4.9181415929203547E-2</v>
      </c>
      <c r="Q179">
        <v>19.947506561679791</v>
      </c>
      <c r="R179">
        <v>6.6944444444444459E-2</v>
      </c>
      <c r="S179">
        <v>7.6530612244897958</v>
      </c>
      <c r="T179">
        <v>6.9722222222222227E-2</v>
      </c>
      <c r="U179">
        <v>13.392857142857142</v>
      </c>
      <c r="V179">
        <v>2.6427196842790717</v>
      </c>
      <c r="W179">
        <v>11.879571646090534</v>
      </c>
      <c r="X179">
        <v>0.11430555555555556</v>
      </c>
      <c r="Y179">
        <v>108</v>
      </c>
      <c r="Z179">
        <v>4.9181415929203547E-2</v>
      </c>
      <c r="AA179">
        <v>86</v>
      </c>
      <c r="AB179">
        <v>6.6944444444444459E-2</v>
      </c>
      <c r="AC179">
        <v>643</v>
      </c>
      <c r="AD179">
        <v>6.9722222222222227E-2</v>
      </c>
      <c r="AE179">
        <v>73</v>
      </c>
    </row>
    <row r="180" spans="1:31" x14ac:dyDescent="0.3">
      <c r="A180">
        <v>15</v>
      </c>
      <c r="B180" t="s">
        <v>148</v>
      </c>
      <c r="C180" t="s">
        <v>9</v>
      </c>
      <c r="D180">
        <v>1</v>
      </c>
      <c r="E180" t="s">
        <v>36</v>
      </c>
      <c r="F180">
        <v>5</v>
      </c>
      <c r="G180" t="s">
        <v>135</v>
      </c>
      <c r="H180" t="s">
        <v>72</v>
      </c>
      <c r="I180" t="s">
        <v>10</v>
      </c>
      <c r="J180">
        <v>911</v>
      </c>
      <c r="K180">
        <v>0.13773703231292517</v>
      </c>
      <c r="L180">
        <v>31.844174410293068</v>
      </c>
      <c r="M180">
        <f>(shortUnitDetails[[#This Row],[Hour4-Spk/sec]]-shortUnitDetails[[#This Row],[Hour1-Spk/sec]])/shortUnitDetails[[#This Row],[Hour1-Spk/sec]]</f>
        <v>0.48165680473372807</v>
      </c>
      <c r="N180">
        <v>0.1173611111111111</v>
      </c>
      <c r="O180">
        <v>28.249566724436743</v>
      </c>
      <c r="P180">
        <v>0.13694444444444445</v>
      </c>
      <c r="Q180">
        <v>37.391304347826086</v>
      </c>
      <c r="R180">
        <v>0.12275368480725624</v>
      </c>
      <c r="S180">
        <v>35.319148936170215</v>
      </c>
      <c r="T180">
        <v>0.1738888888888889</v>
      </c>
      <c r="U180">
        <v>34.991119005328599</v>
      </c>
      <c r="V180">
        <v>2.2531578794441174</v>
      </c>
      <c r="W180">
        <v>6.7168856200832954</v>
      </c>
      <c r="X180">
        <v>0.1173611111111111</v>
      </c>
      <c r="Y180">
        <v>108</v>
      </c>
      <c r="Z180">
        <v>0.13694444444444445</v>
      </c>
      <c r="AA180">
        <v>86</v>
      </c>
      <c r="AB180">
        <v>0.12275368480725624</v>
      </c>
      <c r="AC180">
        <v>643</v>
      </c>
      <c r="AD180">
        <v>0.1738888888888889</v>
      </c>
      <c r="AE180">
        <v>73</v>
      </c>
    </row>
    <row r="181" spans="1:31" x14ac:dyDescent="0.3">
      <c r="A181">
        <v>15</v>
      </c>
      <c r="B181" t="s">
        <v>148</v>
      </c>
      <c r="C181" t="s">
        <v>9</v>
      </c>
      <c r="D181">
        <v>1</v>
      </c>
      <c r="E181" t="s">
        <v>36</v>
      </c>
      <c r="F181">
        <v>6</v>
      </c>
      <c r="G181" t="s">
        <v>149</v>
      </c>
      <c r="H181" t="s">
        <v>72</v>
      </c>
      <c r="I181" t="s">
        <v>72</v>
      </c>
      <c r="J181">
        <v>911</v>
      </c>
      <c r="K181">
        <v>0.11031250000000001</v>
      </c>
      <c r="L181">
        <v>38.484589041095887</v>
      </c>
      <c r="M181">
        <f>(shortUnitDetails[[#This Row],[Hour4-Spk/sec]]-shortUnitDetails[[#This Row],[Hour1-Spk/sec]])/shortUnitDetails[[#This Row],[Hour1-Spk/sec]]</f>
        <v>1.3800322061191626</v>
      </c>
      <c r="N181">
        <v>8.6250000000000007E-2</v>
      </c>
      <c r="O181">
        <v>37.991266375545848</v>
      </c>
      <c r="P181">
        <v>5.1388888888888894E-2</v>
      </c>
      <c r="Q181">
        <v>37.106918238993707</v>
      </c>
      <c r="R181">
        <v>9.8333333333333328E-2</v>
      </c>
      <c r="S181">
        <v>23.788546255506606</v>
      </c>
      <c r="T181">
        <v>0.20527777777777778</v>
      </c>
      <c r="U181">
        <v>38.929440389294406</v>
      </c>
      <c r="V181">
        <v>3.5438104839507103</v>
      </c>
      <c r="W181">
        <v>8.4775764059753946</v>
      </c>
      <c r="X181">
        <v>8.6250000000000007E-2</v>
      </c>
      <c r="Y181">
        <v>108</v>
      </c>
      <c r="Z181">
        <v>5.1388888888888894E-2</v>
      </c>
      <c r="AA181">
        <v>86</v>
      </c>
      <c r="AB181">
        <v>9.8333333333333328E-2</v>
      </c>
      <c r="AC181">
        <v>643</v>
      </c>
      <c r="AD181">
        <v>0.20527777777777778</v>
      </c>
      <c r="AE181">
        <v>73</v>
      </c>
    </row>
    <row r="182" spans="1:31" x14ac:dyDescent="0.3">
      <c r="A182">
        <v>15</v>
      </c>
      <c r="B182" t="s">
        <v>148</v>
      </c>
      <c r="C182" t="s">
        <v>9</v>
      </c>
      <c r="D182">
        <v>1</v>
      </c>
      <c r="E182" t="s">
        <v>36</v>
      </c>
      <c r="F182">
        <v>7</v>
      </c>
      <c r="G182" t="s">
        <v>115</v>
      </c>
      <c r="H182" t="s">
        <v>72</v>
      </c>
      <c r="I182" t="s">
        <v>120</v>
      </c>
      <c r="J182">
        <v>911</v>
      </c>
      <c r="K182">
        <v>1.0317361111111112</v>
      </c>
      <c r="L182">
        <v>49.655862109535853</v>
      </c>
      <c r="M182">
        <f>(shortUnitDetails[[#This Row],[Hour4-Spk/sec]]-shortUnitDetails[[#This Row],[Hour1-Spk/sec]])/shortUnitDetails[[#This Row],[Hour1-Spk/sec]]</f>
        <v>-0.4983416252072968</v>
      </c>
      <c r="N182">
        <v>1.0050000000000001</v>
      </c>
      <c r="O182">
        <v>39.853958493466564</v>
      </c>
      <c r="P182">
        <v>1.4311111111111112</v>
      </c>
      <c r="Q182">
        <v>51.560249639942391</v>
      </c>
      <c r="R182">
        <v>1.1866666666666668</v>
      </c>
      <c r="S182">
        <v>57.240361556908312</v>
      </c>
      <c r="T182">
        <v>0.50416666666666676</v>
      </c>
      <c r="U182">
        <v>50.83782166367444</v>
      </c>
      <c r="V182">
        <v>2.4939094469436167</v>
      </c>
      <c r="W182">
        <v>0.96341069090909093</v>
      </c>
      <c r="X182">
        <v>1.0050000000000001</v>
      </c>
      <c r="Y182">
        <v>108</v>
      </c>
      <c r="Z182">
        <v>1.4311111111111112</v>
      </c>
      <c r="AA182">
        <v>86</v>
      </c>
      <c r="AB182">
        <v>1.1866666666666668</v>
      </c>
      <c r="AC182">
        <v>643</v>
      </c>
      <c r="AD182">
        <v>0.50416666666666676</v>
      </c>
      <c r="AE182">
        <v>73</v>
      </c>
    </row>
    <row r="183" spans="1:31" x14ac:dyDescent="0.3">
      <c r="A183">
        <v>15</v>
      </c>
      <c r="B183" t="s">
        <v>148</v>
      </c>
      <c r="C183" t="s">
        <v>9</v>
      </c>
      <c r="D183">
        <v>1</v>
      </c>
      <c r="E183" t="s">
        <v>36</v>
      </c>
      <c r="F183">
        <v>8</v>
      </c>
      <c r="G183" t="s">
        <v>136</v>
      </c>
      <c r="H183" t="s">
        <v>72</v>
      </c>
      <c r="I183" t="s">
        <v>10</v>
      </c>
      <c r="J183">
        <v>911</v>
      </c>
      <c r="K183">
        <v>0.20493055555555556</v>
      </c>
      <c r="L183">
        <v>50.797512841308453</v>
      </c>
      <c r="M183">
        <f>(shortUnitDetails[[#This Row],[Hour4-Spk/sec]]-shortUnitDetails[[#This Row],[Hour1-Spk/sec]])/shortUnitDetails[[#This Row],[Hour1-Spk/sec]]</f>
        <v>1.1634446397188052</v>
      </c>
      <c r="N183">
        <v>0.15805555555555553</v>
      </c>
      <c r="O183">
        <v>39.074074074074069</v>
      </c>
      <c r="P183">
        <v>0.12611111111111112</v>
      </c>
      <c r="Q183">
        <v>51.424501424501422</v>
      </c>
      <c r="R183">
        <v>0.19361111111111109</v>
      </c>
      <c r="S183">
        <v>38.888888888888893</v>
      </c>
      <c r="T183">
        <v>0.34194444444444444</v>
      </c>
      <c r="U183">
        <v>47.359454855195906</v>
      </c>
      <c r="V183">
        <v>3.5705885608819501</v>
      </c>
      <c r="W183">
        <v>4.5881959764631048</v>
      </c>
      <c r="X183">
        <v>0.15805555555555553</v>
      </c>
      <c r="Y183">
        <v>108</v>
      </c>
      <c r="Z183">
        <v>0.12611111111111112</v>
      </c>
      <c r="AA183">
        <v>86</v>
      </c>
      <c r="AB183">
        <v>0.19361111111111109</v>
      </c>
      <c r="AC183">
        <v>643</v>
      </c>
      <c r="AD183">
        <v>0.34194444444444444</v>
      </c>
      <c r="AE183">
        <v>73</v>
      </c>
    </row>
    <row r="184" spans="1:31" x14ac:dyDescent="0.3">
      <c r="A184" s="88">
        <v>15</v>
      </c>
      <c r="B184" t="s">
        <v>148</v>
      </c>
      <c r="C184" t="s">
        <v>9</v>
      </c>
      <c r="D184">
        <v>1</v>
      </c>
      <c r="E184" t="s">
        <v>36</v>
      </c>
      <c r="F184">
        <v>1</v>
      </c>
      <c r="G184" t="s">
        <v>143</v>
      </c>
      <c r="H184" t="s">
        <v>11</v>
      </c>
      <c r="I184" t="s">
        <v>72</v>
      </c>
      <c r="J184">
        <v>911</v>
      </c>
      <c r="K184">
        <v>4.1616319444444452E-2</v>
      </c>
      <c r="L184">
        <v>28.498293515358363</v>
      </c>
      <c r="M184">
        <f>(shortUnitDetails[[#This Row],[Hour4-Spk/sec]]-shortUnitDetails[[#This Row],[Hour1-Spk/sec]])/shortUnitDetails[[#This Row],[Hour1-Spk/sec]]</f>
        <v>-0.70468734515905262</v>
      </c>
      <c r="N184">
        <v>7.0076388888888896E-2</v>
      </c>
      <c r="O184">
        <v>28.630705394190869</v>
      </c>
      <c r="P184">
        <v>4.6944444444444448E-2</v>
      </c>
      <c r="Q184">
        <v>31.317494600431967</v>
      </c>
      <c r="R184">
        <v>2.8749999999999998E-2</v>
      </c>
      <c r="S184">
        <v>20.8955223880597</v>
      </c>
      <c r="T184">
        <v>2.0694444444444446E-2</v>
      </c>
      <c r="U184">
        <v>20.952380952380953</v>
      </c>
      <c r="V184">
        <v>2.6177047719889592</v>
      </c>
      <c r="W184">
        <v>14.903044341563787</v>
      </c>
      <c r="X184">
        <v>7.0076388888888896E-2</v>
      </c>
      <c r="Y184">
        <v>108</v>
      </c>
      <c r="Z184">
        <v>4.6944444444444448E-2</v>
      </c>
      <c r="AA184">
        <v>86</v>
      </c>
      <c r="AB184">
        <v>2.8749999999999998E-2</v>
      </c>
      <c r="AC184">
        <v>643</v>
      </c>
      <c r="AD184">
        <v>2.0694444444444446E-2</v>
      </c>
      <c r="AE184">
        <v>73</v>
      </c>
    </row>
    <row r="185" spans="1:31" x14ac:dyDescent="0.3">
      <c r="A185">
        <v>16</v>
      </c>
      <c r="B185" t="s">
        <v>150</v>
      </c>
      <c r="C185" t="s">
        <v>9</v>
      </c>
      <c r="D185">
        <v>6</v>
      </c>
      <c r="E185" t="s">
        <v>36</v>
      </c>
      <c r="F185">
        <v>1</v>
      </c>
      <c r="G185" t="s">
        <v>112</v>
      </c>
      <c r="H185" t="s">
        <v>72</v>
      </c>
      <c r="I185" t="s">
        <v>10</v>
      </c>
      <c r="J185">
        <v>968</v>
      </c>
      <c r="K185">
        <v>1.441313646832648</v>
      </c>
      <c r="L185">
        <v>8.3084708637033128E-2</v>
      </c>
      <c r="M185">
        <f>(shortUnitDetails[[#This Row],[Hour4-Spk/sec]]-shortUnitDetails[[#This Row],[Hour1-Spk/sec]])/shortUnitDetails[[#This Row],[Hour1-Spk/sec]]</f>
        <v>0.22730135705151425</v>
      </c>
      <c r="N185">
        <v>1.3230555555555557</v>
      </c>
      <c r="O185">
        <v>0</v>
      </c>
      <c r="P185">
        <v>1.3863888888888889</v>
      </c>
      <c r="Q185">
        <v>4.218519299725796E-2</v>
      </c>
      <c r="R185">
        <v>1.4320222640982692</v>
      </c>
      <c r="S185">
        <v>0.15788434971383464</v>
      </c>
      <c r="T185">
        <v>1.6237878787878786</v>
      </c>
      <c r="U185">
        <v>0.11850681414181316</v>
      </c>
      <c r="V185">
        <v>0.53280686707135494</v>
      </c>
      <c r="W185">
        <v>0.69338015150050758</v>
      </c>
      <c r="X185">
        <v>1.3230555555555557</v>
      </c>
      <c r="Y185">
        <v>92</v>
      </c>
      <c r="Z185">
        <v>1.3863888888888889</v>
      </c>
      <c r="AA185">
        <v>259</v>
      </c>
      <c r="AB185">
        <v>1.4320222640982692</v>
      </c>
      <c r="AC185">
        <v>249</v>
      </c>
      <c r="AD185">
        <v>1.6237878787878786</v>
      </c>
      <c r="AE185">
        <v>332</v>
      </c>
    </row>
    <row r="186" spans="1:31" x14ac:dyDescent="0.3">
      <c r="A186">
        <v>16</v>
      </c>
      <c r="B186" t="s">
        <v>150</v>
      </c>
      <c r="C186" t="s">
        <v>9</v>
      </c>
      <c r="D186">
        <v>6</v>
      </c>
      <c r="E186" t="s">
        <v>36</v>
      </c>
      <c r="F186">
        <v>2</v>
      </c>
      <c r="G186" t="s">
        <v>137</v>
      </c>
      <c r="H186" t="s">
        <v>72</v>
      </c>
      <c r="I186" t="s">
        <v>72</v>
      </c>
      <c r="J186">
        <v>968</v>
      </c>
      <c r="K186">
        <v>1.4104881269376941</v>
      </c>
      <c r="L186">
        <v>7.7396385588793006E-3</v>
      </c>
      <c r="M186">
        <f>(shortUnitDetails[[#This Row],[Hour4-Spk/sec]]-shortUnitDetails[[#This Row],[Hour1-Spk/sec]])/shortUnitDetails[[#This Row],[Hour1-Spk/sec]]</f>
        <v>0.23403929964064513</v>
      </c>
      <c r="N186">
        <v>1.3211111111111113</v>
      </c>
      <c r="O186">
        <v>0</v>
      </c>
      <c r="P186">
        <v>1.3144444444444445</v>
      </c>
      <c r="Q186">
        <v>0</v>
      </c>
      <c r="R186">
        <v>1.3760939218921893</v>
      </c>
      <c r="S186">
        <v>4.1476565740356693E-2</v>
      </c>
      <c r="T186">
        <v>1.6303030303030304</v>
      </c>
      <c r="U186">
        <v>0</v>
      </c>
      <c r="V186">
        <v>0.61002313937933339</v>
      </c>
      <c r="W186">
        <v>0.71522434200687901</v>
      </c>
      <c r="X186">
        <v>1.3211111111111113</v>
      </c>
      <c r="Y186">
        <v>92</v>
      </c>
      <c r="Z186">
        <v>1.3144444444444445</v>
      </c>
      <c r="AA186">
        <v>259</v>
      </c>
      <c r="AB186">
        <v>1.3760939218921893</v>
      </c>
      <c r="AC186">
        <v>249</v>
      </c>
      <c r="AD186">
        <v>1.6303030303030304</v>
      </c>
      <c r="AE186">
        <v>332</v>
      </c>
    </row>
    <row r="187" spans="1:31" x14ac:dyDescent="0.3">
      <c r="A187">
        <v>16</v>
      </c>
      <c r="B187" t="s">
        <v>150</v>
      </c>
      <c r="C187" t="s">
        <v>9</v>
      </c>
      <c r="D187">
        <v>6</v>
      </c>
      <c r="E187" t="s">
        <v>36</v>
      </c>
      <c r="F187">
        <v>3</v>
      </c>
      <c r="G187" t="s">
        <v>113</v>
      </c>
      <c r="H187" t="s">
        <v>72</v>
      </c>
      <c r="I187" t="s">
        <v>72</v>
      </c>
      <c r="J187">
        <v>968</v>
      </c>
      <c r="K187">
        <v>1.7779193388667998</v>
      </c>
      <c r="L187">
        <v>18.368949272888646</v>
      </c>
      <c r="M187">
        <f>(shortUnitDetails[[#This Row],[Hour4-Spk/sec]]-shortUnitDetails[[#This Row],[Hour1-Spk/sec]])/shortUnitDetails[[#This Row],[Hour1-Spk/sec]]</f>
        <v>0.24043333196029187</v>
      </c>
      <c r="N187">
        <v>1.2261111111111109</v>
      </c>
      <c r="O187">
        <v>14.060112073357105</v>
      </c>
      <c r="P187">
        <v>2.2563238201136642</v>
      </c>
      <c r="Q187">
        <v>13.919164396003634</v>
      </c>
      <c r="R187">
        <v>2.1083333333333334</v>
      </c>
      <c r="S187">
        <v>24.366373902132999</v>
      </c>
      <c r="T187">
        <v>1.520909090909091</v>
      </c>
      <c r="U187">
        <v>19.819573537452158</v>
      </c>
      <c r="V187">
        <v>1.1633479072613302</v>
      </c>
      <c r="W187">
        <v>0.57901921229974573</v>
      </c>
      <c r="X187">
        <v>1.2261111111111109</v>
      </c>
      <c r="Y187">
        <v>92</v>
      </c>
      <c r="Z187">
        <v>2.2563238201136642</v>
      </c>
      <c r="AA187">
        <v>259</v>
      </c>
      <c r="AB187">
        <v>2.1083333333333334</v>
      </c>
      <c r="AC187">
        <v>249</v>
      </c>
      <c r="AD187">
        <v>1.520909090909091</v>
      </c>
      <c r="AE187">
        <v>332</v>
      </c>
    </row>
    <row r="188" spans="1:31" x14ac:dyDescent="0.3">
      <c r="A188">
        <v>16</v>
      </c>
      <c r="B188" t="s">
        <v>150</v>
      </c>
      <c r="C188" t="s">
        <v>9</v>
      </c>
      <c r="D188">
        <v>6</v>
      </c>
      <c r="E188" t="s">
        <v>36</v>
      </c>
      <c r="F188">
        <v>4</v>
      </c>
      <c r="G188" t="s">
        <v>96</v>
      </c>
      <c r="H188" t="s">
        <v>72</v>
      </c>
      <c r="I188" t="s">
        <v>82</v>
      </c>
      <c r="J188">
        <v>968</v>
      </c>
      <c r="K188">
        <v>1.6293147824397824</v>
      </c>
      <c r="L188">
        <v>17.331508723913789</v>
      </c>
      <c r="M188">
        <f>(shortUnitDetails[[#This Row],[Hour4-Spk/sec]]-shortUnitDetails[[#This Row],[Hour1-Spk/sec]])/shortUnitDetails[[#This Row],[Hour1-Spk/sec]]</f>
        <v>-1.1635958319963828E-2</v>
      </c>
      <c r="N188">
        <v>1.4952777777777779</v>
      </c>
      <c r="O188">
        <v>18.090232150678929</v>
      </c>
      <c r="P188">
        <v>1.8238888888888889</v>
      </c>
      <c r="Q188">
        <v>16.394038531443112</v>
      </c>
      <c r="R188">
        <v>1.7202136752136752</v>
      </c>
      <c r="S188">
        <v>18.226164079822617</v>
      </c>
      <c r="T188">
        <v>1.4778787878787876</v>
      </c>
      <c r="U188">
        <v>18.068331143232587</v>
      </c>
      <c r="V188">
        <v>1.0558169986906945</v>
      </c>
      <c r="W188">
        <v>0.60975847286558149</v>
      </c>
      <c r="X188">
        <v>1.4952777777777779</v>
      </c>
      <c r="Y188">
        <v>92</v>
      </c>
      <c r="Z188">
        <v>1.8238888888888889</v>
      </c>
      <c r="AA188">
        <v>259</v>
      </c>
      <c r="AB188">
        <v>1.7202136752136752</v>
      </c>
      <c r="AC188">
        <v>249</v>
      </c>
      <c r="AD188">
        <v>1.4778787878787876</v>
      </c>
      <c r="AE188">
        <v>332</v>
      </c>
    </row>
    <row r="189" spans="1:31" x14ac:dyDescent="0.3">
      <c r="A189">
        <v>16</v>
      </c>
      <c r="B189" t="s">
        <v>150</v>
      </c>
      <c r="C189" t="s">
        <v>9</v>
      </c>
      <c r="D189">
        <v>6</v>
      </c>
      <c r="E189" t="s">
        <v>36</v>
      </c>
      <c r="F189">
        <v>6</v>
      </c>
      <c r="G189" t="s">
        <v>145</v>
      </c>
      <c r="H189" t="s">
        <v>72</v>
      </c>
      <c r="I189" t="s">
        <v>72</v>
      </c>
      <c r="J189">
        <v>968</v>
      </c>
      <c r="K189">
        <v>1.3837594696969697E-2</v>
      </c>
      <c r="L189">
        <v>1.0309278350515463</v>
      </c>
      <c r="M189">
        <f>(shortUnitDetails[[#This Row],[Hour4-Spk/sec]]-shortUnitDetails[[#This Row],[Hour1-Spk/sec]])/shortUnitDetails[[#This Row],[Hour1-Spk/sec]]</f>
        <v>-0.95444376652430341</v>
      </c>
      <c r="N189">
        <v>4.65625E-2</v>
      </c>
      <c r="O189">
        <v>0</v>
      </c>
      <c r="P189">
        <v>6.6666666666666671E-3</v>
      </c>
      <c r="Q189">
        <v>0</v>
      </c>
      <c r="R189">
        <v>0</v>
      </c>
      <c r="S189">
        <v>9.5238095238095237</v>
      </c>
      <c r="T189">
        <v>2.1212121212121214E-3</v>
      </c>
      <c r="U189">
        <v>0</v>
      </c>
      <c r="V189">
        <v>4.000405976048353</v>
      </c>
      <c r="W189">
        <v>72.479126288659813</v>
      </c>
      <c r="X189">
        <v>4.65625E-2</v>
      </c>
      <c r="Y189">
        <v>92</v>
      </c>
      <c r="Z189">
        <v>6.6666666666666671E-3</v>
      </c>
      <c r="AA189">
        <v>259</v>
      </c>
      <c r="AB189">
        <v>0</v>
      </c>
      <c r="AC189">
        <v>249</v>
      </c>
      <c r="AD189">
        <v>2.1212121212121214E-3</v>
      </c>
      <c r="AE189">
        <v>332</v>
      </c>
    </row>
    <row r="190" spans="1:31" x14ac:dyDescent="0.3">
      <c r="A190">
        <v>16</v>
      </c>
      <c r="B190" t="s">
        <v>150</v>
      </c>
      <c r="C190" t="s">
        <v>9</v>
      </c>
      <c r="D190">
        <v>6</v>
      </c>
      <c r="E190" t="s">
        <v>36</v>
      </c>
      <c r="F190">
        <v>7</v>
      </c>
      <c r="G190" t="s">
        <v>123</v>
      </c>
      <c r="H190" t="s">
        <v>72</v>
      </c>
      <c r="I190" t="s">
        <v>72</v>
      </c>
      <c r="J190">
        <v>968</v>
      </c>
      <c r="K190">
        <v>0.17955176767676767</v>
      </c>
      <c r="L190">
        <v>4.709715639810427</v>
      </c>
      <c r="M190">
        <f>(shortUnitDetails[[#This Row],[Hour4-Spk/sec]]-shortUnitDetails[[#This Row],[Hour1-Spk/sec]])/shortUnitDetails[[#This Row],[Hour1-Spk/sec]]</f>
        <v>1.5787451984635079</v>
      </c>
      <c r="N190">
        <v>0.11833333333333333</v>
      </c>
      <c r="O190">
        <v>2.3952095808383236</v>
      </c>
      <c r="P190">
        <v>9.6111111111111092E-2</v>
      </c>
      <c r="Q190">
        <v>1.7817371937639197</v>
      </c>
      <c r="R190">
        <v>0.19861111111111115</v>
      </c>
      <c r="S190">
        <v>3.8805970149253728</v>
      </c>
      <c r="T190">
        <v>0.30515151515151512</v>
      </c>
      <c r="U190">
        <v>4.7979797979797976</v>
      </c>
      <c r="V190">
        <v>1.3579661569858854</v>
      </c>
      <c r="W190">
        <v>5.5422071221492066</v>
      </c>
      <c r="X190">
        <v>0.11833333333333333</v>
      </c>
      <c r="Y190">
        <v>92</v>
      </c>
      <c r="Z190">
        <v>9.6111111111111092E-2</v>
      </c>
      <c r="AA190">
        <v>259</v>
      </c>
      <c r="AB190">
        <v>0.19861111111111115</v>
      </c>
      <c r="AC190">
        <v>249</v>
      </c>
      <c r="AD190">
        <v>0.30515151515151512</v>
      </c>
      <c r="AE190">
        <v>332</v>
      </c>
    </row>
    <row r="191" spans="1:31" x14ac:dyDescent="0.3">
      <c r="A191">
        <v>16</v>
      </c>
      <c r="B191" t="s">
        <v>150</v>
      </c>
      <c r="C191" t="s">
        <v>9</v>
      </c>
      <c r="D191">
        <v>6</v>
      </c>
      <c r="E191" t="s">
        <v>36</v>
      </c>
      <c r="F191">
        <v>8</v>
      </c>
      <c r="G191" t="s">
        <v>102</v>
      </c>
      <c r="H191" t="s">
        <v>72</v>
      </c>
      <c r="I191" t="s">
        <v>72</v>
      </c>
      <c r="J191">
        <v>968</v>
      </c>
      <c r="K191">
        <v>0.76758116883116889</v>
      </c>
      <c r="L191">
        <v>15.432749771496871</v>
      </c>
      <c r="M191">
        <f>(shortUnitDetails[[#This Row],[Hour4-Spk/sec]]-shortUnitDetails[[#This Row],[Hour1-Spk/sec]])/shortUnitDetails[[#This Row],[Hour1-Spk/sec]]</f>
        <v>4.4197006924279663</v>
      </c>
      <c r="N191">
        <v>0.33916666666666662</v>
      </c>
      <c r="O191">
        <v>4.1591320072332731</v>
      </c>
      <c r="P191">
        <v>0.31908730158730164</v>
      </c>
      <c r="Q191">
        <v>5.2074857607811227</v>
      </c>
      <c r="R191">
        <v>0.573888888888889</v>
      </c>
      <c r="S191">
        <v>4.6572934973637956</v>
      </c>
      <c r="T191">
        <v>1.8381818181818184</v>
      </c>
      <c r="U191">
        <v>14.816278150928486</v>
      </c>
      <c r="V191">
        <v>1.6962800989906881</v>
      </c>
      <c r="W191">
        <v>1.3220441359447002</v>
      </c>
      <c r="X191">
        <v>0.33916666666666662</v>
      </c>
      <c r="Y191">
        <v>92</v>
      </c>
      <c r="Z191">
        <v>0.31908730158730164</v>
      </c>
      <c r="AA191">
        <v>259</v>
      </c>
      <c r="AB191">
        <v>0.573888888888889</v>
      </c>
      <c r="AC191">
        <v>249</v>
      </c>
      <c r="AD191">
        <v>1.8381818181818184</v>
      </c>
      <c r="AE191">
        <v>332</v>
      </c>
    </row>
    <row r="192" spans="1:31" x14ac:dyDescent="0.3">
      <c r="A192">
        <v>16</v>
      </c>
      <c r="B192" t="s">
        <v>150</v>
      </c>
      <c r="C192" t="s">
        <v>9</v>
      </c>
      <c r="D192">
        <v>6</v>
      </c>
      <c r="E192" t="s">
        <v>36</v>
      </c>
      <c r="F192">
        <v>9</v>
      </c>
      <c r="G192" t="s">
        <v>131</v>
      </c>
      <c r="H192" t="s">
        <v>82</v>
      </c>
      <c r="I192" t="s">
        <v>72</v>
      </c>
      <c r="J192">
        <v>968</v>
      </c>
      <c r="K192">
        <v>2.3140782828282826E-2</v>
      </c>
      <c r="L192">
        <v>54.253611556982342</v>
      </c>
      <c r="M192">
        <f>(shortUnitDetails[[#This Row],[Hour4-Spk/sec]]-shortUnitDetails[[#This Row],[Hour1-Spk/sec]])/shortUnitDetails[[#This Row],[Hour1-Spk/sec]]</f>
        <v>-0.30226119058606354</v>
      </c>
      <c r="N192">
        <v>2.7361111111111103E-2</v>
      </c>
      <c r="O192">
        <v>60.698689956331876</v>
      </c>
      <c r="P192">
        <v>3.7222222222222219E-2</v>
      </c>
      <c r="Q192">
        <v>54.966887417218544</v>
      </c>
      <c r="R192">
        <v>8.8888888888888889E-3</v>
      </c>
      <c r="S192">
        <v>58.4</v>
      </c>
      <c r="T192">
        <v>1.9090909090909089E-2</v>
      </c>
      <c r="U192">
        <v>56.36363636363636</v>
      </c>
      <c r="V192">
        <v>2.004995403751646</v>
      </c>
      <c r="W192">
        <v>35.935954699248121</v>
      </c>
      <c r="X192">
        <v>2.7361111111111103E-2</v>
      </c>
      <c r="Y192">
        <v>92</v>
      </c>
      <c r="Z192">
        <v>3.7222222222222219E-2</v>
      </c>
      <c r="AA192">
        <v>259</v>
      </c>
      <c r="AB192">
        <v>8.8888888888888889E-3</v>
      </c>
      <c r="AC192">
        <v>249</v>
      </c>
      <c r="AD192">
        <v>1.9090909090909089E-2</v>
      </c>
      <c r="AE192">
        <v>332</v>
      </c>
    </row>
    <row r="193" spans="1:31" x14ac:dyDescent="0.3">
      <c r="A193">
        <v>16</v>
      </c>
      <c r="B193" t="s">
        <v>150</v>
      </c>
      <c r="C193" t="s">
        <v>9</v>
      </c>
      <c r="D193">
        <v>6</v>
      </c>
      <c r="E193" t="s">
        <v>36</v>
      </c>
      <c r="F193">
        <v>10</v>
      </c>
      <c r="G193" t="s">
        <v>151</v>
      </c>
      <c r="H193" t="s">
        <v>72</v>
      </c>
      <c r="I193" t="s">
        <v>72</v>
      </c>
      <c r="J193">
        <v>968</v>
      </c>
      <c r="K193">
        <v>0.14130365847008292</v>
      </c>
      <c r="L193">
        <v>11.036392405063292</v>
      </c>
      <c r="M193">
        <f>(shortUnitDetails[[#This Row],[Hour4-Spk/sec]]-shortUnitDetails[[#This Row],[Hour1-Spk/sec]])/shortUnitDetails[[#This Row],[Hour1-Spk/sec]]</f>
        <v>-4.8373029184837456E-2</v>
      </c>
      <c r="N193">
        <v>0.15055555555555558</v>
      </c>
      <c r="O193">
        <v>4.2553191489361701</v>
      </c>
      <c r="P193">
        <v>0.13499746216315983</v>
      </c>
      <c r="Q193">
        <v>9.7152428810720259</v>
      </c>
      <c r="R193">
        <v>0.13638888888888887</v>
      </c>
      <c r="S193">
        <v>10.480349344978166</v>
      </c>
      <c r="T193">
        <v>0.14327272727272727</v>
      </c>
      <c r="U193">
        <v>9.760956175298805</v>
      </c>
      <c r="V193">
        <v>1.2420192219857646</v>
      </c>
      <c r="W193">
        <v>6.7641667845355959</v>
      </c>
      <c r="X193">
        <v>0.15055555555555558</v>
      </c>
      <c r="Y193">
        <v>92</v>
      </c>
      <c r="Z193">
        <v>0.13499746216315983</v>
      </c>
      <c r="AA193">
        <v>259</v>
      </c>
      <c r="AB193">
        <v>0.13638888888888887</v>
      </c>
      <c r="AC193">
        <v>249</v>
      </c>
      <c r="AD193">
        <v>0.14327272727272727</v>
      </c>
      <c r="AE193">
        <v>332</v>
      </c>
    </row>
    <row r="194" spans="1:31" x14ac:dyDescent="0.3">
      <c r="A194">
        <v>16</v>
      </c>
      <c r="B194" t="s">
        <v>150</v>
      </c>
      <c r="C194" t="s">
        <v>9</v>
      </c>
      <c r="D194">
        <v>6</v>
      </c>
      <c r="E194" t="s">
        <v>36</v>
      </c>
      <c r="F194">
        <v>11</v>
      </c>
      <c r="G194" t="s">
        <v>136</v>
      </c>
      <c r="H194" t="s">
        <v>72</v>
      </c>
      <c r="I194" t="s">
        <v>72</v>
      </c>
      <c r="J194">
        <v>968</v>
      </c>
      <c r="K194">
        <v>1.7597159090909091</v>
      </c>
      <c r="L194">
        <v>68.303078137332278</v>
      </c>
      <c r="M194">
        <f>(shortUnitDetails[[#This Row],[Hour4-Spk/sec]]-shortUnitDetails[[#This Row],[Hour1-Spk/sec]])/shortUnitDetails[[#This Row],[Hour1-Spk/sec]]</f>
        <v>-0.26536337336723059</v>
      </c>
      <c r="N194">
        <v>1.7283333333333333</v>
      </c>
      <c r="O194">
        <v>66.630196936542674</v>
      </c>
      <c r="P194">
        <v>2.1156944444444448</v>
      </c>
      <c r="Q194">
        <v>68.044209514656416</v>
      </c>
      <c r="R194">
        <v>1.925138888888889</v>
      </c>
      <c r="S194">
        <v>69.644750795334048</v>
      </c>
      <c r="T194">
        <v>1.2696969696969698</v>
      </c>
      <c r="U194">
        <v>66.98068770607631</v>
      </c>
      <c r="V194">
        <v>5.2927113447874374</v>
      </c>
      <c r="W194">
        <v>0.56771624450864766</v>
      </c>
      <c r="X194">
        <v>1.7283333333333333</v>
      </c>
      <c r="Y194">
        <v>92</v>
      </c>
      <c r="Z194">
        <v>2.1156944444444448</v>
      </c>
      <c r="AA194">
        <v>259</v>
      </c>
      <c r="AB194">
        <v>1.925138888888889</v>
      </c>
      <c r="AC194">
        <v>249</v>
      </c>
      <c r="AD194">
        <v>1.2696969696969698</v>
      </c>
      <c r="AE194">
        <v>332</v>
      </c>
    </row>
    <row r="195" spans="1:31" x14ac:dyDescent="0.3">
      <c r="A195">
        <v>16</v>
      </c>
      <c r="B195" t="s">
        <v>150</v>
      </c>
      <c r="C195" t="s">
        <v>9</v>
      </c>
      <c r="D195">
        <v>6</v>
      </c>
      <c r="E195" t="s">
        <v>36</v>
      </c>
      <c r="F195">
        <v>12</v>
      </c>
      <c r="G195" t="s">
        <v>104</v>
      </c>
      <c r="H195" t="s">
        <v>72</v>
      </c>
      <c r="I195" t="s">
        <v>72</v>
      </c>
      <c r="J195">
        <v>968</v>
      </c>
      <c r="K195">
        <v>0.15615277777777778</v>
      </c>
      <c r="L195">
        <v>66.480298189563371</v>
      </c>
      <c r="M195" t="e">
        <f>(shortUnitDetails[[#This Row],[Hour4-Spk/sec]]-shortUnitDetails[[#This Row],[Hour1-Spk/sec]])/shortUnitDetails[[#This Row],[Hour1-Spk/sec]]</f>
        <v>#DIV/0!</v>
      </c>
      <c r="N195">
        <v>0</v>
      </c>
      <c r="O195">
        <v>22.972972972972975</v>
      </c>
      <c r="P195">
        <v>0</v>
      </c>
      <c r="Q195">
        <v>0</v>
      </c>
      <c r="R195">
        <v>6.3611111111111104E-2</v>
      </c>
      <c r="S195">
        <v>0</v>
      </c>
      <c r="T195">
        <v>0.56100000000000005</v>
      </c>
      <c r="U195">
        <v>67.64705882352942</v>
      </c>
      <c r="V195">
        <v>15.995501924508266</v>
      </c>
      <c r="W195">
        <v>1.6674020233568709</v>
      </c>
      <c r="X195">
        <v>0</v>
      </c>
      <c r="Y195">
        <v>92</v>
      </c>
      <c r="Z195">
        <v>0</v>
      </c>
      <c r="AA195">
        <v>259</v>
      </c>
      <c r="AB195">
        <v>6.3611111111111104E-2</v>
      </c>
      <c r="AC195">
        <v>249</v>
      </c>
      <c r="AD195">
        <v>0.56100000000000005</v>
      </c>
      <c r="AE195">
        <v>332</v>
      </c>
    </row>
    <row r="196" spans="1:31" x14ac:dyDescent="0.3">
      <c r="A196" s="88">
        <v>16</v>
      </c>
      <c r="B196" t="s">
        <v>150</v>
      </c>
      <c r="C196" t="s">
        <v>9</v>
      </c>
      <c r="D196">
        <v>6</v>
      </c>
      <c r="E196" t="s">
        <v>36</v>
      </c>
      <c r="F196">
        <v>5</v>
      </c>
      <c r="G196" t="s">
        <v>97</v>
      </c>
      <c r="H196" t="s">
        <v>11</v>
      </c>
      <c r="I196" t="s">
        <v>76</v>
      </c>
      <c r="J196">
        <v>968</v>
      </c>
      <c r="K196">
        <v>5.7412405303030303</v>
      </c>
      <c r="L196">
        <v>55.028340973606603</v>
      </c>
      <c r="M196">
        <f>(shortUnitDetails[[#This Row],[Hour4-Spk/sec]]-shortUnitDetails[[#This Row],[Hour1-Spk/sec]])/shortUnitDetails[[#This Row],[Hour1-Spk/sec]]</f>
        <v>0.30779131757693212</v>
      </c>
      <c r="N196">
        <v>5.8759722222222228</v>
      </c>
      <c r="O196">
        <v>51.181708255468841</v>
      </c>
      <c r="P196">
        <v>4.1263888888888891</v>
      </c>
      <c r="Q196">
        <v>51.961523953225196</v>
      </c>
      <c r="R196">
        <v>5.2780555555555564</v>
      </c>
      <c r="S196">
        <v>41.043743078626797</v>
      </c>
      <c r="T196">
        <v>7.6845454545454546</v>
      </c>
      <c r="U196">
        <v>55.99129617724148</v>
      </c>
      <c r="V196">
        <v>1.198917604028759</v>
      </c>
      <c r="W196">
        <v>0.17355112274272169</v>
      </c>
      <c r="X196">
        <v>5.8759722222222228</v>
      </c>
      <c r="Y196">
        <v>92</v>
      </c>
      <c r="Z196">
        <v>4.1263888888888891</v>
      </c>
      <c r="AA196">
        <v>259</v>
      </c>
      <c r="AB196">
        <v>5.2780555555555564</v>
      </c>
      <c r="AC196">
        <v>249</v>
      </c>
      <c r="AD196">
        <v>7.6845454545454546</v>
      </c>
      <c r="AE196">
        <v>332</v>
      </c>
    </row>
    <row r="197" spans="1:31" x14ac:dyDescent="0.3">
      <c r="A197" s="88">
        <v>17</v>
      </c>
      <c r="B197" t="s">
        <v>139</v>
      </c>
      <c r="C197" t="s">
        <v>9</v>
      </c>
      <c r="D197">
        <v>1</v>
      </c>
      <c r="E197" t="s">
        <v>36</v>
      </c>
      <c r="F197">
        <v>1</v>
      </c>
      <c r="G197" t="s">
        <v>112</v>
      </c>
      <c r="H197" t="s">
        <v>11</v>
      </c>
      <c r="I197" t="s">
        <v>72</v>
      </c>
      <c r="J197">
        <v>371</v>
      </c>
      <c r="K197">
        <v>1.1155744949494948</v>
      </c>
      <c r="L197">
        <v>28.13627833116789</v>
      </c>
      <c r="M197">
        <f>(shortUnitDetails[[#This Row],[Hour4-Spk/sec]]-shortUnitDetails[[#This Row],[Hour1-Spk/sec]])/shortUnitDetails[[#This Row],[Hour1-Spk/sec]]</f>
        <v>-0.4545540163358962</v>
      </c>
      <c r="N197">
        <v>1.474722222222222</v>
      </c>
      <c r="O197">
        <v>33.273445921667268</v>
      </c>
      <c r="P197">
        <v>1.2606944444444443</v>
      </c>
      <c r="Q197">
        <v>31.949184679560105</v>
      </c>
      <c r="R197">
        <v>0.92249999999999999</v>
      </c>
      <c r="S197">
        <v>26.765147721582373</v>
      </c>
      <c r="T197">
        <v>0.804381313131313</v>
      </c>
      <c r="U197">
        <v>21.524523586379257</v>
      </c>
      <c r="V197">
        <v>1.4567299823436277</v>
      </c>
      <c r="W197">
        <v>0.86765410631603934</v>
      </c>
      <c r="X197">
        <v>1.474722222222222</v>
      </c>
      <c r="Y197">
        <v>15</v>
      </c>
      <c r="Z197">
        <v>1.2606944444444443</v>
      </c>
      <c r="AA197">
        <v>44</v>
      </c>
      <c r="AB197">
        <v>0.92249999999999999</v>
      </c>
      <c r="AC197">
        <v>99</v>
      </c>
      <c r="AD197">
        <v>0.804381313131313</v>
      </c>
      <c r="AE197">
        <v>140</v>
      </c>
    </row>
    <row r="198" spans="1:31" x14ac:dyDescent="0.3">
      <c r="A198" s="88">
        <v>17</v>
      </c>
      <c r="B198" t="s">
        <v>139</v>
      </c>
      <c r="C198" t="s">
        <v>9</v>
      </c>
      <c r="D198">
        <v>1</v>
      </c>
      <c r="E198" t="s">
        <v>36</v>
      </c>
      <c r="F198">
        <v>6</v>
      </c>
      <c r="G198" t="s">
        <v>113</v>
      </c>
      <c r="H198" t="s">
        <v>11</v>
      </c>
      <c r="I198" t="s">
        <v>82</v>
      </c>
      <c r="J198">
        <v>371</v>
      </c>
      <c r="K198">
        <v>3.1939078282828284</v>
      </c>
      <c r="L198">
        <v>31.296378681377345</v>
      </c>
      <c r="M198">
        <f>(shortUnitDetails[[#This Row],[Hour4-Spk/sec]]-shortUnitDetails[[#This Row],[Hour1-Spk/sec]])/shortUnitDetails[[#This Row],[Hour1-Spk/sec]]</f>
        <v>-0.25978268940425214</v>
      </c>
      <c r="N198">
        <v>4.0811111111111105</v>
      </c>
      <c r="O198">
        <v>31.82716492993173</v>
      </c>
      <c r="P198">
        <v>2.7547222222222221</v>
      </c>
      <c r="Q198">
        <v>37.976804987598044</v>
      </c>
      <c r="R198">
        <v>2.9188888888888891</v>
      </c>
      <c r="S198">
        <v>21.563136456211812</v>
      </c>
      <c r="T198">
        <v>3.0209090909090905</v>
      </c>
      <c r="U198">
        <v>30.527584129443152</v>
      </c>
      <c r="V198">
        <v>1.1004071313001123</v>
      </c>
      <c r="W198">
        <v>0.31197741458782358</v>
      </c>
      <c r="X198">
        <v>4.0811111111111105</v>
      </c>
      <c r="Y198">
        <v>15</v>
      </c>
      <c r="Z198">
        <v>2.7547222222222221</v>
      </c>
      <c r="AA198">
        <v>44</v>
      </c>
      <c r="AB198">
        <v>2.9188888888888891</v>
      </c>
      <c r="AC198">
        <v>99</v>
      </c>
      <c r="AD198">
        <v>3.0209090909090905</v>
      </c>
      <c r="AE198">
        <v>140</v>
      </c>
    </row>
    <row r="199" spans="1:31" x14ac:dyDescent="0.3">
      <c r="A199" s="88">
        <v>17</v>
      </c>
      <c r="B199" t="s">
        <v>139</v>
      </c>
      <c r="C199" t="s">
        <v>9</v>
      </c>
      <c r="D199">
        <v>1</v>
      </c>
      <c r="E199" t="s">
        <v>36</v>
      </c>
      <c r="F199">
        <v>8</v>
      </c>
      <c r="G199" t="s">
        <v>96</v>
      </c>
      <c r="H199" t="s">
        <v>11</v>
      </c>
      <c r="I199" t="s">
        <v>72</v>
      </c>
      <c r="J199">
        <v>371</v>
      </c>
      <c r="K199">
        <v>0.81905010896910324</v>
      </c>
      <c r="L199">
        <v>16.401191401191401</v>
      </c>
      <c r="M199">
        <f>(shortUnitDetails[[#This Row],[Hour4-Spk/sec]]-shortUnitDetails[[#This Row],[Hour1-Spk/sec]])/shortUnitDetails[[#This Row],[Hour1-Spk/sec]]</f>
        <v>-0.24543263610857566</v>
      </c>
      <c r="N199">
        <v>0.99305555555555569</v>
      </c>
      <c r="O199">
        <v>20.065609622744667</v>
      </c>
      <c r="P199">
        <v>0.76694444444444443</v>
      </c>
      <c r="Q199">
        <v>15.832127351664255</v>
      </c>
      <c r="R199">
        <v>0.76687312312312306</v>
      </c>
      <c r="S199">
        <v>13.807219947897284</v>
      </c>
      <c r="T199">
        <v>0.74932731275328956</v>
      </c>
      <c r="U199">
        <v>14.685314685314685</v>
      </c>
      <c r="V199">
        <v>1.07791516819374</v>
      </c>
      <c r="W199">
        <v>1.1969390774711326</v>
      </c>
      <c r="X199">
        <v>0.99305555555555569</v>
      </c>
      <c r="Y199">
        <v>15</v>
      </c>
      <c r="Z199">
        <v>0.76694444444444443</v>
      </c>
      <c r="AA199">
        <v>44</v>
      </c>
      <c r="AB199">
        <v>0.76687312312312306</v>
      </c>
      <c r="AC199">
        <v>99</v>
      </c>
      <c r="AD199">
        <v>0.74932731275328956</v>
      </c>
      <c r="AE199">
        <v>140</v>
      </c>
    </row>
    <row r="200" spans="1:31" x14ac:dyDescent="0.3">
      <c r="A200" s="88">
        <v>17</v>
      </c>
      <c r="B200" t="s">
        <v>139</v>
      </c>
      <c r="C200" t="s">
        <v>9</v>
      </c>
      <c r="D200">
        <v>1</v>
      </c>
      <c r="E200" t="s">
        <v>36</v>
      </c>
      <c r="F200">
        <v>11</v>
      </c>
      <c r="G200" t="s">
        <v>123</v>
      </c>
      <c r="H200" t="s">
        <v>11</v>
      </c>
      <c r="I200" t="s">
        <v>82</v>
      </c>
      <c r="J200">
        <v>371</v>
      </c>
      <c r="K200">
        <v>1.6764563316087708</v>
      </c>
      <c r="L200">
        <v>20.259707111635773</v>
      </c>
      <c r="M200">
        <f>(shortUnitDetails[[#This Row],[Hour4-Spk/sec]]-shortUnitDetails[[#This Row],[Hour1-Spk/sec]])/shortUnitDetails[[#This Row],[Hour1-Spk/sec]]</f>
        <v>-0.22800652803184673</v>
      </c>
      <c r="N200">
        <v>2.2477777777777779</v>
      </c>
      <c r="O200">
        <v>25.854597977852674</v>
      </c>
      <c r="P200">
        <v>1.3277777777777777</v>
      </c>
      <c r="Q200">
        <v>20.927772741009367</v>
      </c>
      <c r="R200">
        <v>1.3950000000000002</v>
      </c>
      <c r="S200">
        <v>13.651383725733169</v>
      </c>
      <c r="T200">
        <v>1.7352697708795268</v>
      </c>
      <c r="U200">
        <v>15.333734215273601</v>
      </c>
      <c r="V200">
        <v>1.1255514204694679</v>
      </c>
      <c r="W200">
        <v>0.58354730072246841</v>
      </c>
      <c r="X200">
        <v>2.2477777777777779</v>
      </c>
      <c r="Y200">
        <v>15</v>
      </c>
      <c r="Z200">
        <v>1.3277777777777777</v>
      </c>
      <c r="AA200">
        <v>44</v>
      </c>
      <c r="AB200">
        <v>1.3950000000000002</v>
      </c>
      <c r="AC200">
        <v>99</v>
      </c>
      <c r="AD200">
        <v>1.7352697708795268</v>
      </c>
      <c r="AE200">
        <v>140</v>
      </c>
    </row>
    <row r="201" spans="1:31" x14ac:dyDescent="0.3">
      <c r="A201" s="88">
        <v>17</v>
      </c>
      <c r="B201" t="s">
        <v>139</v>
      </c>
      <c r="C201" t="s">
        <v>9</v>
      </c>
      <c r="D201">
        <v>1</v>
      </c>
      <c r="E201" t="s">
        <v>36</v>
      </c>
      <c r="F201">
        <v>14</v>
      </c>
      <c r="G201" t="s">
        <v>131</v>
      </c>
      <c r="H201" t="s">
        <v>11</v>
      </c>
      <c r="I201" t="s">
        <v>72</v>
      </c>
      <c r="J201">
        <v>371</v>
      </c>
      <c r="K201">
        <v>4.9904797979797983</v>
      </c>
      <c r="L201">
        <v>44.003899902502432</v>
      </c>
      <c r="M201">
        <f>(shortUnitDetails[[#This Row],[Hour4-Spk/sec]]-shortUnitDetails[[#This Row],[Hour1-Spk/sec]])/shortUnitDetails[[#This Row],[Hour1-Spk/sec]]</f>
        <v>-0.15347794900164527</v>
      </c>
      <c r="N201">
        <v>5.386388888888888</v>
      </c>
      <c r="O201">
        <v>38.672179747230459</v>
      </c>
      <c r="P201">
        <v>5.0791666666666666</v>
      </c>
      <c r="Q201">
        <v>48.466889976810101</v>
      </c>
      <c r="R201">
        <v>4.9366666666666665</v>
      </c>
      <c r="S201">
        <v>44.314305208096428</v>
      </c>
      <c r="T201">
        <v>4.5596969696969705</v>
      </c>
      <c r="U201">
        <v>45.106455074264417</v>
      </c>
      <c r="V201">
        <v>1.0747589536614259</v>
      </c>
      <c r="W201">
        <v>0.2011796308018329</v>
      </c>
      <c r="X201">
        <v>5.386388888888888</v>
      </c>
      <c r="Y201">
        <v>15</v>
      </c>
      <c r="Z201">
        <v>5.0791666666666666</v>
      </c>
      <c r="AA201">
        <v>44</v>
      </c>
      <c r="AB201">
        <v>4.9366666666666665</v>
      </c>
      <c r="AC201">
        <v>99</v>
      </c>
      <c r="AD201">
        <v>4.5596969696969705</v>
      </c>
      <c r="AE201">
        <v>140</v>
      </c>
    </row>
    <row r="202" spans="1:31" x14ac:dyDescent="0.3">
      <c r="A202">
        <v>17</v>
      </c>
      <c r="B202" t="s">
        <v>139</v>
      </c>
      <c r="C202" t="s">
        <v>9</v>
      </c>
      <c r="D202">
        <v>1</v>
      </c>
      <c r="E202" t="s">
        <v>36</v>
      </c>
      <c r="F202">
        <v>2</v>
      </c>
      <c r="G202" t="s">
        <v>152</v>
      </c>
      <c r="H202" t="s">
        <v>72</v>
      </c>
      <c r="I202" t="s">
        <v>72</v>
      </c>
      <c r="J202">
        <v>371</v>
      </c>
      <c r="K202">
        <v>2.284358003108003E-2</v>
      </c>
      <c r="L202">
        <v>5.5075593952483803</v>
      </c>
      <c r="M202">
        <f>(shortUnitDetails[[#This Row],[Hour4-Spk/sec]]-shortUnitDetails[[#This Row],[Hour1-Spk/sec]])/shortUnitDetails[[#This Row],[Hour1-Spk/sec]]</f>
        <v>-0.93276223776223777</v>
      </c>
      <c r="N202">
        <v>5.5555555555555552E-2</v>
      </c>
      <c r="O202">
        <v>6.0371517027863781</v>
      </c>
      <c r="P202">
        <v>2.0555555555555553E-2</v>
      </c>
      <c r="Q202">
        <v>5.5172413793103452</v>
      </c>
      <c r="R202">
        <v>1.1527777777777776E-2</v>
      </c>
      <c r="S202">
        <v>5.7142857142857144</v>
      </c>
      <c r="T202">
        <v>3.7354312354312357E-3</v>
      </c>
      <c r="U202">
        <v>0</v>
      </c>
      <c r="V202">
        <v>1.8879058602938381</v>
      </c>
      <c r="W202">
        <v>41.964547867647056</v>
      </c>
      <c r="X202">
        <v>5.5555555555555552E-2</v>
      </c>
      <c r="Y202">
        <v>15</v>
      </c>
      <c r="Z202">
        <v>2.0555555555555553E-2</v>
      </c>
      <c r="AA202">
        <v>44</v>
      </c>
      <c r="AB202">
        <v>1.1527777777777776E-2</v>
      </c>
      <c r="AC202">
        <v>99</v>
      </c>
      <c r="AD202">
        <v>3.7354312354312357E-3</v>
      </c>
      <c r="AE202">
        <v>140</v>
      </c>
    </row>
    <row r="203" spans="1:31" x14ac:dyDescent="0.3">
      <c r="A203">
        <v>17</v>
      </c>
      <c r="B203" t="s">
        <v>139</v>
      </c>
      <c r="C203" t="s">
        <v>9</v>
      </c>
      <c r="D203">
        <v>1</v>
      </c>
      <c r="E203" t="s">
        <v>36</v>
      </c>
      <c r="F203">
        <v>3</v>
      </c>
      <c r="G203" t="s">
        <v>143</v>
      </c>
      <c r="H203" t="s">
        <v>72</v>
      </c>
      <c r="I203" t="s">
        <v>82</v>
      </c>
      <c r="J203">
        <v>371</v>
      </c>
      <c r="K203">
        <v>0.94186237373737369</v>
      </c>
      <c r="L203">
        <v>16.908625106746371</v>
      </c>
      <c r="M203">
        <f>(shortUnitDetails[[#This Row],[Hour4-Spk/sec]]-shortUnitDetails[[#This Row],[Hour1-Spk/sec]])/shortUnitDetails[[#This Row],[Hour1-Spk/sec]]</f>
        <v>10.345016429353777</v>
      </c>
      <c r="N203">
        <v>0.13833333333333334</v>
      </c>
      <c r="O203">
        <v>1.6494845360824744</v>
      </c>
      <c r="P203">
        <v>0.56638888888888894</v>
      </c>
      <c r="Q203">
        <v>3.5714285714285712</v>
      </c>
      <c r="R203">
        <v>1.4933333333333332</v>
      </c>
      <c r="S203">
        <v>17.791077257889011</v>
      </c>
      <c r="T203">
        <v>1.5693939393939393</v>
      </c>
      <c r="U203">
        <v>17.280296022201664</v>
      </c>
      <c r="V203">
        <v>2.7557260498236968</v>
      </c>
      <c r="W203">
        <v>1.076487686952037</v>
      </c>
      <c r="X203">
        <v>0.13833333333333334</v>
      </c>
      <c r="Y203">
        <v>15</v>
      </c>
      <c r="Z203">
        <v>0.56638888888888894</v>
      </c>
      <c r="AA203">
        <v>44</v>
      </c>
      <c r="AB203">
        <v>1.4933333333333332</v>
      </c>
      <c r="AC203">
        <v>99</v>
      </c>
      <c r="AD203">
        <v>1.5693939393939393</v>
      </c>
      <c r="AE203">
        <v>140</v>
      </c>
    </row>
    <row r="204" spans="1:31" x14ac:dyDescent="0.3">
      <c r="A204">
        <v>17</v>
      </c>
      <c r="B204" t="s">
        <v>139</v>
      </c>
      <c r="C204" t="s">
        <v>9</v>
      </c>
      <c r="D204">
        <v>1</v>
      </c>
      <c r="E204" t="s">
        <v>36</v>
      </c>
      <c r="F204">
        <v>4</v>
      </c>
      <c r="G204" t="s">
        <v>132</v>
      </c>
      <c r="H204" t="s">
        <v>72</v>
      </c>
      <c r="I204" t="s">
        <v>10</v>
      </c>
      <c r="J204">
        <v>371</v>
      </c>
      <c r="K204">
        <v>0.71749368686868686</v>
      </c>
      <c r="L204">
        <v>12.310866574965612</v>
      </c>
      <c r="M204">
        <f>(shortUnitDetails[[#This Row],[Hour4-Spk/sec]]-shortUnitDetails[[#This Row],[Hour1-Spk/sec]])/shortUnitDetails[[#This Row],[Hour1-Spk/sec]]</f>
        <v>14.219863836603928</v>
      </c>
      <c r="N204">
        <v>6.3055555555555545E-2</v>
      </c>
      <c r="O204">
        <v>0</v>
      </c>
      <c r="P204">
        <v>0.71777777777777774</v>
      </c>
      <c r="Q204">
        <v>5.1546391752577314</v>
      </c>
      <c r="R204">
        <v>1.1294444444444445</v>
      </c>
      <c r="S204">
        <v>11.272939120302942</v>
      </c>
      <c r="T204">
        <v>0.95969696969696972</v>
      </c>
      <c r="U204">
        <v>15.008472524812394</v>
      </c>
      <c r="V204">
        <v>2.6788176663107359</v>
      </c>
      <c r="W204">
        <v>1.3952515079213592</v>
      </c>
      <c r="X204">
        <v>6.3055555555555545E-2</v>
      </c>
      <c r="Y204">
        <v>15</v>
      </c>
      <c r="Z204">
        <v>0.71777777777777774</v>
      </c>
      <c r="AA204">
        <v>44</v>
      </c>
      <c r="AB204">
        <v>1.1294444444444445</v>
      </c>
      <c r="AC204">
        <v>99</v>
      </c>
      <c r="AD204">
        <v>0.95969696969696972</v>
      </c>
      <c r="AE204">
        <v>140</v>
      </c>
    </row>
    <row r="205" spans="1:31" x14ac:dyDescent="0.3">
      <c r="A205">
        <v>17</v>
      </c>
      <c r="B205" t="s">
        <v>139</v>
      </c>
      <c r="C205" t="s">
        <v>9</v>
      </c>
      <c r="D205">
        <v>1</v>
      </c>
      <c r="E205" t="s">
        <v>36</v>
      </c>
      <c r="F205">
        <v>5</v>
      </c>
      <c r="G205" t="s">
        <v>137</v>
      </c>
      <c r="H205" t="s">
        <v>72</v>
      </c>
      <c r="I205" t="s">
        <v>72</v>
      </c>
      <c r="J205">
        <v>371</v>
      </c>
      <c r="K205">
        <v>0.73290025039368334</v>
      </c>
      <c r="L205">
        <v>19.53619114546732</v>
      </c>
      <c r="M205">
        <f>(shortUnitDetails[[#This Row],[Hour4-Spk/sec]]-shortUnitDetails[[#This Row],[Hour1-Spk/sec]])/shortUnitDetails[[#This Row],[Hour1-Spk/sec]]</f>
        <v>-0.46882817334110272</v>
      </c>
      <c r="N205">
        <v>0.90604450113378698</v>
      </c>
      <c r="O205">
        <v>15.398075240594924</v>
      </c>
      <c r="P205">
        <v>0.80638888888888882</v>
      </c>
      <c r="Q205">
        <v>23.115299334811528</v>
      </c>
      <c r="R205">
        <v>0.73790229885057468</v>
      </c>
      <c r="S205">
        <v>21.724018074383039</v>
      </c>
      <c r="T205">
        <v>0.48126531270148298</v>
      </c>
      <c r="U205">
        <v>21.571238348868178</v>
      </c>
      <c r="V205">
        <v>1.3993583339224642</v>
      </c>
      <c r="W205">
        <v>1.3380324782608697</v>
      </c>
      <c r="X205">
        <v>0.90604450113378698</v>
      </c>
      <c r="Y205">
        <v>15</v>
      </c>
      <c r="Z205">
        <v>0.80638888888888882</v>
      </c>
      <c r="AA205">
        <v>44</v>
      </c>
      <c r="AB205">
        <v>0.73790229885057468</v>
      </c>
      <c r="AC205">
        <v>99</v>
      </c>
      <c r="AD205">
        <v>0.48126531270148298</v>
      </c>
      <c r="AE205">
        <v>140</v>
      </c>
    </row>
    <row r="206" spans="1:31" x14ac:dyDescent="0.3">
      <c r="A206">
        <v>17</v>
      </c>
      <c r="B206" t="s">
        <v>139</v>
      </c>
      <c r="C206" t="s">
        <v>9</v>
      </c>
      <c r="D206">
        <v>1</v>
      </c>
      <c r="E206" t="s">
        <v>36</v>
      </c>
      <c r="F206">
        <v>7</v>
      </c>
      <c r="G206" t="s">
        <v>153</v>
      </c>
      <c r="H206" t="s">
        <v>72</v>
      </c>
      <c r="I206" t="s">
        <v>76</v>
      </c>
      <c r="J206">
        <v>371</v>
      </c>
      <c r="K206">
        <v>0.50676910661315655</v>
      </c>
      <c r="L206">
        <v>32.445386671582632</v>
      </c>
      <c r="M206">
        <f>(shortUnitDetails[[#This Row],[Hour4-Spk/sec]]-shortUnitDetails[[#This Row],[Hour1-Spk/sec]])/shortUnitDetails[[#This Row],[Hour1-Spk/sec]]</f>
        <v>-0.74265128232081945</v>
      </c>
      <c r="N206">
        <v>0.87606632544252505</v>
      </c>
      <c r="O206">
        <v>27.784256559766764</v>
      </c>
      <c r="P206">
        <v>0.49638888888888894</v>
      </c>
      <c r="Q206">
        <v>40.434108527131784</v>
      </c>
      <c r="R206">
        <v>0.42916666666666664</v>
      </c>
      <c r="S206">
        <v>40.014367816091955</v>
      </c>
      <c r="T206">
        <v>0.22545454545454546</v>
      </c>
      <c r="U206">
        <v>33.906810035842291</v>
      </c>
      <c r="V206">
        <v>1.7446120112183714</v>
      </c>
      <c r="W206">
        <v>1.7999532535089877</v>
      </c>
      <c r="X206">
        <v>0.87606632544252505</v>
      </c>
      <c r="Y206">
        <v>15</v>
      </c>
      <c r="Z206">
        <v>0.49638888888888894</v>
      </c>
      <c r="AA206">
        <v>44</v>
      </c>
      <c r="AB206">
        <v>0.42916666666666664</v>
      </c>
      <c r="AC206">
        <v>99</v>
      </c>
      <c r="AD206">
        <v>0.22545454545454546</v>
      </c>
      <c r="AE206">
        <v>140</v>
      </c>
    </row>
    <row r="207" spans="1:31" x14ac:dyDescent="0.3">
      <c r="A207">
        <v>17</v>
      </c>
      <c r="B207" t="s">
        <v>139</v>
      </c>
      <c r="C207" t="s">
        <v>9</v>
      </c>
      <c r="D207">
        <v>1</v>
      </c>
      <c r="E207" t="s">
        <v>36</v>
      </c>
      <c r="F207">
        <v>9</v>
      </c>
      <c r="G207" t="s">
        <v>154</v>
      </c>
      <c r="H207" t="s">
        <v>72</v>
      </c>
      <c r="I207" t="s">
        <v>82</v>
      </c>
      <c r="J207">
        <v>371</v>
      </c>
      <c r="K207">
        <v>0.24374921227184368</v>
      </c>
      <c r="L207">
        <v>52.785200411099687</v>
      </c>
      <c r="M207">
        <f>(shortUnitDetails[[#This Row],[Hour4-Spk/sec]]-shortUnitDetails[[#This Row],[Hour1-Spk/sec]])/shortUnitDetails[[#This Row],[Hour1-Spk/sec]]</f>
        <v>-0.4450005445885169</v>
      </c>
      <c r="N207">
        <v>0.32083333333333336</v>
      </c>
      <c r="O207">
        <v>57.963446475195823</v>
      </c>
      <c r="P207">
        <v>0.22777777777777775</v>
      </c>
      <c r="Q207">
        <v>54.610951008645536</v>
      </c>
      <c r="R207">
        <v>0.24832341269841274</v>
      </c>
      <c r="S207">
        <v>52.515090543259561</v>
      </c>
      <c r="T207">
        <v>0.17806232527785085</v>
      </c>
      <c r="U207">
        <v>50</v>
      </c>
      <c r="V207">
        <v>2.9762931512535498</v>
      </c>
      <c r="W207">
        <v>3.375224583815029</v>
      </c>
      <c r="X207">
        <v>0.32083333333333336</v>
      </c>
      <c r="Y207">
        <v>15</v>
      </c>
      <c r="Z207">
        <v>0.22777777777777775</v>
      </c>
      <c r="AA207">
        <v>44</v>
      </c>
      <c r="AB207">
        <v>0.24832341269841274</v>
      </c>
      <c r="AC207">
        <v>99</v>
      </c>
      <c r="AD207">
        <v>0.17806232527785085</v>
      </c>
      <c r="AE207">
        <v>140</v>
      </c>
    </row>
    <row r="208" spans="1:31" x14ac:dyDescent="0.3">
      <c r="A208">
        <v>17</v>
      </c>
      <c r="B208" t="s">
        <v>139</v>
      </c>
      <c r="C208" t="s">
        <v>9</v>
      </c>
      <c r="D208">
        <v>1</v>
      </c>
      <c r="E208" t="s">
        <v>36</v>
      </c>
      <c r="F208">
        <v>10</v>
      </c>
      <c r="G208" t="s">
        <v>97</v>
      </c>
      <c r="H208" t="s">
        <v>72</v>
      </c>
      <c r="I208" t="s">
        <v>72</v>
      </c>
      <c r="J208">
        <v>371</v>
      </c>
      <c r="K208">
        <v>6.9607494588744583</v>
      </c>
      <c r="L208">
        <v>52.794697678201118</v>
      </c>
      <c r="M208">
        <f>(shortUnitDetails[[#This Row],[Hour4-Spk/sec]]-shortUnitDetails[[#This Row],[Hour1-Spk/sec]])/shortUnitDetails[[#This Row],[Hour1-Spk/sec]]</f>
        <v>-8.4654952890247048E-2</v>
      </c>
      <c r="N208">
        <v>7.4374999999999991</v>
      </c>
      <c r="O208">
        <v>55.653214492035985</v>
      </c>
      <c r="P208">
        <v>6.9706746031746043</v>
      </c>
      <c r="Q208">
        <v>53.570882981973725</v>
      </c>
      <c r="R208">
        <v>6.626944444444443</v>
      </c>
      <c r="S208">
        <v>51.271514017170524</v>
      </c>
      <c r="T208">
        <v>6.8078787878787868</v>
      </c>
      <c r="U208">
        <v>50.667391941085405</v>
      </c>
      <c r="V208">
        <v>0.9770368239307804</v>
      </c>
      <c r="W208">
        <v>0.14291497820072924</v>
      </c>
      <c r="X208">
        <v>7.4374999999999991</v>
      </c>
      <c r="Y208">
        <v>15</v>
      </c>
      <c r="Z208">
        <v>6.9706746031746043</v>
      </c>
      <c r="AA208">
        <v>44</v>
      </c>
      <c r="AB208">
        <v>6.626944444444443</v>
      </c>
      <c r="AC208">
        <v>99</v>
      </c>
      <c r="AD208">
        <v>6.8078787878787868</v>
      </c>
      <c r="AE208">
        <v>140</v>
      </c>
    </row>
    <row r="209" spans="1:31" x14ac:dyDescent="0.3">
      <c r="A209">
        <v>17</v>
      </c>
      <c r="B209" t="s">
        <v>139</v>
      </c>
      <c r="C209" t="s">
        <v>9</v>
      </c>
      <c r="D209">
        <v>1</v>
      </c>
      <c r="E209" t="s">
        <v>36</v>
      </c>
      <c r="F209">
        <v>12</v>
      </c>
      <c r="G209" t="s">
        <v>155</v>
      </c>
      <c r="H209" t="s">
        <v>72</v>
      </c>
      <c r="I209" t="s">
        <v>72</v>
      </c>
      <c r="J209">
        <v>371</v>
      </c>
      <c r="K209">
        <v>0.62550956765935217</v>
      </c>
      <c r="L209">
        <v>9.0917209966955426</v>
      </c>
      <c r="M209">
        <f>(shortUnitDetails[[#This Row],[Hour4-Spk/sec]]-shortUnitDetails[[#This Row],[Hour1-Spk/sec]])/shortUnitDetails[[#This Row],[Hour1-Spk/sec]]</f>
        <v>-2.2079939739183516E-2</v>
      </c>
      <c r="N209">
        <v>0.5363888888888888</v>
      </c>
      <c r="O209">
        <v>9.8430813124108418</v>
      </c>
      <c r="P209">
        <v>0.68777777777777771</v>
      </c>
      <c r="Q209">
        <v>8.9041095890410951</v>
      </c>
      <c r="R209">
        <v>0.75332614942528753</v>
      </c>
      <c r="S209">
        <v>8.8366890380313201</v>
      </c>
      <c r="T209">
        <v>0.52454545454545454</v>
      </c>
      <c r="U209">
        <v>9.560306575231948</v>
      </c>
      <c r="V209">
        <v>1.1330757207331761</v>
      </c>
      <c r="W209">
        <v>1.5860981474449387</v>
      </c>
      <c r="X209">
        <v>0.5363888888888888</v>
      </c>
      <c r="Y209">
        <v>15</v>
      </c>
      <c r="Z209">
        <v>0.68777777777777771</v>
      </c>
      <c r="AA209">
        <v>44</v>
      </c>
      <c r="AB209">
        <v>0.75332614942528753</v>
      </c>
      <c r="AC209">
        <v>99</v>
      </c>
      <c r="AD209">
        <v>0.52454545454545454</v>
      </c>
      <c r="AE209">
        <v>140</v>
      </c>
    </row>
    <row r="210" spans="1:31" x14ac:dyDescent="0.3">
      <c r="A210">
        <v>17</v>
      </c>
      <c r="B210" t="s">
        <v>139</v>
      </c>
      <c r="C210" t="s">
        <v>9</v>
      </c>
      <c r="D210">
        <v>1</v>
      </c>
      <c r="E210" t="s">
        <v>36</v>
      </c>
      <c r="F210">
        <v>13</v>
      </c>
      <c r="G210" t="s">
        <v>102</v>
      </c>
      <c r="H210" t="s">
        <v>72</v>
      </c>
      <c r="I210" t="s">
        <v>72</v>
      </c>
      <c r="J210">
        <v>371</v>
      </c>
      <c r="K210">
        <v>2.1918069784382284</v>
      </c>
      <c r="L210">
        <v>27.803085596355675</v>
      </c>
      <c r="M210">
        <f>(shortUnitDetails[[#This Row],[Hour4-Spk/sec]]-shortUnitDetails[[#This Row],[Hour1-Spk/sec]])/shortUnitDetails[[#This Row],[Hour1-Spk/sec]]</f>
        <v>-0.14146520819928296</v>
      </c>
      <c r="N210">
        <v>2.4725000000000001</v>
      </c>
      <c r="O210">
        <v>27.139825512850742</v>
      </c>
      <c r="P210">
        <v>2.0895006410256411</v>
      </c>
      <c r="Q210">
        <v>26.705539358600582</v>
      </c>
      <c r="R210">
        <v>2.0825</v>
      </c>
      <c r="S210">
        <v>30.067957430439801</v>
      </c>
      <c r="T210">
        <v>2.122727272727273</v>
      </c>
      <c r="U210">
        <v>27.545479228889491</v>
      </c>
      <c r="V210">
        <v>1.1091566351687607</v>
      </c>
      <c r="W210">
        <v>0.45302286947224885</v>
      </c>
      <c r="X210">
        <v>2.4725000000000001</v>
      </c>
      <c r="Y210">
        <v>15</v>
      </c>
      <c r="Z210">
        <v>2.0895006410256411</v>
      </c>
      <c r="AA210">
        <v>44</v>
      </c>
      <c r="AB210">
        <v>2.0825</v>
      </c>
      <c r="AC210">
        <v>99</v>
      </c>
      <c r="AD210">
        <v>2.122727272727273</v>
      </c>
      <c r="AE210">
        <v>140</v>
      </c>
    </row>
    <row r="211" spans="1:31" x14ac:dyDescent="0.3">
      <c r="A211">
        <v>18</v>
      </c>
      <c r="B211" t="s">
        <v>156</v>
      </c>
      <c r="C211" t="s">
        <v>9</v>
      </c>
      <c r="D211">
        <v>1</v>
      </c>
      <c r="E211" t="s">
        <v>36</v>
      </c>
      <c r="F211">
        <v>1</v>
      </c>
      <c r="G211" t="s">
        <v>84</v>
      </c>
      <c r="H211" t="s">
        <v>72</v>
      </c>
      <c r="I211" t="s">
        <v>72</v>
      </c>
      <c r="J211">
        <v>656</v>
      </c>
      <c r="K211">
        <v>0.33701382326090984</v>
      </c>
      <c r="L211">
        <v>34.825643368356936</v>
      </c>
      <c r="M211">
        <f>(shortUnitDetails[[#This Row],[Hour4-Spk/sec]]-shortUnitDetails[[#This Row],[Hour1-Spk/sec]])/shortUnitDetails[[#This Row],[Hour1-Spk/sec]]</f>
        <v>2.0518746321708168</v>
      </c>
      <c r="N211">
        <v>0.28555555555555556</v>
      </c>
      <c r="O211">
        <v>17.575264442636289</v>
      </c>
      <c r="P211">
        <v>0.11324220363486161</v>
      </c>
      <c r="Q211">
        <v>18.120805369127517</v>
      </c>
      <c r="R211">
        <v>7.7777777777777779E-2</v>
      </c>
      <c r="S211">
        <v>10.714285714285714</v>
      </c>
      <c r="T211">
        <v>0.87147975607544437</v>
      </c>
      <c r="U211">
        <v>41.630901287553648</v>
      </c>
      <c r="V211">
        <v>3.6769180743665117</v>
      </c>
      <c r="W211">
        <v>2.9502603972436159</v>
      </c>
      <c r="X211">
        <v>0.28555555555555556</v>
      </c>
      <c r="Y211">
        <v>111</v>
      </c>
      <c r="Z211">
        <v>0.11324220363486161</v>
      </c>
      <c r="AA211">
        <v>196</v>
      </c>
      <c r="AB211">
        <v>7.7777777777777779E-2</v>
      </c>
      <c r="AC211">
        <v>305</v>
      </c>
      <c r="AD211">
        <v>0.87147975607544437</v>
      </c>
      <c r="AE211">
        <v>41</v>
      </c>
    </row>
    <row r="212" spans="1:31" x14ac:dyDescent="0.3">
      <c r="A212">
        <v>18</v>
      </c>
      <c r="B212" t="s">
        <v>156</v>
      </c>
      <c r="C212" t="s">
        <v>9</v>
      </c>
      <c r="D212">
        <v>1</v>
      </c>
      <c r="E212" t="s">
        <v>36</v>
      </c>
      <c r="F212">
        <v>2</v>
      </c>
      <c r="G212" t="s">
        <v>112</v>
      </c>
      <c r="H212" t="s">
        <v>72</v>
      </c>
      <c r="I212" t="s">
        <v>72</v>
      </c>
      <c r="J212">
        <v>656</v>
      </c>
      <c r="K212">
        <v>0.31105373559158089</v>
      </c>
      <c r="L212">
        <v>51.889573840793361</v>
      </c>
      <c r="M212">
        <f>(shortUnitDetails[[#This Row],[Hour4-Spk/sec]]-shortUnitDetails[[#This Row],[Hour1-Spk/sec]])/shortUnitDetails[[#This Row],[Hour1-Spk/sec]]</f>
        <v>7.4948772665788841</v>
      </c>
      <c r="N212">
        <v>0.12055555555555557</v>
      </c>
      <c r="O212">
        <v>18.894009216589861</v>
      </c>
      <c r="P212">
        <v>1.233251633986928E-2</v>
      </c>
      <c r="Q212">
        <v>16.867469879518072</v>
      </c>
      <c r="R212">
        <v>8.7222222222222215E-2</v>
      </c>
      <c r="S212">
        <v>27.578947368421051</v>
      </c>
      <c r="T212">
        <v>1.0241046482486766</v>
      </c>
      <c r="U212">
        <v>59.807218112530826</v>
      </c>
      <c r="V212">
        <v>7.4821404665729885</v>
      </c>
      <c r="W212">
        <v>2.4273699933299984</v>
      </c>
      <c r="X212">
        <v>0.12055555555555557</v>
      </c>
      <c r="Y212">
        <v>111</v>
      </c>
      <c r="Z212">
        <v>1.233251633986928E-2</v>
      </c>
      <c r="AA212">
        <v>196</v>
      </c>
      <c r="AB212">
        <v>8.7222222222222215E-2</v>
      </c>
      <c r="AC212">
        <v>305</v>
      </c>
      <c r="AD212">
        <v>1.0241046482486766</v>
      </c>
      <c r="AE212">
        <v>41</v>
      </c>
    </row>
    <row r="213" spans="1:31" x14ac:dyDescent="0.3">
      <c r="A213">
        <v>18</v>
      </c>
      <c r="B213" t="s">
        <v>156</v>
      </c>
      <c r="C213" t="s">
        <v>9</v>
      </c>
      <c r="D213">
        <v>1</v>
      </c>
      <c r="E213" t="s">
        <v>36</v>
      </c>
      <c r="F213">
        <v>3</v>
      </c>
      <c r="G213" t="s">
        <v>152</v>
      </c>
      <c r="H213" t="s">
        <v>72</v>
      </c>
      <c r="I213" t="s">
        <v>72</v>
      </c>
      <c r="J213">
        <v>656</v>
      </c>
      <c r="K213">
        <v>1.939950980392157E-2</v>
      </c>
      <c r="L213">
        <v>9.9547511312217196</v>
      </c>
      <c r="M213">
        <f>(shortUnitDetails[[#This Row],[Hour4-Spk/sec]]-shortUnitDetails[[#This Row],[Hour1-Spk/sec]])/shortUnitDetails[[#This Row],[Hour1-Spk/sec]]</f>
        <v>6.656546489563568</v>
      </c>
      <c r="N213">
        <v>8.611111111111111E-3</v>
      </c>
      <c r="O213">
        <v>0</v>
      </c>
      <c r="P213">
        <v>0</v>
      </c>
      <c r="Q213">
        <v>0</v>
      </c>
      <c r="R213">
        <v>3.0555555555555557E-3</v>
      </c>
      <c r="S213">
        <v>26.923076923076923</v>
      </c>
      <c r="T213">
        <v>6.593137254901961E-2</v>
      </c>
      <c r="U213">
        <v>8.8652482269503547</v>
      </c>
      <c r="V213">
        <v>6.2849992665771488</v>
      </c>
      <c r="W213">
        <v>36.145189886934673</v>
      </c>
      <c r="X213">
        <v>8.611111111111111E-3</v>
      </c>
      <c r="Y213">
        <v>111</v>
      </c>
      <c r="Z213">
        <v>0</v>
      </c>
      <c r="AA213">
        <v>196</v>
      </c>
      <c r="AB213">
        <v>3.0555555555555557E-3</v>
      </c>
      <c r="AC213">
        <v>305</v>
      </c>
      <c r="AD213">
        <v>6.593137254901961E-2</v>
      </c>
      <c r="AE213">
        <v>41</v>
      </c>
    </row>
    <row r="214" spans="1:31" x14ac:dyDescent="0.3">
      <c r="A214">
        <v>18</v>
      </c>
      <c r="B214" t="s">
        <v>156</v>
      </c>
      <c r="C214" t="s">
        <v>9</v>
      </c>
      <c r="D214">
        <v>1</v>
      </c>
      <c r="E214" t="s">
        <v>36</v>
      </c>
      <c r="F214">
        <v>4</v>
      </c>
      <c r="G214" t="s">
        <v>143</v>
      </c>
      <c r="H214" t="s">
        <v>72</v>
      </c>
      <c r="I214" t="s">
        <v>72</v>
      </c>
      <c r="J214">
        <v>656</v>
      </c>
      <c r="K214">
        <v>0.1759027777777778</v>
      </c>
      <c r="L214">
        <v>28.854282536151278</v>
      </c>
      <c r="M214">
        <f>(shortUnitDetails[[#This Row],[Hour4-Spk/sec]]-shortUnitDetails[[#This Row],[Hour1-Spk/sec]])/shortUnitDetails[[#This Row],[Hour1-Spk/sec]]</f>
        <v>12.737654320987653</v>
      </c>
      <c r="N214">
        <v>4.5000000000000005E-2</v>
      </c>
      <c r="O214">
        <v>4.3209876543209873</v>
      </c>
      <c r="P214">
        <v>1.9722222222222224E-2</v>
      </c>
      <c r="Q214">
        <v>5.4421768707482991</v>
      </c>
      <c r="R214">
        <v>2.0694444444444446E-2</v>
      </c>
      <c r="S214">
        <v>10.989010989010989</v>
      </c>
      <c r="T214">
        <v>0.61819444444444449</v>
      </c>
      <c r="U214">
        <v>31.83585313174946</v>
      </c>
      <c r="V214">
        <v>4.4479842411691397</v>
      </c>
      <c r="W214">
        <v>5.0564585387018397</v>
      </c>
      <c r="X214">
        <v>4.5000000000000005E-2</v>
      </c>
      <c r="Y214">
        <v>111</v>
      </c>
      <c r="Z214">
        <v>1.9722222222222224E-2</v>
      </c>
      <c r="AA214">
        <v>196</v>
      </c>
      <c r="AB214">
        <v>2.0694444444444446E-2</v>
      </c>
      <c r="AC214">
        <v>305</v>
      </c>
      <c r="AD214">
        <v>0.61819444444444449</v>
      </c>
      <c r="AE214">
        <v>41</v>
      </c>
    </row>
    <row r="215" spans="1:31" x14ac:dyDescent="0.3">
      <c r="A215">
        <v>18</v>
      </c>
      <c r="B215" t="s">
        <v>156</v>
      </c>
      <c r="C215" t="s">
        <v>9</v>
      </c>
      <c r="D215">
        <v>1</v>
      </c>
      <c r="E215" t="s">
        <v>36</v>
      </c>
      <c r="F215">
        <v>5</v>
      </c>
      <c r="G215" t="s">
        <v>157</v>
      </c>
      <c r="H215" t="s">
        <v>72</v>
      </c>
      <c r="I215" t="s">
        <v>72</v>
      </c>
      <c r="J215">
        <v>656</v>
      </c>
      <c r="K215">
        <v>3.1244498660543435E-2</v>
      </c>
      <c r="L215">
        <v>18.299445471349355</v>
      </c>
      <c r="M215" t="e">
        <f>(shortUnitDetails[[#This Row],[Hour4-Spk/sec]]-shortUnitDetails[[#This Row],[Hour1-Spk/sec]])/shortUnitDetails[[#This Row],[Hour1-Spk/sec]]</f>
        <v>#DIV/0!</v>
      </c>
      <c r="N215">
        <v>0</v>
      </c>
      <c r="O215">
        <v>0</v>
      </c>
      <c r="P215">
        <v>0</v>
      </c>
      <c r="Q215">
        <v>0</v>
      </c>
      <c r="R215">
        <v>0</v>
      </c>
      <c r="S215">
        <v>0</v>
      </c>
      <c r="T215">
        <v>0.12497799464217374</v>
      </c>
      <c r="U215">
        <v>16.492146596858639</v>
      </c>
      <c r="V215">
        <v>7.924939989627882</v>
      </c>
      <c r="W215">
        <v>8.40442</v>
      </c>
      <c r="X215">
        <v>0</v>
      </c>
      <c r="Y215">
        <v>111</v>
      </c>
      <c r="Z215">
        <v>0</v>
      </c>
      <c r="AA215">
        <v>196</v>
      </c>
      <c r="AB215">
        <v>0</v>
      </c>
      <c r="AC215">
        <v>305</v>
      </c>
      <c r="AD215">
        <v>0.12497799464217374</v>
      </c>
      <c r="AE215">
        <v>41</v>
      </c>
    </row>
    <row r="216" spans="1:31" x14ac:dyDescent="0.3">
      <c r="A216">
        <v>18</v>
      </c>
      <c r="B216" t="s">
        <v>156</v>
      </c>
      <c r="C216" t="s">
        <v>9</v>
      </c>
      <c r="D216">
        <v>1</v>
      </c>
      <c r="E216" t="s">
        <v>36</v>
      </c>
      <c r="F216">
        <v>6</v>
      </c>
      <c r="G216" t="s">
        <v>132</v>
      </c>
      <c r="H216" t="s">
        <v>72</v>
      </c>
      <c r="I216" t="s">
        <v>72</v>
      </c>
      <c r="J216">
        <v>656</v>
      </c>
      <c r="K216">
        <v>0.10034722222222221</v>
      </c>
      <c r="L216">
        <v>33.358153387937456</v>
      </c>
      <c r="M216">
        <f>(shortUnitDetails[[#This Row],[Hour4-Spk/sec]]-shortUnitDetails[[#This Row],[Hour1-Spk/sec]])/shortUnitDetails[[#This Row],[Hour1-Spk/sec]]</f>
        <v>70.538461538461519</v>
      </c>
      <c r="N216">
        <v>5.4166666666666669E-3</v>
      </c>
      <c r="O216">
        <v>0</v>
      </c>
      <c r="P216">
        <v>4.1666666666666675E-4</v>
      </c>
      <c r="Q216">
        <v>0</v>
      </c>
      <c r="R216">
        <v>8.0555555555555571E-3</v>
      </c>
      <c r="S216">
        <v>0</v>
      </c>
      <c r="T216">
        <v>0.38749999999999996</v>
      </c>
      <c r="U216">
        <v>35.555555555555557</v>
      </c>
      <c r="V216">
        <v>7.8291158769826206</v>
      </c>
      <c r="W216">
        <v>9.5459347790237459</v>
      </c>
      <c r="X216">
        <v>5.4166666666666669E-3</v>
      </c>
      <c r="Y216">
        <v>111</v>
      </c>
      <c r="Z216">
        <v>4.1666666666666675E-4</v>
      </c>
      <c r="AA216">
        <v>196</v>
      </c>
      <c r="AB216">
        <v>8.0555555555555571E-3</v>
      </c>
      <c r="AC216">
        <v>305</v>
      </c>
      <c r="AD216">
        <v>0.38749999999999996</v>
      </c>
      <c r="AE216">
        <v>41</v>
      </c>
    </row>
    <row r="217" spans="1:31" x14ac:dyDescent="0.3">
      <c r="A217">
        <v>18</v>
      </c>
      <c r="B217" t="s">
        <v>156</v>
      </c>
      <c r="C217" t="s">
        <v>9</v>
      </c>
      <c r="D217">
        <v>1</v>
      </c>
      <c r="E217" t="s">
        <v>36</v>
      </c>
      <c r="F217">
        <v>7</v>
      </c>
      <c r="G217" t="s">
        <v>113</v>
      </c>
      <c r="H217" t="s">
        <v>72</v>
      </c>
      <c r="I217" t="s">
        <v>72</v>
      </c>
      <c r="J217">
        <v>656</v>
      </c>
      <c r="K217">
        <v>0.26876844474969475</v>
      </c>
      <c r="L217">
        <v>36.392742796157954</v>
      </c>
      <c r="M217">
        <f>(shortUnitDetails[[#This Row],[Hour4-Spk/sec]]-shortUnitDetails[[#This Row],[Hour1-Spk/sec]])/shortUnitDetails[[#This Row],[Hour1-Spk/sec]]</f>
        <v>4.6972797589029121</v>
      </c>
      <c r="N217">
        <v>0.1255960012210012</v>
      </c>
      <c r="O217">
        <v>20.962199312714777</v>
      </c>
      <c r="P217">
        <v>7.1422222222222234E-2</v>
      </c>
      <c r="Q217">
        <v>14.739884393063585</v>
      </c>
      <c r="R217">
        <v>0.16250000000000001</v>
      </c>
      <c r="S217">
        <v>13.573407202216067</v>
      </c>
      <c r="T217">
        <v>0.71555555555555561</v>
      </c>
      <c r="U217">
        <v>39.635093167701861</v>
      </c>
      <c r="V217">
        <v>4.0669613148512704</v>
      </c>
      <c r="W217">
        <v>3.2110182319223983</v>
      </c>
      <c r="X217">
        <v>0.1255960012210012</v>
      </c>
      <c r="Y217">
        <v>111</v>
      </c>
      <c r="Z217">
        <v>7.1422222222222234E-2</v>
      </c>
      <c r="AA217">
        <v>196</v>
      </c>
      <c r="AB217">
        <v>0.16250000000000001</v>
      </c>
      <c r="AC217">
        <v>305</v>
      </c>
      <c r="AD217">
        <v>0.71555555555555561</v>
      </c>
      <c r="AE217">
        <v>41</v>
      </c>
    </row>
    <row r="218" spans="1:31" x14ac:dyDescent="0.3">
      <c r="A218">
        <v>18</v>
      </c>
      <c r="B218" t="s">
        <v>156</v>
      </c>
      <c r="C218" t="s">
        <v>9</v>
      </c>
      <c r="D218">
        <v>1</v>
      </c>
      <c r="E218" t="s">
        <v>36</v>
      </c>
      <c r="F218">
        <v>8</v>
      </c>
      <c r="G218" t="s">
        <v>153</v>
      </c>
      <c r="H218" t="s">
        <v>72</v>
      </c>
      <c r="I218" t="s">
        <v>72</v>
      </c>
      <c r="J218">
        <v>656</v>
      </c>
      <c r="K218">
        <v>0.18218343171197274</v>
      </c>
      <c r="L218">
        <v>42.668269230769226</v>
      </c>
      <c r="M218">
        <f>(shortUnitDetails[[#This Row],[Hour4-Spk/sec]]-shortUnitDetails[[#This Row],[Hour1-Spk/sec]])/shortUnitDetails[[#This Row],[Hour1-Spk/sec]]</f>
        <v>40.089843939134674</v>
      </c>
      <c r="N218">
        <v>1.5277777777777779E-2</v>
      </c>
      <c r="O218">
        <v>30.434782608695656</v>
      </c>
      <c r="P218">
        <v>1.2222222222222223E-2</v>
      </c>
      <c r="Q218">
        <v>15</v>
      </c>
      <c r="R218">
        <v>7.347222222222223E-2</v>
      </c>
      <c r="S218">
        <v>22.60127931769723</v>
      </c>
      <c r="T218">
        <v>0.62776150462566871</v>
      </c>
      <c r="U218">
        <v>47.853014037985133</v>
      </c>
      <c r="V218">
        <v>9.322460770582488</v>
      </c>
      <c r="W218">
        <v>4.2562701959917479</v>
      </c>
      <c r="X218">
        <v>1.5277777777777779E-2</v>
      </c>
      <c r="Y218">
        <v>111</v>
      </c>
      <c r="Z218">
        <v>1.2222222222222223E-2</v>
      </c>
      <c r="AA218">
        <v>196</v>
      </c>
      <c r="AB218">
        <v>7.347222222222223E-2</v>
      </c>
      <c r="AC218">
        <v>305</v>
      </c>
      <c r="AD218">
        <v>0.62776150462566871</v>
      </c>
      <c r="AE218">
        <v>41</v>
      </c>
    </row>
    <row r="219" spans="1:31" x14ac:dyDescent="0.3">
      <c r="A219">
        <v>18</v>
      </c>
      <c r="B219" t="s">
        <v>156</v>
      </c>
      <c r="C219" t="s">
        <v>9</v>
      </c>
      <c r="D219">
        <v>1</v>
      </c>
      <c r="E219" t="s">
        <v>36</v>
      </c>
      <c r="F219">
        <v>9</v>
      </c>
      <c r="G219" t="s">
        <v>96</v>
      </c>
      <c r="H219" t="s">
        <v>72</v>
      </c>
      <c r="I219" t="s">
        <v>72</v>
      </c>
      <c r="J219">
        <v>656</v>
      </c>
      <c r="K219">
        <v>0.2477976190476191</v>
      </c>
      <c r="L219">
        <v>22.663600250888564</v>
      </c>
      <c r="M219">
        <f>(shortUnitDetails[[#This Row],[Hour4-Spk/sec]]-shortUnitDetails[[#This Row],[Hour1-Spk/sec]])/shortUnitDetails[[#This Row],[Hour1-Spk/sec]]</f>
        <v>2.3653589933382686</v>
      </c>
      <c r="N219">
        <v>0.13402777777777777</v>
      </c>
      <c r="O219">
        <v>9.4306049822064058</v>
      </c>
      <c r="P219">
        <v>0.15611111111111112</v>
      </c>
      <c r="Q219">
        <v>12.811387900355871</v>
      </c>
      <c r="R219">
        <v>0.25000000000000006</v>
      </c>
      <c r="S219">
        <v>15.666666666666668</v>
      </c>
      <c r="T219">
        <v>0.4510515873015874</v>
      </c>
      <c r="U219">
        <v>26.801801801801801</v>
      </c>
      <c r="V219">
        <v>1.9190485908553538</v>
      </c>
      <c r="W219">
        <v>3.7631792980868668</v>
      </c>
      <c r="X219">
        <v>0.13402777777777777</v>
      </c>
      <c r="Y219">
        <v>111</v>
      </c>
      <c r="Z219">
        <v>0.15611111111111112</v>
      </c>
      <c r="AA219">
        <v>196</v>
      </c>
      <c r="AB219">
        <v>0.25000000000000006</v>
      </c>
      <c r="AC219">
        <v>305</v>
      </c>
      <c r="AD219">
        <v>0.4510515873015874</v>
      </c>
      <c r="AE219">
        <v>41</v>
      </c>
    </row>
    <row r="220" spans="1:31" x14ac:dyDescent="0.3">
      <c r="A220">
        <v>18</v>
      </c>
      <c r="B220" t="s">
        <v>156</v>
      </c>
      <c r="C220" t="s">
        <v>9</v>
      </c>
      <c r="D220">
        <v>1</v>
      </c>
      <c r="E220" t="s">
        <v>36</v>
      </c>
      <c r="F220">
        <v>10</v>
      </c>
      <c r="G220" t="s">
        <v>97</v>
      </c>
      <c r="H220" t="s">
        <v>72</v>
      </c>
      <c r="I220" t="s">
        <v>72</v>
      </c>
      <c r="J220">
        <v>656</v>
      </c>
      <c r="K220">
        <v>0.25571830314659305</v>
      </c>
      <c r="L220">
        <v>38.258362168396772</v>
      </c>
      <c r="M220">
        <f>(shortUnitDetails[[#This Row],[Hour4-Spk/sec]]-shortUnitDetails[[#This Row],[Hour1-Spk/sec]])/shortUnitDetails[[#This Row],[Hour1-Spk/sec]]</f>
        <v>5.5156516024198003</v>
      </c>
      <c r="N220">
        <v>0.1275</v>
      </c>
      <c r="O220">
        <v>28.103044496487119</v>
      </c>
      <c r="P220">
        <v>2.003584229390681E-2</v>
      </c>
      <c r="Q220">
        <v>24.444444444444443</v>
      </c>
      <c r="R220">
        <v>4.459179098394065E-2</v>
      </c>
      <c r="S220">
        <v>15.602836879432624</v>
      </c>
      <c r="T220">
        <v>0.83074557930852466</v>
      </c>
      <c r="U220">
        <v>45.026737967914436</v>
      </c>
      <c r="V220">
        <v>9.4402475846023517</v>
      </c>
      <c r="W220">
        <v>2.3526597560975611</v>
      </c>
      <c r="X220">
        <v>0.1275</v>
      </c>
      <c r="Y220">
        <v>111</v>
      </c>
      <c r="Z220">
        <v>2.003584229390681E-2</v>
      </c>
      <c r="AA220">
        <v>196</v>
      </c>
      <c r="AB220">
        <v>4.459179098394065E-2</v>
      </c>
      <c r="AC220">
        <v>305</v>
      </c>
      <c r="AD220">
        <v>0.83074557930852466</v>
      </c>
      <c r="AE220">
        <v>41</v>
      </c>
    </row>
    <row r="221" spans="1:31" x14ac:dyDescent="0.3">
      <c r="A221">
        <v>18</v>
      </c>
      <c r="B221" t="s">
        <v>156</v>
      </c>
      <c r="C221" t="s">
        <v>9</v>
      </c>
      <c r="D221">
        <v>1</v>
      </c>
      <c r="E221" t="s">
        <v>36</v>
      </c>
      <c r="F221">
        <v>11</v>
      </c>
      <c r="G221" t="s">
        <v>145</v>
      </c>
      <c r="H221" t="s">
        <v>72</v>
      </c>
      <c r="I221" t="s">
        <v>72</v>
      </c>
      <c r="J221">
        <v>656</v>
      </c>
      <c r="K221">
        <v>0.17180555555555554</v>
      </c>
      <c r="L221">
        <v>39.80010251153255</v>
      </c>
      <c r="M221" t="e">
        <f>(shortUnitDetails[[#This Row],[Hour4-Spk/sec]]-shortUnitDetails[[#This Row],[Hour1-Spk/sec]])/shortUnitDetails[[#This Row],[Hour1-Spk/sec]]</f>
        <v>#DIV/0!</v>
      </c>
      <c r="N221">
        <v>0</v>
      </c>
      <c r="O221">
        <v>0</v>
      </c>
      <c r="P221">
        <v>0</v>
      </c>
      <c r="Q221">
        <v>0</v>
      </c>
      <c r="R221">
        <v>8.333333333333335E-4</v>
      </c>
      <c r="S221">
        <v>0</v>
      </c>
      <c r="T221">
        <v>0.68638888888888883</v>
      </c>
      <c r="U221">
        <v>41.242937853107343</v>
      </c>
      <c r="V221">
        <v>22.205322225845222</v>
      </c>
      <c r="W221">
        <v>4.9936341748993787</v>
      </c>
      <c r="X221">
        <v>0</v>
      </c>
      <c r="Y221">
        <v>111</v>
      </c>
      <c r="Z221">
        <v>0</v>
      </c>
      <c r="AA221">
        <v>196</v>
      </c>
      <c r="AB221">
        <v>8.333333333333335E-4</v>
      </c>
      <c r="AC221">
        <v>305</v>
      </c>
      <c r="AD221">
        <v>0.68638888888888883</v>
      </c>
      <c r="AE221">
        <v>41</v>
      </c>
    </row>
    <row r="222" spans="1:31" x14ac:dyDescent="0.3">
      <c r="A222">
        <v>19</v>
      </c>
      <c r="B222" t="s">
        <v>158</v>
      </c>
      <c r="C222" t="s">
        <v>9</v>
      </c>
      <c r="D222">
        <v>1</v>
      </c>
      <c r="E222" t="s">
        <v>36</v>
      </c>
      <c r="F222">
        <v>2</v>
      </c>
      <c r="G222" t="s">
        <v>134</v>
      </c>
      <c r="H222" t="s">
        <v>72</v>
      </c>
      <c r="I222" t="s">
        <v>72</v>
      </c>
      <c r="J222">
        <v>1037</v>
      </c>
      <c r="K222">
        <v>9.3336805555555555E-2</v>
      </c>
      <c r="L222">
        <v>41.207075962539022</v>
      </c>
      <c r="M222">
        <f>(shortUnitDetails[[#This Row],[Hour4-Spk/sec]]-shortUnitDetails[[#This Row],[Hour1-Spk/sec]])/shortUnitDetails[[#This Row],[Hour1-Spk/sec]]</f>
        <v>-7.760532150776038E-2</v>
      </c>
      <c r="N222">
        <v>0.12527777777777777</v>
      </c>
      <c r="O222">
        <v>40.233722871452422</v>
      </c>
      <c r="P222">
        <v>3.9180555555555552E-2</v>
      </c>
      <c r="Q222">
        <v>44.675324675324674</v>
      </c>
      <c r="R222">
        <v>9.3333333333333324E-2</v>
      </c>
      <c r="S222">
        <v>40.17094017094017</v>
      </c>
      <c r="T222">
        <v>0.11555555555555556</v>
      </c>
      <c r="U222">
        <v>35.185185185185183</v>
      </c>
      <c r="V222">
        <v>2.0280647012810942</v>
      </c>
      <c r="W222">
        <v>10.812011347376787</v>
      </c>
      <c r="X222">
        <v>0.12527777777777777</v>
      </c>
      <c r="Y222">
        <v>203</v>
      </c>
      <c r="Z222">
        <v>3.9180555555555552E-2</v>
      </c>
      <c r="AA222">
        <v>279</v>
      </c>
      <c r="AB222">
        <v>9.3333333333333324E-2</v>
      </c>
      <c r="AC222">
        <v>272</v>
      </c>
      <c r="AD222">
        <v>0.11555555555555556</v>
      </c>
      <c r="AE222">
        <v>121</v>
      </c>
    </row>
    <row r="223" spans="1:31" x14ac:dyDescent="0.3">
      <c r="A223">
        <v>19</v>
      </c>
      <c r="B223" t="s">
        <v>158</v>
      </c>
      <c r="C223" t="s">
        <v>9</v>
      </c>
      <c r="D223">
        <v>1</v>
      </c>
      <c r="E223" t="s">
        <v>36</v>
      </c>
      <c r="F223">
        <v>3</v>
      </c>
      <c r="G223" t="s">
        <v>137</v>
      </c>
      <c r="H223" t="s">
        <v>10</v>
      </c>
      <c r="I223" t="s">
        <v>72</v>
      </c>
      <c r="J223">
        <v>1037</v>
      </c>
      <c r="K223">
        <v>3.6467013888888888</v>
      </c>
      <c r="L223">
        <v>48.040092230953832</v>
      </c>
      <c r="M223">
        <f>(shortUnitDetails[[#This Row],[Hour4-Spk/sec]]-shortUnitDetails[[#This Row],[Hour1-Spk/sec]])/shortUnitDetails[[#This Row],[Hour1-Spk/sec]]</f>
        <v>0.17905071058152885</v>
      </c>
      <c r="N223">
        <v>3.5084722222222222</v>
      </c>
      <c r="O223">
        <v>47.166493485732559</v>
      </c>
      <c r="P223">
        <v>3.4674999999999998</v>
      </c>
      <c r="Q223">
        <v>45.885920340927719</v>
      </c>
      <c r="R223">
        <v>3.4741666666666671</v>
      </c>
      <c r="S223">
        <v>46.870482798496674</v>
      </c>
      <c r="T223">
        <v>4.1366666666666667</v>
      </c>
      <c r="U223">
        <v>46.949042518662772</v>
      </c>
      <c r="V223">
        <v>1.7179569174848373</v>
      </c>
      <c r="W223">
        <v>0.28052665000410576</v>
      </c>
      <c r="X223">
        <v>3.5084722222222222</v>
      </c>
      <c r="Y223">
        <v>203</v>
      </c>
      <c r="Z223">
        <v>3.4674999999999998</v>
      </c>
      <c r="AA223">
        <v>279</v>
      </c>
      <c r="AB223">
        <v>3.4741666666666671</v>
      </c>
      <c r="AC223">
        <v>272</v>
      </c>
      <c r="AD223">
        <v>4.1366666666666667</v>
      </c>
      <c r="AE223">
        <v>121</v>
      </c>
    </row>
    <row r="224" spans="1:31" x14ac:dyDescent="0.3">
      <c r="A224">
        <v>19</v>
      </c>
      <c r="B224" t="s">
        <v>158</v>
      </c>
      <c r="C224" t="s">
        <v>9</v>
      </c>
      <c r="D224">
        <v>1</v>
      </c>
      <c r="E224" t="s">
        <v>36</v>
      </c>
      <c r="F224">
        <v>4</v>
      </c>
      <c r="G224" t="s">
        <v>88</v>
      </c>
      <c r="H224" t="s">
        <v>72</v>
      </c>
      <c r="I224" t="s">
        <v>72</v>
      </c>
      <c r="J224">
        <v>1037</v>
      </c>
      <c r="K224">
        <v>0.29819444444444448</v>
      </c>
      <c r="L224">
        <v>32.200801679709869</v>
      </c>
      <c r="M224">
        <f>(shortUnitDetails[[#This Row],[Hour4-Spk/sec]]-shortUnitDetails[[#This Row],[Hour1-Spk/sec]])/shortUnitDetails[[#This Row],[Hour1-Spk/sec]]</f>
        <v>-0.10411198600174963</v>
      </c>
      <c r="N224">
        <v>0.31749999999999995</v>
      </c>
      <c r="O224">
        <v>32.078853046594979</v>
      </c>
      <c r="P224">
        <v>0.2779166666666667</v>
      </c>
      <c r="Q224">
        <v>29.280648429584598</v>
      </c>
      <c r="R224">
        <v>0.31291666666666668</v>
      </c>
      <c r="S224">
        <v>33.034257748776511</v>
      </c>
      <c r="T224">
        <v>0.28444444444444444</v>
      </c>
      <c r="U224">
        <v>31.476050830889541</v>
      </c>
      <c r="V224">
        <v>1.7851741020567637</v>
      </c>
      <c r="W224">
        <v>3.2725955847112389</v>
      </c>
      <c r="X224">
        <v>0.31749999999999995</v>
      </c>
      <c r="Y224">
        <v>203</v>
      </c>
      <c r="Z224">
        <v>0.2779166666666667</v>
      </c>
      <c r="AA224">
        <v>279</v>
      </c>
      <c r="AB224">
        <v>0.31291666666666668</v>
      </c>
      <c r="AC224">
        <v>272</v>
      </c>
      <c r="AD224">
        <v>0.28444444444444444</v>
      </c>
      <c r="AE224">
        <v>121</v>
      </c>
    </row>
    <row r="225" spans="1:31" x14ac:dyDescent="0.3">
      <c r="A225">
        <v>19</v>
      </c>
      <c r="B225" t="s">
        <v>158</v>
      </c>
      <c r="C225" t="s">
        <v>9</v>
      </c>
      <c r="D225">
        <v>1</v>
      </c>
      <c r="E225" t="s">
        <v>36</v>
      </c>
      <c r="F225">
        <v>5</v>
      </c>
      <c r="G225" t="s">
        <v>113</v>
      </c>
      <c r="H225" t="s">
        <v>72</v>
      </c>
      <c r="I225" t="s">
        <v>72</v>
      </c>
      <c r="J225">
        <v>1037</v>
      </c>
      <c r="K225">
        <v>0.49199673214524342</v>
      </c>
      <c r="L225">
        <v>35.46131288066772</v>
      </c>
      <c r="M225">
        <f>(shortUnitDetails[[#This Row],[Hour4-Spk/sec]]-shortUnitDetails[[#This Row],[Hour1-Spk/sec]])/shortUnitDetails[[#This Row],[Hour1-Spk/sec]]</f>
        <v>0.14675446848541904</v>
      </c>
      <c r="N225">
        <v>0.59055555555555539</v>
      </c>
      <c r="O225">
        <v>36.771300448430495</v>
      </c>
      <c r="P225">
        <v>0.18386473429951691</v>
      </c>
      <c r="Q225">
        <v>39.180962921970114</v>
      </c>
      <c r="R225">
        <v>0.5163444165036789</v>
      </c>
      <c r="S225">
        <v>35.210210210210207</v>
      </c>
      <c r="T225">
        <v>0.67722222222222228</v>
      </c>
      <c r="U225">
        <v>30.879911455451026</v>
      </c>
      <c r="V225">
        <v>2.2415398603961583</v>
      </c>
      <c r="W225">
        <v>2.0632429181790686</v>
      </c>
      <c r="X225">
        <v>0.59055555555555539</v>
      </c>
      <c r="Y225">
        <v>203</v>
      </c>
      <c r="Z225">
        <v>0.18386473429951691</v>
      </c>
      <c r="AA225">
        <v>279</v>
      </c>
      <c r="AB225">
        <v>0.5163444165036789</v>
      </c>
      <c r="AC225">
        <v>272</v>
      </c>
      <c r="AD225">
        <v>0.67722222222222228</v>
      </c>
      <c r="AE225">
        <v>121</v>
      </c>
    </row>
    <row r="226" spans="1:31" x14ac:dyDescent="0.3">
      <c r="A226">
        <v>19</v>
      </c>
      <c r="B226" t="s">
        <v>158</v>
      </c>
      <c r="C226" t="s">
        <v>9</v>
      </c>
      <c r="D226">
        <v>1</v>
      </c>
      <c r="E226" t="s">
        <v>36</v>
      </c>
      <c r="F226">
        <v>6</v>
      </c>
      <c r="G226" t="s">
        <v>95</v>
      </c>
      <c r="H226" t="s">
        <v>72</v>
      </c>
      <c r="I226" t="s">
        <v>72</v>
      </c>
      <c r="J226">
        <v>1037</v>
      </c>
      <c r="K226">
        <v>0.22965643606549507</v>
      </c>
      <c r="L226">
        <v>11.933113757284012</v>
      </c>
      <c r="M226">
        <f>(shortUnitDetails[[#This Row],[Hour4-Spk/sec]]-shortUnitDetails[[#This Row],[Hour1-Spk/sec]])/shortUnitDetails[[#This Row],[Hour1-Spk/sec]]</f>
        <v>0.36021355293460827</v>
      </c>
      <c r="N226">
        <v>0.22361111111111109</v>
      </c>
      <c r="O226">
        <v>12.703101920236337</v>
      </c>
      <c r="P226">
        <v>0.14585576923076923</v>
      </c>
      <c r="Q226">
        <v>11.934156378600823</v>
      </c>
      <c r="R226">
        <v>0.245</v>
      </c>
      <c r="S226">
        <v>9.7372488408037103</v>
      </c>
      <c r="T226">
        <v>0.30415886392009989</v>
      </c>
      <c r="U226">
        <v>11.085180863477246</v>
      </c>
      <c r="V226">
        <v>1.4426224370425429</v>
      </c>
      <c r="W226">
        <v>4.4439848095083034</v>
      </c>
      <c r="X226">
        <v>0.22361111111111109</v>
      </c>
      <c r="Y226">
        <v>203</v>
      </c>
      <c r="Z226">
        <v>0.14585576923076923</v>
      </c>
      <c r="AA226">
        <v>279</v>
      </c>
      <c r="AB226">
        <v>0.245</v>
      </c>
      <c r="AC226">
        <v>272</v>
      </c>
      <c r="AD226">
        <v>0.30415886392009989</v>
      </c>
      <c r="AE226">
        <v>121</v>
      </c>
    </row>
    <row r="227" spans="1:31" x14ac:dyDescent="0.3">
      <c r="A227">
        <v>19</v>
      </c>
      <c r="B227" t="s">
        <v>158</v>
      </c>
      <c r="C227" t="s">
        <v>9</v>
      </c>
      <c r="D227">
        <v>1</v>
      </c>
      <c r="E227" t="s">
        <v>36</v>
      </c>
      <c r="F227">
        <v>7</v>
      </c>
      <c r="G227" t="s">
        <v>138</v>
      </c>
      <c r="H227" t="s">
        <v>72</v>
      </c>
      <c r="I227" t="s">
        <v>72</v>
      </c>
      <c r="J227">
        <v>1037</v>
      </c>
      <c r="K227">
        <v>9.7013888888888899E-2</v>
      </c>
      <c r="L227">
        <v>8.3570210346787945</v>
      </c>
      <c r="M227">
        <f>(shortUnitDetails[[#This Row],[Hour4-Spk/sec]]-shortUnitDetails[[#This Row],[Hour1-Spk/sec]])/shortUnitDetails[[#This Row],[Hour1-Spk/sec]]</f>
        <v>0.34455958549222798</v>
      </c>
      <c r="N227">
        <v>0.10722222222222222</v>
      </c>
      <c r="O227">
        <v>8.3573487031700289</v>
      </c>
      <c r="P227">
        <v>4.2083333333333334E-2</v>
      </c>
      <c r="Q227">
        <v>6.0606060606060606</v>
      </c>
      <c r="R227">
        <v>9.4583333333333353E-2</v>
      </c>
      <c r="S227">
        <v>6.1475409836065573</v>
      </c>
      <c r="T227">
        <v>0.14416666666666667</v>
      </c>
      <c r="U227">
        <v>10.95890410958904</v>
      </c>
      <c r="V227">
        <v>1.8682982628671609</v>
      </c>
      <c r="W227">
        <v>10.213873055347793</v>
      </c>
      <c r="X227">
        <v>0.10722222222222222</v>
      </c>
      <c r="Y227">
        <v>203</v>
      </c>
      <c r="Z227">
        <v>4.2083333333333334E-2</v>
      </c>
      <c r="AA227">
        <v>279</v>
      </c>
      <c r="AB227">
        <v>9.4583333333333353E-2</v>
      </c>
      <c r="AC227">
        <v>272</v>
      </c>
      <c r="AD227">
        <v>0.14416666666666667</v>
      </c>
      <c r="AE227">
        <v>121</v>
      </c>
    </row>
    <row r="228" spans="1:31" x14ac:dyDescent="0.3">
      <c r="A228">
        <v>19</v>
      </c>
      <c r="B228" t="s">
        <v>158</v>
      </c>
      <c r="C228" t="s">
        <v>9</v>
      </c>
      <c r="D228">
        <v>1</v>
      </c>
      <c r="E228" t="s">
        <v>36</v>
      </c>
      <c r="F228">
        <v>8</v>
      </c>
      <c r="G228" t="s">
        <v>159</v>
      </c>
      <c r="H228" t="s">
        <v>72</v>
      </c>
      <c r="I228" t="s">
        <v>72</v>
      </c>
      <c r="J228">
        <v>1037</v>
      </c>
      <c r="K228">
        <v>0.13881527357827866</v>
      </c>
      <c r="L228">
        <v>18.448637316561843</v>
      </c>
      <c r="M228">
        <f>(shortUnitDetails[[#This Row],[Hour4-Spk/sec]]-shortUnitDetails[[#This Row],[Hour1-Spk/sec]])/shortUnitDetails[[#This Row],[Hour1-Spk/sec]]</f>
        <v>0.12168011017115878</v>
      </c>
      <c r="N228">
        <v>0.1661111111111111</v>
      </c>
      <c r="O228">
        <v>15.753424657534246</v>
      </c>
      <c r="P228">
        <v>8.3937564901349959E-2</v>
      </c>
      <c r="Q228">
        <v>17.926186291739896</v>
      </c>
      <c r="R228">
        <v>0.11888888888888889</v>
      </c>
      <c r="S228">
        <v>16.237113402061855</v>
      </c>
      <c r="T228">
        <v>0.18632352941176469</v>
      </c>
      <c r="U228">
        <v>16.949152542372879</v>
      </c>
      <c r="V228">
        <v>1.6410505798548958</v>
      </c>
      <c r="W228">
        <v>7.4522007368995631</v>
      </c>
      <c r="X228">
        <v>0.1661111111111111</v>
      </c>
      <c r="Y228">
        <v>203</v>
      </c>
      <c r="Z228">
        <v>8.3937564901349959E-2</v>
      </c>
      <c r="AA228">
        <v>279</v>
      </c>
      <c r="AB228">
        <v>0.11888888888888889</v>
      </c>
      <c r="AC228">
        <v>272</v>
      </c>
      <c r="AD228">
        <v>0.18632352941176469</v>
      </c>
      <c r="AE228">
        <v>121</v>
      </c>
    </row>
    <row r="229" spans="1:31" x14ac:dyDescent="0.3">
      <c r="A229">
        <v>19</v>
      </c>
      <c r="B229" t="s">
        <v>158</v>
      </c>
      <c r="C229" t="s">
        <v>9</v>
      </c>
      <c r="D229">
        <v>1</v>
      </c>
      <c r="E229" t="s">
        <v>36</v>
      </c>
      <c r="F229">
        <v>9</v>
      </c>
      <c r="G229" t="s">
        <v>115</v>
      </c>
      <c r="H229" t="s">
        <v>72</v>
      </c>
      <c r="I229" t="s">
        <v>10</v>
      </c>
      <c r="J229">
        <v>1037</v>
      </c>
      <c r="K229">
        <v>0.62895768345216885</v>
      </c>
      <c r="L229">
        <v>17.121565810738016</v>
      </c>
      <c r="M229">
        <f>(shortUnitDetails[[#This Row],[Hour4-Spk/sec]]-shortUnitDetails[[#This Row],[Hour1-Spk/sec]])/shortUnitDetails[[#This Row],[Hour1-Spk/sec]]</f>
        <v>0.11829652996845431</v>
      </c>
      <c r="N229">
        <v>0.70444444444444443</v>
      </c>
      <c r="O229">
        <v>14.76758535582065</v>
      </c>
      <c r="P229">
        <v>0.39971962269756384</v>
      </c>
      <c r="Q229">
        <v>17.391304347826086</v>
      </c>
      <c r="R229">
        <v>0.62388888888888905</v>
      </c>
      <c r="S229">
        <v>14.797507788161992</v>
      </c>
      <c r="T229">
        <v>0.7877777777777778</v>
      </c>
      <c r="U229">
        <v>17.633828160143949</v>
      </c>
      <c r="V229">
        <v>1.3826382751228923</v>
      </c>
      <c r="W229">
        <v>1.6211436365254539</v>
      </c>
      <c r="X229">
        <v>0.70444444444444443</v>
      </c>
      <c r="Y229">
        <v>203</v>
      </c>
      <c r="Z229">
        <v>0.39971962269756384</v>
      </c>
      <c r="AA229">
        <v>279</v>
      </c>
      <c r="AB229">
        <v>0.62388888888888905</v>
      </c>
      <c r="AC229">
        <v>272</v>
      </c>
      <c r="AD229">
        <v>0.7877777777777778</v>
      </c>
      <c r="AE229">
        <v>121</v>
      </c>
    </row>
    <row r="230" spans="1:31" x14ac:dyDescent="0.3">
      <c r="A230">
        <v>19</v>
      </c>
      <c r="B230" t="s">
        <v>158</v>
      </c>
      <c r="C230" t="s">
        <v>9</v>
      </c>
      <c r="D230">
        <v>1</v>
      </c>
      <c r="E230" t="s">
        <v>36</v>
      </c>
      <c r="F230">
        <v>10</v>
      </c>
      <c r="G230" t="s">
        <v>144</v>
      </c>
      <c r="H230" t="s">
        <v>72</v>
      </c>
      <c r="I230" t="s">
        <v>72</v>
      </c>
      <c r="J230">
        <v>1037</v>
      </c>
      <c r="K230">
        <v>0.19872316919191918</v>
      </c>
      <c r="L230">
        <v>20.717732207478889</v>
      </c>
      <c r="M230">
        <f>(shortUnitDetails[[#This Row],[Hour4-Spk/sec]]-shortUnitDetails[[#This Row],[Hour1-Spk/sec]])/shortUnitDetails[[#This Row],[Hour1-Spk/sec]]</f>
        <v>0.28059332509270662</v>
      </c>
      <c r="N230">
        <v>0.22472222222222227</v>
      </c>
      <c r="O230">
        <v>17.627118644067796</v>
      </c>
      <c r="P230">
        <v>9.1003787878787865E-2</v>
      </c>
      <c r="Q230">
        <v>18.585298196948681</v>
      </c>
      <c r="R230">
        <v>0.19138888888888886</v>
      </c>
      <c r="S230">
        <v>19.461697722567287</v>
      </c>
      <c r="T230">
        <v>0.28777777777777774</v>
      </c>
      <c r="U230">
        <v>23.076923076923077</v>
      </c>
      <c r="V230">
        <v>1.8324121857622491</v>
      </c>
      <c r="W230">
        <v>5.3018460264900664</v>
      </c>
      <c r="X230">
        <v>0.22472222222222227</v>
      </c>
      <c r="Y230">
        <v>203</v>
      </c>
      <c r="Z230">
        <v>9.1003787878787865E-2</v>
      </c>
      <c r="AA230">
        <v>279</v>
      </c>
      <c r="AB230">
        <v>0.19138888888888886</v>
      </c>
      <c r="AC230">
        <v>272</v>
      </c>
      <c r="AD230">
        <v>0.28777777777777774</v>
      </c>
      <c r="AE230">
        <v>121</v>
      </c>
    </row>
    <row r="231" spans="1:31" x14ac:dyDescent="0.3">
      <c r="A231">
        <v>19</v>
      </c>
      <c r="B231" t="s">
        <v>158</v>
      </c>
      <c r="C231" t="s">
        <v>9</v>
      </c>
      <c r="D231">
        <v>1</v>
      </c>
      <c r="E231" t="s">
        <v>36</v>
      </c>
      <c r="F231">
        <v>11</v>
      </c>
      <c r="G231" t="s">
        <v>96</v>
      </c>
      <c r="H231" t="s">
        <v>72</v>
      </c>
      <c r="I231" t="s">
        <v>72</v>
      </c>
      <c r="J231">
        <v>1037</v>
      </c>
      <c r="K231">
        <v>1.5008611711001414</v>
      </c>
      <c r="L231">
        <v>35.829191974967792</v>
      </c>
      <c r="M231">
        <f>(shortUnitDetails[[#This Row],[Hour4-Spk/sec]]-shortUnitDetails[[#This Row],[Hour1-Spk/sec]])/shortUnitDetails[[#This Row],[Hour1-Spk/sec]]</f>
        <v>3.947791124454765E-2</v>
      </c>
      <c r="N231">
        <v>1.6322296494355315</v>
      </c>
      <c r="O231">
        <v>34.032773780975219</v>
      </c>
      <c r="P231">
        <v>1.2059372571872571</v>
      </c>
      <c r="Q231">
        <v>34.391723153763827</v>
      </c>
      <c r="R231">
        <v>1.4686111111111109</v>
      </c>
      <c r="S231">
        <v>31.000613873542051</v>
      </c>
      <c r="T231">
        <v>1.6966666666666665</v>
      </c>
      <c r="U231">
        <v>36.354925258719817</v>
      </c>
      <c r="V231">
        <v>1.4817305536957632</v>
      </c>
      <c r="W231">
        <v>0.67227566783096371</v>
      </c>
      <c r="X231">
        <v>1.6322296494355315</v>
      </c>
      <c r="Y231">
        <v>203</v>
      </c>
      <c r="Z231">
        <v>1.2059372571872571</v>
      </c>
      <c r="AA231">
        <v>279</v>
      </c>
      <c r="AB231">
        <v>1.4686111111111109</v>
      </c>
      <c r="AC231">
        <v>272</v>
      </c>
      <c r="AD231">
        <v>1.6966666666666665</v>
      </c>
      <c r="AE231">
        <v>121</v>
      </c>
    </row>
    <row r="232" spans="1:31" x14ac:dyDescent="0.3">
      <c r="A232">
        <v>19</v>
      </c>
      <c r="B232" t="s">
        <v>158</v>
      </c>
      <c r="C232" t="s">
        <v>9</v>
      </c>
      <c r="D232">
        <v>1</v>
      </c>
      <c r="E232" t="s">
        <v>36</v>
      </c>
      <c r="F232">
        <v>12</v>
      </c>
      <c r="G232" t="s">
        <v>97</v>
      </c>
      <c r="H232" t="s">
        <v>72</v>
      </c>
      <c r="I232" t="s">
        <v>10</v>
      </c>
      <c r="J232">
        <v>1037</v>
      </c>
      <c r="K232">
        <v>1.622383261494253</v>
      </c>
      <c r="L232">
        <v>34.783465860550699</v>
      </c>
      <c r="M232">
        <f>(shortUnitDetails[[#This Row],[Hour4-Spk/sec]]-shortUnitDetails[[#This Row],[Hour1-Spk/sec]])/shortUnitDetails[[#This Row],[Hour1-Spk/sec]]</f>
        <v>0.31069783313427762</v>
      </c>
      <c r="N232">
        <v>1.6280555555555554</v>
      </c>
      <c r="O232">
        <v>30.724760293288213</v>
      </c>
      <c r="P232">
        <v>1.5559219348659006</v>
      </c>
      <c r="Q232">
        <v>31.732269810993586</v>
      </c>
      <c r="R232">
        <v>1.1716666666666666</v>
      </c>
      <c r="S232">
        <v>28.691620879120876</v>
      </c>
      <c r="T232">
        <v>2.1338888888888889</v>
      </c>
      <c r="U232">
        <v>34.024016953143395</v>
      </c>
      <c r="V232">
        <v>1.5431488343586972</v>
      </c>
      <c r="W232">
        <v>0.64994509325783889</v>
      </c>
      <c r="X232">
        <v>1.6280555555555554</v>
      </c>
      <c r="Y232">
        <v>203</v>
      </c>
      <c r="Z232">
        <v>1.5559219348659006</v>
      </c>
      <c r="AA232">
        <v>279</v>
      </c>
      <c r="AB232">
        <v>1.1716666666666666</v>
      </c>
      <c r="AC232">
        <v>272</v>
      </c>
      <c r="AD232">
        <v>2.1338888888888889</v>
      </c>
      <c r="AE232">
        <v>121</v>
      </c>
    </row>
    <row r="233" spans="1:31" x14ac:dyDescent="0.3">
      <c r="A233">
        <v>19</v>
      </c>
      <c r="B233" t="s">
        <v>158</v>
      </c>
      <c r="C233" t="s">
        <v>9</v>
      </c>
      <c r="D233">
        <v>1</v>
      </c>
      <c r="E233" t="s">
        <v>36</v>
      </c>
      <c r="F233">
        <v>13</v>
      </c>
      <c r="G233" t="s">
        <v>123</v>
      </c>
      <c r="H233" t="s">
        <v>72</v>
      </c>
      <c r="I233" t="s">
        <v>10</v>
      </c>
      <c r="J233">
        <v>1037</v>
      </c>
      <c r="K233">
        <v>0.76729166666666671</v>
      </c>
      <c r="L233">
        <v>19.036219013051202</v>
      </c>
      <c r="M233">
        <f>(shortUnitDetails[[#This Row],[Hour4-Spk/sec]]-shortUnitDetails[[#This Row],[Hour1-Spk/sec]])/shortUnitDetails[[#This Row],[Hour1-Spk/sec]]</f>
        <v>0.21848739495798319</v>
      </c>
      <c r="N233">
        <v>0.79333333333333333</v>
      </c>
      <c r="O233">
        <v>20.988654781199351</v>
      </c>
      <c r="P233">
        <v>0.54944444444444451</v>
      </c>
      <c r="Q233">
        <v>17.104731095835017</v>
      </c>
      <c r="R233">
        <v>0.75972222222222208</v>
      </c>
      <c r="S233">
        <v>16.732026143790847</v>
      </c>
      <c r="T233">
        <v>0.96666666666666667</v>
      </c>
      <c r="U233">
        <v>18.107908351810792</v>
      </c>
      <c r="V233">
        <v>1.5488828252391098</v>
      </c>
      <c r="W233">
        <v>1.3845265287496198</v>
      </c>
      <c r="X233">
        <v>0.79333333333333333</v>
      </c>
      <c r="Y233">
        <v>203</v>
      </c>
      <c r="Z233">
        <v>0.54944444444444451</v>
      </c>
      <c r="AA233">
        <v>279</v>
      </c>
      <c r="AB233">
        <v>0.75972222222222208</v>
      </c>
      <c r="AC233">
        <v>272</v>
      </c>
      <c r="AD233">
        <v>0.96666666666666667</v>
      </c>
      <c r="AE233">
        <v>121</v>
      </c>
    </row>
    <row r="234" spans="1:31" x14ac:dyDescent="0.3">
      <c r="A234" s="88">
        <v>19</v>
      </c>
      <c r="B234" t="s">
        <v>158</v>
      </c>
      <c r="C234" t="s">
        <v>9</v>
      </c>
      <c r="D234">
        <v>1</v>
      </c>
      <c r="E234" t="s">
        <v>36</v>
      </c>
      <c r="F234">
        <v>1</v>
      </c>
      <c r="G234" t="s">
        <v>84</v>
      </c>
      <c r="H234" t="s">
        <v>11</v>
      </c>
      <c r="I234" t="s">
        <v>72</v>
      </c>
      <c r="J234">
        <v>1037</v>
      </c>
      <c r="K234">
        <v>0.76479862462170334</v>
      </c>
      <c r="L234">
        <v>22.674220189748141</v>
      </c>
      <c r="M234">
        <f>(shortUnitDetails[[#This Row],[Hour4-Spk/sec]]-shortUnitDetails[[#This Row],[Hour1-Spk/sec]])/shortUnitDetails[[#This Row],[Hour1-Spk/sec]]</f>
        <v>-0.41640647175702528</v>
      </c>
      <c r="N234">
        <v>0.97861111111111099</v>
      </c>
      <c r="O234">
        <v>23.953423897976158</v>
      </c>
      <c r="P234">
        <v>0.74336116515348027</v>
      </c>
      <c r="Q234">
        <v>22.914252607184242</v>
      </c>
      <c r="R234">
        <v>0.76611111111111108</v>
      </c>
      <c r="S234">
        <v>22.659932659932661</v>
      </c>
      <c r="T234">
        <v>0.57111111111111101</v>
      </c>
      <c r="U234">
        <v>21.815465072842734</v>
      </c>
      <c r="V234">
        <v>1.4134638117611056</v>
      </c>
      <c r="W234">
        <v>1.2250936838802222</v>
      </c>
      <c r="X234">
        <v>0.97861111111111099</v>
      </c>
      <c r="Y234">
        <v>203</v>
      </c>
      <c r="Z234">
        <v>0.74336116515348027</v>
      </c>
      <c r="AA234">
        <v>279</v>
      </c>
      <c r="AB234">
        <v>0.76611111111111108</v>
      </c>
      <c r="AC234">
        <v>272</v>
      </c>
      <c r="AD234">
        <v>0.57111111111111101</v>
      </c>
      <c r="AE234">
        <v>121</v>
      </c>
    </row>
    <row r="235" spans="1:31" x14ac:dyDescent="0.3">
      <c r="A235" s="178">
        <v>20</v>
      </c>
      <c r="B235" s="178" t="s">
        <v>160</v>
      </c>
      <c r="C235" s="178" t="s">
        <v>9</v>
      </c>
      <c r="D235" s="178">
        <v>22</v>
      </c>
      <c r="E235" s="178" t="s">
        <v>37</v>
      </c>
      <c r="F235" s="178">
        <v>2</v>
      </c>
      <c r="G235" s="178" t="s">
        <v>134</v>
      </c>
      <c r="H235" s="178" t="s">
        <v>72</v>
      </c>
      <c r="I235" s="178" t="s">
        <v>72</v>
      </c>
      <c r="J235" s="178">
        <v>889</v>
      </c>
      <c r="K235" s="178">
        <v>1.9937764964458133</v>
      </c>
      <c r="L235" s="178">
        <v>69.617431524979807</v>
      </c>
      <c r="M235" s="178">
        <f>(shortUnitDetails[[#This Row],[Hour4-Spk/sec]]-shortUnitDetails[[#This Row],[Hour1-Spk/sec]])/shortUnitDetails[[#This Row],[Hour1-Spk/sec]]</f>
        <v>-0.37844838756309207</v>
      </c>
      <c r="N235" s="178">
        <v>2.0312132352941177</v>
      </c>
      <c r="O235" s="178">
        <v>69.689484827099506</v>
      </c>
      <c r="P235" s="178">
        <v>2.4802777777777778</v>
      </c>
      <c r="Q235" s="178">
        <v>71.310240963855421</v>
      </c>
      <c r="R235" s="178">
        <v>2.201111111111111</v>
      </c>
      <c r="S235" s="178">
        <v>69.382486575795127</v>
      </c>
      <c r="T235" s="178">
        <v>1.2625038616002473</v>
      </c>
      <c r="U235" s="178">
        <v>70.469565217391306</v>
      </c>
      <c r="V235" s="178">
        <v>2.9829247747573486</v>
      </c>
      <c r="W235" s="178">
        <v>0.47470235027282887</v>
      </c>
      <c r="X235" s="178">
        <v>2.0312132352941177</v>
      </c>
      <c r="Y235" s="178">
        <v>314</v>
      </c>
      <c r="Z235" s="178">
        <v>2.4802777777777778</v>
      </c>
      <c r="AA235" s="178">
        <v>163</v>
      </c>
      <c r="AB235" s="178">
        <v>2.201111111111111</v>
      </c>
      <c r="AC235" s="178">
        <v>263</v>
      </c>
      <c r="AD235" s="178">
        <v>1.2625038616002473</v>
      </c>
      <c r="AE235" s="178">
        <v>69</v>
      </c>
    </row>
    <row r="236" spans="1:31" x14ac:dyDescent="0.3">
      <c r="A236" s="178">
        <v>20</v>
      </c>
      <c r="B236" s="178" t="s">
        <v>160</v>
      </c>
      <c r="C236" s="178" t="s">
        <v>9</v>
      </c>
      <c r="D236" s="178">
        <v>22</v>
      </c>
      <c r="E236" s="178" t="s">
        <v>37</v>
      </c>
      <c r="F236" s="178">
        <v>6</v>
      </c>
      <c r="G236" s="178" t="s">
        <v>132</v>
      </c>
      <c r="H236" s="178" t="s">
        <v>10</v>
      </c>
      <c r="I236" s="178" t="s">
        <v>72</v>
      </c>
      <c r="J236" s="178">
        <v>889</v>
      </c>
      <c r="K236" s="178">
        <v>23.425734776527726</v>
      </c>
      <c r="L236" s="178">
        <v>93.936564632312624</v>
      </c>
      <c r="M236" s="178">
        <f>(shortUnitDetails[[#This Row],[Hour4-Spk/sec]]-shortUnitDetails[[#This Row],[Hour1-Spk/sec]])/shortUnitDetails[[#This Row],[Hour1-Spk/sec]]</f>
        <v>-0.52203835469102189</v>
      </c>
      <c r="N236" s="178">
        <v>31.730277777777776</v>
      </c>
      <c r="O236" s="178">
        <v>94.018631082976654</v>
      </c>
      <c r="P236" s="178">
        <v>28.677916666666665</v>
      </c>
      <c r="Q236" s="178">
        <v>98.037194633119256</v>
      </c>
      <c r="R236" s="178">
        <v>18.128888888888888</v>
      </c>
      <c r="S236" s="178">
        <v>95.231575744810314</v>
      </c>
      <c r="T236" s="178">
        <v>15.16585577277757</v>
      </c>
      <c r="U236" s="178">
        <v>88.246171522952906</v>
      </c>
      <c r="V236" s="178">
        <v>1.547752098966227</v>
      </c>
      <c r="W236" s="178">
        <v>4.3129842521918822E-2</v>
      </c>
      <c r="X236" s="178">
        <v>31.730277777777776</v>
      </c>
      <c r="Y236" s="178">
        <v>314</v>
      </c>
      <c r="Z236" s="178">
        <v>28.677916666666665</v>
      </c>
      <c r="AA236" s="178">
        <v>163</v>
      </c>
      <c r="AB236" s="178">
        <v>18.128888888888888</v>
      </c>
      <c r="AC236" s="178">
        <v>263</v>
      </c>
      <c r="AD236" s="178">
        <v>15.16585577277757</v>
      </c>
      <c r="AE236" s="178">
        <v>69</v>
      </c>
    </row>
    <row r="237" spans="1:31" x14ac:dyDescent="0.3">
      <c r="A237" s="178">
        <v>20</v>
      </c>
      <c r="B237" s="178" t="s">
        <v>160</v>
      </c>
      <c r="C237" s="178" t="s">
        <v>9</v>
      </c>
      <c r="D237" s="178">
        <v>22</v>
      </c>
      <c r="E237" s="178" t="s">
        <v>37</v>
      </c>
      <c r="F237" s="178">
        <v>7</v>
      </c>
      <c r="G237" s="178" t="s">
        <v>141</v>
      </c>
      <c r="H237" s="178" t="s">
        <v>10</v>
      </c>
      <c r="I237" s="178" t="s">
        <v>72</v>
      </c>
      <c r="J237" s="178">
        <v>889</v>
      </c>
      <c r="K237" s="178">
        <v>6.4881818181818183</v>
      </c>
      <c r="L237" s="178">
        <v>68.501200033104354</v>
      </c>
      <c r="M237" s="178">
        <f>(shortUnitDetails[[#This Row],[Hour4-Spk/sec]]-shortUnitDetails[[#This Row],[Hour1-Spk/sec]])/shortUnitDetails[[#This Row],[Hour1-Spk/sec]]</f>
        <v>-0.32118270368901702</v>
      </c>
      <c r="N237" s="178">
        <v>8.4697222222222219</v>
      </c>
      <c r="O237" s="178">
        <v>74.677067871016646</v>
      </c>
      <c r="P237" s="178">
        <v>6.0205555555555561</v>
      </c>
      <c r="Q237" s="178">
        <v>67.180873180873178</v>
      </c>
      <c r="R237" s="178">
        <v>5.7130555555555551</v>
      </c>
      <c r="S237" s="178">
        <v>65.173126106629937</v>
      </c>
      <c r="T237" s="178">
        <v>5.7493939393939391</v>
      </c>
      <c r="U237" s="178">
        <v>65.570218633051013</v>
      </c>
      <c r="V237" s="178">
        <v>1.7257006583431114</v>
      </c>
      <c r="W237" s="178">
        <v>0.15192282880826399</v>
      </c>
      <c r="X237" s="178">
        <v>8.4697222222222219</v>
      </c>
      <c r="Y237" s="178">
        <v>314</v>
      </c>
      <c r="Z237" s="178">
        <v>6.0205555555555561</v>
      </c>
      <c r="AA237" s="178">
        <v>163</v>
      </c>
      <c r="AB237" s="178">
        <v>5.7130555555555551</v>
      </c>
      <c r="AC237" s="178">
        <v>263</v>
      </c>
      <c r="AD237" s="178">
        <v>5.7493939393939391</v>
      </c>
      <c r="AE237" s="178">
        <v>69</v>
      </c>
    </row>
    <row r="238" spans="1:31" x14ac:dyDescent="0.3">
      <c r="A238" s="179">
        <v>20</v>
      </c>
      <c r="B238" s="178" t="s">
        <v>160</v>
      </c>
      <c r="C238" s="178" t="s">
        <v>9</v>
      </c>
      <c r="D238" s="178">
        <v>22</v>
      </c>
      <c r="E238" s="178" t="s">
        <v>37</v>
      </c>
      <c r="F238" s="178">
        <v>1</v>
      </c>
      <c r="G238" s="178" t="s">
        <v>84</v>
      </c>
      <c r="H238" s="178" t="s">
        <v>11</v>
      </c>
      <c r="I238" s="178" t="s">
        <v>10</v>
      </c>
      <c r="J238" s="178">
        <v>889</v>
      </c>
      <c r="K238" s="178">
        <v>10.097263257575758</v>
      </c>
      <c r="L238" s="178">
        <v>76.667785360032809</v>
      </c>
      <c r="M238" s="178">
        <f>(shortUnitDetails[[#This Row],[Hour4-Spk/sec]]-shortUnitDetails[[#This Row],[Hour1-Spk/sec]])/shortUnitDetails[[#This Row],[Hour1-Spk/sec]]</f>
        <v>1.5354051343017421</v>
      </c>
      <c r="N238" s="178">
        <v>5.4377777777777787</v>
      </c>
      <c r="O238" s="178">
        <v>58.177766773953955</v>
      </c>
      <c r="P238" s="178">
        <v>8.6680555555555561</v>
      </c>
      <c r="Q238" s="178">
        <v>56.755657259089752</v>
      </c>
      <c r="R238" s="178">
        <v>12.496250000000002</v>
      </c>
      <c r="S238" s="178">
        <v>82.915162654737912</v>
      </c>
      <c r="T238" s="178">
        <v>13.786969696969697</v>
      </c>
      <c r="U238" s="178">
        <v>82.065872272057845</v>
      </c>
      <c r="V238" s="178">
        <v>1.4694009866978601</v>
      </c>
      <c r="W238" s="178">
        <v>0.1008050322805793</v>
      </c>
      <c r="X238" s="178">
        <v>5.4377777777777787</v>
      </c>
      <c r="Y238" s="178">
        <v>314</v>
      </c>
      <c r="Z238" s="178">
        <v>8.6680555555555561</v>
      </c>
      <c r="AA238" s="178">
        <v>163</v>
      </c>
      <c r="AB238" s="178">
        <v>12.496250000000002</v>
      </c>
      <c r="AC238" s="178">
        <v>263</v>
      </c>
      <c r="AD238" s="178">
        <v>13.786969696969697</v>
      </c>
      <c r="AE238" s="178">
        <v>69</v>
      </c>
    </row>
    <row r="239" spans="1:31" x14ac:dyDescent="0.3">
      <c r="A239" s="178">
        <v>20</v>
      </c>
      <c r="B239" s="178" t="s">
        <v>160</v>
      </c>
      <c r="C239" s="178" t="s">
        <v>9</v>
      </c>
      <c r="D239" s="178">
        <v>22</v>
      </c>
      <c r="E239" s="178" t="s">
        <v>37</v>
      </c>
      <c r="F239" s="178">
        <v>11</v>
      </c>
      <c r="G239" s="178" t="s">
        <v>114</v>
      </c>
      <c r="H239" s="178" t="s">
        <v>72</v>
      </c>
      <c r="I239" s="178" t="s">
        <v>10</v>
      </c>
      <c r="J239" s="178">
        <v>889</v>
      </c>
      <c r="K239" s="178">
        <v>6.4423636119056393</v>
      </c>
      <c r="L239" s="178">
        <v>63.563046403734134</v>
      </c>
      <c r="M239" s="178">
        <f>(shortUnitDetails[[#This Row],[Hour4-Spk/sec]]-shortUnitDetails[[#This Row],[Hour1-Spk/sec]])/shortUnitDetails[[#This Row],[Hour1-Spk/sec]]</f>
        <v>2.811587134035237</v>
      </c>
      <c r="N239" s="178">
        <v>3.0872222222222221</v>
      </c>
      <c r="O239" s="178">
        <v>36.382914268403518</v>
      </c>
      <c r="P239" s="178">
        <v>2.9080712788259953</v>
      </c>
      <c r="Q239" s="178">
        <v>29.360701690930462</v>
      </c>
      <c r="R239" s="178">
        <v>8.0069444444444446</v>
      </c>
      <c r="S239" s="178">
        <v>31.560183882165305</v>
      </c>
      <c r="T239" s="178">
        <v>11.767216502129894</v>
      </c>
      <c r="U239" s="178">
        <v>80.446679812997147</v>
      </c>
      <c r="V239" s="178">
        <v>1.5110642311047531</v>
      </c>
      <c r="W239" s="178">
        <v>0.15792212840054234</v>
      </c>
      <c r="X239" s="178">
        <v>3.0872222222222221</v>
      </c>
      <c r="Y239" s="178">
        <v>314</v>
      </c>
      <c r="Z239" s="178">
        <v>2.9080712788259953</v>
      </c>
      <c r="AA239" s="178">
        <v>163</v>
      </c>
      <c r="AB239" s="178">
        <v>8.0069444444444446</v>
      </c>
      <c r="AC239" s="178">
        <v>263</v>
      </c>
      <c r="AD239" s="178">
        <v>11.767216502129894</v>
      </c>
      <c r="AE239" s="178">
        <v>69</v>
      </c>
    </row>
    <row r="240" spans="1:31" x14ac:dyDescent="0.3">
      <c r="A240" s="178">
        <v>20</v>
      </c>
      <c r="B240" s="178" t="s">
        <v>160</v>
      </c>
      <c r="C240" s="178" t="s">
        <v>9</v>
      </c>
      <c r="D240" s="178">
        <v>22</v>
      </c>
      <c r="E240" s="178" t="s">
        <v>37</v>
      </c>
      <c r="F240" s="178">
        <v>12</v>
      </c>
      <c r="G240" s="178" t="s">
        <v>135</v>
      </c>
      <c r="H240" s="178" t="s">
        <v>10</v>
      </c>
      <c r="I240" s="178" t="s">
        <v>72</v>
      </c>
      <c r="J240" s="178">
        <v>889</v>
      </c>
      <c r="K240" s="178">
        <v>0.69159177473650213</v>
      </c>
      <c r="L240" s="178">
        <v>29.145907473309606</v>
      </c>
      <c r="M240" s="178">
        <f>(shortUnitDetails[[#This Row],[Hour4-Spk/sec]]-shortUnitDetails[[#This Row],[Hour1-Spk/sec]])/shortUnitDetails[[#This Row],[Hour1-Spk/sec]]</f>
        <v>2.8155477701610634</v>
      </c>
      <c r="N240" s="178">
        <v>0.31625631313131314</v>
      </c>
      <c r="O240" s="178">
        <v>28.95132965378826</v>
      </c>
      <c r="P240" s="178">
        <v>0.65611111111111109</v>
      </c>
      <c r="Q240" s="178">
        <v>27.268581851345193</v>
      </c>
      <c r="R240" s="178">
        <v>0.58730860433604326</v>
      </c>
      <c r="S240" s="178">
        <v>21.895074946466806</v>
      </c>
      <c r="T240" s="178">
        <v>1.2066910703675409</v>
      </c>
      <c r="U240" s="178">
        <v>25.877192982456144</v>
      </c>
      <c r="V240" s="178">
        <v>1.6605026564625074</v>
      </c>
      <c r="W240" s="178">
        <v>1.4465021060803367</v>
      </c>
      <c r="X240" s="178">
        <v>0.31625631313131314</v>
      </c>
      <c r="Y240" s="178">
        <v>314</v>
      </c>
      <c r="Z240" s="178">
        <v>0.65611111111111109</v>
      </c>
      <c r="AA240" s="178">
        <v>163</v>
      </c>
      <c r="AB240" s="178">
        <v>0.58730860433604326</v>
      </c>
      <c r="AC240" s="178">
        <v>263</v>
      </c>
      <c r="AD240" s="178">
        <v>1.2066910703675409</v>
      </c>
      <c r="AE240" s="178">
        <v>69</v>
      </c>
    </row>
    <row r="241" spans="1:31" x14ac:dyDescent="0.3">
      <c r="A241" s="179">
        <v>20</v>
      </c>
      <c r="B241" s="178" t="s">
        <v>160</v>
      </c>
      <c r="C241" s="178" t="s">
        <v>9</v>
      </c>
      <c r="D241" s="178">
        <v>22</v>
      </c>
      <c r="E241" s="178" t="s">
        <v>37</v>
      </c>
      <c r="F241" s="178">
        <v>3</v>
      </c>
      <c r="G241" s="178" t="s">
        <v>112</v>
      </c>
      <c r="H241" s="178" t="s">
        <v>11</v>
      </c>
      <c r="I241" s="178" t="s">
        <v>72</v>
      </c>
      <c r="J241" s="178">
        <v>889</v>
      </c>
      <c r="K241" s="178">
        <v>2.3291619966791197</v>
      </c>
      <c r="L241" s="178">
        <v>25.281618706956383</v>
      </c>
      <c r="M241" s="178">
        <f>(shortUnitDetails[[#This Row],[Hour4-Spk/sec]]-shortUnitDetails[[#This Row],[Hour1-Spk/sec]])/shortUnitDetails[[#This Row],[Hour1-Spk/sec]]</f>
        <v>-0.36771290536486784</v>
      </c>
      <c r="N241" s="178">
        <v>2.6292237442922377</v>
      </c>
      <c r="O241" s="178">
        <v>21.076104157675154</v>
      </c>
      <c r="P241" s="178">
        <v>2.9902777777777771</v>
      </c>
      <c r="Q241" s="178">
        <v>34.18496806369761</v>
      </c>
      <c r="R241" s="178">
        <v>2.0347222222222219</v>
      </c>
      <c r="S241" s="178">
        <v>26.912410446036517</v>
      </c>
      <c r="T241" s="178">
        <v>1.6624242424242426</v>
      </c>
      <c r="U241" s="178">
        <v>17.53094156352812</v>
      </c>
      <c r="V241" s="178">
        <v>1.1648595713100924</v>
      </c>
      <c r="W241" s="178">
        <v>0.43022839693746839</v>
      </c>
      <c r="X241" s="178">
        <v>2.6292237442922377</v>
      </c>
      <c r="Y241" s="178">
        <v>314</v>
      </c>
      <c r="Z241" s="178">
        <v>2.9902777777777771</v>
      </c>
      <c r="AA241" s="178">
        <v>163</v>
      </c>
      <c r="AB241" s="178">
        <v>2.0347222222222219</v>
      </c>
      <c r="AC241" s="178">
        <v>263</v>
      </c>
      <c r="AD241" s="178">
        <v>1.6624242424242426</v>
      </c>
      <c r="AE241" s="178">
        <v>69</v>
      </c>
    </row>
    <row r="242" spans="1:31" x14ac:dyDescent="0.3">
      <c r="A242" s="179">
        <v>20</v>
      </c>
      <c r="B242" s="178" t="s">
        <v>160</v>
      </c>
      <c r="C242" s="178" t="s">
        <v>9</v>
      </c>
      <c r="D242" s="178">
        <v>22</v>
      </c>
      <c r="E242" s="178" t="s">
        <v>37</v>
      </c>
      <c r="F242" s="178">
        <v>4</v>
      </c>
      <c r="G242" s="178" t="s">
        <v>143</v>
      </c>
      <c r="H242" s="178" t="s">
        <v>11</v>
      </c>
      <c r="I242" s="178" t="s">
        <v>72</v>
      </c>
      <c r="J242" s="178">
        <v>889</v>
      </c>
      <c r="K242" s="178">
        <v>2.5016035353535355</v>
      </c>
      <c r="L242" s="178">
        <v>66.775947326721848</v>
      </c>
      <c r="M242" s="178">
        <f>(shortUnitDetails[[#This Row],[Hour4-Spk/sec]]-shortUnitDetails[[#This Row],[Hour1-Spk/sec]])/shortUnitDetails[[#This Row],[Hour1-Spk/sec]]</f>
        <v>-0.65081822079433405</v>
      </c>
      <c r="N242" s="178">
        <v>4.535277777777778</v>
      </c>
      <c r="O242" s="178">
        <v>83.918319889542914</v>
      </c>
      <c r="P242" s="178">
        <v>2.5077777777777781</v>
      </c>
      <c r="Q242" s="178">
        <v>49.435362868198688</v>
      </c>
      <c r="R242" s="178">
        <v>1.3797222222222221</v>
      </c>
      <c r="S242" s="178">
        <v>39.699205448354142</v>
      </c>
      <c r="T242" s="178">
        <v>1.5836363636363635</v>
      </c>
      <c r="U242" s="178">
        <v>23.777980813156692</v>
      </c>
      <c r="V242" s="178">
        <v>1.8408318459215183</v>
      </c>
      <c r="W242" s="178">
        <v>0.35746771712496594</v>
      </c>
      <c r="X242" s="178">
        <v>4.535277777777778</v>
      </c>
      <c r="Y242" s="178">
        <v>314</v>
      </c>
      <c r="Z242" s="178">
        <v>2.5077777777777781</v>
      </c>
      <c r="AA242" s="178">
        <v>163</v>
      </c>
      <c r="AB242" s="178">
        <v>1.3797222222222221</v>
      </c>
      <c r="AC242" s="178">
        <v>263</v>
      </c>
      <c r="AD242" s="178">
        <v>1.5836363636363635</v>
      </c>
      <c r="AE242" s="178">
        <v>69</v>
      </c>
    </row>
    <row r="243" spans="1:31" x14ac:dyDescent="0.3">
      <c r="A243" s="179">
        <v>20</v>
      </c>
      <c r="B243" s="178" t="s">
        <v>160</v>
      </c>
      <c r="C243" s="178" t="s">
        <v>9</v>
      </c>
      <c r="D243" s="178">
        <v>22</v>
      </c>
      <c r="E243" s="178" t="s">
        <v>37</v>
      </c>
      <c r="F243" s="178">
        <v>5</v>
      </c>
      <c r="G243" s="178" t="s">
        <v>157</v>
      </c>
      <c r="H243" s="178" t="s">
        <v>11</v>
      </c>
      <c r="I243" s="178" t="s">
        <v>10</v>
      </c>
      <c r="J243" s="178">
        <v>889</v>
      </c>
      <c r="K243" s="178">
        <v>11.116471070147274</v>
      </c>
      <c r="L243" s="178">
        <v>78.698736805675722</v>
      </c>
      <c r="M243" s="178">
        <f>(shortUnitDetails[[#This Row],[Hour4-Spk/sec]]-shortUnitDetails[[#This Row],[Hour1-Spk/sec]])/shortUnitDetails[[#This Row],[Hour1-Spk/sec]]</f>
        <v>0.45651408636779645</v>
      </c>
      <c r="N243" s="178">
        <v>9.384818904186389</v>
      </c>
      <c r="O243" s="178">
        <v>73.194448718343224</v>
      </c>
      <c r="P243" s="178">
        <v>7.0069444444444438</v>
      </c>
      <c r="Q243" s="178">
        <v>67.070526279558052</v>
      </c>
      <c r="R243" s="178">
        <v>14.405000000000001</v>
      </c>
      <c r="S243" s="178">
        <v>79.922227797290518</v>
      </c>
      <c r="T243" s="178">
        <v>13.669120931958263</v>
      </c>
      <c r="U243" s="178">
        <v>83.04541222716459</v>
      </c>
      <c r="V243" s="178">
        <v>1.3352275558591298</v>
      </c>
      <c r="W243" s="178">
        <v>9.0664603957288412E-2</v>
      </c>
      <c r="X243" s="178">
        <v>9.384818904186389</v>
      </c>
      <c r="Y243" s="178">
        <v>314</v>
      </c>
      <c r="Z243" s="178">
        <v>7.0069444444444438</v>
      </c>
      <c r="AA243" s="178">
        <v>163</v>
      </c>
      <c r="AB243" s="178">
        <v>14.405000000000001</v>
      </c>
      <c r="AC243" s="178">
        <v>263</v>
      </c>
      <c r="AD243" s="178">
        <v>13.669120931958263</v>
      </c>
      <c r="AE243" s="178">
        <v>69</v>
      </c>
    </row>
    <row r="244" spans="1:31" x14ac:dyDescent="0.3">
      <c r="A244" s="179">
        <v>20</v>
      </c>
      <c r="B244" s="178" t="s">
        <v>160</v>
      </c>
      <c r="C244" s="178" t="s">
        <v>9</v>
      </c>
      <c r="D244" s="178">
        <v>22</v>
      </c>
      <c r="E244" s="178" t="s">
        <v>37</v>
      </c>
      <c r="F244" s="178">
        <v>8</v>
      </c>
      <c r="G244" s="178" t="s">
        <v>137</v>
      </c>
      <c r="H244" s="178" t="s">
        <v>11</v>
      </c>
      <c r="I244" s="178" t="s">
        <v>10</v>
      </c>
      <c r="J244" s="178">
        <v>889</v>
      </c>
      <c r="K244" s="178">
        <v>0.71211894433971046</v>
      </c>
      <c r="L244" s="178">
        <v>11.595163160510188</v>
      </c>
      <c r="M244" s="178">
        <f>(shortUnitDetails[[#This Row],[Hour4-Spk/sec]]-shortUnitDetails[[#This Row],[Hour1-Spk/sec]])/shortUnitDetails[[#This Row],[Hour1-Spk/sec]]</f>
        <v>-0.29183359013867477</v>
      </c>
      <c r="N244" s="178">
        <v>0.81944444444444431</v>
      </c>
      <c r="O244" s="178">
        <v>12.238111074160294</v>
      </c>
      <c r="P244" s="178">
        <v>0.81770833333333337</v>
      </c>
      <c r="Q244" s="178">
        <v>11.692307692307692</v>
      </c>
      <c r="R244" s="178">
        <v>0.63101996927803372</v>
      </c>
      <c r="S244" s="178">
        <v>13.626609442060087</v>
      </c>
      <c r="T244" s="178">
        <v>0.58030303030303032</v>
      </c>
      <c r="U244" s="178">
        <v>8.2158483228001948</v>
      </c>
      <c r="V244" s="178">
        <v>1.1695853683384911</v>
      </c>
      <c r="W244" s="178">
        <v>1.3790915425023877</v>
      </c>
      <c r="X244" s="178">
        <v>0.81944444444444431</v>
      </c>
      <c r="Y244" s="178">
        <v>314</v>
      </c>
      <c r="Z244" s="178">
        <v>0.81770833333333337</v>
      </c>
      <c r="AA244" s="178">
        <v>163</v>
      </c>
      <c r="AB244" s="178">
        <v>0.63101996927803372</v>
      </c>
      <c r="AC244" s="178">
        <v>263</v>
      </c>
      <c r="AD244" s="178">
        <v>0.58030303030303032</v>
      </c>
      <c r="AE244" s="178">
        <v>69</v>
      </c>
    </row>
    <row r="245" spans="1:31" x14ac:dyDescent="0.3">
      <c r="A245" s="179">
        <v>20</v>
      </c>
      <c r="B245" s="178" t="s">
        <v>160</v>
      </c>
      <c r="C245" s="178" t="s">
        <v>9</v>
      </c>
      <c r="D245" s="178">
        <v>22</v>
      </c>
      <c r="E245" s="178" t="s">
        <v>37</v>
      </c>
      <c r="F245" s="178">
        <v>9</v>
      </c>
      <c r="G245" s="178" t="s">
        <v>88</v>
      </c>
      <c r="H245" s="178" t="s">
        <v>11</v>
      </c>
      <c r="I245" s="178" t="s">
        <v>72</v>
      </c>
      <c r="J245" s="178">
        <v>889</v>
      </c>
      <c r="K245" s="178">
        <v>0.84628156565656565</v>
      </c>
      <c r="L245" s="178">
        <v>9.480643402399128</v>
      </c>
      <c r="M245" s="178">
        <f>(shortUnitDetails[[#This Row],[Hour4-Spk/sec]]-shortUnitDetails[[#This Row],[Hour1-Spk/sec]])/shortUnitDetails[[#This Row],[Hour1-Spk/sec]]</f>
        <v>-0.17107342252185795</v>
      </c>
      <c r="N245" s="178">
        <v>0.95888888888888868</v>
      </c>
      <c r="O245" s="178">
        <v>11.320216709438267</v>
      </c>
      <c r="P245" s="178">
        <v>0.81194444444444436</v>
      </c>
      <c r="Q245" s="178">
        <v>9.4581897901659886</v>
      </c>
      <c r="R245" s="178">
        <v>0.81944444444444453</v>
      </c>
      <c r="S245" s="178">
        <v>8.3758937691521957</v>
      </c>
      <c r="T245" s="178">
        <v>0.79484848484848492</v>
      </c>
      <c r="U245" s="178">
        <v>7.8075984663645874</v>
      </c>
      <c r="V245" s="178">
        <v>1.0340507471271001</v>
      </c>
      <c r="W245" s="178">
        <v>1.1636695068890499</v>
      </c>
      <c r="X245" s="178">
        <v>0.95888888888888868</v>
      </c>
      <c r="Y245" s="178">
        <v>314</v>
      </c>
      <c r="Z245" s="178">
        <v>0.81194444444444436</v>
      </c>
      <c r="AA245" s="178">
        <v>163</v>
      </c>
      <c r="AB245" s="178">
        <v>0.81944444444444453</v>
      </c>
      <c r="AC245" s="178">
        <v>263</v>
      </c>
      <c r="AD245" s="178">
        <v>0.79484848484848492</v>
      </c>
      <c r="AE245" s="178">
        <v>69</v>
      </c>
    </row>
    <row r="246" spans="1:31" x14ac:dyDescent="0.3">
      <c r="A246" s="179">
        <v>20</v>
      </c>
      <c r="B246" s="178" t="s">
        <v>160</v>
      </c>
      <c r="C246" s="178" t="s">
        <v>9</v>
      </c>
      <c r="D246" s="178">
        <v>22</v>
      </c>
      <c r="E246" s="178" t="s">
        <v>37</v>
      </c>
      <c r="F246" s="178">
        <v>10</v>
      </c>
      <c r="G246" s="178" t="s">
        <v>113</v>
      </c>
      <c r="H246" s="178" t="s">
        <v>11</v>
      </c>
      <c r="I246" s="178" t="s">
        <v>10</v>
      </c>
      <c r="J246" s="178">
        <v>889</v>
      </c>
      <c r="K246" s="178">
        <v>5.50617593425783</v>
      </c>
      <c r="L246" s="178">
        <v>51.384388334563191</v>
      </c>
      <c r="M246" s="178">
        <f>(shortUnitDetails[[#This Row],[Hour4-Spk/sec]]-shortUnitDetails[[#This Row],[Hour1-Spk/sec]])/shortUnitDetails[[#This Row],[Hour1-Spk/sec]]</f>
        <v>0.49835877379895366</v>
      </c>
      <c r="N246" s="178">
        <v>4.5785539385539389</v>
      </c>
      <c r="O246" s="178">
        <v>47.231757280478355</v>
      </c>
      <c r="P246" s="178">
        <v>5.0225</v>
      </c>
      <c r="Q246" s="178">
        <v>45.976095617529886</v>
      </c>
      <c r="R246" s="178">
        <v>5.5633333333333326</v>
      </c>
      <c r="S246" s="178">
        <v>45.743664662583583</v>
      </c>
      <c r="T246" s="178">
        <v>6.8603164651440496</v>
      </c>
      <c r="U246" s="178">
        <v>55.638477893001259</v>
      </c>
      <c r="V246" s="178">
        <v>1.1108164820933608</v>
      </c>
      <c r="W246" s="178">
        <v>0.18183277944953666</v>
      </c>
      <c r="X246" s="178">
        <v>4.5785539385539389</v>
      </c>
      <c r="Y246" s="178">
        <v>314</v>
      </c>
      <c r="Z246" s="178">
        <v>5.0225</v>
      </c>
      <c r="AA246" s="178">
        <v>163</v>
      </c>
      <c r="AB246" s="178">
        <v>5.5633333333333326</v>
      </c>
      <c r="AC246" s="178">
        <v>263</v>
      </c>
      <c r="AD246" s="178">
        <v>6.8603164651440496</v>
      </c>
      <c r="AE246" s="178">
        <v>69</v>
      </c>
    </row>
    <row r="247" spans="1:31" x14ac:dyDescent="0.3">
      <c r="A247" s="179">
        <v>20</v>
      </c>
      <c r="B247" s="178" t="s">
        <v>160</v>
      </c>
      <c r="C247" s="178" t="s">
        <v>9</v>
      </c>
      <c r="D247" s="178">
        <v>22</v>
      </c>
      <c r="E247" s="178" t="s">
        <v>37</v>
      </c>
      <c r="F247" s="178">
        <v>13</v>
      </c>
      <c r="G247" s="178" t="s">
        <v>95</v>
      </c>
      <c r="H247" s="178" t="s">
        <v>11</v>
      </c>
      <c r="I247" s="178" t="s">
        <v>10</v>
      </c>
      <c r="J247" s="178">
        <v>889</v>
      </c>
      <c r="K247" s="178">
        <v>1.3650973679098681</v>
      </c>
      <c r="L247" s="178">
        <v>28.326686004350982</v>
      </c>
      <c r="M247" s="178">
        <f>(shortUnitDetails[[#This Row],[Hour4-Spk/sec]]-shortUnitDetails[[#This Row],[Hour1-Spk/sec]])/shortUnitDetails[[#This Row],[Hour1-Spk/sec]]</f>
        <v>5.7626808626808632</v>
      </c>
      <c r="N247" s="178">
        <v>0.46250000000000008</v>
      </c>
      <c r="O247" s="178">
        <v>8.9795918367346932</v>
      </c>
      <c r="P247" s="178">
        <v>0.39264957264957268</v>
      </c>
      <c r="Q247" s="178">
        <v>7.2542372881355925</v>
      </c>
      <c r="R247" s="178">
        <v>1.4775</v>
      </c>
      <c r="S247" s="178">
        <v>8.3530338849487773</v>
      </c>
      <c r="T247" s="178">
        <v>3.1277398989898995</v>
      </c>
      <c r="U247" s="178">
        <v>33.785591438945154</v>
      </c>
      <c r="V247" s="178">
        <v>2.3259740766731229</v>
      </c>
      <c r="W247" s="178">
        <v>0.7552894771942672</v>
      </c>
      <c r="X247" s="178">
        <v>0.46250000000000008</v>
      </c>
      <c r="Y247" s="178">
        <v>314</v>
      </c>
      <c r="Z247" s="178">
        <v>0.39264957264957268</v>
      </c>
      <c r="AA247" s="178">
        <v>163</v>
      </c>
      <c r="AB247" s="178">
        <v>1.4775</v>
      </c>
      <c r="AC247" s="178">
        <v>263</v>
      </c>
      <c r="AD247" s="178">
        <v>3.1277398989898995</v>
      </c>
      <c r="AE247" s="178">
        <v>69</v>
      </c>
    </row>
    <row r="248" spans="1:31" x14ac:dyDescent="0.3">
      <c r="A248" s="179">
        <v>20</v>
      </c>
      <c r="B248" s="178" t="s">
        <v>160</v>
      </c>
      <c r="C248" s="178" t="s">
        <v>9</v>
      </c>
      <c r="D248" s="178">
        <v>22</v>
      </c>
      <c r="E248" s="178" t="s">
        <v>37</v>
      </c>
      <c r="F248" s="178">
        <v>14</v>
      </c>
      <c r="G248" s="178" t="s">
        <v>115</v>
      </c>
      <c r="H248" s="178" t="s">
        <v>11</v>
      </c>
      <c r="I248" s="178" t="s">
        <v>72</v>
      </c>
      <c r="J248" s="178">
        <v>889</v>
      </c>
      <c r="K248" s="178">
        <v>0.94601568351349163</v>
      </c>
      <c r="L248" s="178">
        <v>16.361903627375067</v>
      </c>
      <c r="M248" s="178">
        <f>(shortUnitDetails[[#This Row],[Hour4-Spk/sec]]-shortUnitDetails[[#This Row],[Hour1-Spk/sec]])/shortUnitDetails[[#This Row],[Hour1-Spk/sec]]</f>
        <v>-0.47806505421184309</v>
      </c>
      <c r="N248" s="178">
        <v>1.211111111111111</v>
      </c>
      <c r="O248" s="178">
        <v>16.035353535353536</v>
      </c>
      <c r="P248" s="178">
        <v>0.97638888888888886</v>
      </c>
      <c r="Q248" s="178">
        <v>16.3769211388259</v>
      </c>
      <c r="R248" s="178">
        <v>0.96444152193275434</v>
      </c>
      <c r="S248" s="178">
        <v>16.364177328176137</v>
      </c>
      <c r="T248" s="178">
        <v>0.63212121212121219</v>
      </c>
      <c r="U248" s="178">
        <v>14.845024469820556</v>
      </c>
      <c r="V248" s="178">
        <v>1.4202008524732259</v>
      </c>
      <c r="W248" s="178">
        <v>1.0281867604129582</v>
      </c>
      <c r="X248" s="178">
        <v>1.211111111111111</v>
      </c>
      <c r="Y248" s="178">
        <v>314</v>
      </c>
      <c r="Z248" s="178">
        <v>0.97638888888888886</v>
      </c>
      <c r="AA248" s="178">
        <v>163</v>
      </c>
      <c r="AB248" s="178">
        <v>0.96444152193275434</v>
      </c>
      <c r="AC248" s="178">
        <v>263</v>
      </c>
      <c r="AD248" s="178">
        <v>0.63212121212121219</v>
      </c>
      <c r="AE248" s="178">
        <v>69</v>
      </c>
    </row>
    <row r="249" spans="1:31" x14ac:dyDescent="0.3">
      <c r="A249" s="179">
        <v>20</v>
      </c>
      <c r="B249" s="178" t="s">
        <v>160</v>
      </c>
      <c r="C249" s="178" t="s">
        <v>9</v>
      </c>
      <c r="D249" s="178">
        <v>22</v>
      </c>
      <c r="E249" s="178" t="s">
        <v>37</v>
      </c>
      <c r="F249" s="178">
        <v>15</v>
      </c>
      <c r="G249" s="178" t="s">
        <v>123</v>
      </c>
      <c r="H249" s="178" t="s">
        <v>11</v>
      </c>
      <c r="I249" s="178" t="s">
        <v>72</v>
      </c>
      <c r="J249" s="178">
        <v>889</v>
      </c>
      <c r="K249" s="178">
        <v>0.7174524205469327</v>
      </c>
      <c r="L249" s="178">
        <v>19.39875977352386</v>
      </c>
      <c r="M249" s="178">
        <f>(shortUnitDetails[[#This Row],[Hour4-Spk/sec]]-shortUnitDetails[[#This Row],[Hour1-Spk/sec]])/shortUnitDetails[[#This Row],[Hour1-Spk/sec]]</f>
        <v>-0.45945193562418424</v>
      </c>
      <c r="N249" s="178">
        <v>1.4513888888888886</v>
      </c>
      <c r="O249" s="178">
        <v>28.145297089247052</v>
      </c>
      <c r="P249" s="178">
        <v>0.28777777777777774</v>
      </c>
      <c r="Q249" s="178">
        <v>4.7750865051903117</v>
      </c>
      <c r="R249" s="178">
        <v>0.34609756097560979</v>
      </c>
      <c r="S249" s="178">
        <v>2.1406727828746175</v>
      </c>
      <c r="T249" s="178">
        <v>0.78454545454545466</v>
      </c>
      <c r="U249" s="178">
        <v>11.082474226804123</v>
      </c>
      <c r="V249" s="178">
        <v>2.096928795032158</v>
      </c>
      <c r="W249" s="178">
        <v>1.3393303265003247</v>
      </c>
      <c r="X249" s="178">
        <v>1.4513888888888886</v>
      </c>
      <c r="Y249" s="178">
        <v>314</v>
      </c>
      <c r="Z249" s="178">
        <v>0.28777777777777774</v>
      </c>
      <c r="AA249" s="178">
        <v>163</v>
      </c>
      <c r="AB249" s="178">
        <v>0.34609756097560979</v>
      </c>
      <c r="AC249" s="178">
        <v>263</v>
      </c>
      <c r="AD249" s="178">
        <v>0.78454545454545466</v>
      </c>
      <c r="AE249" s="178">
        <v>69</v>
      </c>
    </row>
    <row r="250" spans="1:31" x14ac:dyDescent="0.3">
      <c r="A250" s="88">
        <v>21</v>
      </c>
      <c r="B250" t="s">
        <v>147</v>
      </c>
      <c r="C250" t="s">
        <v>9</v>
      </c>
      <c r="D250">
        <v>5</v>
      </c>
      <c r="E250" t="s">
        <v>36</v>
      </c>
      <c r="F250">
        <v>3</v>
      </c>
      <c r="G250" t="s">
        <v>137</v>
      </c>
      <c r="H250" t="s">
        <v>11</v>
      </c>
      <c r="I250" t="s">
        <v>72</v>
      </c>
      <c r="J250">
        <v>786</v>
      </c>
      <c r="K250">
        <v>0.83570833333333328</v>
      </c>
      <c r="L250">
        <v>31.600938278844744</v>
      </c>
      <c r="M250">
        <f>(shortUnitDetails[[#This Row],[Hour4-Spk/sec]]-shortUnitDetails[[#This Row],[Hour1-Spk/sec]])/shortUnitDetails[[#This Row],[Hour1-Spk/sec]]</f>
        <v>-0.23558052434456922</v>
      </c>
      <c r="N250">
        <v>0.88999999999999979</v>
      </c>
      <c r="O250">
        <v>28.422152560083596</v>
      </c>
      <c r="P250">
        <v>0.98277777777777775</v>
      </c>
      <c r="Q250">
        <v>31.096196868008946</v>
      </c>
      <c r="R250">
        <v>0.7897222222222221</v>
      </c>
      <c r="S250">
        <v>35.99431818181818</v>
      </c>
      <c r="T250">
        <v>0.68033333333333323</v>
      </c>
      <c r="U250">
        <v>30.698065601345668</v>
      </c>
      <c r="V250">
        <v>1.7374515729737698</v>
      </c>
      <c r="W250">
        <v>1.1884271185361299</v>
      </c>
      <c r="X250">
        <v>0.88999999999999979</v>
      </c>
      <c r="Y250">
        <v>162</v>
      </c>
      <c r="Z250">
        <v>0.98277777777777775</v>
      </c>
      <c r="AA250">
        <v>217</v>
      </c>
      <c r="AB250">
        <v>0.7897222222222221</v>
      </c>
      <c r="AC250">
        <v>204</v>
      </c>
      <c r="AD250">
        <v>0.68033333333333323</v>
      </c>
      <c r="AE250">
        <v>164</v>
      </c>
    </row>
    <row r="251" spans="1:31" x14ac:dyDescent="0.3">
      <c r="A251" s="88">
        <v>21</v>
      </c>
      <c r="B251" t="s">
        <v>147</v>
      </c>
      <c r="C251" t="s">
        <v>9</v>
      </c>
      <c r="D251">
        <v>5</v>
      </c>
      <c r="E251" t="s">
        <v>36</v>
      </c>
      <c r="F251">
        <v>4</v>
      </c>
      <c r="G251" t="s">
        <v>88</v>
      </c>
      <c r="H251" t="s">
        <v>11</v>
      </c>
      <c r="I251" t="s">
        <v>72</v>
      </c>
      <c r="J251">
        <v>786</v>
      </c>
      <c r="K251">
        <v>0.62270288422546638</v>
      </c>
      <c r="L251">
        <v>15.335868187579212</v>
      </c>
      <c r="M251">
        <f>(shortUnitDetails[[#This Row],[Hour4-Spk/sec]]-shortUnitDetails[[#This Row],[Hour1-Spk/sec]])/shortUnitDetails[[#This Row],[Hour1-Spk/sec]]</f>
        <v>0.23378934170411519</v>
      </c>
      <c r="N251">
        <v>0.6173393146796432</v>
      </c>
      <c r="O251">
        <v>13.623978201634879</v>
      </c>
      <c r="P251">
        <v>0.5461111111111111</v>
      </c>
      <c r="Q251">
        <v>9.6757852077001001</v>
      </c>
      <c r="R251">
        <v>0.56569444444444439</v>
      </c>
      <c r="S251">
        <v>10.585918266863615</v>
      </c>
      <c r="T251">
        <v>0.7616666666666666</v>
      </c>
      <c r="U251">
        <v>16.666666666666664</v>
      </c>
      <c r="V251">
        <v>1.1783128785525288</v>
      </c>
      <c r="W251">
        <v>1.5789488779882725</v>
      </c>
      <c r="X251">
        <v>0.6173393146796432</v>
      </c>
      <c r="Y251">
        <v>162</v>
      </c>
      <c r="Z251">
        <v>0.5461111111111111</v>
      </c>
      <c r="AA251">
        <v>217</v>
      </c>
      <c r="AB251">
        <v>0.56569444444444439</v>
      </c>
      <c r="AC251">
        <v>204</v>
      </c>
      <c r="AD251">
        <v>0.7616666666666666</v>
      </c>
      <c r="AE251">
        <v>164</v>
      </c>
    </row>
    <row r="252" spans="1:31" x14ac:dyDescent="0.3">
      <c r="A252" s="88">
        <v>21</v>
      </c>
      <c r="B252" t="s">
        <v>147</v>
      </c>
      <c r="C252" t="s">
        <v>9</v>
      </c>
      <c r="D252">
        <v>5</v>
      </c>
      <c r="E252" t="s">
        <v>36</v>
      </c>
      <c r="F252">
        <v>8</v>
      </c>
      <c r="G252" t="s">
        <v>95</v>
      </c>
      <c r="H252" t="s">
        <v>11</v>
      </c>
      <c r="I252" t="s">
        <v>72</v>
      </c>
      <c r="J252">
        <v>786</v>
      </c>
      <c r="K252">
        <v>0.63723084952812381</v>
      </c>
      <c r="L252">
        <v>15.676476031834166</v>
      </c>
      <c r="M252">
        <f>(shortUnitDetails[[#This Row],[Hour4-Spk/sec]]-shortUnitDetails[[#This Row],[Hour1-Spk/sec]])/shortUnitDetails[[#This Row],[Hour1-Spk/sec]]</f>
        <v>0.31448807101996806</v>
      </c>
      <c r="N252">
        <v>0.56371755388013989</v>
      </c>
      <c r="O252">
        <v>13.293543136190994</v>
      </c>
      <c r="P252">
        <v>0.64337251089902203</v>
      </c>
      <c r="Q252">
        <v>12.038999576091564</v>
      </c>
      <c r="R252">
        <v>0.60083333333333333</v>
      </c>
      <c r="S252">
        <v>15.11627906976744</v>
      </c>
      <c r="T252">
        <v>0.74099999999999999</v>
      </c>
      <c r="U252">
        <v>16.544417277913613</v>
      </c>
      <c r="V252">
        <v>1.3549819286363181</v>
      </c>
      <c r="W252">
        <v>1.4947643947480784</v>
      </c>
      <c r="X252">
        <v>0.56371755388013989</v>
      </c>
      <c r="Y252">
        <v>162</v>
      </c>
      <c r="Z252">
        <v>0.64337251089902203</v>
      </c>
      <c r="AA252">
        <v>217</v>
      </c>
      <c r="AB252">
        <v>0.60083333333333333</v>
      </c>
      <c r="AC252">
        <v>204</v>
      </c>
      <c r="AD252">
        <v>0.74099999999999999</v>
      </c>
      <c r="AE252">
        <v>164</v>
      </c>
    </row>
    <row r="253" spans="1:31" x14ac:dyDescent="0.3">
      <c r="A253" s="88">
        <v>21</v>
      </c>
      <c r="B253" t="s">
        <v>147</v>
      </c>
      <c r="C253" t="s">
        <v>9</v>
      </c>
      <c r="D253">
        <v>5</v>
      </c>
      <c r="E253" t="s">
        <v>36</v>
      </c>
      <c r="F253">
        <v>11</v>
      </c>
      <c r="G253" t="s">
        <v>96</v>
      </c>
      <c r="H253" t="s">
        <v>11</v>
      </c>
      <c r="I253" t="s">
        <v>72</v>
      </c>
      <c r="J253">
        <v>786</v>
      </c>
      <c r="K253">
        <v>1.3246433858897095</v>
      </c>
      <c r="L253">
        <v>24.087621754943356</v>
      </c>
      <c r="M253">
        <f>(shortUnitDetails[[#This Row],[Hour4-Spk/sec]]-shortUnitDetails[[#This Row],[Hour1-Spk/sec]])/shortUnitDetails[[#This Row],[Hour1-Spk/sec]]</f>
        <v>0.2825885639830521</v>
      </c>
      <c r="N253">
        <v>1.0268296763149705</v>
      </c>
      <c r="O253">
        <v>22.17453505007153</v>
      </c>
      <c r="P253">
        <v>1.4057160894660894</v>
      </c>
      <c r="Q253">
        <v>21.336484744305974</v>
      </c>
      <c r="R253">
        <v>1.5490277777777779</v>
      </c>
      <c r="S253">
        <v>23.312444046553267</v>
      </c>
      <c r="T253">
        <v>1.3170000000000002</v>
      </c>
      <c r="U253">
        <v>25.256947087933</v>
      </c>
      <c r="V253">
        <v>1.2959659841418805</v>
      </c>
      <c r="W253">
        <v>0.71347748292906643</v>
      </c>
      <c r="X253">
        <v>1.0268296763149705</v>
      </c>
      <c r="Y253">
        <v>162</v>
      </c>
      <c r="Z253">
        <v>1.4057160894660894</v>
      </c>
      <c r="AA253">
        <v>217</v>
      </c>
      <c r="AB253">
        <v>1.5490277777777779</v>
      </c>
      <c r="AC253">
        <v>204</v>
      </c>
      <c r="AD253">
        <v>1.3170000000000002</v>
      </c>
      <c r="AE253">
        <v>164</v>
      </c>
    </row>
    <row r="254" spans="1:31" x14ac:dyDescent="0.3">
      <c r="A254" s="88">
        <v>21</v>
      </c>
      <c r="B254" t="s">
        <v>147</v>
      </c>
      <c r="C254" t="s">
        <v>9</v>
      </c>
      <c r="D254">
        <v>5</v>
      </c>
      <c r="E254" t="s">
        <v>36</v>
      </c>
      <c r="F254">
        <v>12</v>
      </c>
      <c r="G254" t="s">
        <v>97</v>
      </c>
      <c r="H254" t="s">
        <v>11</v>
      </c>
      <c r="I254" t="s">
        <v>72</v>
      </c>
      <c r="J254">
        <v>786</v>
      </c>
      <c r="K254">
        <v>6.2936846405228755</v>
      </c>
      <c r="L254">
        <v>89.465249662618078</v>
      </c>
      <c r="M254">
        <f>(shortUnitDetails[[#This Row],[Hour4-Spk/sec]]-shortUnitDetails[[#This Row],[Hour1-Spk/sec]])/shortUnitDetails[[#This Row],[Hour1-Spk/sec]]</f>
        <v>-0.9682776952057367</v>
      </c>
      <c r="N254">
        <v>23.064738562091502</v>
      </c>
      <c r="O254">
        <v>94.529089627500952</v>
      </c>
      <c r="P254">
        <v>0.61583333333333334</v>
      </c>
      <c r="Q254">
        <v>97.554585152838428</v>
      </c>
      <c r="R254">
        <v>0.76250000000000007</v>
      </c>
      <c r="S254">
        <v>9.2050209205020916</v>
      </c>
      <c r="T254">
        <v>0.73166666666666669</v>
      </c>
      <c r="U254">
        <v>8.5735679520778731</v>
      </c>
      <c r="V254">
        <v>5.3274107792184253</v>
      </c>
      <c r="W254">
        <v>0.15468784768248497</v>
      </c>
      <c r="X254">
        <v>23.064738562091502</v>
      </c>
      <c r="Y254">
        <v>162</v>
      </c>
      <c r="Z254">
        <v>0.61583333333333334</v>
      </c>
      <c r="AA254">
        <v>217</v>
      </c>
      <c r="AB254">
        <v>0.76250000000000007</v>
      </c>
      <c r="AC254">
        <v>204</v>
      </c>
      <c r="AD254">
        <v>0.73166666666666669</v>
      </c>
      <c r="AE254">
        <v>164</v>
      </c>
    </row>
    <row r="255" spans="1:31" x14ac:dyDescent="0.3">
      <c r="A255">
        <v>21</v>
      </c>
      <c r="B255" t="s">
        <v>147</v>
      </c>
      <c r="C255" t="s">
        <v>9</v>
      </c>
      <c r="D255">
        <v>5</v>
      </c>
      <c r="E255" t="s">
        <v>36</v>
      </c>
      <c r="F255">
        <v>1</v>
      </c>
      <c r="G255" t="s">
        <v>84</v>
      </c>
      <c r="H255" t="s">
        <v>72</v>
      </c>
      <c r="I255" t="s">
        <v>72</v>
      </c>
      <c r="J255">
        <v>786</v>
      </c>
      <c r="K255">
        <v>1.5503055555555556</v>
      </c>
      <c r="L255">
        <v>57.123708901679414</v>
      </c>
      <c r="M255">
        <f>(shortUnitDetails[[#This Row],[Hour4-Spk/sec]]-shortUnitDetails[[#This Row],[Hour1-Spk/sec]])/shortUnitDetails[[#This Row],[Hour1-Spk/sec]]</f>
        <v>-0.38239955512303625</v>
      </c>
      <c r="N255">
        <v>1.9980555555555555</v>
      </c>
      <c r="O255">
        <v>61.634756995581739</v>
      </c>
      <c r="P255">
        <v>1.7249999999999999</v>
      </c>
      <c r="Q255">
        <v>58.640316205533594</v>
      </c>
      <c r="R255">
        <v>1.2441666666666669</v>
      </c>
      <c r="S255">
        <v>57.309160305343511</v>
      </c>
      <c r="T255">
        <v>1.234</v>
      </c>
      <c r="U255">
        <v>50.866777487532659</v>
      </c>
      <c r="V255">
        <v>1.9041179786449631</v>
      </c>
      <c r="W255">
        <v>0.63776120308799422</v>
      </c>
      <c r="X255">
        <v>1.9980555555555555</v>
      </c>
      <c r="Y255">
        <v>162</v>
      </c>
      <c r="Z255">
        <v>1.7249999999999999</v>
      </c>
      <c r="AA255">
        <v>217</v>
      </c>
      <c r="AB255">
        <v>1.2441666666666669</v>
      </c>
      <c r="AC255">
        <v>204</v>
      </c>
      <c r="AD255">
        <v>1.234</v>
      </c>
      <c r="AE255">
        <v>164</v>
      </c>
    </row>
    <row r="256" spans="1:31" x14ac:dyDescent="0.3">
      <c r="A256">
        <v>21</v>
      </c>
      <c r="B256" t="s">
        <v>147</v>
      </c>
      <c r="C256" t="s">
        <v>9</v>
      </c>
      <c r="D256">
        <v>5</v>
      </c>
      <c r="E256" t="s">
        <v>36</v>
      </c>
      <c r="F256">
        <v>2</v>
      </c>
      <c r="G256" t="s">
        <v>134</v>
      </c>
      <c r="H256" t="s">
        <v>72</v>
      </c>
      <c r="I256" t="s">
        <v>72</v>
      </c>
      <c r="J256">
        <v>786</v>
      </c>
      <c r="K256">
        <v>6.9096534034034041E-2</v>
      </c>
      <c r="L256">
        <v>20.29102667744543</v>
      </c>
      <c r="M256">
        <f>(shortUnitDetails[[#This Row],[Hour4-Spk/sec]]-shortUnitDetails[[#This Row],[Hour1-Spk/sec]])/shortUnitDetails[[#This Row],[Hour1-Spk/sec]]</f>
        <v>-0.23955182072829134</v>
      </c>
      <c r="N256">
        <v>8.2638888888888887E-2</v>
      </c>
      <c r="O256">
        <v>17.307692307692307</v>
      </c>
      <c r="P256">
        <v>6.8888888888888902E-2</v>
      </c>
      <c r="Q256">
        <v>21.212121212121211</v>
      </c>
      <c r="R256">
        <v>6.2015765765765764E-2</v>
      </c>
      <c r="S256">
        <v>30.597014925373134</v>
      </c>
      <c r="T256">
        <v>6.2842592592592589E-2</v>
      </c>
      <c r="U256">
        <v>12.962962962962962</v>
      </c>
      <c r="V256">
        <v>1.5671021559412754</v>
      </c>
      <c r="W256">
        <v>13.227805085146642</v>
      </c>
      <c r="X256">
        <v>8.2638888888888887E-2</v>
      </c>
      <c r="Y256">
        <v>162</v>
      </c>
      <c r="Z256">
        <v>6.8888888888888902E-2</v>
      </c>
      <c r="AA256">
        <v>217</v>
      </c>
      <c r="AB256">
        <v>6.2015765765765764E-2</v>
      </c>
      <c r="AC256">
        <v>204</v>
      </c>
      <c r="AD256">
        <v>6.2842592592592589E-2</v>
      </c>
      <c r="AE256">
        <v>164</v>
      </c>
    </row>
    <row r="257" spans="1:31" x14ac:dyDescent="0.3">
      <c r="A257">
        <v>21</v>
      </c>
      <c r="B257" t="s">
        <v>147</v>
      </c>
      <c r="C257" t="s">
        <v>9</v>
      </c>
      <c r="D257">
        <v>5</v>
      </c>
      <c r="E257" t="s">
        <v>36</v>
      </c>
      <c r="F257">
        <v>5</v>
      </c>
      <c r="G257" t="s">
        <v>113</v>
      </c>
      <c r="H257" t="s">
        <v>72</v>
      </c>
      <c r="I257" t="s">
        <v>72</v>
      </c>
      <c r="J257">
        <v>786</v>
      </c>
      <c r="K257">
        <v>0.99848931623931625</v>
      </c>
      <c r="L257">
        <v>13.030263838592862</v>
      </c>
      <c r="M257">
        <f>(shortUnitDetails[[#This Row],[Hour4-Spk/sec]]-shortUnitDetails[[#This Row],[Hour1-Spk/sec]])/shortUnitDetails[[#This Row],[Hour1-Spk/sec]]</f>
        <v>0.24520580412398313</v>
      </c>
      <c r="N257">
        <v>0.81138888888888883</v>
      </c>
      <c r="O257">
        <v>10.11326860841424</v>
      </c>
      <c r="P257">
        <v>1.3308333333333333</v>
      </c>
      <c r="Q257">
        <v>17.557082686765686</v>
      </c>
      <c r="R257">
        <v>0.84138888888888896</v>
      </c>
      <c r="S257">
        <v>10.282696489593041</v>
      </c>
      <c r="T257">
        <v>1.010346153846154</v>
      </c>
      <c r="U257">
        <v>11.959739490822972</v>
      </c>
      <c r="V257">
        <v>1.2569577146079616</v>
      </c>
      <c r="W257">
        <v>1.0057036884068382</v>
      </c>
      <c r="X257">
        <v>0.81138888888888883</v>
      </c>
      <c r="Y257">
        <v>162</v>
      </c>
      <c r="Z257">
        <v>1.3308333333333333</v>
      </c>
      <c r="AA257">
        <v>217</v>
      </c>
      <c r="AB257">
        <v>0.84138888888888896</v>
      </c>
      <c r="AC257">
        <v>204</v>
      </c>
      <c r="AD257">
        <v>1.010346153846154</v>
      </c>
      <c r="AE257">
        <v>164</v>
      </c>
    </row>
    <row r="258" spans="1:31" x14ac:dyDescent="0.3">
      <c r="A258">
        <v>21</v>
      </c>
      <c r="B258" t="s">
        <v>147</v>
      </c>
      <c r="C258" t="s">
        <v>9</v>
      </c>
      <c r="D258">
        <v>5</v>
      </c>
      <c r="E258" t="s">
        <v>36</v>
      </c>
      <c r="F258">
        <v>6</v>
      </c>
      <c r="G258" t="s">
        <v>114</v>
      </c>
      <c r="H258" t="s">
        <v>72</v>
      </c>
      <c r="I258" t="s">
        <v>72</v>
      </c>
      <c r="J258">
        <v>786</v>
      </c>
      <c r="K258">
        <v>0.51778605769230768</v>
      </c>
      <c r="L258">
        <v>7.784296028880866</v>
      </c>
      <c r="M258">
        <f>(shortUnitDetails[[#This Row],[Hour4-Spk/sec]]-shortUnitDetails[[#This Row],[Hour1-Spk/sec]])/shortUnitDetails[[#This Row],[Hour1-Spk/sec]]</f>
        <v>0.98024603316099057</v>
      </c>
      <c r="N258">
        <v>0.32958867521367524</v>
      </c>
      <c r="O258">
        <v>4.6423135464231349</v>
      </c>
      <c r="P258">
        <v>0.45305555555555554</v>
      </c>
      <c r="Q258">
        <v>4.9769585253456219</v>
      </c>
      <c r="R258">
        <v>0.63583333333333336</v>
      </c>
      <c r="S258">
        <v>7.8373847443419953</v>
      </c>
      <c r="T258">
        <v>0.65266666666666651</v>
      </c>
      <c r="U258">
        <v>7.4450772986167619</v>
      </c>
      <c r="V258">
        <v>1.2173054688572049</v>
      </c>
      <c r="W258">
        <v>1.9646389925634908</v>
      </c>
      <c r="X258">
        <v>0.32958867521367524</v>
      </c>
      <c r="Y258">
        <v>162</v>
      </c>
      <c r="Z258">
        <v>0.45305555555555554</v>
      </c>
      <c r="AA258">
        <v>217</v>
      </c>
      <c r="AB258">
        <v>0.63583333333333336</v>
      </c>
      <c r="AC258">
        <v>204</v>
      </c>
      <c r="AD258">
        <v>0.65266666666666651</v>
      </c>
      <c r="AE258">
        <v>164</v>
      </c>
    </row>
    <row r="259" spans="1:31" x14ac:dyDescent="0.3">
      <c r="A259">
        <v>21</v>
      </c>
      <c r="B259" t="s">
        <v>147</v>
      </c>
      <c r="C259" t="s">
        <v>9</v>
      </c>
      <c r="D259">
        <v>5</v>
      </c>
      <c r="E259" t="s">
        <v>36</v>
      </c>
      <c r="F259">
        <v>7</v>
      </c>
      <c r="G259" t="s">
        <v>135</v>
      </c>
      <c r="H259" t="s">
        <v>72</v>
      </c>
      <c r="I259" t="s">
        <v>72</v>
      </c>
      <c r="J259">
        <v>786</v>
      </c>
      <c r="K259">
        <v>0.29979455790464016</v>
      </c>
      <c r="L259">
        <v>41.830432341381247</v>
      </c>
      <c r="M259">
        <f>(shortUnitDetails[[#This Row],[Hour4-Spk/sec]]-shortUnitDetails[[#This Row],[Hour1-Spk/sec]])/shortUnitDetails[[#This Row],[Hour1-Spk/sec]]</f>
        <v>-0.27952723089299841</v>
      </c>
      <c r="N259">
        <v>0.37183604336043358</v>
      </c>
      <c r="O259">
        <v>45.204741379310342</v>
      </c>
      <c r="P259">
        <v>0.31388888888888888</v>
      </c>
      <c r="Q259">
        <v>38.779342723004696</v>
      </c>
      <c r="R259">
        <v>0.24555555555555561</v>
      </c>
      <c r="S259">
        <v>35.826771653543304</v>
      </c>
      <c r="T259">
        <v>0.2678977438136827</v>
      </c>
      <c r="U259">
        <v>48.73046875</v>
      </c>
      <c r="V259">
        <v>2.1486855896289394</v>
      </c>
      <c r="W259">
        <v>3.03381444432409</v>
      </c>
      <c r="X259">
        <v>0.37183604336043358</v>
      </c>
      <c r="Y259">
        <v>162</v>
      </c>
      <c r="Z259">
        <v>0.31388888888888888</v>
      </c>
      <c r="AA259">
        <v>217</v>
      </c>
      <c r="AB259">
        <v>0.24555555555555561</v>
      </c>
      <c r="AC259">
        <v>204</v>
      </c>
      <c r="AD259">
        <v>0.2678977438136827</v>
      </c>
      <c r="AE259">
        <v>164</v>
      </c>
    </row>
    <row r="260" spans="1:31" x14ac:dyDescent="0.3">
      <c r="A260">
        <v>21</v>
      </c>
      <c r="B260" t="s">
        <v>147</v>
      </c>
      <c r="C260" t="s">
        <v>9</v>
      </c>
      <c r="D260">
        <v>5</v>
      </c>
      <c r="E260" t="s">
        <v>36</v>
      </c>
      <c r="F260">
        <v>9</v>
      </c>
      <c r="G260" t="s">
        <v>115</v>
      </c>
      <c r="H260" t="s">
        <v>72</v>
      </c>
      <c r="I260" t="s">
        <v>72</v>
      </c>
      <c r="J260">
        <v>786</v>
      </c>
      <c r="K260">
        <v>0.58132929104477604</v>
      </c>
      <c r="L260">
        <v>9.0254934210526319</v>
      </c>
      <c r="M260">
        <f>(shortUnitDetails[[#This Row],[Hour4-Spk/sec]]-shortUnitDetails[[#This Row],[Hour1-Spk/sec]])/shortUnitDetails[[#This Row],[Hour1-Spk/sec]]</f>
        <v>-0.3701277574757586</v>
      </c>
      <c r="N260">
        <v>0.71361111111111108</v>
      </c>
      <c r="O260">
        <v>10.942028985507246</v>
      </c>
      <c r="P260">
        <v>0.63527777777777772</v>
      </c>
      <c r="Q260">
        <v>10.23454157782516</v>
      </c>
      <c r="R260">
        <v>0.52694444444444444</v>
      </c>
      <c r="S260">
        <v>7.9443892750744789</v>
      </c>
      <c r="T260">
        <v>0.44948383084577115</v>
      </c>
      <c r="U260">
        <v>6.3245823389021476</v>
      </c>
      <c r="V260">
        <v>1.1185799599229835</v>
      </c>
      <c r="W260">
        <v>1.6896556504163147</v>
      </c>
      <c r="X260">
        <v>0.71361111111111108</v>
      </c>
      <c r="Y260">
        <v>162</v>
      </c>
      <c r="Z260">
        <v>0.63527777777777772</v>
      </c>
      <c r="AA260">
        <v>217</v>
      </c>
      <c r="AB260">
        <v>0.52694444444444444</v>
      </c>
      <c r="AC260">
        <v>204</v>
      </c>
      <c r="AD260">
        <v>0.44948383084577115</v>
      </c>
      <c r="AE260">
        <v>164</v>
      </c>
    </row>
    <row r="261" spans="1:31" x14ac:dyDescent="0.3">
      <c r="A261">
        <v>21</v>
      </c>
      <c r="B261" t="s">
        <v>147</v>
      </c>
      <c r="C261" t="s">
        <v>9</v>
      </c>
      <c r="D261">
        <v>5</v>
      </c>
      <c r="E261" t="s">
        <v>36</v>
      </c>
      <c r="F261">
        <v>10</v>
      </c>
      <c r="G261" t="s">
        <v>144</v>
      </c>
      <c r="H261" t="s">
        <v>72</v>
      </c>
      <c r="I261" t="s">
        <v>10</v>
      </c>
      <c r="J261">
        <v>786</v>
      </c>
      <c r="K261">
        <v>0.19551923076923075</v>
      </c>
      <c r="L261">
        <v>7.9603484529888853</v>
      </c>
      <c r="M261">
        <f>(shortUnitDetails[[#This Row],[Hour4-Spk/sec]]-shortUnitDetails[[#This Row],[Hour1-Spk/sec]])/shortUnitDetails[[#This Row],[Hour1-Spk/sec]]</f>
        <v>-0.17763328998699623</v>
      </c>
      <c r="N261">
        <v>0.21361111111111111</v>
      </c>
      <c r="O261">
        <v>7.9865016872890893</v>
      </c>
      <c r="P261">
        <v>0.21388888888888891</v>
      </c>
      <c r="Q261">
        <v>6.6478076379066486</v>
      </c>
      <c r="R261">
        <v>0.1789102564102564</v>
      </c>
      <c r="S261">
        <v>9.6021947873799718</v>
      </c>
      <c r="T261">
        <v>0.17566666666666664</v>
      </c>
      <c r="U261">
        <v>6.0031595576619274</v>
      </c>
      <c r="V261">
        <v>1.3039615950883874</v>
      </c>
      <c r="W261">
        <v>4.9412550953726599</v>
      </c>
      <c r="X261">
        <v>0.21361111111111111</v>
      </c>
      <c r="Y261">
        <v>162</v>
      </c>
      <c r="Z261">
        <v>0.21388888888888891</v>
      </c>
      <c r="AA261">
        <v>217</v>
      </c>
      <c r="AB261">
        <v>0.1789102564102564</v>
      </c>
      <c r="AC261">
        <v>204</v>
      </c>
      <c r="AD261">
        <v>0.17566666666666664</v>
      </c>
      <c r="AE261">
        <v>164</v>
      </c>
    </row>
    <row r="262" spans="1:31" x14ac:dyDescent="0.3">
      <c r="A262">
        <v>21</v>
      </c>
      <c r="B262" t="s">
        <v>147</v>
      </c>
      <c r="C262" t="s">
        <v>9</v>
      </c>
      <c r="D262">
        <v>5</v>
      </c>
      <c r="E262" t="s">
        <v>36</v>
      </c>
      <c r="F262">
        <v>13</v>
      </c>
      <c r="G262" t="s">
        <v>123</v>
      </c>
      <c r="H262" t="s">
        <v>72</v>
      </c>
      <c r="I262" t="s">
        <v>10</v>
      </c>
      <c r="J262">
        <v>786</v>
      </c>
      <c r="K262">
        <v>0.18668792517006805</v>
      </c>
      <c r="L262">
        <v>4.8686514886164618</v>
      </c>
      <c r="M262">
        <f>(shortUnitDetails[[#This Row],[Hour4-Spk/sec]]-shortUnitDetails[[#This Row],[Hour1-Spk/sec]])/shortUnitDetails[[#This Row],[Hour1-Spk/sec]]</f>
        <v>166.30102040816328</v>
      </c>
      <c r="N262">
        <v>1.6666666666666668E-3</v>
      </c>
      <c r="O262">
        <v>0</v>
      </c>
      <c r="P262">
        <v>0.20277777777777781</v>
      </c>
      <c r="Q262">
        <v>5.9113300492610836</v>
      </c>
      <c r="R262">
        <v>0.26347222222222222</v>
      </c>
      <c r="S262">
        <v>2.6970954356846475</v>
      </c>
      <c r="T262">
        <v>0.27883503401360549</v>
      </c>
      <c r="U262">
        <v>4.2735042735042734</v>
      </c>
      <c r="V262">
        <v>12.988361580648927</v>
      </c>
      <c r="W262">
        <v>5.3327700096711794</v>
      </c>
      <c r="X262">
        <v>1.6666666666666668E-3</v>
      </c>
      <c r="Y262">
        <v>162</v>
      </c>
      <c r="Z262">
        <v>0.20277777777777781</v>
      </c>
      <c r="AA262">
        <v>217</v>
      </c>
      <c r="AB262">
        <v>0.26347222222222222</v>
      </c>
      <c r="AC262">
        <v>204</v>
      </c>
      <c r="AD262">
        <v>0.27883503401360549</v>
      </c>
      <c r="AE262">
        <v>164</v>
      </c>
    </row>
    <row r="263" spans="1:31" x14ac:dyDescent="0.3">
      <c r="A263">
        <v>21</v>
      </c>
      <c r="B263" t="s">
        <v>147</v>
      </c>
      <c r="C263" t="s">
        <v>9</v>
      </c>
      <c r="D263">
        <v>5</v>
      </c>
      <c r="E263" t="s">
        <v>36</v>
      </c>
      <c r="F263">
        <v>14</v>
      </c>
      <c r="G263" t="s">
        <v>102</v>
      </c>
      <c r="H263" t="s">
        <v>72</v>
      </c>
      <c r="I263" t="s">
        <v>10</v>
      </c>
      <c r="J263">
        <v>786</v>
      </c>
      <c r="K263">
        <v>0.14699672953764448</v>
      </c>
      <c r="L263">
        <v>10.826103357223689</v>
      </c>
      <c r="M263">
        <f>(shortUnitDetails[[#This Row],[Hour4-Spk/sec]]-shortUnitDetails[[#This Row],[Hour1-Spk/sec]])/shortUnitDetails[[#This Row],[Hour1-Spk/sec]]</f>
        <v>1.0040656763096167</v>
      </c>
      <c r="N263">
        <v>8.8819444444444451E-2</v>
      </c>
      <c r="O263">
        <v>30.998509687034275</v>
      </c>
      <c r="P263">
        <v>0.1411111111111111</v>
      </c>
      <c r="Q263">
        <v>1.8912529550827424</v>
      </c>
      <c r="R263">
        <v>0.18005636259502236</v>
      </c>
      <c r="S263">
        <v>4.2553191489361701</v>
      </c>
      <c r="T263">
        <v>0.17799999999999999</v>
      </c>
      <c r="U263">
        <v>1.7182130584192441</v>
      </c>
      <c r="V263">
        <v>1.3704013417700134</v>
      </c>
      <c r="W263">
        <v>6.753602501208313</v>
      </c>
      <c r="X263">
        <v>8.8819444444444451E-2</v>
      </c>
      <c r="Y263">
        <v>162</v>
      </c>
      <c r="Z263">
        <v>0.1411111111111111</v>
      </c>
      <c r="AA263">
        <v>217</v>
      </c>
      <c r="AB263">
        <v>0.18005636259502236</v>
      </c>
      <c r="AC263">
        <v>204</v>
      </c>
      <c r="AD263">
        <v>0.17799999999999999</v>
      </c>
      <c r="AE263">
        <v>164</v>
      </c>
    </row>
    <row r="264" spans="1:31" x14ac:dyDescent="0.3">
      <c r="A264">
        <v>22</v>
      </c>
      <c r="B264" t="s">
        <v>161</v>
      </c>
      <c r="C264" t="s">
        <v>9</v>
      </c>
      <c r="D264">
        <v>8</v>
      </c>
      <c r="E264" t="s">
        <v>36</v>
      </c>
      <c r="F264">
        <v>1</v>
      </c>
      <c r="G264" t="s">
        <v>112</v>
      </c>
      <c r="H264" t="s">
        <v>72</v>
      </c>
      <c r="I264" t="s">
        <v>72</v>
      </c>
      <c r="J264">
        <v>1000</v>
      </c>
      <c r="K264">
        <v>0.92649777361379748</v>
      </c>
      <c r="L264">
        <v>10.05913138041188</v>
      </c>
      <c r="M264">
        <f>(shortUnitDetails[[#This Row],[Hour4-Spk/sec]]-shortUnitDetails[[#This Row],[Hour1-Spk/sec]])/shortUnitDetails[[#This Row],[Hour1-Spk/sec]]</f>
        <v>9.6971990629768717E-2</v>
      </c>
      <c r="N264">
        <v>0.88819444444444429</v>
      </c>
      <c r="O264">
        <v>10.480997624703088</v>
      </c>
      <c r="P264">
        <v>0.8176388888888888</v>
      </c>
      <c r="Q264">
        <v>8.1357048748353105</v>
      </c>
      <c r="R264">
        <v>1.0258333333333334</v>
      </c>
      <c r="S264">
        <v>11.995667479014353</v>
      </c>
      <c r="T264">
        <v>0.97432442778852357</v>
      </c>
      <c r="U264">
        <v>10.108604845446949</v>
      </c>
      <c r="V264">
        <v>1.0820379652030581</v>
      </c>
      <c r="W264">
        <v>1.0516330709955446</v>
      </c>
      <c r="X264">
        <v>0.88819444444444429</v>
      </c>
      <c r="Y264">
        <v>193</v>
      </c>
      <c r="Z264">
        <v>0.8176388888888888</v>
      </c>
      <c r="AA264">
        <v>252</v>
      </c>
      <c r="AB264">
        <v>1.0258333333333334</v>
      </c>
      <c r="AC264">
        <v>208</v>
      </c>
      <c r="AD264">
        <v>0.97432442778852357</v>
      </c>
      <c r="AE264">
        <v>307</v>
      </c>
    </row>
    <row r="265" spans="1:31" x14ac:dyDescent="0.3">
      <c r="A265">
        <v>22</v>
      </c>
      <c r="B265" t="s">
        <v>161</v>
      </c>
      <c r="C265" t="s">
        <v>9</v>
      </c>
      <c r="D265">
        <v>8</v>
      </c>
      <c r="E265" t="s">
        <v>36</v>
      </c>
      <c r="F265">
        <v>2</v>
      </c>
      <c r="G265" t="s">
        <v>143</v>
      </c>
      <c r="H265" t="s">
        <v>72</v>
      </c>
      <c r="I265" t="s">
        <v>120</v>
      </c>
      <c r="J265">
        <v>1000</v>
      </c>
      <c r="K265">
        <v>9.5672844402143262</v>
      </c>
      <c r="L265">
        <v>68.137139632225001</v>
      </c>
      <c r="M265">
        <f>(shortUnitDetails[[#This Row],[Hour4-Spk/sec]]-shortUnitDetails[[#This Row],[Hour1-Spk/sec]])/shortUnitDetails[[#This Row],[Hour1-Spk/sec]]</f>
        <v>-4.2882162990531408E-2</v>
      </c>
      <c r="N265">
        <v>10.150555555555556</v>
      </c>
      <c r="O265">
        <v>69.547370149417105</v>
      </c>
      <c r="P265">
        <v>9.3330555555555552</v>
      </c>
      <c r="Q265">
        <v>67.242200523934272</v>
      </c>
      <c r="R265">
        <v>9.0702488719684151</v>
      </c>
      <c r="S265">
        <v>66.284354035922959</v>
      </c>
      <c r="T265">
        <v>9.7152777777777786</v>
      </c>
      <c r="U265">
        <v>68.474188474188466</v>
      </c>
      <c r="V265">
        <v>1.0145885309740927</v>
      </c>
      <c r="W265">
        <v>0.10474652061480716</v>
      </c>
      <c r="X265">
        <v>10.150555555555556</v>
      </c>
      <c r="Y265">
        <v>193</v>
      </c>
      <c r="Z265">
        <v>9.3330555555555552</v>
      </c>
      <c r="AA265">
        <v>252</v>
      </c>
      <c r="AB265">
        <v>9.0702488719684151</v>
      </c>
      <c r="AC265">
        <v>208</v>
      </c>
      <c r="AD265">
        <v>9.7152777777777786</v>
      </c>
      <c r="AE265">
        <v>307</v>
      </c>
    </row>
    <row r="266" spans="1:31" x14ac:dyDescent="0.3">
      <c r="A266">
        <v>22</v>
      </c>
      <c r="B266" t="s">
        <v>161</v>
      </c>
      <c r="C266" t="s">
        <v>9</v>
      </c>
      <c r="D266">
        <v>8</v>
      </c>
      <c r="E266" t="s">
        <v>36</v>
      </c>
      <c r="F266">
        <v>3</v>
      </c>
      <c r="G266" t="s">
        <v>157</v>
      </c>
      <c r="H266" t="s">
        <v>10</v>
      </c>
      <c r="I266" t="s">
        <v>72</v>
      </c>
      <c r="J266">
        <v>1000</v>
      </c>
      <c r="K266">
        <v>8.8597188888888905</v>
      </c>
      <c r="L266">
        <v>67.617379521111729</v>
      </c>
      <c r="M266">
        <f>(shortUnitDetails[[#This Row],[Hour4-Spk/sec]]-shortUnitDetails[[#This Row],[Hour1-Spk/sec]])/shortUnitDetails[[#This Row],[Hour1-Spk/sec]]</f>
        <v>0.84137723524913244</v>
      </c>
      <c r="N266">
        <v>4.7858199999999993</v>
      </c>
      <c r="O266">
        <v>42.110065583119479</v>
      </c>
      <c r="P266">
        <v>11.108333333333334</v>
      </c>
      <c r="Q266">
        <v>74.689813888333006</v>
      </c>
      <c r="R266">
        <v>10.732222222222225</v>
      </c>
      <c r="S266">
        <v>73.561314038675604</v>
      </c>
      <c r="T266">
        <v>8.8125000000000018</v>
      </c>
      <c r="U266">
        <v>64.977931904161409</v>
      </c>
      <c r="V266">
        <v>1.190641276361905</v>
      </c>
      <c r="W266">
        <v>0.11259783772265923</v>
      </c>
      <c r="X266">
        <v>4.7858199999999993</v>
      </c>
      <c r="Y266">
        <v>193</v>
      </c>
      <c r="Z266">
        <v>11.108333333333334</v>
      </c>
      <c r="AA266">
        <v>252</v>
      </c>
      <c r="AB266">
        <v>10.732222222222225</v>
      </c>
      <c r="AC266">
        <v>208</v>
      </c>
      <c r="AD266">
        <v>8.8125000000000018</v>
      </c>
      <c r="AE266">
        <v>307</v>
      </c>
    </row>
    <row r="267" spans="1:31" x14ac:dyDescent="0.3">
      <c r="A267">
        <v>22</v>
      </c>
      <c r="B267" t="s">
        <v>161</v>
      </c>
      <c r="C267" t="s">
        <v>9</v>
      </c>
      <c r="D267">
        <v>8</v>
      </c>
      <c r="E267" t="s">
        <v>36</v>
      </c>
      <c r="F267">
        <v>5</v>
      </c>
      <c r="G267" t="s">
        <v>137</v>
      </c>
      <c r="H267" t="s">
        <v>72</v>
      </c>
      <c r="I267" t="s">
        <v>10</v>
      </c>
      <c r="J267">
        <v>1000</v>
      </c>
      <c r="K267">
        <v>0.71055166477041487</v>
      </c>
      <c r="L267">
        <v>53.731455117638241</v>
      </c>
      <c r="M267">
        <f>(shortUnitDetails[[#This Row],[Hour4-Spk/sec]]-shortUnitDetails[[#This Row],[Hour1-Spk/sec]])/shortUnitDetails[[#This Row],[Hour1-Spk/sec]]</f>
        <v>0.62198340674776786</v>
      </c>
      <c r="N267">
        <v>0.51874074999075004</v>
      </c>
      <c r="O267">
        <v>49.978678038379535</v>
      </c>
      <c r="P267">
        <v>0.68777777777777782</v>
      </c>
      <c r="Q267">
        <v>54.707070707070706</v>
      </c>
      <c r="R267">
        <v>0.79429924242424255</v>
      </c>
      <c r="S267">
        <v>58.522483940042825</v>
      </c>
      <c r="T267">
        <v>0.84138888888888885</v>
      </c>
      <c r="U267">
        <v>48.596896665566192</v>
      </c>
      <c r="V267">
        <v>3.3139637517015572</v>
      </c>
      <c r="W267">
        <v>1.1499854512779555</v>
      </c>
      <c r="X267">
        <v>0.51874074999075004</v>
      </c>
      <c r="Y267">
        <v>193</v>
      </c>
      <c r="Z267">
        <v>0.68777777777777782</v>
      </c>
      <c r="AA267">
        <v>252</v>
      </c>
      <c r="AB267">
        <v>0.79429924242424255</v>
      </c>
      <c r="AC267">
        <v>208</v>
      </c>
      <c r="AD267">
        <v>0.84138888888888885</v>
      </c>
      <c r="AE267">
        <v>307</v>
      </c>
    </row>
    <row r="268" spans="1:31" x14ac:dyDescent="0.3">
      <c r="A268">
        <v>22</v>
      </c>
      <c r="B268" t="s">
        <v>161</v>
      </c>
      <c r="C268" t="s">
        <v>9</v>
      </c>
      <c r="D268">
        <v>8</v>
      </c>
      <c r="E268" t="s">
        <v>36</v>
      </c>
      <c r="F268">
        <v>6</v>
      </c>
      <c r="G268" t="s">
        <v>113</v>
      </c>
      <c r="H268" t="s">
        <v>72</v>
      </c>
      <c r="I268" t="s">
        <v>72</v>
      </c>
      <c r="J268">
        <v>1000</v>
      </c>
      <c r="K268">
        <v>2.1019097222222225</v>
      </c>
      <c r="L268">
        <v>18.775845293116031</v>
      </c>
      <c r="M268">
        <f>(shortUnitDetails[[#This Row],[Hour4-Spk/sec]]-shortUnitDetails[[#This Row],[Hour1-Spk/sec]])/shortUnitDetails[[#This Row],[Hour1-Spk/sec]]</f>
        <v>1.1328801812608142E-2</v>
      </c>
      <c r="N268">
        <v>2.0841666666666669</v>
      </c>
      <c r="O268">
        <v>16.620018659202984</v>
      </c>
      <c r="P268">
        <v>1.961805555555556</v>
      </c>
      <c r="Q268">
        <v>18.558261108818268</v>
      </c>
      <c r="R268">
        <v>2.2538888888888891</v>
      </c>
      <c r="S268">
        <v>20.894970414201183</v>
      </c>
      <c r="T268">
        <v>2.1077777777777778</v>
      </c>
      <c r="U268">
        <v>18.22854883353104</v>
      </c>
      <c r="V268">
        <v>1.161236096452219</v>
      </c>
      <c r="W268">
        <v>0.47248219336527109</v>
      </c>
      <c r="X268">
        <v>2.0841666666666669</v>
      </c>
      <c r="Y268">
        <v>193</v>
      </c>
      <c r="Z268">
        <v>1.961805555555556</v>
      </c>
      <c r="AA268">
        <v>252</v>
      </c>
      <c r="AB268">
        <v>2.2538888888888891</v>
      </c>
      <c r="AC268">
        <v>208</v>
      </c>
      <c r="AD268">
        <v>2.1077777777777778</v>
      </c>
      <c r="AE268">
        <v>307</v>
      </c>
    </row>
    <row r="269" spans="1:31" x14ac:dyDescent="0.3">
      <c r="A269" s="88">
        <v>22</v>
      </c>
      <c r="B269" t="s">
        <v>161</v>
      </c>
      <c r="C269" t="s">
        <v>9</v>
      </c>
      <c r="D269">
        <v>8</v>
      </c>
      <c r="E269" t="s">
        <v>36</v>
      </c>
      <c r="F269">
        <v>4</v>
      </c>
      <c r="G269" t="s">
        <v>132</v>
      </c>
      <c r="H269" t="s">
        <v>11</v>
      </c>
      <c r="I269" t="s">
        <v>10</v>
      </c>
      <c r="J269">
        <v>1000</v>
      </c>
      <c r="K269">
        <v>2.9541319444444447</v>
      </c>
      <c r="L269">
        <v>32.622862673405741</v>
      </c>
      <c r="M269">
        <f>(shortUnitDetails[[#This Row],[Hour4-Spk/sec]]-shortUnitDetails[[#This Row],[Hour1-Spk/sec]])/shortUnitDetails[[#This Row],[Hour1-Spk/sec]]</f>
        <v>0.62976560293702344</v>
      </c>
      <c r="N269">
        <v>1.9672222222222224</v>
      </c>
      <c r="O269">
        <v>26.729737362327029</v>
      </c>
      <c r="P269">
        <v>3.1134722222222226</v>
      </c>
      <c r="Q269">
        <v>32.575028436433634</v>
      </c>
      <c r="R269">
        <v>3.529722222222222</v>
      </c>
      <c r="S269">
        <v>35.185330919965374</v>
      </c>
      <c r="T269">
        <v>3.2061111111111114</v>
      </c>
      <c r="U269">
        <v>33.165785596672151</v>
      </c>
      <c r="V269">
        <v>1.264776863060497</v>
      </c>
      <c r="W269">
        <v>0.33668171316324857</v>
      </c>
      <c r="X269">
        <v>1.9672222222222224</v>
      </c>
      <c r="Y269">
        <v>193</v>
      </c>
      <c r="Z269">
        <v>3.1134722222222226</v>
      </c>
      <c r="AA269">
        <v>252</v>
      </c>
      <c r="AB269">
        <v>3.529722222222222</v>
      </c>
      <c r="AC269">
        <v>208</v>
      </c>
      <c r="AD269">
        <v>3.2061111111111114</v>
      </c>
      <c r="AE269">
        <v>307</v>
      </c>
    </row>
    <row r="270" spans="1:31" x14ac:dyDescent="0.3">
      <c r="A270" s="88">
        <v>22</v>
      </c>
      <c r="B270" t="s">
        <v>161</v>
      </c>
      <c r="C270" t="s">
        <v>9</v>
      </c>
      <c r="D270">
        <v>8</v>
      </c>
      <c r="E270" t="s">
        <v>36</v>
      </c>
      <c r="F270">
        <v>7</v>
      </c>
      <c r="G270" t="s">
        <v>153</v>
      </c>
      <c r="H270" t="s">
        <v>11</v>
      </c>
      <c r="I270" t="s">
        <v>10</v>
      </c>
      <c r="J270">
        <v>1000</v>
      </c>
      <c r="K270">
        <v>0.60225252165188004</v>
      </c>
      <c r="L270">
        <v>14.355489488214058</v>
      </c>
      <c r="M270">
        <f>(shortUnitDetails[[#This Row],[Hour4-Spk/sec]]-shortUnitDetails[[#This Row],[Hour1-Spk/sec]])/shortUnitDetails[[#This Row],[Hour1-Spk/sec]]</f>
        <v>8.6556086746510469E-2</v>
      </c>
      <c r="N270">
        <v>0.51166666666666671</v>
      </c>
      <c r="O270">
        <v>12.44192049561177</v>
      </c>
      <c r="P270">
        <v>0.6166666666666667</v>
      </c>
      <c r="Q270">
        <v>11.987381703470032</v>
      </c>
      <c r="R270">
        <v>0.72472222222222238</v>
      </c>
      <c r="S270">
        <v>18.934457646607896</v>
      </c>
      <c r="T270">
        <v>0.55595453105196457</v>
      </c>
      <c r="U270">
        <v>14.007782101167315</v>
      </c>
      <c r="V270">
        <v>1.1784934595977523</v>
      </c>
      <c r="W270">
        <v>1.6317536325512862</v>
      </c>
      <c r="X270">
        <v>0.51166666666666671</v>
      </c>
      <c r="Y270">
        <v>193</v>
      </c>
      <c r="Z270">
        <v>0.6166666666666667</v>
      </c>
      <c r="AA270">
        <v>252</v>
      </c>
      <c r="AB270">
        <v>0.72472222222222238</v>
      </c>
      <c r="AC270">
        <v>208</v>
      </c>
      <c r="AD270">
        <v>0.55595453105196457</v>
      </c>
      <c r="AE270">
        <v>307</v>
      </c>
    </row>
    <row r="271" spans="1:31" x14ac:dyDescent="0.3">
      <c r="A271" s="88">
        <v>22</v>
      </c>
      <c r="B271" t="s">
        <v>161</v>
      </c>
      <c r="C271" t="s">
        <v>9</v>
      </c>
      <c r="D271">
        <v>8</v>
      </c>
      <c r="E271" t="s">
        <v>36</v>
      </c>
      <c r="F271">
        <v>8</v>
      </c>
      <c r="G271" t="s">
        <v>114</v>
      </c>
      <c r="H271" t="s">
        <v>11</v>
      </c>
      <c r="I271" t="s">
        <v>10</v>
      </c>
      <c r="J271">
        <v>1000</v>
      </c>
      <c r="K271">
        <v>1.8213211605648001</v>
      </c>
      <c r="L271">
        <v>23.604208794598485</v>
      </c>
      <c r="M271">
        <f>(shortUnitDetails[[#This Row],[Hour4-Spk/sec]]-shortUnitDetails[[#This Row],[Hour1-Spk/sec]])/shortUnitDetails[[#This Row],[Hour1-Spk/sec]]</f>
        <v>-2.7072559023638611E-2</v>
      </c>
      <c r="N271">
        <v>1.8160714285714288</v>
      </c>
      <c r="O271">
        <v>23.710879284649778</v>
      </c>
      <c r="P271">
        <v>1.8785574860574863</v>
      </c>
      <c r="Q271">
        <v>23.381865359665561</v>
      </c>
      <c r="R271">
        <v>1.8237499999999998</v>
      </c>
      <c r="S271">
        <v>24.835007173601149</v>
      </c>
      <c r="T271">
        <v>1.7669057276302851</v>
      </c>
      <c r="U271">
        <v>22.976063424302485</v>
      </c>
      <c r="V271">
        <v>1.144213147401943</v>
      </c>
      <c r="W271">
        <v>0.52968891913766469</v>
      </c>
      <c r="X271">
        <v>1.8160714285714288</v>
      </c>
      <c r="Y271">
        <v>193</v>
      </c>
      <c r="Z271">
        <v>1.8785574860574863</v>
      </c>
      <c r="AA271">
        <v>252</v>
      </c>
      <c r="AB271">
        <v>1.8237499999999998</v>
      </c>
      <c r="AC271">
        <v>208</v>
      </c>
      <c r="AD271">
        <v>1.7669057276302851</v>
      </c>
      <c r="AE271">
        <v>307</v>
      </c>
    </row>
    <row r="272" spans="1:31" x14ac:dyDescent="0.3">
      <c r="A272" s="88">
        <v>22</v>
      </c>
      <c r="B272" t="s">
        <v>161</v>
      </c>
      <c r="C272" t="s">
        <v>9</v>
      </c>
      <c r="D272">
        <v>8</v>
      </c>
      <c r="E272" t="s">
        <v>36</v>
      </c>
      <c r="F272">
        <v>9</v>
      </c>
      <c r="G272" t="s">
        <v>95</v>
      </c>
      <c r="H272" t="s">
        <v>11</v>
      </c>
      <c r="I272" t="s">
        <v>10</v>
      </c>
      <c r="J272">
        <v>1000</v>
      </c>
      <c r="K272">
        <v>1.7083061343777732</v>
      </c>
      <c r="L272">
        <v>23.714631729604758</v>
      </c>
      <c r="M272">
        <f>(shortUnitDetails[[#This Row],[Hour4-Spk/sec]]-shortUnitDetails[[#This Row],[Hour1-Spk/sec]])/shortUnitDetails[[#This Row],[Hour1-Spk/sec]]</f>
        <v>-9.539328595932374E-2</v>
      </c>
      <c r="N272">
        <v>1.7899122807017545</v>
      </c>
      <c r="O272">
        <v>23.430896853967756</v>
      </c>
      <c r="P272">
        <v>1.7149789234760053</v>
      </c>
      <c r="Q272">
        <v>26.197676269298103</v>
      </c>
      <c r="R272">
        <v>1.7091666666666665</v>
      </c>
      <c r="S272">
        <v>23.029416544774904</v>
      </c>
      <c r="T272">
        <v>1.6191666666666666</v>
      </c>
      <c r="U272">
        <v>21.86373777243865</v>
      </c>
      <c r="V272">
        <v>1.1810253518693039</v>
      </c>
      <c r="W272">
        <v>0.58388307916937054</v>
      </c>
      <c r="X272">
        <v>1.7899122807017545</v>
      </c>
      <c r="Y272">
        <v>193</v>
      </c>
      <c r="Z272">
        <v>1.7149789234760053</v>
      </c>
      <c r="AA272">
        <v>252</v>
      </c>
      <c r="AB272">
        <v>1.7091666666666665</v>
      </c>
      <c r="AC272">
        <v>208</v>
      </c>
      <c r="AD272">
        <v>1.6191666666666666</v>
      </c>
      <c r="AE272">
        <v>307</v>
      </c>
    </row>
    <row r="273" spans="1:31" x14ac:dyDescent="0.3">
      <c r="A273" s="88">
        <v>22</v>
      </c>
      <c r="B273" t="s">
        <v>161</v>
      </c>
      <c r="C273" t="s">
        <v>9</v>
      </c>
      <c r="D273">
        <v>8</v>
      </c>
      <c r="E273" t="s">
        <v>36</v>
      </c>
      <c r="F273">
        <v>10</v>
      </c>
      <c r="G273" t="s">
        <v>115</v>
      </c>
      <c r="H273" t="s">
        <v>11</v>
      </c>
      <c r="I273" t="s">
        <v>10</v>
      </c>
      <c r="J273">
        <v>1000</v>
      </c>
      <c r="K273">
        <v>0.83739329610597013</v>
      </c>
      <c r="L273">
        <v>13.044494662199019</v>
      </c>
      <c r="M273">
        <f>(shortUnitDetails[[#This Row],[Hour4-Spk/sec]]-shortUnitDetails[[#This Row],[Hour1-Spk/sec]])/shortUnitDetails[[#This Row],[Hour1-Spk/sec]]</f>
        <v>3.8206289864976498E-2</v>
      </c>
      <c r="N273">
        <v>0.80504922644163157</v>
      </c>
      <c r="O273">
        <v>13.204225352112676</v>
      </c>
      <c r="P273">
        <v>0.87861111111111112</v>
      </c>
      <c r="Q273">
        <v>14.263124604680582</v>
      </c>
      <c r="R273">
        <v>0.8301056763285023</v>
      </c>
      <c r="S273">
        <v>12.466124661246612</v>
      </c>
      <c r="T273">
        <v>0.83580717054263565</v>
      </c>
      <c r="U273">
        <v>12.564366632337794</v>
      </c>
      <c r="V273">
        <v>1.3139562512767899</v>
      </c>
      <c r="W273">
        <v>1.2127035545822102</v>
      </c>
      <c r="X273">
        <v>0.80504922644163157</v>
      </c>
      <c r="Y273">
        <v>193</v>
      </c>
      <c r="Z273">
        <v>0.87861111111111112</v>
      </c>
      <c r="AA273">
        <v>252</v>
      </c>
      <c r="AB273">
        <v>0.8301056763285023</v>
      </c>
      <c r="AC273">
        <v>208</v>
      </c>
      <c r="AD273">
        <v>0.83580717054263565</v>
      </c>
      <c r="AE273">
        <v>307</v>
      </c>
    </row>
    <row r="274" spans="1:31" x14ac:dyDescent="0.3">
      <c r="A274">
        <v>22</v>
      </c>
      <c r="B274" t="s">
        <v>161</v>
      </c>
      <c r="C274" t="s">
        <v>9</v>
      </c>
      <c r="D274">
        <v>8</v>
      </c>
      <c r="E274" t="s">
        <v>36</v>
      </c>
      <c r="F274">
        <v>14</v>
      </c>
      <c r="G274" t="s">
        <v>102</v>
      </c>
      <c r="H274" t="s">
        <v>72</v>
      </c>
      <c r="I274" t="s">
        <v>72</v>
      </c>
      <c r="J274">
        <v>1000</v>
      </c>
      <c r="K274">
        <v>2.3298679617668165</v>
      </c>
      <c r="L274">
        <v>46.860235138995712</v>
      </c>
      <c r="M274">
        <f>(shortUnitDetails[[#This Row],[Hour4-Spk/sec]]-shortUnitDetails[[#This Row],[Hour1-Spk/sec]])/shortUnitDetails[[#This Row],[Hour1-Spk/sec]]</f>
        <v>0.32095626877873207</v>
      </c>
      <c r="N274">
        <v>1.997222222222222</v>
      </c>
      <c r="O274">
        <v>40.917941585535466</v>
      </c>
      <c r="P274">
        <v>2.1765277777777778</v>
      </c>
      <c r="Q274">
        <v>46.922313229089099</v>
      </c>
      <c r="R274">
        <v>2.5074786324786325</v>
      </c>
      <c r="S274">
        <v>48.773563479445833</v>
      </c>
      <c r="T274">
        <v>2.6382432145886341</v>
      </c>
      <c r="U274">
        <v>50.087032201914703</v>
      </c>
      <c r="V274">
        <v>2.3043232007232586</v>
      </c>
      <c r="W274">
        <v>0.43295644205905343</v>
      </c>
      <c r="X274">
        <v>1.997222222222222</v>
      </c>
      <c r="Y274">
        <v>193</v>
      </c>
      <c r="Z274">
        <v>2.1765277777777778</v>
      </c>
      <c r="AA274">
        <v>252</v>
      </c>
      <c r="AB274">
        <v>2.5074786324786325</v>
      </c>
      <c r="AC274">
        <v>208</v>
      </c>
      <c r="AD274">
        <v>2.6382432145886341</v>
      </c>
      <c r="AE274">
        <v>307</v>
      </c>
    </row>
    <row r="275" spans="1:31" x14ac:dyDescent="0.3">
      <c r="A275" s="88">
        <v>22</v>
      </c>
      <c r="B275" t="s">
        <v>161</v>
      </c>
      <c r="C275" t="s">
        <v>9</v>
      </c>
      <c r="D275">
        <v>8</v>
      </c>
      <c r="E275" t="s">
        <v>36</v>
      </c>
      <c r="F275">
        <v>11</v>
      </c>
      <c r="G275" t="s">
        <v>97</v>
      </c>
      <c r="H275" t="s">
        <v>11</v>
      </c>
      <c r="I275" t="s">
        <v>10</v>
      </c>
      <c r="J275">
        <v>1000</v>
      </c>
      <c r="K275">
        <v>0.967339296102385</v>
      </c>
      <c r="L275">
        <v>17.264618434093162</v>
      </c>
      <c r="M275">
        <f>(shortUnitDetails[[#This Row],[Hour4-Spk/sec]]-shortUnitDetails[[#This Row],[Hour1-Spk/sec]])/shortUnitDetails[[#This Row],[Hour1-Spk/sec]]</f>
        <v>-7.1620285351038523E-2</v>
      </c>
      <c r="N275">
        <v>0.98319444444444448</v>
      </c>
      <c r="O275">
        <v>16.536094012311136</v>
      </c>
      <c r="P275">
        <v>0.9442182955206514</v>
      </c>
      <c r="Q275">
        <v>17.674418604651162</v>
      </c>
      <c r="R275">
        <v>1.0291666666666668</v>
      </c>
      <c r="S275">
        <v>18.238313969197513</v>
      </c>
      <c r="T275">
        <v>0.91277777777777758</v>
      </c>
      <c r="U275">
        <v>15.52511415525114</v>
      </c>
      <c r="V275">
        <v>1.1759548421669859</v>
      </c>
      <c r="W275">
        <v>1.027905474439526</v>
      </c>
      <c r="X275">
        <v>0.98319444444444448</v>
      </c>
      <c r="Y275">
        <v>193</v>
      </c>
      <c r="Z275">
        <v>0.9442182955206514</v>
      </c>
      <c r="AA275">
        <v>252</v>
      </c>
      <c r="AB275">
        <v>1.0291666666666668</v>
      </c>
      <c r="AC275">
        <v>208</v>
      </c>
      <c r="AD275">
        <v>0.91277777777777758</v>
      </c>
      <c r="AE275">
        <v>307</v>
      </c>
    </row>
    <row r="276" spans="1:31" x14ac:dyDescent="0.3">
      <c r="A276" s="88">
        <v>22</v>
      </c>
      <c r="B276" t="s">
        <v>161</v>
      </c>
      <c r="C276" t="s">
        <v>9</v>
      </c>
      <c r="D276">
        <v>8</v>
      </c>
      <c r="E276" t="s">
        <v>36</v>
      </c>
      <c r="F276">
        <v>12</v>
      </c>
      <c r="G276" t="s">
        <v>123</v>
      </c>
      <c r="H276" t="s">
        <v>11</v>
      </c>
      <c r="I276" t="s">
        <v>72</v>
      </c>
      <c r="J276">
        <v>1000</v>
      </c>
      <c r="K276">
        <v>2.303729989622513</v>
      </c>
      <c r="L276">
        <v>23.876118219907145</v>
      </c>
      <c r="M276">
        <f>(shortUnitDetails[[#This Row],[Hour4-Spk/sec]]-shortUnitDetails[[#This Row],[Hour1-Spk/sec]])/shortUnitDetails[[#This Row],[Hour1-Spk/sec]]</f>
        <v>-0.14774412648074545</v>
      </c>
      <c r="N276">
        <v>2.5155665930831499</v>
      </c>
      <c r="O276">
        <v>25.076153176675369</v>
      </c>
      <c r="P276">
        <v>2.4932247390007451</v>
      </c>
      <c r="Q276">
        <v>23.662903409738853</v>
      </c>
      <c r="R276">
        <v>2.0622222222222222</v>
      </c>
      <c r="S276">
        <v>21.390086206896552</v>
      </c>
      <c r="T276">
        <v>2.1439064041839351</v>
      </c>
      <c r="U276">
        <v>23.726991804379953</v>
      </c>
      <c r="V276">
        <v>1.1222006608590578</v>
      </c>
      <c r="W276">
        <v>0.43854682636371944</v>
      </c>
      <c r="X276">
        <v>2.5155665930831499</v>
      </c>
      <c r="Y276">
        <v>193</v>
      </c>
      <c r="Z276">
        <v>2.4932247390007451</v>
      </c>
      <c r="AA276">
        <v>252</v>
      </c>
      <c r="AB276">
        <v>2.0622222222222222</v>
      </c>
      <c r="AC276">
        <v>208</v>
      </c>
      <c r="AD276">
        <v>2.1439064041839351</v>
      </c>
      <c r="AE276">
        <v>307</v>
      </c>
    </row>
    <row r="277" spans="1:31" x14ac:dyDescent="0.3">
      <c r="A277" s="88">
        <v>22</v>
      </c>
      <c r="B277" t="s">
        <v>161</v>
      </c>
      <c r="C277" t="s">
        <v>9</v>
      </c>
      <c r="D277">
        <v>8</v>
      </c>
      <c r="E277" t="s">
        <v>36</v>
      </c>
      <c r="F277">
        <v>13</v>
      </c>
      <c r="G277" t="s">
        <v>155</v>
      </c>
      <c r="H277" t="s">
        <v>11</v>
      </c>
      <c r="I277" t="s">
        <v>10</v>
      </c>
      <c r="J277">
        <v>1000</v>
      </c>
      <c r="K277">
        <v>2.0860416666666666</v>
      </c>
      <c r="L277">
        <v>21.938197220068005</v>
      </c>
      <c r="M277">
        <f>(shortUnitDetails[[#This Row],[Hour4-Spk/sec]]-shortUnitDetails[[#This Row],[Hour1-Spk/sec]])/shortUnitDetails[[#This Row],[Hour1-Spk/sec]]</f>
        <v>0.24460537984037858</v>
      </c>
      <c r="N277">
        <v>1.8794444444444443</v>
      </c>
      <c r="O277">
        <v>19.923145137451968</v>
      </c>
      <c r="P277">
        <v>2.0327777777777776</v>
      </c>
      <c r="Q277">
        <v>20.29520295202952</v>
      </c>
      <c r="R277">
        <v>2.0927777777777776</v>
      </c>
      <c r="S277">
        <v>21.953809397398459</v>
      </c>
      <c r="T277">
        <v>2.3391666666666668</v>
      </c>
      <c r="U277">
        <v>22.154906153480635</v>
      </c>
      <c r="V277">
        <v>1.044230569449681</v>
      </c>
      <c r="W277">
        <v>0.47937367089450378</v>
      </c>
      <c r="X277">
        <v>1.8794444444444443</v>
      </c>
      <c r="Y277">
        <v>193</v>
      </c>
      <c r="Z277">
        <v>2.0327777777777776</v>
      </c>
      <c r="AA277">
        <v>252</v>
      </c>
      <c r="AB277">
        <v>2.0927777777777776</v>
      </c>
      <c r="AC277">
        <v>208</v>
      </c>
      <c r="AD277">
        <v>2.3391666666666668</v>
      </c>
      <c r="AE277">
        <v>307</v>
      </c>
    </row>
    <row r="278" spans="1:31" x14ac:dyDescent="0.3">
      <c r="A278" s="88">
        <v>22</v>
      </c>
      <c r="B278" t="s">
        <v>161</v>
      </c>
      <c r="C278" t="s">
        <v>9</v>
      </c>
      <c r="D278">
        <v>8</v>
      </c>
      <c r="E278" t="s">
        <v>36</v>
      </c>
      <c r="F278">
        <v>15</v>
      </c>
      <c r="G278" t="s">
        <v>131</v>
      </c>
      <c r="H278" t="s">
        <v>11</v>
      </c>
      <c r="I278" t="s">
        <v>72</v>
      </c>
      <c r="J278">
        <v>1000</v>
      </c>
      <c r="K278">
        <v>0.89246527777777773</v>
      </c>
      <c r="L278">
        <v>10.607866507747318</v>
      </c>
      <c r="M278">
        <f>(shortUnitDetails[[#This Row],[Hour4-Spk/sec]]-shortUnitDetails[[#This Row],[Hour1-Spk/sec]])/shortUnitDetails[[#This Row],[Hour1-Spk/sec]]</f>
        <v>-2.2519685039370324E-2</v>
      </c>
      <c r="N278">
        <v>0.88194444444444453</v>
      </c>
      <c r="O278">
        <v>10.978163326353576</v>
      </c>
      <c r="P278">
        <v>0.87805555555555559</v>
      </c>
      <c r="Q278">
        <v>9.3670886075949369</v>
      </c>
      <c r="R278">
        <v>0.94777777777777772</v>
      </c>
      <c r="S278">
        <v>9.9648300117233291</v>
      </c>
      <c r="T278">
        <v>0.8620833333333332</v>
      </c>
      <c r="U278">
        <v>9.3023255813953494</v>
      </c>
      <c r="V278">
        <v>1.0727777859493892</v>
      </c>
      <c r="W278">
        <v>1.1100545512375664</v>
      </c>
      <c r="X278">
        <v>0.88194444444444453</v>
      </c>
      <c r="Y278">
        <v>193</v>
      </c>
      <c r="Z278">
        <v>0.87805555555555559</v>
      </c>
      <c r="AA278">
        <v>252</v>
      </c>
      <c r="AB278">
        <v>0.94777777777777772</v>
      </c>
      <c r="AC278">
        <v>208</v>
      </c>
      <c r="AD278">
        <v>0.8620833333333332</v>
      </c>
      <c r="AE278">
        <v>307</v>
      </c>
    </row>
    <row r="279" spans="1:31" x14ac:dyDescent="0.3">
      <c r="A279" s="88">
        <v>22</v>
      </c>
      <c r="B279" t="s">
        <v>161</v>
      </c>
      <c r="C279" t="s">
        <v>9</v>
      </c>
      <c r="D279">
        <v>8</v>
      </c>
      <c r="E279" t="s">
        <v>36</v>
      </c>
      <c r="F279">
        <v>16</v>
      </c>
      <c r="G279" t="s">
        <v>151</v>
      </c>
      <c r="H279" t="s">
        <v>11</v>
      </c>
      <c r="I279" t="s">
        <v>72</v>
      </c>
      <c r="J279">
        <v>1000</v>
      </c>
      <c r="K279">
        <v>0.5245850559409525</v>
      </c>
      <c r="L279">
        <v>4.4870210135970332</v>
      </c>
      <c r="M279">
        <f>(shortUnitDetails[[#This Row],[Hour4-Spk/sec]]-shortUnitDetails[[#This Row],[Hour1-Spk/sec]])/shortUnitDetails[[#This Row],[Hour1-Spk/sec]]</f>
        <v>-1.8028627625989665E-2</v>
      </c>
      <c r="N279">
        <v>0.50166666666666659</v>
      </c>
      <c r="O279">
        <v>4.7619047619047619</v>
      </c>
      <c r="P279">
        <v>0.58738458528951487</v>
      </c>
      <c r="Q279">
        <v>4.0967423494570578</v>
      </c>
      <c r="R279">
        <v>0.51666666666666672</v>
      </c>
      <c r="S279">
        <v>4.2518837459634016</v>
      </c>
      <c r="T279">
        <v>0.49262230514096178</v>
      </c>
      <c r="U279">
        <v>3.125</v>
      </c>
      <c r="V279">
        <v>1.1177006634119888</v>
      </c>
      <c r="W279">
        <v>1.9396677907290123</v>
      </c>
      <c r="X279">
        <v>0.50166666666666659</v>
      </c>
      <c r="Y279">
        <v>193</v>
      </c>
      <c r="Z279">
        <v>0.58738458528951487</v>
      </c>
      <c r="AA279">
        <v>252</v>
      </c>
      <c r="AB279">
        <v>0.51666666666666672</v>
      </c>
      <c r="AC279">
        <v>208</v>
      </c>
      <c r="AD279">
        <v>0.49262230514096178</v>
      </c>
      <c r="AE279">
        <v>307</v>
      </c>
    </row>
    <row r="280" spans="1:31" x14ac:dyDescent="0.3">
      <c r="A280" s="88">
        <v>22</v>
      </c>
      <c r="B280" t="s">
        <v>161</v>
      </c>
      <c r="C280" t="s">
        <v>9</v>
      </c>
      <c r="D280">
        <v>8</v>
      </c>
      <c r="E280" t="s">
        <v>36</v>
      </c>
      <c r="F280">
        <v>17</v>
      </c>
      <c r="G280" t="s">
        <v>136</v>
      </c>
      <c r="H280" t="s">
        <v>11</v>
      </c>
      <c r="I280" t="s">
        <v>72</v>
      </c>
      <c r="J280">
        <v>1000</v>
      </c>
      <c r="K280">
        <v>1.3469642857142856</v>
      </c>
      <c r="L280">
        <v>14.012184508268058</v>
      </c>
      <c r="M280">
        <f>(shortUnitDetails[[#This Row],[Hour4-Spk/sec]]-shortUnitDetails[[#This Row],[Hour1-Spk/sec]])/shortUnitDetails[[#This Row],[Hour1-Spk/sec]]</f>
        <v>9.5611617553529829E-2</v>
      </c>
      <c r="N280">
        <v>1.3102777777777777</v>
      </c>
      <c r="O280">
        <v>13.907144371422515</v>
      </c>
      <c r="P280">
        <v>1.4075793650793651</v>
      </c>
      <c r="Q280">
        <v>14.707679771847626</v>
      </c>
      <c r="R280">
        <v>1.2344444444444445</v>
      </c>
      <c r="S280">
        <v>14.04772624943719</v>
      </c>
      <c r="T280">
        <v>1.4355555555555555</v>
      </c>
      <c r="U280">
        <v>13.641640866873065</v>
      </c>
      <c r="V280">
        <v>1.1830111683387103</v>
      </c>
      <c r="W280">
        <v>0.748470129684495</v>
      </c>
      <c r="X280">
        <v>1.3102777777777777</v>
      </c>
      <c r="Y280">
        <v>193</v>
      </c>
      <c r="Z280">
        <v>1.4075793650793651</v>
      </c>
      <c r="AA280">
        <v>252</v>
      </c>
      <c r="AB280">
        <v>1.2344444444444445</v>
      </c>
      <c r="AC280">
        <v>208</v>
      </c>
      <c r="AD280">
        <v>1.4355555555555555</v>
      </c>
      <c r="AE280">
        <v>307</v>
      </c>
    </row>
    <row r="281" spans="1:31" x14ac:dyDescent="0.3">
      <c r="A281" s="88">
        <v>22</v>
      </c>
      <c r="B281" t="s">
        <v>161</v>
      </c>
      <c r="C281" t="s">
        <v>9</v>
      </c>
      <c r="D281">
        <v>8</v>
      </c>
      <c r="E281" t="s">
        <v>36</v>
      </c>
      <c r="F281">
        <v>18</v>
      </c>
      <c r="G281" t="s">
        <v>104</v>
      </c>
      <c r="H281" t="s">
        <v>11</v>
      </c>
      <c r="I281" t="s">
        <v>72</v>
      </c>
      <c r="J281">
        <v>1000</v>
      </c>
      <c r="K281">
        <v>1.5975162007283634</v>
      </c>
      <c r="L281">
        <v>8.3997767501195977</v>
      </c>
      <c r="M281">
        <f>(shortUnitDetails[[#This Row],[Hour4-Spk/sec]]-shortUnitDetails[[#This Row],[Hour1-Spk/sec]])/shortUnitDetails[[#This Row],[Hour1-Spk/sec]]</f>
        <v>-5.0452781371280724E-2</v>
      </c>
      <c r="N281">
        <v>1.7177777777777778</v>
      </c>
      <c r="O281">
        <v>9.8156532988357057</v>
      </c>
      <c r="P281">
        <v>1.5630555555555556</v>
      </c>
      <c r="Q281">
        <v>8.1407749733380737</v>
      </c>
      <c r="R281">
        <v>1.4781203584690088</v>
      </c>
      <c r="S281">
        <v>7.1559633027522942</v>
      </c>
      <c r="T281">
        <v>1.6311111111111112</v>
      </c>
      <c r="U281">
        <v>7.8351217850451373</v>
      </c>
      <c r="V281">
        <v>0.98002028131228247</v>
      </c>
      <c r="W281">
        <v>0.62239335422519992</v>
      </c>
      <c r="X281">
        <v>1.7177777777777778</v>
      </c>
      <c r="Y281">
        <v>193</v>
      </c>
      <c r="Z281">
        <v>1.5630555555555556</v>
      </c>
      <c r="AA281">
        <v>252</v>
      </c>
      <c r="AB281">
        <v>1.4781203584690088</v>
      </c>
      <c r="AC281">
        <v>208</v>
      </c>
      <c r="AD281">
        <v>1.6311111111111112</v>
      </c>
      <c r="AE281">
        <v>307</v>
      </c>
    </row>
    <row r="282" spans="1:31" x14ac:dyDescent="0.3">
      <c r="A282">
        <v>23</v>
      </c>
      <c r="B282" t="s">
        <v>162</v>
      </c>
      <c r="C282" t="s">
        <v>9</v>
      </c>
      <c r="D282">
        <v>9</v>
      </c>
      <c r="E282" t="s">
        <v>107</v>
      </c>
      <c r="F282">
        <v>1</v>
      </c>
      <c r="G282" t="s">
        <v>84</v>
      </c>
      <c r="H282" t="s">
        <v>72</v>
      </c>
      <c r="I282" t="s">
        <v>10</v>
      </c>
      <c r="J282">
        <v>1109</v>
      </c>
      <c r="K282">
        <v>2.824727876290376</v>
      </c>
      <c r="L282">
        <v>34.630121478643275</v>
      </c>
      <c r="M282">
        <f>(shortUnitDetails[[#This Row],[Hour4-Spk/sec]]-shortUnitDetails[[#This Row],[Hour1-Spk/sec]])/shortUnitDetails[[#This Row],[Hour1-Spk/sec]]</f>
        <v>0.40968181119383534</v>
      </c>
      <c r="N282">
        <v>2.3677724358974355</v>
      </c>
      <c r="O282">
        <v>26.727509778357234</v>
      </c>
      <c r="P282">
        <v>2.4669444444444442</v>
      </c>
      <c r="Q282">
        <v>30.013519603424964</v>
      </c>
      <c r="R282">
        <v>3.1263888888888887</v>
      </c>
      <c r="S282">
        <v>38.827187916481563</v>
      </c>
      <c r="T282">
        <v>3.3378057359307363</v>
      </c>
      <c r="U282">
        <v>37.660531697341511</v>
      </c>
      <c r="V282">
        <v>1.2539524747920561</v>
      </c>
      <c r="W282">
        <v>0.3452496995689468</v>
      </c>
      <c r="X282">
        <v>2.3677724358974355</v>
      </c>
      <c r="Y282">
        <v>165</v>
      </c>
      <c r="Z282">
        <v>2.4669444444444442</v>
      </c>
      <c r="AA282">
        <v>130</v>
      </c>
      <c r="AB282">
        <v>3.1263888888888887</v>
      </c>
      <c r="AC282">
        <v>300</v>
      </c>
      <c r="AD282">
        <v>3.3378057359307363</v>
      </c>
      <c r="AE282">
        <v>463</v>
      </c>
    </row>
    <row r="283" spans="1:31" x14ac:dyDescent="0.3">
      <c r="A283">
        <v>23</v>
      </c>
      <c r="B283" t="s">
        <v>162</v>
      </c>
      <c r="C283" t="s">
        <v>9</v>
      </c>
      <c r="D283">
        <v>9</v>
      </c>
      <c r="E283" t="s">
        <v>107</v>
      </c>
      <c r="F283">
        <v>2</v>
      </c>
      <c r="G283" t="s">
        <v>134</v>
      </c>
      <c r="H283" t="s">
        <v>72</v>
      </c>
      <c r="I283" t="s">
        <v>72</v>
      </c>
      <c r="J283">
        <v>1109</v>
      </c>
      <c r="K283">
        <v>1.1381788010404399</v>
      </c>
      <c r="L283">
        <v>16.979710456918358</v>
      </c>
      <c r="M283">
        <f>(shortUnitDetails[[#This Row],[Hour4-Spk/sec]]-shortUnitDetails[[#This Row],[Hour1-Spk/sec]])/shortUnitDetails[[#This Row],[Hour1-Spk/sec]]</f>
        <v>0.50058343057176202</v>
      </c>
      <c r="N283">
        <v>0.9522222222222223</v>
      </c>
      <c r="O283">
        <v>12.305854241338112</v>
      </c>
      <c r="P283">
        <v>0.93583333333333341</v>
      </c>
      <c r="Q283">
        <v>13.84213580963436</v>
      </c>
      <c r="R283">
        <v>1.2357707597173146</v>
      </c>
      <c r="S283">
        <v>17.687680997995102</v>
      </c>
      <c r="T283">
        <v>1.4288888888888891</v>
      </c>
      <c r="U283">
        <v>19.240605941373204</v>
      </c>
      <c r="V283">
        <v>1.2616021841344451</v>
      </c>
      <c r="W283">
        <v>0.85322777433937891</v>
      </c>
      <c r="X283">
        <v>0.9522222222222223</v>
      </c>
      <c r="Y283">
        <v>165</v>
      </c>
      <c r="Z283">
        <v>0.93583333333333341</v>
      </c>
      <c r="AA283">
        <v>130</v>
      </c>
      <c r="AB283">
        <v>1.2357707597173146</v>
      </c>
      <c r="AC283">
        <v>300</v>
      </c>
      <c r="AD283">
        <v>1.4288888888888891</v>
      </c>
      <c r="AE283">
        <v>463</v>
      </c>
    </row>
    <row r="284" spans="1:31" x14ac:dyDescent="0.3">
      <c r="A284">
        <v>23</v>
      </c>
      <c r="B284" t="s">
        <v>162</v>
      </c>
      <c r="C284" t="s">
        <v>9</v>
      </c>
      <c r="D284">
        <v>9</v>
      </c>
      <c r="E284" t="s">
        <v>107</v>
      </c>
      <c r="F284">
        <v>4</v>
      </c>
      <c r="G284" t="s">
        <v>137</v>
      </c>
      <c r="H284" t="s">
        <v>72</v>
      </c>
      <c r="I284" t="s">
        <v>72</v>
      </c>
      <c r="J284">
        <v>1109</v>
      </c>
      <c r="K284">
        <v>2.4872115719463754</v>
      </c>
      <c r="L284">
        <v>25.681304296084733</v>
      </c>
      <c r="M284">
        <f>(shortUnitDetails[[#This Row],[Hour4-Spk/sec]]-shortUnitDetails[[#This Row],[Hour1-Spk/sec]])/shortUnitDetails[[#This Row],[Hour1-Spk/sec]]</f>
        <v>0.21730308984344512</v>
      </c>
      <c r="N284">
        <v>2.3333960573476702</v>
      </c>
      <c r="O284">
        <v>22.938601679876967</v>
      </c>
      <c r="P284">
        <v>2.2769444444444447</v>
      </c>
      <c r="Q284">
        <v>21.67175106772422</v>
      </c>
      <c r="R284">
        <v>2.4980555555555553</v>
      </c>
      <c r="S284">
        <v>23.095741131991549</v>
      </c>
      <c r="T284">
        <v>2.8404502304378316</v>
      </c>
      <c r="U284">
        <v>27.849790316431566</v>
      </c>
      <c r="V284">
        <v>1.0667622869307829</v>
      </c>
      <c r="W284">
        <v>0.37744676000856864</v>
      </c>
      <c r="X284">
        <v>2.3333960573476702</v>
      </c>
      <c r="Y284">
        <v>165</v>
      </c>
      <c r="Z284">
        <v>2.2769444444444447</v>
      </c>
      <c r="AA284">
        <v>130</v>
      </c>
      <c r="AB284">
        <v>2.4980555555555553</v>
      </c>
      <c r="AC284">
        <v>300</v>
      </c>
      <c r="AD284">
        <v>2.8404502304378316</v>
      </c>
      <c r="AE284">
        <v>463</v>
      </c>
    </row>
    <row r="285" spans="1:31" x14ac:dyDescent="0.3">
      <c r="A285">
        <v>23</v>
      </c>
      <c r="B285" t="s">
        <v>162</v>
      </c>
      <c r="C285" t="s">
        <v>9</v>
      </c>
      <c r="D285">
        <v>9</v>
      </c>
      <c r="E285" t="s">
        <v>107</v>
      </c>
      <c r="F285">
        <v>5</v>
      </c>
      <c r="G285" t="s">
        <v>86</v>
      </c>
      <c r="H285" t="s">
        <v>72</v>
      </c>
      <c r="I285" t="s">
        <v>72</v>
      </c>
      <c r="J285">
        <v>1109</v>
      </c>
      <c r="K285">
        <v>2.4358680555555554</v>
      </c>
      <c r="L285">
        <v>25.695136535778353</v>
      </c>
      <c r="M285">
        <f>(shortUnitDetails[[#This Row],[Hour4-Spk/sec]]-shortUnitDetails[[#This Row],[Hour1-Spk/sec]])/shortUnitDetails[[#This Row],[Hour1-Spk/sec]]</f>
        <v>0.80939686771076313</v>
      </c>
      <c r="N285">
        <v>1.6672222222222224</v>
      </c>
      <c r="O285">
        <v>18.043985338220594</v>
      </c>
      <c r="P285">
        <v>2.3970833333333332</v>
      </c>
      <c r="Q285">
        <v>24.285060626858844</v>
      </c>
      <c r="R285">
        <v>2.6624999999999996</v>
      </c>
      <c r="S285">
        <v>27.029172454852151</v>
      </c>
      <c r="T285">
        <v>3.0166666666666671</v>
      </c>
      <c r="U285">
        <v>29.213483146067414</v>
      </c>
      <c r="V285">
        <v>1.1690686741898118</v>
      </c>
      <c r="W285">
        <v>0.39508687151185967</v>
      </c>
      <c r="X285">
        <v>1.6672222222222224</v>
      </c>
      <c r="Y285">
        <v>165</v>
      </c>
      <c r="Z285">
        <v>2.3970833333333332</v>
      </c>
      <c r="AA285">
        <v>130</v>
      </c>
      <c r="AB285">
        <v>2.6624999999999996</v>
      </c>
      <c r="AC285">
        <v>300</v>
      </c>
      <c r="AD285">
        <v>3.0166666666666671</v>
      </c>
      <c r="AE285">
        <v>463</v>
      </c>
    </row>
    <row r="286" spans="1:31" x14ac:dyDescent="0.3">
      <c r="A286">
        <v>23</v>
      </c>
      <c r="B286" t="s">
        <v>162</v>
      </c>
      <c r="C286" t="s">
        <v>9</v>
      </c>
      <c r="D286">
        <v>9</v>
      </c>
      <c r="E286" t="s">
        <v>107</v>
      </c>
      <c r="F286">
        <v>6</v>
      </c>
      <c r="G286" t="s">
        <v>163</v>
      </c>
      <c r="H286" t="s">
        <v>72</v>
      </c>
      <c r="I286" t="s">
        <v>72</v>
      </c>
      <c r="J286">
        <v>1109</v>
      </c>
      <c r="K286">
        <v>9.0277777777777784E-4</v>
      </c>
      <c r="L286">
        <v>0</v>
      </c>
      <c r="M286" t="e">
        <f>(shortUnitDetails[[#This Row],[Hour4-Spk/sec]]-shortUnitDetails[[#This Row],[Hour1-Spk/sec]])/shortUnitDetails[[#This Row],[Hour1-Spk/sec]]</f>
        <v>#DIV/0!</v>
      </c>
      <c r="N286">
        <v>0</v>
      </c>
      <c r="O286">
        <v>0</v>
      </c>
      <c r="P286">
        <v>0</v>
      </c>
      <c r="Q286">
        <v>0</v>
      </c>
      <c r="R286">
        <v>0</v>
      </c>
      <c r="S286">
        <v>0</v>
      </c>
      <c r="T286">
        <v>3.6111111111111114E-3</v>
      </c>
      <c r="U286">
        <v>0</v>
      </c>
      <c r="V286">
        <v>1.1633915656229163</v>
      </c>
      <c r="W286">
        <v>42.867303749999977</v>
      </c>
      <c r="X286">
        <v>0</v>
      </c>
      <c r="Y286">
        <v>165</v>
      </c>
      <c r="Z286">
        <v>0</v>
      </c>
      <c r="AA286">
        <v>130</v>
      </c>
      <c r="AB286">
        <v>0</v>
      </c>
      <c r="AC286">
        <v>300</v>
      </c>
      <c r="AD286">
        <v>3.6111111111111114E-3</v>
      </c>
      <c r="AE286">
        <v>463</v>
      </c>
    </row>
    <row r="287" spans="1:31" x14ac:dyDescent="0.3">
      <c r="A287" s="88">
        <v>23</v>
      </c>
      <c r="B287" t="s">
        <v>162</v>
      </c>
      <c r="C287" t="s">
        <v>9</v>
      </c>
      <c r="D287">
        <v>9</v>
      </c>
      <c r="E287" t="s">
        <v>107</v>
      </c>
      <c r="F287">
        <v>3</v>
      </c>
      <c r="G287" t="s">
        <v>112</v>
      </c>
      <c r="H287" t="s">
        <v>11</v>
      </c>
      <c r="I287" t="s">
        <v>72</v>
      </c>
      <c r="J287">
        <v>1109</v>
      </c>
      <c r="K287">
        <v>4.0492361111111119</v>
      </c>
      <c r="L287">
        <v>40.074635091089448</v>
      </c>
      <c r="M287">
        <f>(shortUnitDetails[[#This Row],[Hour4-Spk/sec]]-shortUnitDetails[[#This Row],[Hour1-Spk/sec]])/shortUnitDetails[[#This Row],[Hour1-Spk/sec]]</f>
        <v>-0.53309618804980052</v>
      </c>
      <c r="N287">
        <v>5.7786111111111111</v>
      </c>
      <c r="O287">
        <v>49.795702542902461</v>
      </c>
      <c r="P287">
        <v>4.2841666666666667</v>
      </c>
      <c r="Q287">
        <v>40.059674385418695</v>
      </c>
      <c r="R287">
        <v>3.4361111111111113</v>
      </c>
      <c r="S287">
        <v>34.034123069459042</v>
      </c>
      <c r="T287">
        <v>2.6980555555555554</v>
      </c>
      <c r="U287">
        <v>29.786795756514572</v>
      </c>
      <c r="V287">
        <v>1.1712474957130663</v>
      </c>
      <c r="W287">
        <v>0.24970352705915699</v>
      </c>
      <c r="X287">
        <v>5.7786111111111111</v>
      </c>
      <c r="Y287">
        <v>165</v>
      </c>
      <c r="Z287">
        <v>4.2841666666666667</v>
      </c>
      <c r="AA287">
        <v>130</v>
      </c>
      <c r="AB287">
        <v>3.4361111111111113</v>
      </c>
      <c r="AC287">
        <v>300</v>
      </c>
      <c r="AD287">
        <v>2.6980555555555554</v>
      </c>
      <c r="AE287">
        <v>463</v>
      </c>
    </row>
    <row r="288" spans="1:31" x14ac:dyDescent="0.3">
      <c r="A288" s="88">
        <v>23</v>
      </c>
      <c r="B288" t="s">
        <v>162</v>
      </c>
      <c r="C288" t="s">
        <v>9</v>
      </c>
      <c r="D288">
        <v>9</v>
      </c>
      <c r="E288" t="s">
        <v>107</v>
      </c>
      <c r="F288">
        <v>7</v>
      </c>
      <c r="G288" t="s">
        <v>95</v>
      </c>
      <c r="H288" t="s">
        <v>11</v>
      </c>
      <c r="I288" t="s">
        <v>72</v>
      </c>
      <c r="J288">
        <v>1109</v>
      </c>
      <c r="K288">
        <v>7.4608778683574872</v>
      </c>
      <c r="L288">
        <v>63.347091161309109</v>
      </c>
      <c r="M288">
        <f>(shortUnitDetails[[#This Row],[Hour4-Spk/sec]]-shortUnitDetails[[#This Row],[Hour1-Spk/sec]])/shortUnitDetails[[#This Row],[Hour1-Spk/sec]]</f>
        <v>-0.10529831110793346</v>
      </c>
      <c r="N288">
        <v>8.277122584541063</v>
      </c>
      <c r="O288">
        <v>67.152470158590603</v>
      </c>
      <c r="P288">
        <v>7.6955555555555542</v>
      </c>
      <c r="Q288">
        <v>64.43866681110751</v>
      </c>
      <c r="R288">
        <v>6.4652777777777777</v>
      </c>
      <c r="S288">
        <v>59.078602432420816</v>
      </c>
      <c r="T288">
        <v>7.4055555555555559</v>
      </c>
      <c r="U288">
        <v>63.544598296371348</v>
      </c>
      <c r="V288">
        <v>1.2258134811551173</v>
      </c>
      <c r="W288">
        <v>0.13579935477517749</v>
      </c>
      <c r="X288">
        <v>8.277122584541063</v>
      </c>
      <c r="Y288">
        <v>165</v>
      </c>
      <c r="Z288">
        <v>7.6955555555555542</v>
      </c>
      <c r="AA288">
        <v>130</v>
      </c>
      <c r="AB288">
        <v>6.4652777777777777</v>
      </c>
      <c r="AC288">
        <v>300</v>
      </c>
      <c r="AD288">
        <v>7.4055555555555559</v>
      </c>
      <c r="AE288">
        <v>463</v>
      </c>
    </row>
    <row r="289" spans="1:31" x14ac:dyDescent="0.3">
      <c r="A289">
        <v>23</v>
      </c>
      <c r="B289" t="s">
        <v>162</v>
      </c>
      <c r="C289" t="s">
        <v>9</v>
      </c>
      <c r="D289">
        <v>9</v>
      </c>
      <c r="E289" t="s">
        <v>107</v>
      </c>
      <c r="F289">
        <v>12</v>
      </c>
      <c r="G289" t="s">
        <v>102</v>
      </c>
      <c r="H289" t="s">
        <v>72</v>
      </c>
      <c r="I289" t="s">
        <v>72</v>
      </c>
      <c r="J289">
        <v>1109</v>
      </c>
      <c r="K289">
        <v>0.73750000000000004</v>
      </c>
      <c r="L289">
        <v>53.779568688903808</v>
      </c>
      <c r="M289">
        <f>(shortUnitDetails[[#This Row],[Hour4-Spk/sec]]-shortUnitDetails[[#This Row],[Hour1-Spk/sec]])/shortUnitDetails[[#This Row],[Hour1-Spk/sec]]</f>
        <v>0.62750856583455705</v>
      </c>
      <c r="N289">
        <v>0.5675</v>
      </c>
      <c r="O289">
        <v>57.023984336759668</v>
      </c>
      <c r="P289">
        <v>0.70055555555555549</v>
      </c>
      <c r="Q289">
        <v>64.789849325931797</v>
      </c>
      <c r="R289">
        <v>0.75833333333333341</v>
      </c>
      <c r="S289">
        <v>69.703727301688431</v>
      </c>
      <c r="T289">
        <v>0.92361111111111116</v>
      </c>
      <c r="U289">
        <v>53.744360902255636</v>
      </c>
      <c r="V289">
        <v>2.6043940442088029</v>
      </c>
      <c r="W289">
        <v>1.1823530296246547</v>
      </c>
      <c r="X289">
        <v>0.5675</v>
      </c>
      <c r="Y289">
        <v>165</v>
      </c>
      <c r="Z289">
        <v>0.70055555555555549</v>
      </c>
      <c r="AA289">
        <v>130</v>
      </c>
      <c r="AB289">
        <v>0.75833333333333341</v>
      </c>
      <c r="AC289">
        <v>300</v>
      </c>
      <c r="AD289">
        <v>0.92361111111111116</v>
      </c>
      <c r="AE289">
        <v>463</v>
      </c>
    </row>
    <row r="290" spans="1:31" x14ac:dyDescent="0.3">
      <c r="A290">
        <v>23</v>
      </c>
      <c r="B290" t="s">
        <v>162</v>
      </c>
      <c r="C290" t="s">
        <v>9</v>
      </c>
      <c r="D290">
        <v>9</v>
      </c>
      <c r="E290" t="s">
        <v>107</v>
      </c>
      <c r="F290">
        <v>13</v>
      </c>
      <c r="G290" t="s">
        <v>146</v>
      </c>
      <c r="H290" t="s">
        <v>72</v>
      </c>
      <c r="I290" t="s">
        <v>72</v>
      </c>
      <c r="J290">
        <v>1109</v>
      </c>
      <c r="K290">
        <v>0.97390423519469516</v>
      </c>
      <c r="L290">
        <v>13.762609720948513</v>
      </c>
      <c r="M290">
        <f>(shortUnitDetails[[#This Row],[Hour4-Spk/sec]]-shortUnitDetails[[#This Row],[Hour1-Spk/sec]])/shortUnitDetails[[#This Row],[Hour1-Spk/sec]]</f>
        <v>-0.61793902233906217</v>
      </c>
      <c r="N290">
        <v>1.7299999999999998</v>
      </c>
      <c r="O290">
        <v>14.36473076297381</v>
      </c>
      <c r="P290">
        <v>1.3838855707243078</v>
      </c>
      <c r="Q290">
        <v>12.924037460978147</v>
      </c>
      <c r="R290">
        <v>0.12076587870105061</v>
      </c>
      <c r="S290">
        <v>3.7199124726477026</v>
      </c>
      <c r="T290">
        <v>0.66096549135342242</v>
      </c>
      <c r="U290">
        <v>14.211783439490446</v>
      </c>
      <c r="V290">
        <v>7.9509374024781261</v>
      </c>
      <c r="W290">
        <v>1.0380231183676143</v>
      </c>
      <c r="X290">
        <v>1.7299999999999998</v>
      </c>
      <c r="Y290">
        <v>165</v>
      </c>
      <c r="Z290">
        <v>1.3838855707243078</v>
      </c>
      <c r="AA290">
        <v>130</v>
      </c>
      <c r="AB290">
        <v>0.12076587870105061</v>
      </c>
      <c r="AC290">
        <v>300</v>
      </c>
      <c r="AD290">
        <v>0.66096549135342242</v>
      </c>
      <c r="AE290">
        <v>463</v>
      </c>
    </row>
    <row r="291" spans="1:31" x14ac:dyDescent="0.3">
      <c r="A291">
        <v>23</v>
      </c>
      <c r="B291" t="s">
        <v>162</v>
      </c>
      <c r="C291" t="s">
        <v>9</v>
      </c>
      <c r="D291">
        <v>9</v>
      </c>
      <c r="E291" t="s">
        <v>107</v>
      </c>
      <c r="F291">
        <v>14</v>
      </c>
      <c r="G291" t="s">
        <v>164</v>
      </c>
      <c r="H291" t="s">
        <v>72</v>
      </c>
      <c r="I291" t="s">
        <v>72</v>
      </c>
      <c r="J291">
        <v>1109</v>
      </c>
      <c r="K291">
        <v>0.57319414039318783</v>
      </c>
      <c r="L291">
        <v>15.656146179401995</v>
      </c>
      <c r="M291">
        <f>(shortUnitDetails[[#This Row],[Hour4-Spk/sec]]-shortUnitDetails[[#This Row],[Hour1-Spk/sec]])/shortUnitDetails[[#This Row],[Hour1-Spk/sec]]</f>
        <v>-0.3130193905817174</v>
      </c>
      <c r="N291">
        <v>0.70194444444444448</v>
      </c>
      <c r="O291">
        <v>7.9624336463862804</v>
      </c>
      <c r="P291">
        <v>0.56860989490608482</v>
      </c>
      <c r="Q291">
        <v>13.257033857892228</v>
      </c>
      <c r="R291">
        <v>0.53999999999999992</v>
      </c>
      <c r="S291">
        <v>7.1024189397838384</v>
      </c>
      <c r="T291">
        <v>0.48222222222222227</v>
      </c>
      <c r="U291">
        <v>22.292626728110598</v>
      </c>
      <c r="V291">
        <v>1.5690980013755953</v>
      </c>
      <c r="W291">
        <v>1.6447825425664451</v>
      </c>
      <c r="X291">
        <v>0.70194444444444448</v>
      </c>
      <c r="Y291">
        <v>165</v>
      </c>
      <c r="Z291">
        <v>0.56860989490608482</v>
      </c>
      <c r="AA291">
        <v>130</v>
      </c>
      <c r="AB291">
        <v>0.53999999999999992</v>
      </c>
      <c r="AC291">
        <v>300</v>
      </c>
      <c r="AD291">
        <v>0.48222222222222227</v>
      </c>
      <c r="AE291">
        <v>463</v>
      </c>
    </row>
    <row r="292" spans="1:31" x14ac:dyDescent="0.3">
      <c r="A292">
        <v>23</v>
      </c>
      <c r="B292" t="s">
        <v>162</v>
      </c>
      <c r="C292" t="s">
        <v>9</v>
      </c>
      <c r="D292">
        <v>9</v>
      </c>
      <c r="E292" t="s">
        <v>107</v>
      </c>
      <c r="F292">
        <v>15</v>
      </c>
      <c r="G292" t="s">
        <v>165</v>
      </c>
      <c r="H292" t="s">
        <v>72</v>
      </c>
      <c r="I292" t="s">
        <v>120</v>
      </c>
      <c r="J292">
        <v>1109</v>
      </c>
      <c r="K292">
        <v>1.3052430555555556</v>
      </c>
      <c r="L292">
        <v>18.545608734828008</v>
      </c>
      <c r="M292">
        <f>(shortUnitDetails[[#This Row],[Hour4-Spk/sec]]-shortUnitDetails[[#This Row],[Hour1-Spk/sec]])/shortUnitDetails[[#This Row],[Hour1-Spk/sec]]</f>
        <v>6.1426865671641799</v>
      </c>
      <c r="N292">
        <v>0.23263888888888892</v>
      </c>
      <c r="O292">
        <v>8.3908045977011501</v>
      </c>
      <c r="P292">
        <v>0.96027777777777779</v>
      </c>
      <c r="Q292">
        <v>13.740237199884293</v>
      </c>
      <c r="R292">
        <v>2.3663888888888889</v>
      </c>
      <c r="S292">
        <v>22.153087579243955</v>
      </c>
      <c r="T292">
        <v>1.6616666666666671</v>
      </c>
      <c r="U292">
        <v>17.795617996320452</v>
      </c>
      <c r="V292">
        <v>11.064993058015835</v>
      </c>
      <c r="W292">
        <v>0.81978641675942121</v>
      </c>
      <c r="X292">
        <v>0.23263888888888892</v>
      </c>
      <c r="Y292">
        <v>165</v>
      </c>
      <c r="Z292">
        <v>0.96027777777777779</v>
      </c>
      <c r="AA292">
        <v>130</v>
      </c>
      <c r="AB292">
        <v>2.3663888888888889</v>
      </c>
      <c r="AC292">
        <v>300</v>
      </c>
      <c r="AD292">
        <v>1.6616666666666671</v>
      </c>
      <c r="AE292">
        <v>463</v>
      </c>
    </row>
    <row r="293" spans="1:31" x14ac:dyDescent="0.3">
      <c r="A293">
        <v>23</v>
      </c>
      <c r="B293" t="s">
        <v>162</v>
      </c>
      <c r="C293" t="s">
        <v>9</v>
      </c>
      <c r="D293">
        <v>9</v>
      </c>
      <c r="E293" t="s">
        <v>107</v>
      </c>
      <c r="F293">
        <v>16</v>
      </c>
      <c r="G293" t="s">
        <v>131</v>
      </c>
      <c r="H293" t="s">
        <v>72</v>
      </c>
      <c r="I293" t="s">
        <v>72</v>
      </c>
      <c r="J293">
        <v>1109</v>
      </c>
      <c r="K293">
        <v>0.57975694444444448</v>
      </c>
      <c r="L293">
        <v>9.3211206896551726</v>
      </c>
      <c r="M293">
        <f>(shortUnitDetails[[#This Row],[Hour4-Spk/sec]]-shortUnitDetails[[#This Row],[Hour1-Spk/sec]])/shortUnitDetails[[#This Row],[Hour1-Spk/sec]]</f>
        <v>-0.1215155084413035</v>
      </c>
      <c r="N293">
        <v>0.70750000000000002</v>
      </c>
      <c r="O293">
        <v>8.9054531188701453</v>
      </c>
      <c r="P293">
        <v>0.50611111111111107</v>
      </c>
      <c r="Q293">
        <v>9.1108671789242592</v>
      </c>
      <c r="R293">
        <v>0.48388888888888898</v>
      </c>
      <c r="S293">
        <v>8.7830080367393801</v>
      </c>
      <c r="T293">
        <v>0.62152777777777779</v>
      </c>
      <c r="U293">
        <v>11.327959270258804</v>
      </c>
      <c r="V293">
        <v>1.2366889272042862</v>
      </c>
      <c r="W293">
        <v>1.708633386314655</v>
      </c>
      <c r="X293">
        <v>0.70750000000000002</v>
      </c>
      <c r="Y293">
        <v>165</v>
      </c>
      <c r="Z293">
        <v>0.50611111111111107</v>
      </c>
      <c r="AA293">
        <v>130</v>
      </c>
      <c r="AB293">
        <v>0.48388888888888898</v>
      </c>
      <c r="AC293">
        <v>300</v>
      </c>
      <c r="AD293">
        <v>0.62152777777777779</v>
      </c>
      <c r="AE293">
        <v>463</v>
      </c>
    </row>
    <row r="294" spans="1:31" x14ac:dyDescent="0.3">
      <c r="A294" s="88">
        <v>23</v>
      </c>
      <c r="B294" t="s">
        <v>162</v>
      </c>
      <c r="C294" t="s">
        <v>9</v>
      </c>
      <c r="D294">
        <v>9</v>
      </c>
      <c r="E294" t="s">
        <v>107</v>
      </c>
      <c r="F294">
        <v>8</v>
      </c>
      <c r="G294" t="s">
        <v>115</v>
      </c>
      <c r="H294" t="s">
        <v>11</v>
      </c>
      <c r="I294" t="s">
        <v>72</v>
      </c>
      <c r="J294">
        <v>1109</v>
      </c>
      <c r="K294">
        <v>1.6822916666666665</v>
      </c>
      <c r="L294">
        <v>29.910685392531228</v>
      </c>
      <c r="M294">
        <f>(shortUnitDetails[[#This Row],[Hour4-Spk/sec]]-shortUnitDetails[[#This Row],[Hour1-Spk/sec]])/shortUnitDetails[[#This Row],[Hour1-Spk/sec]]</f>
        <v>-0.2181008902077152</v>
      </c>
      <c r="N294">
        <v>2.6211111111111109</v>
      </c>
      <c r="O294">
        <v>29.005934718100889</v>
      </c>
      <c r="P294">
        <v>0.94638888888888895</v>
      </c>
      <c r="Q294">
        <v>12.448620082207869</v>
      </c>
      <c r="R294">
        <v>1.1122222222222222</v>
      </c>
      <c r="S294">
        <v>12.662337662337661</v>
      </c>
      <c r="T294">
        <v>2.0494444444444442</v>
      </c>
      <c r="U294">
        <v>33.297180043383953</v>
      </c>
      <c r="V294">
        <v>1.5761820074587114</v>
      </c>
      <c r="W294">
        <v>0.51318677998187823</v>
      </c>
      <c r="X294">
        <v>2.6211111111111109</v>
      </c>
      <c r="Y294">
        <v>165</v>
      </c>
      <c r="Z294">
        <v>0.94638888888888895</v>
      </c>
      <c r="AA294">
        <v>130</v>
      </c>
      <c r="AB294">
        <v>1.1122222222222222</v>
      </c>
      <c r="AC294">
        <v>300</v>
      </c>
      <c r="AD294">
        <v>2.0494444444444442</v>
      </c>
      <c r="AE294">
        <v>463</v>
      </c>
    </row>
    <row r="295" spans="1:31" x14ac:dyDescent="0.3">
      <c r="A295" s="88">
        <v>23</v>
      </c>
      <c r="B295" t="s">
        <v>162</v>
      </c>
      <c r="C295" t="s">
        <v>9</v>
      </c>
      <c r="D295">
        <v>9</v>
      </c>
      <c r="E295" t="s">
        <v>107</v>
      </c>
      <c r="F295">
        <v>9</v>
      </c>
      <c r="G295" t="s">
        <v>144</v>
      </c>
      <c r="H295" t="s">
        <v>11</v>
      </c>
      <c r="I295" t="s">
        <v>72</v>
      </c>
      <c r="J295">
        <v>1109</v>
      </c>
      <c r="K295">
        <v>1.0225871967071056</v>
      </c>
      <c r="L295">
        <v>19.74352123964734</v>
      </c>
      <c r="M295">
        <f>(shortUnitDetails[[#This Row],[Hour4-Spk/sec]]-shortUnitDetails[[#This Row],[Hour1-Spk/sec]])/shortUnitDetails[[#This Row],[Hour1-Spk/sec]]</f>
        <v>-0.14512306289881491</v>
      </c>
      <c r="N295">
        <v>1.523611111111111</v>
      </c>
      <c r="O295">
        <v>17.228805834092981</v>
      </c>
      <c r="P295">
        <v>0.60111111111111104</v>
      </c>
      <c r="Q295">
        <v>7.6709796672828094</v>
      </c>
      <c r="R295">
        <v>0.66312656460620067</v>
      </c>
      <c r="S295">
        <v>9.2057026476578407</v>
      </c>
      <c r="T295">
        <v>1.3025</v>
      </c>
      <c r="U295">
        <v>24.232081911262799</v>
      </c>
      <c r="V295">
        <v>1.5487506804220332</v>
      </c>
      <c r="W295">
        <v>0.84737226155490242</v>
      </c>
      <c r="X295">
        <v>1.523611111111111</v>
      </c>
      <c r="Y295">
        <v>165</v>
      </c>
      <c r="Z295">
        <v>0.60111111111111104</v>
      </c>
      <c r="AA295">
        <v>130</v>
      </c>
      <c r="AB295">
        <v>0.66312656460620067</v>
      </c>
      <c r="AC295">
        <v>300</v>
      </c>
      <c r="AD295">
        <v>1.3025</v>
      </c>
      <c r="AE295">
        <v>463</v>
      </c>
    </row>
    <row r="296" spans="1:31" x14ac:dyDescent="0.3">
      <c r="A296" s="88">
        <v>23</v>
      </c>
      <c r="B296" t="s">
        <v>162</v>
      </c>
      <c r="C296" t="s">
        <v>9</v>
      </c>
      <c r="D296">
        <v>9</v>
      </c>
      <c r="E296" t="s">
        <v>107</v>
      </c>
      <c r="F296">
        <v>10</v>
      </c>
      <c r="G296" t="s">
        <v>123</v>
      </c>
      <c r="H296" t="s">
        <v>11</v>
      </c>
      <c r="I296" t="s">
        <v>72</v>
      </c>
      <c r="J296">
        <v>1109</v>
      </c>
      <c r="K296">
        <v>16.664428061764358</v>
      </c>
      <c r="L296">
        <v>89.233393759856156</v>
      </c>
      <c r="M296">
        <f>(shortUnitDetails[[#This Row],[Hour4-Spk/sec]]-shortUnitDetails[[#This Row],[Hour1-Spk/sec]])/shortUnitDetails[[#This Row],[Hour1-Spk/sec]]</f>
        <v>0.3857451503842107</v>
      </c>
      <c r="N296">
        <v>14.126374932741456</v>
      </c>
      <c r="O296">
        <v>83.452400064215766</v>
      </c>
      <c r="P296">
        <v>16.219948425427095</v>
      </c>
      <c r="Q296">
        <v>88.756942475440738</v>
      </c>
      <c r="R296">
        <v>16.735833333333332</v>
      </c>
      <c r="S296">
        <v>88.903645660402418</v>
      </c>
      <c r="T296">
        <v>19.575555555555553</v>
      </c>
      <c r="U296">
        <v>92.082144732547079</v>
      </c>
      <c r="V296">
        <v>1.3168257829752883</v>
      </c>
      <c r="W296">
        <v>5.8433094482763695E-2</v>
      </c>
      <c r="X296">
        <v>14.126374932741456</v>
      </c>
      <c r="Y296">
        <v>165</v>
      </c>
      <c r="Z296">
        <v>16.219948425427095</v>
      </c>
      <c r="AA296">
        <v>130</v>
      </c>
      <c r="AB296">
        <v>16.735833333333332</v>
      </c>
      <c r="AC296">
        <v>300</v>
      </c>
      <c r="AD296">
        <v>19.575555555555553</v>
      </c>
      <c r="AE296">
        <v>463</v>
      </c>
    </row>
    <row r="297" spans="1:31" x14ac:dyDescent="0.3">
      <c r="A297" s="88">
        <v>23</v>
      </c>
      <c r="B297" t="s">
        <v>162</v>
      </c>
      <c r="C297" t="s">
        <v>9</v>
      </c>
      <c r="D297">
        <v>9</v>
      </c>
      <c r="E297" t="s">
        <v>107</v>
      </c>
      <c r="F297">
        <v>11</v>
      </c>
      <c r="G297" t="s">
        <v>155</v>
      </c>
      <c r="H297" t="s">
        <v>11</v>
      </c>
      <c r="I297" t="s">
        <v>72</v>
      </c>
      <c r="J297">
        <v>1109</v>
      </c>
      <c r="K297">
        <v>0.73623515072179968</v>
      </c>
      <c r="L297">
        <v>15.466958867161159</v>
      </c>
      <c r="M297">
        <f>(shortUnitDetails[[#This Row],[Hour4-Spk/sec]]-shortUnitDetails[[#This Row],[Hour1-Spk/sec]])/shortUnitDetails[[#This Row],[Hour1-Spk/sec]]</f>
        <v>-0.22984949444667649</v>
      </c>
      <c r="N297">
        <v>0.94317783816425127</v>
      </c>
      <c r="O297">
        <v>19.192477876106196</v>
      </c>
      <c r="P297">
        <v>0.73620720916739202</v>
      </c>
      <c r="Q297">
        <v>16.468401486988849</v>
      </c>
      <c r="R297">
        <v>0.53916666666666668</v>
      </c>
      <c r="S297">
        <v>10.922205048943843</v>
      </c>
      <c r="T297">
        <v>0.72638888888888886</v>
      </c>
      <c r="U297">
        <v>14.531548757170173</v>
      </c>
      <c r="V297">
        <v>1.4064593329435542</v>
      </c>
      <c r="W297">
        <v>1.3364497724207687</v>
      </c>
      <c r="X297">
        <v>0.94317783816425127</v>
      </c>
      <c r="Y297">
        <v>165</v>
      </c>
      <c r="Z297">
        <v>0.73620720916739202</v>
      </c>
      <c r="AA297">
        <v>130</v>
      </c>
      <c r="AB297">
        <v>0.53916666666666668</v>
      </c>
      <c r="AC297">
        <v>300</v>
      </c>
      <c r="AD297">
        <v>0.72638888888888886</v>
      </c>
      <c r="AE297">
        <v>463</v>
      </c>
    </row>
    <row r="298" spans="1:31" x14ac:dyDescent="0.3">
      <c r="A298" s="88">
        <v>23</v>
      </c>
      <c r="B298" t="s">
        <v>162</v>
      </c>
      <c r="C298" t="s">
        <v>9</v>
      </c>
      <c r="D298">
        <v>9</v>
      </c>
      <c r="E298" t="s">
        <v>107</v>
      </c>
      <c r="F298">
        <v>17</v>
      </c>
      <c r="G298" t="s">
        <v>151</v>
      </c>
      <c r="H298" t="s">
        <v>11</v>
      </c>
      <c r="I298" t="s">
        <v>72</v>
      </c>
      <c r="J298">
        <v>1109</v>
      </c>
      <c r="K298">
        <v>1.3034027777777779</v>
      </c>
      <c r="L298">
        <v>17.064716775081905</v>
      </c>
      <c r="M298">
        <f>(shortUnitDetails[[#This Row],[Hour4-Spk/sec]]-shortUnitDetails[[#This Row],[Hour1-Spk/sec]])/shortUnitDetails[[#This Row],[Hour1-Spk/sec]]</f>
        <v>-0.39561403508771925</v>
      </c>
      <c r="N298">
        <v>1.5833333333333333</v>
      </c>
      <c r="O298">
        <v>18.719298245614034</v>
      </c>
      <c r="P298">
        <v>1.3016666666666665</v>
      </c>
      <c r="Q298">
        <v>16.221985058697971</v>
      </c>
      <c r="R298">
        <v>1.3716666666666668</v>
      </c>
      <c r="S298">
        <v>17.378975086084665</v>
      </c>
      <c r="T298">
        <v>0.95694444444444449</v>
      </c>
      <c r="U298">
        <v>14.264962231260894</v>
      </c>
      <c r="V298">
        <v>1.1748739424175167</v>
      </c>
      <c r="W298">
        <v>0.75289628697592703</v>
      </c>
      <c r="X298">
        <v>1.5833333333333333</v>
      </c>
      <c r="Y298">
        <v>165</v>
      </c>
      <c r="Z298">
        <v>1.3016666666666665</v>
      </c>
      <c r="AA298">
        <v>130</v>
      </c>
      <c r="AB298">
        <v>1.3716666666666668</v>
      </c>
      <c r="AC298">
        <v>300</v>
      </c>
      <c r="AD298">
        <v>0.95694444444444449</v>
      </c>
      <c r="AE298">
        <v>463</v>
      </c>
    </row>
    <row r="299" spans="1:31" x14ac:dyDescent="0.3">
      <c r="A299" s="88">
        <v>24</v>
      </c>
      <c r="B299" t="s">
        <v>133</v>
      </c>
      <c r="C299" t="s">
        <v>9</v>
      </c>
      <c r="D299">
        <v>9</v>
      </c>
      <c r="E299" t="s">
        <v>107</v>
      </c>
      <c r="F299">
        <v>1</v>
      </c>
      <c r="G299" t="s">
        <v>112</v>
      </c>
      <c r="H299" t="s">
        <v>11</v>
      </c>
      <c r="I299" t="s">
        <v>72</v>
      </c>
      <c r="J299">
        <v>331</v>
      </c>
      <c r="K299">
        <v>3.5445833333333332</v>
      </c>
      <c r="L299">
        <v>45.945746174883581</v>
      </c>
      <c r="M299">
        <f>(shortUnitDetails[[#This Row],[Hour4-Spk/sec]]-shortUnitDetails[[#This Row],[Hour1-Spk/sec]])/shortUnitDetails[[#This Row],[Hour1-Spk/sec]]</f>
        <v>-7.469607720265703E-2</v>
      </c>
      <c r="N299">
        <v>2.216388888888889</v>
      </c>
      <c r="O299">
        <v>31.482641935079585</v>
      </c>
      <c r="P299">
        <v>6.2683333333333335</v>
      </c>
      <c r="Q299">
        <v>62.767330383480825</v>
      </c>
      <c r="R299">
        <v>3.6427777777777774</v>
      </c>
      <c r="S299">
        <v>43.843283582089555</v>
      </c>
      <c r="T299">
        <v>2.0508333333333333</v>
      </c>
      <c r="U299">
        <v>26.111255523784767</v>
      </c>
      <c r="V299">
        <v>3.2029484557669909</v>
      </c>
      <c r="W299">
        <v>0.28656542413578567</v>
      </c>
      <c r="X299">
        <v>2.216388888888889</v>
      </c>
      <c r="Y299">
        <v>219</v>
      </c>
      <c r="Z299">
        <v>6.2683333333333335</v>
      </c>
      <c r="AA299">
        <v>80</v>
      </c>
      <c r="AB299">
        <v>3.6427777777777774</v>
      </c>
      <c r="AC299">
        <v>3</v>
      </c>
      <c r="AD299">
        <v>2.0508333333333333</v>
      </c>
      <c r="AE299">
        <v>27</v>
      </c>
    </row>
    <row r="300" spans="1:31" x14ac:dyDescent="0.3">
      <c r="A300" s="88">
        <v>24</v>
      </c>
      <c r="B300" t="s">
        <v>133</v>
      </c>
      <c r="C300" t="s">
        <v>9</v>
      </c>
      <c r="D300">
        <v>9</v>
      </c>
      <c r="E300" t="s">
        <v>107</v>
      </c>
      <c r="F300">
        <v>5</v>
      </c>
      <c r="G300" t="s">
        <v>114</v>
      </c>
      <c r="H300" t="s">
        <v>11</v>
      </c>
      <c r="I300" t="s">
        <v>10</v>
      </c>
      <c r="J300">
        <v>331</v>
      </c>
      <c r="K300">
        <v>1.3585121342306923</v>
      </c>
      <c r="L300">
        <v>23.247090916840715</v>
      </c>
      <c r="M300">
        <f>(shortUnitDetails[[#This Row],[Hour4-Spk/sec]]-shortUnitDetails[[#This Row],[Hour1-Spk/sec]])/shortUnitDetails[[#This Row],[Hour1-Spk/sec]]</f>
        <v>-9.2958751388290697E-2</v>
      </c>
      <c r="N300">
        <v>1.3092670735455725</v>
      </c>
      <c r="O300">
        <v>22.332942555685815</v>
      </c>
      <c r="P300">
        <v>1.5047222222222223</v>
      </c>
      <c r="Q300">
        <v>23.860958366064413</v>
      </c>
      <c r="R300">
        <v>1.4324999999999999</v>
      </c>
      <c r="S300">
        <v>21.76459820611386</v>
      </c>
      <c r="T300">
        <v>1.1875592411549747</v>
      </c>
      <c r="U300">
        <v>24.816141806524609</v>
      </c>
      <c r="V300">
        <v>2.2108674763117238</v>
      </c>
      <c r="W300">
        <v>0.68659652156698348</v>
      </c>
      <c r="X300">
        <v>1.3092670735455725</v>
      </c>
      <c r="Y300">
        <v>219</v>
      </c>
      <c r="Z300">
        <v>1.5047222222222223</v>
      </c>
      <c r="AA300">
        <v>80</v>
      </c>
      <c r="AB300">
        <v>1.4324999999999999</v>
      </c>
      <c r="AC300">
        <v>3</v>
      </c>
      <c r="AD300">
        <v>1.1875592411549747</v>
      </c>
      <c r="AE300">
        <v>27</v>
      </c>
    </row>
    <row r="301" spans="1:31" x14ac:dyDescent="0.3">
      <c r="A301" s="88">
        <v>24</v>
      </c>
      <c r="B301" t="s">
        <v>133</v>
      </c>
      <c r="C301" t="s">
        <v>9</v>
      </c>
      <c r="D301">
        <v>9</v>
      </c>
      <c r="E301" t="s">
        <v>107</v>
      </c>
      <c r="F301">
        <v>6</v>
      </c>
      <c r="G301" t="s">
        <v>135</v>
      </c>
      <c r="H301" t="s">
        <v>11</v>
      </c>
      <c r="I301" t="s">
        <v>72</v>
      </c>
      <c r="J301">
        <v>331</v>
      </c>
      <c r="K301">
        <v>1.350138441764807</v>
      </c>
      <c r="L301">
        <v>15.280732587179724</v>
      </c>
      <c r="M301">
        <f>(shortUnitDetails[[#This Row],[Hour4-Spk/sec]]-shortUnitDetails[[#This Row],[Hour1-Spk/sec]])/shortUnitDetails[[#This Row],[Hour1-Spk/sec]]</f>
        <v>-0.12027308357910503</v>
      </c>
      <c r="N301">
        <v>1.3695833333333332</v>
      </c>
      <c r="O301">
        <v>14.810403017669246</v>
      </c>
      <c r="P301">
        <v>1.4633333333333332</v>
      </c>
      <c r="Q301">
        <v>16.71365283930729</v>
      </c>
      <c r="R301">
        <v>1.3627777777777779</v>
      </c>
      <c r="S301">
        <v>16.291469194312796</v>
      </c>
      <c r="T301">
        <v>1.2048593226147839</v>
      </c>
      <c r="U301">
        <v>14.130207243039564</v>
      </c>
      <c r="V301">
        <v>2.0810453578919788</v>
      </c>
      <c r="W301">
        <v>0.72805990614966654</v>
      </c>
      <c r="X301">
        <v>1.3695833333333332</v>
      </c>
      <c r="Y301">
        <v>219</v>
      </c>
      <c r="Z301">
        <v>1.4633333333333332</v>
      </c>
      <c r="AA301">
        <v>80</v>
      </c>
      <c r="AB301">
        <v>1.3627777777777779</v>
      </c>
      <c r="AC301">
        <v>3</v>
      </c>
      <c r="AD301">
        <v>1.2048593226147839</v>
      </c>
      <c r="AE301">
        <v>27</v>
      </c>
    </row>
    <row r="302" spans="1:31" x14ac:dyDescent="0.3">
      <c r="A302" s="88">
        <v>24</v>
      </c>
      <c r="B302" t="s">
        <v>133</v>
      </c>
      <c r="C302" t="s">
        <v>9</v>
      </c>
      <c r="D302">
        <v>9</v>
      </c>
      <c r="E302" t="s">
        <v>107</v>
      </c>
      <c r="F302">
        <v>10</v>
      </c>
      <c r="G302" t="s">
        <v>136</v>
      </c>
      <c r="H302" t="s">
        <v>11</v>
      </c>
      <c r="I302" t="s">
        <v>72</v>
      </c>
      <c r="J302">
        <v>331</v>
      </c>
      <c r="K302">
        <v>8.8370833333333323</v>
      </c>
      <c r="L302">
        <v>78.943795914615606</v>
      </c>
      <c r="M302">
        <f>(shortUnitDetails[[#This Row],[Hour4-Spk/sec]]-shortUnitDetails[[#This Row],[Hour1-Spk/sec]])/shortUnitDetails[[#This Row],[Hour1-Spk/sec]]</f>
        <v>-9.7124772340489052E-2</v>
      </c>
      <c r="N302">
        <v>9.3036111111111115</v>
      </c>
      <c r="O302">
        <v>80.234675902427384</v>
      </c>
      <c r="P302">
        <v>8.2763888888888886</v>
      </c>
      <c r="Q302">
        <v>78.03019512889901</v>
      </c>
      <c r="R302">
        <v>9.3683333333333341</v>
      </c>
      <c r="S302">
        <v>78.622496147919875</v>
      </c>
      <c r="T302">
        <v>8.4</v>
      </c>
      <c r="U302">
        <v>77.973400886637108</v>
      </c>
      <c r="V302">
        <v>4.7172293563968317</v>
      </c>
      <c r="W302">
        <v>0.11549850255060064</v>
      </c>
      <c r="X302">
        <v>9.3036111111111115</v>
      </c>
      <c r="Y302">
        <v>219</v>
      </c>
      <c r="Z302">
        <v>8.2763888888888886</v>
      </c>
      <c r="AA302">
        <v>80</v>
      </c>
      <c r="AB302">
        <v>9.3683333333333341</v>
      </c>
      <c r="AC302">
        <v>3</v>
      </c>
      <c r="AD302">
        <v>8.4</v>
      </c>
      <c r="AE302">
        <v>27</v>
      </c>
    </row>
    <row r="303" spans="1:31" x14ac:dyDescent="0.3">
      <c r="A303">
        <v>24</v>
      </c>
      <c r="B303" t="s">
        <v>133</v>
      </c>
      <c r="C303" t="s">
        <v>9</v>
      </c>
      <c r="D303">
        <v>9</v>
      </c>
      <c r="E303" t="s">
        <v>107</v>
      </c>
      <c r="F303">
        <v>2</v>
      </c>
      <c r="G303" t="s">
        <v>137</v>
      </c>
      <c r="H303" t="s">
        <v>72</v>
      </c>
      <c r="I303" t="s">
        <v>10</v>
      </c>
      <c r="J303">
        <v>331</v>
      </c>
      <c r="K303">
        <v>1.3285137446422683</v>
      </c>
      <c r="L303">
        <v>16.548463356973993</v>
      </c>
      <c r="M303">
        <f>(shortUnitDetails[[#This Row],[Hour4-Spk/sec]]-shortUnitDetails[[#This Row],[Hour1-Spk/sec]])/shortUnitDetails[[#This Row],[Hour1-Spk/sec]]</f>
        <v>1.9490867172780747E-2</v>
      </c>
      <c r="N303">
        <v>1.2341666666666666</v>
      </c>
      <c r="O303">
        <v>14.382174206617151</v>
      </c>
      <c r="P303">
        <v>1.5755555555555556</v>
      </c>
      <c r="Q303">
        <v>18.880597014925375</v>
      </c>
      <c r="R303">
        <v>1.2461111111111109</v>
      </c>
      <c r="S303">
        <v>16.163299312643201</v>
      </c>
      <c r="T303">
        <v>1.2582216452357402</v>
      </c>
      <c r="U303">
        <v>17.091889649450319</v>
      </c>
      <c r="V303">
        <v>2.1117425191310542</v>
      </c>
      <c r="W303">
        <v>0.74122082935170752</v>
      </c>
      <c r="X303">
        <v>1.2341666666666666</v>
      </c>
      <c r="Y303">
        <v>219</v>
      </c>
      <c r="Z303">
        <v>1.5755555555555556</v>
      </c>
      <c r="AA303">
        <v>80</v>
      </c>
      <c r="AB303">
        <v>1.2461111111111109</v>
      </c>
      <c r="AC303">
        <v>3</v>
      </c>
      <c r="AD303">
        <v>1.2582216452357402</v>
      </c>
      <c r="AE303">
        <v>27</v>
      </c>
    </row>
    <row r="304" spans="1:31" x14ac:dyDescent="0.3">
      <c r="A304">
        <v>24</v>
      </c>
      <c r="B304" t="s">
        <v>133</v>
      </c>
      <c r="C304" t="s">
        <v>9</v>
      </c>
      <c r="D304">
        <v>9</v>
      </c>
      <c r="E304" t="s">
        <v>107</v>
      </c>
      <c r="F304">
        <v>3</v>
      </c>
      <c r="G304" t="s">
        <v>86</v>
      </c>
      <c r="H304" t="s">
        <v>72</v>
      </c>
      <c r="I304" t="s">
        <v>72</v>
      </c>
      <c r="J304">
        <v>331</v>
      </c>
      <c r="K304">
        <v>0.37642344497607655</v>
      </c>
      <c r="L304">
        <v>5.009371272789231</v>
      </c>
      <c r="M304">
        <f>(shortUnitDetails[[#This Row],[Hour4-Spk/sec]]-shortUnitDetails[[#This Row],[Hour1-Spk/sec]])/shortUnitDetails[[#This Row],[Hour1-Spk/sec]]</f>
        <v>-5.5013106514316006E-2</v>
      </c>
      <c r="N304">
        <v>0.36861111111111106</v>
      </c>
      <c r="O304">
        <v>6.2547098718914835</v>
      </c>
      <c r="P304">
        <v>0.46638888888888896</v>
      </c>
      <c r="Q304">
        <v>5.9962523422860716</v>
      </c>
      <c r="R304">
        <v>0.32236111111111115</v>
      </c>
      <c r="S304">
        <v>3.3789219629927594</v>
      </c>
      <c r="T304">
        <v>0.34833266879319513</v>
      </c>
      <c r="U304">
        <v>4.4153720359771054</v>
      </c>
      <c r="V304">
        <v>1.4378852995965885</v>
      </c>
      <c r="W304">
        <v>2.6572534349080419</v>
      </c>
      <c r="X304">
        <v>0.36861111111111106</v>
      </c>
      <c r="Y304">
        <v>219</v>
      </c>
      <c r="Z304">
        <v>0.46638888888888896</v>
      </c>
      <c r="AA304">
        <v>80</v>
      </c>
      <c r="AB304">
        <v>0.32236111111111115</v>
      </c>
      <c r="AC304">
        <v>3</v>
      </c>
      <c r="AD304">
        <v>0.34833266879319513</v>
      </c>
      <c r="AE304">
        <v>27</v>
      </c>
    </row>
    <row r="305" spans="1:31" x14ac:dyDescent="0.3">
      <c r="A305">
        <v>24</v>
      </c>
      <c r="B305" t="s">
        <v>133</v>
      </c>
      <c r="C305" t="s">
        <v>9</v>
      </c>
      <c r="D305">
        <v>9</v>
      </c>
      <c r="E305" t="s">
        <v>107</v>
      </c>
      <c r="F305">
        <v>4</v>
      </c>
      <c r="G305" t="s">
        <v>113</v>
      </c>
      <c r="H305" t="s">
        <v>72</v>
      </c>
      <c r="I305" t="s">
        <v>10</v>
      </c>
      <c r="J305">
        <v>331</v>
      </c>
      <c r="K305">
        <v>1.5085372731915405</v>
      </c>
      <c r="L305">
        <v>20.104720744680851</v>
      </c>
      <c r="M305">
        <f>(shortUnitDetails[[#This Row],[Hour4-Spk/sec]]-shortUnitDetails[[#This Row],[Hour1-Spk/sec]])/shortUnitDetails[[#This Row],[Hour1-Spk/sec]]</f>
        <v>2.2070995034026626E-3</v>
      </c>
      <c r="N305">
        <v>1.5102777777777778</v>
      </c>
      <c r="O305">
        <v>20.489240389920912</v>
      </c>
      <c r="P305">
        <v>1.2638888888888891</v>
      </c>
      <c r="Q305">
        <v>16.126793151318832</v>
      </c>
      <c r="R305">
        <v>1.7463713149883839</v>
      </c>
      <c r="S305">
        <v>21.665278934221483</v>
      </c>
      <c r="T305">
        <v>1.5136111111111112</v>
      </c>
      <c r="U305">
        <v>22.709923664122137</v>
      </c>
      <c r="V305">
        <v>2.2282834345067357</v>
      </c>
      <c r="W305">
        <v>0.67656300959507842</v>
      </c>
      <c r="X305">
        <v>1.5102777777777778</v>
      </c>
      <c r="Y305">
        <v>219</v>
      </c>
      <c r="Z305">
        <v>1.2638888888888891</v>
      </c>
      <c r="AA305">
        <v>80</v>
      </c>
      <c r="AB305">
        <v>1.7463713149883839</v>
      </c>
      <c r="AC305">
        <v>3</v>
      </c>
      <c r="AD305">
        <v>1.5136111111111112</v>
      </c>
      <c r="AE305">
        <v>27</v>
      </c>
    </row>
    <row r="306" spans="1:31" x14ac:dyDescent="0.3">
      <c r="A306">
        <v>24</v>
      </c>
      <c r="B306" t="s">
        <v>133</v>
      </c>
      <c r="C306" t="s">
        <v>9</v>
      </c>
      <c r="D306">
        <v>9</v>
      </c>
      <c r="E306" t="s">
        <v>107</v>
      </c>
      <c r="F306">
        <v>7</v>
      </c>
      <c r="G306" t="s">
        <v>96</v>
      </c>
      <c r="H306" t="s">
        <v>72</v>
      </c>
      <c r="I306" t="s">
        <v>72</v>
      </c>
      <c r="J306">
        <v>331</v>
      </c>
      <c r="K306">
        <v>4.1223272396630932</v>
      </c>
      <c r="L306">
        <v>44.241524761755976</v>
      </c>
      <c r="M306">
        <f>(shortUnitDetails[[#This Row],[Hour4-Spk/sec]]-shortUnitDetails[[#This Row],[Hour1-Spk/sec]])/shortUnitDetails[[#This Row],[Hour1-Spk/sec]]</f>
        <v>-0.55507290583658053</v>
      </c>
      <c r="N306">
        <v>5.5065277777777775</v>
      </c>
      <c r="O306">
        <v>52.541343548537789</v>
      </c>
      <c r="P306">
        <v>5.1550000000000002</v>
      </c>
      <c r="Q306">
        <v>45.441587319687557</v>
      </c>
      <c r="R306">
        <v>3.3777777777777778</v>
      </c>
      <c r="S306">
        <v>35.87669769571189</v>
      </c>
      <c r="T306">
        <v>2.4500034030968183</v>
      </c>
      <c r="U306">
        <v>38.145731375747687</v>
      </c>
      <c r="V306">
        <v>3.7190942278481098</v>
      </c>
      <c r="W306">
        <v>0.2322236240013866</v>
      </c>
      <c r="X306">
        <v>5.5065277777777775</v>
      </c>
      <c r="Y306">
        <v>219</v>
      </c>
      <c r="Z306">
        <v>5.1550000000000002</v>
      </c>
      <c r="AA306">
        <v>80</v>
      </c>
      <c r="AB306">
        <v>3.3777777777777778</v>
      </c>
      <c r="AC306">
        <v>3</v>
      </c>
      <c r="AD306">
        <v>2.4500034030968183</v>
      </c>
      <c r="AE306">
        <v>27</v>
      </c>
    </row>
    <row r="307" spans="1:31" x14ac:dyDescent="0.3">
      <c r="A307">
        <v>24</v>
      </c>
      <c r="B307" t="s">
        <v>133</v>
      </c>
      <c r="C307" t="s">
        <v>9</v>
      </c>
      <c r="D307">
        <v>9</v>
      </c>
      <c r="E307" t="s">
        <v>107</v>
      </c>
      <c r="F307">
        <v>8</v>
      </c>
      <c r="G307" t="s">
        <v>123</v>
      </c>
      <c r="H307" t="s">
        <v>72</v>
      </c>
      <c r="I307" t="s">
        <v>72</v>
      </c>
      <c r="J307">
        <v>331</v>
      </c>
      <c r="K307">
        <v>1.6825694444444446</v>
      </c>
      <c r="L307">
        <v>22.176630025598556</v>
      </c>
      <c r="M307">
        <f>(shortUnitDetails[[#This Row],[Hour4-Spk/sec]]-shortUnitDetails[[#This Row],[Hour1-Spk/sec]])/shortUnitDetails[[#This Row],[Hour1-Spk/sec]]</f>
        <v>0.13939634630659256</v>
      </c>
      <c r="N307">
        <v>1.3988888888888891</v>
      </c>
      <c r="O307">
        <v>19.301032565528196</v>
      </c>
      <c r="P307">
        <v>1.9627777777777775</v>
      </c>
      <c r="Q307">
        <v>25.037413947919784</v>
      </c>
      <c r="R307">
        <v>1.7747222222222225</v>
      </c>
      <c r="S307">
        <v>23.01158301158301</v>
      </c>
      <c r="T307">
        <v>1.5938888888888891</v>
      </c>
      <c r="U307">
        <v>21.264367816091951</v>
      </c>
      <c r="V307">
        <v>2.3292585693438652</v>
      </c>
      <c r="W307">
        <v>0.60370732366674851</v>
      </c>
      <c r="X307">
        <v>1.3988888888888891</v>
      </c>
      <c r="Y307">
        <v>219</v>
      </c>
      <c r="Z307">
        <v>1.9627777777777775</v>
      </c>
      <c r="AA307">
        <v>80</v>
      </c>
      <c r="AB307">
        <v>1.7747222222222225</v>
      </c>
      <c r="AC307">
        <v>3</v>
      </c>
      <c r="AD307">
        <v>1.5938888888888891</v>
      </c>
      <c r="AE307">
        <v>27</v>
      </c>
    </row>
    <row r="308" spans="1:31" ht="15" thickBot="1" x14ac:dyDescent="0.35">
      <c r="A308">
        <v>24</v>
      </c>
      <c r="B308" t="s">
        <v>133</v>
      </c>
      <c r="C308" t="s">
        <v>9</v>
      </c>
      <c r="D308">
        <v>9</v>
      </c>
      <c r="E308" t="s">
        <v>107</v>
      </c>
      <c r="F308">
        <v>9</v>
      </c>
      <c r="G308" t="s">
        <v>102</v>
      </c>
      <c r="H308" t="s">
        <v>72</v>
      </c>
      <c r="I308" t="s">
        <v>10</v>
      </c>
      <c r="J308">
        <v>331</v>
      </c>
      <c r="K308">
        <v>4.7351768663194438</v>
      </c>
      <c r="L308">
        <v>47.845180698620752</v>
      </c>
      <c r="M308">
        <f>(shortUnitDetails[[#This Row],[Hour4-Spk/sec]]-shortUnitDetails[[#This Row],[Hour1-Spk/sec]])/shortUnitDetails[[#This Row],[Hour1-Spk/sec]]</f>
        <v>5.2851781209622632E-2</v>
      </c>
      <c r="N308">
        <v>4.5147222222222227</v>
      </c>
      <c r="O308">
        <v>46.935136796802951</v>
      </c>
      <c r="P308">
        <v>4.9095963541666663</v>
      </c>
      <c r="Q308">
        <v>48.712084737602311</v>
      </c>
      <c r="R308">
        <v>4.7630555555555549</v>
      </c>
      <c r="S308">
        <v>48.861343326607091</v>
      </c>
      <c r="T308">
        <v>4.753333333333333</v>
      </c>
      <c r="U308">
        <v>48.38353938127576</v>
      </c>
      <c r="V308">
        <v>3.4808566779793368</v>
      </c>
      <c r="W308">
        <v>0.21361774859776508</v>
      </c>
      <c r="X308">
        <v>4.5147222222222227</v>
      </c>
      <c r="Y308">
        <v>219</v>
      </c>
      <c r="Z308">
        <v>4.9095963541666663</v>
      </c>
      <c r="AA308">
        <v>80</v>
      </c>
      <c r="AB308">
        <v>4.7630555555555549</v>
      </c>
      <c r="AC308">
        <v>3</v>
      </c>
      <c r="AD308">
        <v>4.753333333333333</v>
      </c>
      <c r="AE308">
        <v>27</v>
      </c>
    </row>
    <row r="309" spans="1:31" ht="15" thickTop="1" x14ac:dyDescent="0.3">
      <c r="A309" s="72"/>
      <c r="B309" s="73"/>
      <c r="C309" s="73"/>
      <c r="D309" s="73"/>
      <c r="E309" s="73"/>
      <c r="F309" s="73"/>
      <c r="G309" s="73"/>
      <c r="H309" s="73"/>
      <c r="I309" s="73"/>
      <c r="J309" s="73"/>
      <c r="K309" s="73"/>
      <c r="L309" s="73"/>
      <c r="M309" s="73"/>
      <c r="N309" s="73"/>
      <c r="O309" s="73"/>
      <c r="P309" s="73"/>
      <c r="Q309" s="73"/>
      <c r="R309" s="73"/>
      <c r="S309" s="73"/>
      <c r="T309" s="73"/>
      <c r="U309" s="74"/>
    </row>
  </sheetData>
  <conditionalFormatting sqref="K3:K308">
    <cfRule type="cellIs" dxfId="0" priority="1" operator="equal">
      <formula>0</formula>
    </cfRule>
  </conditionalFormatting>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P29"/>
  <sheetViews>
    <sheetView workbookViewId="0"/>
  </sheetViews>
  <sheetFormatPr defaultRowHeight="14.4" x14ac:dyDescent="0.3"/>
  <cols>
    <col min="1" max="1" width="23.6640625" bestFit="1" customWidth="1"/>
    <col min="2" max="2" width="10.6640625" bestFit="1" customWidth="1"/>
    <col min="3" max="3" width="16.6640625" bestFit="1" customWidth="1"/>
    <col min="6" max="6" width="20.44140625" bestFit="1" customWidth="1"/>
    <col min="7" max="7" width="12.33203125" bestFit="1" customWidth="1"/>
    <col min="8" max="8" width="10.33203125" customWidth="1"/>
    <col min="9" max="11" width="12.33203125" customWidth="1"/>
    <col min="13" max="13" width="14.109375" customWidth="1"/>
    <col min="14" max="14" width="11.44140625" customWidth="1"/>
    <col min="15" max="15" width="10.44140625" bestFit="1" customWidth="1"/>
  </cols>
  <sheetData>
    <row r="1" spans="1:16" s="93" customFormat="1" ht="34.5" customHeight="1" x14ac:dyDescent="0.3">
      <c r="C1" s="187" t="s">
        <v>215</v>
      </c>
      <c r="D1" s="187"/>
      <c r="E1" s="187"/>
      <c r="F1" s="183" t="s">
        <v>221</v>
      </c>
      <c r="G1" s="183"/>
      <c r="H1" s="188" t="s">
        <v>216</v>
      </c>
      <c r="I1" s="188"/>
      <c r="J1" s="189" t="s">
        <v>222</v>
      </c>
      <c r="K1" s="189"/>
      <c r="L1" s="182" t="s">
        <v>217</v>
      </c>
      <c r="M1" s="183"/>
      <c r="N1" s="100" t="s">
        <v>220</v>
      </c>
      <c r="O1" s="99"/>
    </row>
    <row r="2" spans="1:16" ht="15" thickBot="1" x14ac:dyDescent="0.35">
      <c r="B2" s="88" t="s">
        <v>210</v>
      </c>
      <c r="C2" s="153" t="s">
        <v>211</v>
      </c>
      <c r="D2" s="153" t="s">
        <v>37</v>
      </c>
      <c r="E2" s="153" t="s">
        <v>212</v>
      </c>
      <c r="F2" s="108" t="s">
        <v>36</v>
      </c>
      <c r="G2" s="108" t="s">
        <v>37</v>
      </c>
      <c r="H2" s="89" t="s">
        <v>211</v>
      </c>
      <c r="I2" s="89" t="s">
        <v>37</v>
      </c>
      <c r="J2" s="154" t="s">
        <v>36</v>
      </c>
      <c r="K2" s="154" t="s">
        <v>37</v>
      </c>
      <c r="L2" s="117" t="s">
        <v>36</v>
      </c>
      <c r="M2" s="101" t="s">
        <v>37</v>
      </c>
      <c r="N2" s="108" t="s">
        <v>218</v>
      </c>
      <c r="O2" s="108" t="s">
        <v>219</v>
      </c>
    </row>
    <row r="3" spans="1:16" x14ac:dyDescent="0.3">
      <c r="A3" s="190" t="s">
        <v>213</v>
      </c>
      <c r="B3" s="92" t="s">
        <v>16</v>
      </c>
      <c r="C3" s="155">
        <v>0.14285714285714285</v>
      </c>
      <c r="D3" s="155">
        <v>6.25E-2</v>
      </c>
      <c r="E3" s="155">
        <f>D3-C3</f>
        <v>-8.0357142857142849E-2</v>
      </c>
      <c r="F3" s="103">
        <f t="shared" ref="F3:G10" si="0">C3+2%</f>
        <v>0.16285714285714284</v>
      </c>
      <c r="G3" s="103">
        <f t="shared" si="0"/>
        <v>8.2500000000000004E-2</v>
      </c>
      <c r="H3" s="146">
        <v>1</v>
      </c>
      <c r="I3" s="111">
        <v>1</v>
      </c>
      <c r="J3" s="156">
        <f>H3+2</f>
        <v>3</v>
      </c>
      <c r="K3" s="156">
        <f>I3+2</f>
        <v>3</v>
      </c>
      <c r="L3" s="118">
        <f>(H3+1)*10</f>
        <v>20</v>
      </c>
      <c r="M3" s="102">
        <f>(I3+1)*10</f>
        <v>20</v>
      </c>
      <c r="N3" s="103">
        <f>L3/SUM(L$3:L$6)</f>
        <v>0.18181818181818182</v>
      </c>
      <c r="O3" s="157">
        <f>M3/SUM(M$3:M$6)</f>
        <v>0.1</v>
      </c>
      <c r="P3" s="94"/>
    </row>
    <row r="4" spans="1:16" x14ac:dyDescent="0.3">
      <c r="A4" s="191"/>
      <c r="B4" s="37" t="s">
        <v>17</v>
      </c>
      <c r="C4" s="152">
        <v>0.8571428571428571</v>
      </c>
      <c r="D4" s="152">
        <v>0.375</v>
      </c>
      <c r="E4" s="152">
        <f t="shared" ref="E4:E6" si="1">D4-C4</f>
        <v>-0.4821428571428571</v>
      </c>
      <c r="F4" s="105">
        <f t="shared" si="0"/>
        <v>0.87714285714285711</v>
      </c>
      <c r="G4" s="105">
        <f t="shared" si="0"/>
        <v>0.39500000000000002</v>
      </c>
      <c r="H4" s="147">
        <v>6</v>
      </c>
      <c r="I4" s="112">
        <v>6</v>
      </c>
      <c r="J4" s="158">
        <f t="shared" ref="J4:K14" si="2">H4+2</f>
        <v>8</v>
      </c>
      <c r="K4" s="158">
        <f t="shared" si="2"/>
        <v>8</v>
      </c>
      <c r="L4" s="119">
        <f t="shared" ref="L4:M10" si="3">(H4+1)*10</f>
        <v>70</v>
      </c>
      <c r="M4" s="104">
        <f t="shared" si="3"/>
        <v>70</v>
      </c>
      <c r="N4" s="105">
        <f t="shared" ref="N4:O6" si="4">L4/SUM(L$3:L$6)</f>
        <v>0.63636363636363635</v>
      </c>
      <c r="O4" s="159">
        <f t="shared" si="4"/>
        <v>0.35</v>
      </c>
      <c r="P4" s="95"/>
    </row>
    <row r="5" spans="1:16" x14ac:dyDescent="0.3">
      <c r="A5" s="191"/>
      <c r="B5" s="37" t="s">
        <v>18</v>
      </c>
      <c r="C5" s="152">
        <v>0</v>
      </c>
      <c r="D5" s="152">
        <v>0.5625</v>
      </c>
      <c r="E5" s="152">
        <f t="shared" si="1"/>
        <v>0.5625</v>
      </c>
      <c r="F5" s="105">
        <f t="shared" si="0"/>
        <v>0.02</v>
      </c>
      <c r="G5" s="105">
        <f t="shared" si="0"/>
        <v>0.58250000000000002</v>
      </c>
      <c r="H5" s="147">
        <v>0</v>
      </c>
      <c r="I5" s="112">
        <v>9</v>
      </c>
      <c r="J5" s="158">
        <f t="shared" si="2"/>
        <v>2</v>
      </c>
      <c r="K5" s="158">
        <f t="shared" si="2"/>
        <v>11</v>
      </c>
      <c r="L5" s="119">
        <f t="shared" si="3"/>
        <v>10</v>
      </c>
      <c r="M5" s="104">
        <f t="shared" si="3"/>
        <v>100</v>
      </c>
      <c r="N5" s="105">
        <f t="shared" si="4"/>
        <v>9.0909090909090912E-2</v>
      </c>
      <c r="O5" s="159">
        <f t="shared" si="4"/>
        <v>0.5</v>
      </c>
      <c r="P5" s="95"/>
    </row>
    <row r="6" spans="1:16" ht="15" thickBot="1" x14ac:dyDescent="0.35">
      <c r="A6" s="192"/>
      <c r="B6" s="60" t="s">
        <v>19</v>
      </c>
      <c r="C6" s="160">
        <v>0</v>
      </c>
      <c r="D6" s="160">
        <v>0</v>
      </c>
      <c r="E6" s="160">
        <f t="shared" si="1"/>
        <v>0</v>
      </c>
      <c r="F6" s="107">
        <f t="shared" si="0"/>
        <v>0.02</v>
      </c>
      <c r="G6" s="107">
        <f t="shared" si="0"/>
        <v>0.02</v>
      </c>
      <c r="H6" s="148">
        <v>0</v>
      </c>
      <c r="I6" s="113">
        <v>0</v>
      </c>
      <c r="J6" s="161">
        <f t="shared" si="2"/>
        <v>2</v>
      </c>
      <c r="K6" s="161">
        <f t="shared" si="2"/>
        <v>2</v>
      </c>
      <c r="L6" s="120">
        <f t="shared" si="3"/>
        <v>10</v>
      </c>
      <c r="M6" s="106">
        <f t="shared" si="3"/>
        <v>10</v>
      </c>
      <c r="N6" s="107">
        <f t="shared" si="4"/>
        <v>9.0909090909090912E-2</v>
      </c>
      <c r="O6" s="162">
        <f t="shared" si="4"/>
        <v>0.05</v>
      </c>
      <c r="P6" s="96"/>
    </row>
    <row r="7" spans="1:16" x14ac:dyDescent="0.3">
      <c r="A7" s="190" t="s">
        <v>214</v>
      </c>
      <c r="B7" s="97" t="s">
        <v>16</v>
      </c>
      <c r="C7" s="155">
        <v>0.12</v>
      </c>
      <c r="D7" s="155">
        <v>0.1875</v>
      </c>
      <c r="E7" s="155">
        <f>D7-C7</f>
        <v>6.7500000000000004E-2</v>
      </c>
      <c r="F7" s="103">
        <f t="shared" si="0"/>
        <v>0.13999999999999999</v>
      </c>
      <c r="G7" s="103">
        <f t="shared" si="0"/>
        <v>0.20749999999999999</v>
      </c>
      <c r="H7" s="149">
        <v>3</v>
      </c>
      <c r="I7" s="114">
        <v>3</v>
      </c>
      <c r="J7" s="156">
        <f t="shared" si="2"/>
        <v>5</v>
      </c>
      <c r="K7" s="156">
        <f t="shared" si="2"/>
        <v>5</v>
      </c>
      <c r="L7" s="118">
        <f t="shared" si="3"/>
        <v>40</v>
      </c>
      <c r="M7" s="102">
        <f t="shared" si="3"/>
        <v>40</v>
      </c>
      <c r="N7" s="103">
        <f>L7/SUM(L$7:L$10)</f>
        <v>0.13793103448275862</v>
      </c>
      <c r="O7" s="157">
        <f>M7/SUM(M$7:M$10)</f>
        <v>0.2</v>
      </c>
      <c r="P7" s="92"/>
    </row>
    <row r="8" spans="1:16" x14ac:dyDescent="0.3">
      <c r="A8" s="191"/>
      <c r="B8" s="98" t="s">
        <v>17</v>
      </c>
      <c r="C8" s="152">
        <v>0.76</v>
      </c>
      <c r="D8" s="152">
        <v>0.8125</v>
      </c>
      <c r="E8" s="152">
        <f t="shared" ref="E8:E14" si="5">D8-C8</f>
        <v>5.2499999999999991E-2</v>
      </c>
      <c r="F8" s="105">
        <f t="shared" si="0"/>
        <v>0.78</v>
      </c>
      <c r="G8" s="105">
        <f t="shared" si="0"/>
        <v>0.83250000000000002</v>
      </c>
      <c r="H8" s="150">
        <v>19</v>
      </c>
      <c r="I8" s="115">
        <v>13</v>
      </c>
      <c r="J8" s="158">
        <f t="shared" si="2"/>
        <v>21</v>
      </c>
      <c r="K8" s="158">
        <f t="shared" si="2"/>
        <v>15</v>
      </c>
      <c r="L8" s="119">
        <f t="shared" si="3"/>
        <v>200</v>
      </c>
      <c r="M8" s="104">
        <f t="shared" si="3"/>
        <v>140</v>
      </c>
      <c r="N8" s="105">
        <f t="shared" ref="N8:O10" si="6">L8/SUM(L$7:L$10)</f>
        <v>0.68965517241379315</v>
      </c>
      <c r="O8" s="159">
        <f t="shared" si="6"/>
        <v>0.7</v>
      </c>
      <c r="P8" s="37"/>
    </row>
    <row r="9" spans="1:16" x14ac:dyDescent="0.3">
      <c r="A9" s="191"/>
      <c r="B9" s="98" t="s">
        <v>18</v>
      </c>
      <c r="C9" s="152">
        <v>0.12</v>
      </c>
      <c r="D9" s="152">
        <v>0</v>
      </c>
      <c r="E9" s="152">
        <f t="shared" si="5"/>
        <v>-0.12</v>
      </c>
      <c r="F9" s="105">
        <f t="shared" si="0"/>
        <v>0.13999999999999999</v>
      </c>
      <c r="G9" s="105">
        <f t="shared" si="0"/>
        <v>0.02</v>
      </c>
      <c r="H9" s="150">
        <v>3</v>
      </c>
      <c r="I9" s="115">
        <v>0</v>
      </c>
      <c r="J9" s="158">
        <f t="shared" si="2"/>
        <v>5</v>
      </c>
      <c r="K9" s="158">
        <f t="shared" si="2"/>
        <v>2</v>
      </c>
      <c r="L9" s="119">
        <f t="shared" si="3"/>
        <v>40</v>
      </c>
      <c r="M9" s="104">
        <f t="shared" si="3"/>
        <v>10</v>
      </c>
      <c r="N9" s="105">
        <f t="shared" si="6"/>
        <v>0.13793103448275862</v>
      </c>
      <c r="O9" s="159">
        <f t="shared" si="6"/>
        <v>0.05</v>
      </c>
      <c r="P9" s="37"/>
    </row>
    <row r="10" spans="1:16" ht="15" thickBot="1" x14ac:dyDescent="0.35">
      <c r="A10" s="192"/>
      <c r="B10" s="59" t="s">
        <v>19</v>
      </c>
      <c r="C10" s="160">
        <v>0</v>
      </c>
      <c r="D10" s="160">
        <v>0</v>
      </c>
      <c r="E10" s="160">
        <f t="shared" si="5"/>
        <v>0</v>
      </c>
      <c r="F10" s="107">
        <f t="shared" si="0"/>
        <v>0.02</v>
      </c>
      <c r="G10" s="107">
        <f t="shared" si="0"/>
        <v>0.02</v>
      </c>
      <c r="H10" s="151">
        <v>0</v>
      </c>
      <c r="I10" s="116">
        <v>0</v>
      </c>
      <c r="J10" s="161">
        <f t="shared" si="2"/>
        <v>2</v>
      </c>
      <c r="K10" s="161">
        <f t="shared" si="2"/>
        <v>2</v>
      </c>
      <c r="L10" s="120">
        <f t="shared" si="3"/>
        <v>10</v>
      </c>
      <c r="M10" s="106">
        <f t="shared" si="3"/>
        <v>10</v>
      </c>
      <c r="N10" s="107">
        <f t="shared" si="6"/>
        <v>3.4482758620689655E-2</v>
      </c>
      <c r="O10" s="162">
        <f t="shared" si="6"/>
        <v>0.05</v>
      </c>
      <c r="P10" s="60"/>
    </row>
    <row r="11" spans="1:16" x14ac:dyDescent="0.3">
      <c r="A11" s="190" t="s">
        <v>223</v>
      </c>
      <c r="B11" s="97" t="s">
        <v>16</v>
      </c>
      <c r="C11" s="155">
        <v>0.35849056603773582</v>
      </c>
      <c r="D11" s="155">
        <v>0.33333333333333331</v>
      </c>
      <c r="E11" s="155">
        <f t="shared" si="5"/>
        <v>-2.515723270440251E-2</v>
      </c>
      <c r="F11" s="103">
        <f t="shared" ref="F11:F14" si="7">C11+2%</f>
        <v>0.37849056603773584</v>
      </c>
      <c r="G11" s="103">
        <f t="shared" ref="G11:G14" si="8">D11+2%</f>
        <v>0.35333333333333333</v>
      </c>
      <c r="H11" s="149">
        <v>19</v>
      </c>
      <c r="I11" s="114">
        <v>16</v>
      </c>
      <c r="J11" s="156">
        <f t="shared" si="2"/>
        <v>21</v>
      </c>
      <c r="K11" s="156">
        <f t="shared" si="2"/>
        <v>18</v>
      </c>
      <c r="L11" s="118"/>
      <c r="M11" s="102"/>
      <c r="N11" s="103"/>
      <c r="O11" s="157"/>
      <c r="P11" s="92"/>
    </row>
    <row r="12" spans="1:16" x14ac:dyDescent="0.3">
      <c r="A12" s="191"/>
      <c r="B12" s="98" t="s">
        <v>17</v>
      </c>
      <c r="C12" s="152">
        <v>0.62264150943396224</v>
      </c>
      <c r="D12" s="152">
        <v>0.625</v>
      </c>
      <c r="E12" s="152">
        <f t="shared" si="5"/>
        <v>2.3584905660377631E-3</v>
      </c>
      <c r="F12" s="105">
        <f t="shared" si="7"/>
        <v>0.64264150943396225</v>
      </c>
      <c r="G12" s="105">
        <f t="shared" si="8"/>
        <v>0.64500000000000002</v>
      </c>
      <c r="H12" s="150">
        <v>33</v>
      </c>
      <c r="I12" s="115">
        <v>30</v>
      </c>
      <c r="J12" s="158">
        <f t="shared" si="2"/>
        <v>35</v>
      </c>
      <c r="K12" s="158">
        <f t="shared" si="2"/>
        <v>32</v>
      </c>
      <c r="L12" s="119"/>
      <c r="M12" s="104"/>
      <c r="N12" s="105"/>
      <c r="O12" s="159"/>
      <c r="P12" s="37"/>
    </row>
    <row r="13" spans="1:16" x14ac:dyDescent="0.3">
      <c r="A13" s="191"/>
      <c r="B13" s="98" t="s">
        <v>18</v>
      </c>
      <c r="C13" s="152">
        <v>1.8867924528301886E-2</v>
      </c>
      <c r="D13" s="152">
        <v>4.1666666666666664E-2</v>
      </c>
      <c r="E13" s="152">
        <f t="shared" si="5"/>
        <v>2.2798742138364778E-2</v>
      </c>
      <c r="F13" s="105">
        <f t="shared" si="7"/>
        <v>3.8867924528301886E-2</v>
      </c>
      <c r="G13" s="105">
        <f t="shared" si="8"/>
        <v>6.1666666666666661E-2</v>
      </c>
      <c r="H13" s="150">
        <v>1</v>
      </c>
      <c r="I13" s="115">
        <v>2</v>
      </c>
      <c r="J13" s="158">
        <f t="shared" si="2"/>
        <v>3</v>
      </c>
      <c r="K13" s="158">
        <f t="shared" si="2"/>
        <v>4</v>
      </c>
      <c r="L13" s="119"/>
      <c r="M13" s="104"/>
      <c r="N13" s="105"/>
      <c r="O13" s="159"/>
      <c r="P13" s="37"/>
    </row>
    <row r="14" spans="1:16" ht="16.5" customHeight="1" thickBot="1" x14ac:dyDescent="0.35">
      <c r="A14" s="192"/>
      <c r="B14" s="59" t="s">
        <v>19</v>
      </c>
      <c r="C14" s="160">
        <v>0</v>
      </c>
      <c r="D14" s="160">
        <v>0</v>
      </c>
      <c r="E14" s="160">
        <f t="shared" si="5"/>
        <v>0</v>
      </c>
      <c r="F14" s="107">
        <f t="shared" si="7"/>
        <v>0.02</v>
      </c>
      <c r="G14" s="107">
        <f t="shared" si="8"/>
        <v>0.02</v>
      </c>
      <c r="H14" s="151">
        <v>0</v>
      </c>
      <c r="I14" s="116">
        <v>0</v>
      </c>
      <c r="J14" s="161">
        <f t="shared" si="2"/>
        <v>2</v>
      </c>
      <c r="K14" s="161">
        <f t="shared" si="2"/>
        <v>2</v>
      </c>
      <c r="L14" s="120"/>
      <c r="M14" s="106"/>
      <c r="N14" s="107"/>
      <c r="O14" s="162"/>
      <c r="P14" s="60"/>
    </row>
    <row r="15" spans="1:16" ht="15.6" x14ac:dyDescent="0.3">
      <c r="F15" s="110"/>
      <c r="G15" s="109"/>
    </row>
    <row r="16" spans="1:16" x14ac:dyDescent="0.3">
      <c r="C16" s="187" t="s">
        <v>215</v>
      </c>
      <c r="D16" s="187"/>
      <c r="E16" s="187"/>
      <c r="F16" s="188" t="s">
        <v>227</v>
      </c>
      <c r="G16" s="188"/>
    </row>
    <row r="17" spans="1:7" ht="15" thickBot="1" x14ac:dyDescent="0.35">
      <c r="C17" s="165" t="s">
        <v>224</v>
      </c>
      <c r="D17" s="165" t="s">
        <v>225</v>
      </c>
      <c r="E17" s="165" t="s">
        <v>226</v>
      </c>
      <c r="F17" s="165" t="s">
        <v>224</v>
      </c>
      <c r="G17" s="165" t="s">
        <v>225</v>
      </c>
    </row>
    <row r="18" spans="1:7" x14ac:dyDescent="0.3">
      <c r="A18" s="184" t="s">
        <v>213</v>
      </c>
      <c r="B18" s="163" t="s">
        <v>16</v>
      </c>
      <c r="C18" s="175">
        <v>0.18181818181818182</v>
      </c>
      <c r="D18" s="175">
        <v>0.21212121212121213</v>
      </c>
      <c r="E18" s="172">
        <f>D18-C18</f>
        <v>3.0303030303030304E-2</v>
      </c>
      <c r="F18" s="166">
        <v>6</v>
      </c>
      <c r="G18" s="167">
        <v>7</v>
      </c>
    </row>
    <row r="19" spans="1:7" x14ac:dyDescent="0.3">
      <c r="A19" s="185"/>
      <c r="B19" s="27" t="s">
        <v>17</v>
      </c>
      <c r="C19" s="176">
        <v>0.45454545454545453</v>
      </c>
      <c r="D19" s="176">
        <v>0.42424242424242425</v>
      </c>
      <c r="E19" s="173">
        <f t="shared" ref="E19:E29" si="9">D19-C19</f>
        <v>-3.0303030303030276E-2</v>
      </c>
      <c r="F19" s="168">
        <v>15</v>
      </c>
      <c r="G19" s="169">
        <v>14</v>
      </c>
    </row>
    <row r="20" spans="1:7" x14ac:dyDescent="0.3">
      <c r="A20" s="185"/>
      <c r="B20" s="27" t="s">
        <v>18</v>
      </c>
      <c r="C20" s="176">
        <v>0.36363636363636365</v>
      </c>
      <c r="D20" s="176">
        <v>0.36363636363636365</v>
      </c>
      <c r="E20" s="173">
        <f t="shared" si="9"/>
        <v>0</v>
      </c>
      <c r="F20" s="168">
        <v>12</v>
      </c>
      <c r="G20" s="169">
        <v>12</v>
      </c>
    </row>
    <row r="21" spans="1:7" ht="15" thickBot="1" x14ac:dyDescent="0.35">
      <c r="A21" s="186"/>
      <c r="B21" s="164" t="s">
        <v>19</v>
      </c>
      <c r="C21" s="177">
        <v>0</v>
      </c>
      <c r="D21" s="177">
        <v>0</v>
      </c>
      <c r="E21" s="174">
        <f t="shared" si="9"/>
        <v>0</v>
      </c>
      <c r="F21" s="170">
        <v>0</v>
      </c>
      <c r="G21" s="171">
        <v>0</v>
      </c>
    </row>
    <row r="22" spans="1:7" x14ac:dyDescent="0.3">
      <c r="A22" s="184" t="s">
        <v>214</v>
      </c>
      <c r="B22" s="163" t="s">
        <v>16</v>
      </c>
      <c r="C22" s="175">
        <v>5.7692307692307696E-2</v>
      </c>
      <c r="D22" s="175">
        <v>0.15384615384615385</v>
      </c>
      <c r="E22" s="172">
        <f t="shared" si="9"/>
        <v>9.6153846153846159E-2</v>
      </c>
      <c r="F22" s="166">
        <v>3</v>
      </c>
      <c r="G22" s="167">
        <v>8</v>
      </c>
    </row>
    <row r="23" spans="1:7" x14ac:dyDescent="0.3">
      <c r="A23" s="185"/>
      <c r="B23" s="27" t="s">
        <v>17</v>
      </c>
      <c r="C23" s="176">
        <v>0.73076923076923073</v>
      </c>
      <c r="D23" s="176">
        <v>0.75</v>
      </c>
      <c r="E23" s="173">
        <f t="shared" si="9"/>
        <v>1.9230769230769273E-2</v>
      </c>
      <c r="F23" s="168">
        <v>38</v>
      </c>
      <c r="G23" s="169">
        <v>39</v>
      </c>
    </row>
    <row r="24" spans="1:7" x14ac:dyDescent="0.3">
      <c r="A24" s="185"/>
      <c r="B24" s="27" t="s">
        <v>18</v>
      </c>
      <c r="C24" s="176">
        <v>0.21153846153846154</v>
      </c>
      <c r="D24" s="176">
        <v>9.6153846153846159E-2</v>
      </c>
      <c r="E24" s="173">
        <f t="shared" si="9"/>
        <v>-0.11538461538461538</v>
      </c>
      <c r="F24" s="168">
        <v>11</v>
      </c>
      <c r="G24" s="169">
        <v>5</v>
      </c>
    </row>
    <row r="25" spans="1:7" ht="15" thickBot="1" x14ac:dyDescent="0.35">
      <c r="A25" s="186"/>
      <c r="B25" s="164" t="s">
        <v>19</v>
      </c>
      <c r="C25" s="177">
        <v>0</v>
      </c>
      <c r="D25" s="177">
        <v>0</v>
      </c>
      <c r="E25" s="174">
        <f t="shared" si="9"/>
        <v>0</v>
      </c>
      <c r="F25" s="170">
        <v>0</v>
      </c>
      <c r="G25" s="171">
        <v>0</v>
      </c>
    </row>
    <row r="26" spans="1:7" x14ac:dyDescent="0.3">
      <c r="A26" s="184" t="s">
        <v>223</v>
      </c>
      <c r="B26" s="163" t="s">
        <v>16</v>
      </c>
      <c r="C26" s="175">
        <v>0.21929824561403508</v>
      </c>
      <c r="D26" s="175">
        <v>0.32456140350877194</v>
      </c>
      <c r="E26" s="172">
        <f t="shared" si="9"/>
        <v>0.10526315789473686</v>
      </c>
      <c r="F26" s="166">
        <v>25</v>
      </c>
      <c r="G26" s="167">
        <v>37</v>
      </c>
    </row>
    <row r="27" spans="1:7" x14ac:dyDescent="0.3">
      <c r="A27" s="185"/>
      <c r="B27" s="27" t="s">
        <v>17</v>
      </c>
      <c r="C27" s="176">
        <v>0.73684210526315785</v>
      </c>
      <c r="D27" s="176">
        <v>0.65789473684210531</v>
      </c>
      <c r="E27" s="173">
        <f t="shared" si="9"/>
        <v>-7.8947368421052544E-2</v>
      </c>
      <c r="F27" s="168">
        <v>84</v>
      </c>
      <c r="G27" s="169">
        <v>75</v>
      </c>
    </row>
    <row r="28" spans="1:7" x14ac:dyDescent="0.3">
      <c r="A28" s="185"/>
      <c r="B28" s="27" t="s">
        <v>18</v>
      </c>
      <c r="C28" s="176">
        <v>4.3859649122807015E-2</v>
      </c>
      <c r="D28" s="176">
        <v>1.7543859649122806E-2</v>
      </c>
      <c r="E28" s="173">
        <f t="shared" si="9"/>
        <v>-2.6315789473684209E-2</v>
      </c>
      <c r="F28" s="168">
        <v>5</v>
      </c>
      <c r="G28" s="169">
        <v>2</v>
      </c>
    </row>
    <row r="29" spans="1:7" ht="16.5" customHeight="1" thickBot="1" x14ac:dyDescent="0.35">
      <c r="A29" s="186"/>
      <c r="B29" s="164" t="s">
        <v>19</v>
      </c>
      <c r="C29" s="177">
        <v>0</v>
      </c>
      <c r="D29" s="177">
        <v>0</v>
      </c>
      <c r="E29" s="174">
        <f t="shared" si="9"/>
        <v>0</v>
      </c>
      <c r="F29" s="170">
        <v>0</v>
      </c>
      <c r="G29" s="171">
        <v>0</v>
      </c>
    </row>
  </sheetData>
  <mergeCells count="13">
    <mergeCell ref="L1:M1"/>
    <mergeCell ref="A26:A29"/>
    <mergeCell ref="C16:E16"/>
    <mergeCell ref="F16:G16"/>
    <mergeCell ref="F1:G1"/>
    <mergeCell ref="J1:K1"/>
    <mergeCell ref="A11:A14"/>
    <mergeCell ref="A18:A21"/>
    <mergeCell ref="A22:A25"/>
    <mergeCell ref="C1:E1"/>
    <mergeCell ref="A3:A6"/>
    <mergeCell ref="A7:A10"/>
    <mergeCell ref="H1:I1"/>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Q415"/>
  <sheetViews>
    <sheetView zoomScale="70" zoomScaleNormal="70" workbookViewId="0">
      <selection activeCell="H45" sqref="H45"/>
    </sheetView>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30</v>
      </c>
      <c r="F3" s="12">
        <f ca="1">SUMPRODUCT(SUBTOTAL(3,OFFSET($F$35:$F$415,ROW($F$35:$F$415)-MIN(ROW($F$35:$F$415)),,1)),--($F$35:$F$415=F2))</f>
        <v>21</v>
      </c>
      <c r="G3" s="13">
        <f ca="1">SUMPRODUCT(SUBTOTAL(3,OFFSET($F$35:$F$415,ROW($F$35:$F$415)-MIN(ROW($F$35:$F$415)),,1)),--($F$35:$F$415=G2))</f>
        <v>57</v>
      </c>
      <c r="H3" s="13">
        <f ca="1">SUMPRODUCT(SUBTOTAL(3,OFFSET($F$35:$F$415,ROW($F$35:$F$415)-MIN(ROW($F$35:$F$415)),,1)),--($F$35:$F$415=H2))</f>
        <v>20</v>
      </c>
      <c r="I3" s="13">
        <f ca="1">SUMPRODUCT(SUBTOTAL(3,OFFSET($F$35:$F$415,ROW($F$35:$F$415)-MIN(ROW($F$35:$F$415)),,1)),--($F$35:$F$415=I2))</f>
        <v>0</v>
      </c>
      <c r="J3" s="14">
        <f ca="1">SUM(F3:I3)</f>
        <v>98</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t="15" thickBot="1" x14ac:dyDescent="0.35">
      <c r="A8" s="27" t="s">
        <v>33</v>
      </c>
      <c r="B8" s="26" t="s">
        <v>32</v>
      </c>
      <c r="C8" s="27" t="s">
        <v>11</v>
      </c>
      <c r="D8" s="27" t="s">
        <v>34</v>
      </c>
      <c r="E8" s="25" t="s">
        <v>32</v>
      </c>
      <c r="F8" s="12">
        <v>21</v>
      </c>
      <c r="G8" s="13">
        <v>57</v>
      </c>
      <c r="H8" s="13">
        <v>20</v>
      </c>
      <c r="I8" s="13">
        <v>0</v>
      </c>
      <c r="J8" s="14">
        <v>98</v>
      </c>
      <c r="K8" s="69">
        <f>BurstPopFull[[#This Row],[LFHB]]/BurstPopFull[[#This Row],[Total]]</f>
        <v>0.21428571428571427</v>
      </c>
      <c r="L8" s="69">
        <f>BurstPopFull[[#This Row],[LFLB]]/BurstPopFull[[#This Row],[Total]]</f>
        <v>0.58163265306122447</v>
      </c>
      <c r="M8" s="69">
        <f>BurstPopFull[[#This Row],[HFHB]]/BurstPopFull[[#This Row],[Total]]</f>
        <v>0.20408163265306123</v>
      </c>
      <c r="N8" s="69">
        <f>BurstPopFull[[#This Row],[HFLB]]/BurstPopFull[[#This Row],[Total]]</f>
        <v>0</v>
      </c>
    </row>
    <row r="9" spans="1:14" hidden="1" x14ac:dyDescent="0.3">
      <c r="A9" s="29" t="s">
        <v>33</v>
      </c>
      <c r="B9" s="26" t="s">
        <v>32</v>
      </c>
      <c r="C9" s="29" t="s">
        <v>35</v>
      </c>
      <c r="D9" s="29" t="s">
        <v>34</v>
      </c>
      <c r="E9" s="25" t="s">
        <v>32</v>
      </c>
      <c r="F9" s="30">
        <v>64</v>
      </c>
      <c r="G9" s="30">
        <v>114</v>
      </c>
      <c r="H9" s="30">
        <v>30</v>
      </c>
      <c r="I9" s="30">
        <v>0</v>
      </c>
      <c r="J9" s="28">
        <v>208</v>
      </c>
      <c r="K9" s="69">
        <f>BurstPopFull[[#This Row],[LFHB]]/BurstPopFull[[#This Row],[Total]]</f>
        <v>0.30769230769230771</v>
      </c>
      <c r="L9" s="69">
        <f>BurstPopFull[[#This Row],[LFLB]]/BurstPopFull[[#This Row],[Total]]</f>
        <v>0.54807692307692313</v>
      </c>
      <c r="M9" s="69">
        <f>BurstPopFull[[#This Row],[HFHB]]/BurstPopFull[[#This Row],[Total]]</f>
        <v>0.14423076923076922</v>
      </c>
      <c r="N9" s="69">
        <f>BurstPopFull[[#This Row],[HFLB]]/BurstPopFull[[#This Row],[Total]]</f>
        <v>0</v>
      </c>
    </row>
    <row r="10" spans="1:14" x14ac:dyDescent="0.3">
      <c r="A10" s="27" t="s">
        <v>9</v>
      </c>
      <c r="B10" s="26" t="s">
        <v>32</v>
      </c>
      <c r="C10" s="27" t="s">
        <v>11</v>
      </c>
      <c r="D10" s="27" t="s">
        <v>10</v>
      </c>
      <c r="E10" s="25" t="s">
        <v>32</v>
      </c>
      <c r="F10" s="27">
        <v>9</v>
      </c>
      <c r="G10" s="27">
        <v>13</v>
      </c>
      <c r="H10" s="27">
        <v>11</v>
      </c>
      <c r="I10" s="27">
        <v>0</v>
      </c>
      <c r="J10" s="28">
        <v>33</v>
      </c>
      <c r="K10" s="69">
        <f>BurstPopFull[[#This Row],[LFHB]]/BurstPopFull[[#This Row],[Total]]</f>
        <v>0.27272727272727271</v>
      </c>
      <c r="L10" s="69">
        <f>BurstPopFull[[#This Row],[LFLB]]/BurstPopFull[[#This Row],[Total]]</f>
        <v>0.39393939393939392</v>
      </c>
      <c r="M10" s="69">
        <f>BurstPopFull[[#This Row],[HFHB]]/BurstPopFull[[#This Row],[Total]]</f>
        <v>0.33333333333333331</v>
      </c>
      <c r="N10" s="69">
        <f>BurstPopFull[[#This Row],[HFLB]]/BurstPopFull[[#This Row],[Total]]</f>
        <v>0</v>
      </c>
    </row>
    <row r="11" spans="1:14" ht="14.4" hidden="1" customHeight="1" x14ac:dyDescent="0.3">
      <c r="A11" s="27" t="s">
        <v>9</v>
      </c>
      <c r="B11" s="26" t="s">
        <v>32</v>
      </c>
      <c r="C11" s="27" t="s">
        <v>35</v>
      </c>
      <c r="D11" s="27" t="s">
        <v>10</v>
      </c>
      <c r="E11" s="25" t="s">
        <v>32</v>
      </c>
      <c r="F11" s="27">
        <v>13</v>
      </c>
      <c r="G11" s="27">
        <v>22</v>
      </c>
      <c r="H11" s="27">
        <v>10</v>
      </c>
      <c r="I11" s="27">
        <v>0</v>
      </c>
      <c r="J11" s="28">
        <v>45</v>
      </c>
      <c r="K11" s="69">
        <f>BurstPopFull[[#This Row],[LFHB]]/BurstPopFull[[#This Row],[Total]]</f>
        <v>0.28888888888888886</v>
      </c>
      <c r="L11" s="69">
        <f>BurstPopFull[[#This Row],[LFLB]]/BurstPopFull[[#This Row],[Total]]</f>
        <v>0.48888888888888887</v>
      </c>
      <c r="M11" s="69">
        <f>BurstPopFull[[#This Row],[HFHB]]/BurstPopFull[[#This Row],[Total]]</f>
        <v>0.22222222222222221</v>
      </c>
      <c r="N11" s="69">
        <f>BurstPopFull[[#This Row],[HFLB]]/BurstPopFull[[#This Row],[Total]]</f>
        <v>0</v>
      </c>
    </row>
    <row r="12" spans="1:14" hidden="1" x14ac:dyDescent="0.3">
      <c r="A12" s="29" t="s">
        <v>9</v>
      </c>
      <c r="B12" s="26" t="s">
        <v>32</v>
      </c>
      <c r="C12" s="29" t="s">
        <v>11</v>
      </c>
      <c r="D12" s="29" t="s">
        <v>34</v>
      </c>
      <c r="E12" s="25" t="s">
        <v>36</v>
      </c>
      <c r="F12" s="27">
        <v>5</v>
      </c>
      <c r="G12" s="27">
        <v>26</v>
      </c>
      <c r="H12" s="27">
        <v>4</v>
      </c>
      <c r="I12" s="27">
        <v>0</v>
      </c>
      <c r="J12" s="28">
        <v>35</v>
      </c>
      <c r="K12" s="69">
        <f>BurstPopFull[[#This Row],[LFHB]]/BurstPopFull[[#This Row],[Total]]</f>
        <v>0.14285714285714285</v>
      </c>
      <c r="L12" s="69">
        <f>BurstPopFull[[#This Row],[LFLB]]/BurstPopFull[[#This Row],[Total]]</f>
        <v>0.74285714285714288</v>
      </c>
      <c r="M12" s="69">
        <f>BurstPopFull[[#This Row],[HFHB]]/BurstPopFull[[#This Row],[Total]]</f>
        <v>0.11428571428571428</v>
      </c>
      <c r="N12" s="69">
        <f>BurstPopFull[[#This Row],[HFLB]]/BurstPopFull[[#This Row],[Total]]</f>
        <v>0</v>
      </c>
    </row>
    <row r="13" spans="1:14" hidden="1" x14ac:dyDescent="0.3">
      <c r="A13" s="27" t="s">
        <v>9</v>
      </c>
      <c r="B13" s="26" t="s">
        <v>32</v>
      </c>
      <c r="C13" s="29" t="s">
        <v>35</v>
      </c>
      <c r="D13" s="29" t="s">
        <v>34</v>
      </c>
      <c r="E13" s="25" t="s">
        <v>36</v>
      </c>
      <c r="F13" s="27">
        <v>28</v>
      </c>
      <c r="G13" s="27">
        <v>43</v>
      </c>
      <c r="H13" s="27">
        <v>3</v>
      </c>
      <c r="I13" s="27">
        <v>0</v>
      </c>
      <c r="J13" s="28">
        <v>74</v>
      </c>
      <c r="K13" s="69">
        <f>BurstPopFull[[#This Row],[LFHB]]/BurstPopFull[[#This Row],[Total]]</f>
        <v>0.3783783783783784</v>
      </c>
      <c r="L13" s="69">
        <f>BurstPopFull[[#This Row],[LFLB]]/BurstPopFull[[#This Row],[Total]]</f>
        <v>0.58108108108108103</v>
      </c>
      <c r="M13" s="69">
        <f>BurstPopFull[[#This Row],[HFHB]]/BurstPopFull[[#This Row],[Total]]</f>
        <v>4.0540540540540543E-2</v>
      </c>
      <c r="N13" s="69">
        <f>BurstPopFull[[#This Row],[HFLB]]/BurstPopFull[[#This Row],[Total]]</f>
        <v>0</v>
      </c>
    </row>
    <row r="14" spans="1:14" hidden="1" x14ac:dyDescent="0.3">
      <c r="A14" s="29" t="s">
        <v>9</v>
      </c>
      <c r="B14" s="26" t="s">
        <v>32</v>
      </c>
      <c r="C14" s="29" t="s">
        <v>11</v>
      </c>
      <c r="D14" s="29" t="s">
        <v>10</v>
      </c>
      <c r="E14" s="25" t="s">
        <v>36</v>
      </c>
      <c r="F14" s="27">
        <v>1</v>
      </c>
      <c r="G14" s="26">
        <v>6</v>
      </c>
      <c r="H14" s="26">
        <v>0</v>
      </c>
      <c r="I14" s="27">
        <v>0</v>
      </c>
      <c r="J14" s="28">
        <v>7</v>
      </c>
      <c r="K14" s="69">
        <f>BurstPopFull[[#This Row],[LFHB]]/BurstPopFull[[#This Row],[Total]]</f>
        <v>0.14285714285714285</v>
      </c>
      <c r="L14" s="69">
        <f>BurstPopFull[[#This Row],[LFLB]]/BurstPopFull[[#This Row],[Total]]</f>
        <v>0.8571428571428571</v>
      </c>
      <c r="M14" s="69">
        <f>BurstPopFull[[#This Row],[HFHB]]/BurstPopFull[[#This Row],[Total]]</f>
        <v>0</v>
      </c>
      <c r="N14" s="69">
        <f>BurstPopFull[[#This Row],[HFLB]]/BurstPopFull[[#This Row],[Total]]</f>
        <v>0</v>
      </c>
    </row>
    <row r="15" spans="1:14" hidden="1" x14ac:dyDescent="0.3">
      <c r="A15" s="27" t="s">
        <v>9</v>
      </c>
      <c r="B15" s="26" t="s">
        <v>32</v>
      </c>
      <c r="C15" s="29" t="s">
        <v>35</v>
      </c>
      <c r="D15" s="29" t="s">
        <v>10</v>
      </c>
      <c r="E15" s="25" t="s">
        <v>36</v>
      </c>
      <c r="F15" s="30">
        <v>4</v>
      </c>
      <c r="G15" s="30">
        <v>7</v>
      </c>
      <c r="H15" s="30">
        <v>0</v>
      </c>
      <c r="I15" s="30">
        <v>0</v>
      </c>
      <c r="J15" s="28">
        <v>11</v>
      </c>
      <c r="K15" s="69">
        <f>BurstPopFull[[#This Row],[LFHB]]/BurstPopFull[[#This Row],[Total]]</f>
        <v>0.36363636363636365</v>
      </c>
      <c r="L15" s="69">
        <f>BurstPopFull[[#This Row],[LFLB]]/BurstPopFull[[#This Row],[Total]]</f>
        <v>0.63636363636363635</v>
      </c>
      <c r="M15" s="70">
        <f>BurstPopFull[[#This Row],[HFHB]]/BurstPopFull[[#This Row],[Total]]</f>
        <v>0</v>
      </c>
      <c r="N15" s="69">
        <f>BurstPopFull[[#This Row],[HFLB]]/BurstPopFull[[#This Row],[Total]]</f>
        <v>0</v>
      </c>
    </row>
    <row r="16" spans="1:14" hidden="1" x14ac:dyDescent="0.3">
      <c r="A16" s="27" t="s">
        <v>9</v>
      </c>
      <c r="B16" s="26" t="s">
        <v>32</v>
      </c>
      <c r="C16" s="29" t="s">
        <v>11</v>
      </c>
      <c r="D16" s="29" t="s">
        <v>34</v>
      </c>
      <c r="E16" s="25" t="s">
        <v>37</v>
      </c>
      <c r="F16" s="27">
        <v>8</v>
      </c>
      <c r="G16" s="27">
        <v>25</v>
      </c>
      <c r="H16" s="27">
        <v>9</v>
      </c>
      <c r="I16" s="27">
        <v>0</v>
      </c>
      <c r="J16" s="28">
        <v>42</v>
      </c>
      <c r="K16" s="69">
        <f>BurstPopFull[[#This Row],[LFHB]]/BurstPopFull[[#This Row],[Total]]</f>
        <v>0.19047619047619047</v>
      </c>
      <c r="L16" s="69">
        <f>BurstPopFull[[#This Row],[LFLB]]/BurstPopFull[[#This Row],[Total]]</f>
        <v>0.59523809523809523</v>
      </c>
      <c r="M16" s="69">
        <f>BurstPopFull[[#This Row],[HFHB]]/BurstPopFull[[#This Row],[Total]]</f>
        <v>0.21428571428571427</v>
      </c>
      <c r="N16" s="69">
        <f>BurstPopFull[[#This Row],[HFLB]]/BurstPopFull[[#This Row],[Total]]</f>
        <v>0</v>
      </c>
    </row>
    <row r="17" spans="1:14" ht="15" hidden="1" thickBot="1" x14ac:dyDescent="0.35">
      <c r="A17" s="27" t="s">
        <v>9</v>
      </c>
      <c r="B17" s="26" t="s">
        <v>32</v>
      </c>
      <c r="C17" s="29" t="s">
        <v>35</v>
      </c>
      <c r="D17" s="29" t="s">
        <v>34</v>
      </c>
      <c r="E17" s="25" t="s">
        <v>37</v>
      </c>
      <c r="F17" s="59">
        <v>32</v>
      </c>
      <c r="G17" s="60">
        <v>55</v>
      </c>
      <c r="H17" s="60">
        <v>24</v>
      </c>
      <c r="I17" s="60">
        <v>0</v>
      </c>
      <c r="J17" s="28">
        <v>111</v>
      </c>
      <c r="K17" s="69">
        <f>BurstPopFull[[#This Row],[LFHB]]/BurstPopFull[[#This Row],[Total]]</f>
        <v>0.28828828828828829</v>
      </c>
      <c r="L17" s="69">
        <f>BurstPopFull[[#This Row],[LFLB]]/BurstPopFull[[#This Row],[Total]]</f>
        <v>0.49549549549549549</v>
      </c>
      <c r="M17" s="69">
        <f>BurstPopFull[[#This Row],[HFHB]]/BurstPopFull[[#This Row],[Total]]</f>
        <v>0.21621621621621623</v>
      </c>
      <c r="N17" s="69">
        <f>BurstPopFull[[#This Row],[HFLB]]/BurstPopFull[[#This Row],[Total]]</f>
        <v>0</v>
      </c>
    </row>
    <row r="18" spans="1:14" hidden="1" x14ac:dyDescent="0.3">
      <c r="A18" s="27" t="s">
        <v>9</v>
      </c>
      <c r="B18" s="26" t="s">
        <v>32</v>
      </c>
      <c r="C18" s="29" t="s">
        <v>11</v>
      </c>
      <c r="D18" s="29" t="s">
        <v>10</v>
      </c>
      <c r="E18" s="25" t="s">
        <v>37</v>
      </c>
      <c r="F18" s="26">
        <v>1</v>
      </c>
      <c r="G18" s="26">
        <v>6</v>
      </c>
      <c r="H18" s="26">
        <v>9</v>
      </c>
      <c r="I18" s="26">
        <v>0</v>
      </c>
      <c r="J18" s="28">
        <v>16</v>
      </c>
      <c r="K18" s="69">
        <f>BurstPopFull[[#This Row],[LFHB]]/BurstPopFull[[#This Row],[Total]]</f>
        <v>6.25E-2</v>
      </c>
      <c r="L18" s="69">
        <f>BurstPopFull[[#This Row],[LFLB]]/BurstPopFull[[#This Row],[Total]]</f>
        <v>0.375</v>
      </c>
      <c r="M18" s="70">
        <f>BurstPopFull[[#This Row],[HFHB]]/BurstPopFull[[#This Row],[Total]]</f>
        <v>0.5625</v>
      </c>
      <c r="N18" s="69">
        <f>BurstPopFull[[#This Row],[HFLB]]/BurstPopFull[[#This Row],[Total]]</f>
        <v>0</v>
      </c>
    </row>
    <row r="19" spans="1:14" hidden="1" x14ac:dyDescent="0.3">
      <c r="A19" s="33" t="s">
        <v>9</v>
      </c>
      <c r="B19" s="32" t="s">
        <v>32</v>
      </c>
      <c r="C19" s="34" t="s">
        <v>35</v>
      </c>
      <c r="D19" s="34" t="s">
        <v>10</v>
      </c>
      <c r="E19" s="31" t="s">
        <v>37</v>
      </c>
      <c r="F19" s="33">
        <v>7</v>
      </c>
      <c r="G19" s="35">
        <v>10</v>
      </c>
      <c r="H19" s="35">
        <v>8</v>
      </c>
      <c r="I19" s="33">
        <v>0</v>
      </c>
      <c r="J19" s="28">
        <v>25</v>
      </c>
      <c r="K19" s="69">
        <f>BurstPopFull[[#This Row],[LFHB]]/BurstPopFull[[#This Row],[Total]]</f>
        <v>0.28000000000000003</v>
      </c>
      <c r="L19" s="69">
        <f>BurstPopFull[[#This Row],[LFLB]]/BurstPopFull[[#This Row],[Total]]</f>
        <v>0.4</v>
      </c>
      <c r="M19" s="70">
        <f>BurstPopFull[[#This Row],[HFHB]]/BurstPopFull[[#This Row],[Total]]</f>
        <v>0.32</v>
      </c>
      <c r="N19" s="69">
        <f>BurstPopFull[[#This Row],[HFLB]]/BurstPopFull[[#This Row],[Total]]</f>
        <v>0</v>
      </c>
    </row>
    <row r="20" spans="1:14" x14ac:dyDescent="0.3">
      <c r="A20" s="33" t="s">
        <v>9</v>
      </c>
      <c r="B20" s="32" t="s">
        <v>32</v>
      </c>
      <c r="C20" s="34" t="s">
        <v>11</v>
      </c>
      <c r="D20" s="34" t="s">
        <v>72</v>
      </c>
      <c r="E20" s="31" t="s">
        <v>32</v>
      </c>
      <c r="F20" s="80">
        <v>7</v>
      </c>
      <c r="G20" s="81">
        <v>37</v>
      </c>
      <c r="H20" s="81">
        <v>8</v>
      </c>
      <c r="I20" s="80">
        <v>0</v>
      </c>
      <c r="J20" s="82">
        <v>52</v>
      </c>
      <c r="K20" s="83">
        <f>BurstPopFull[[#This Row],[LFHB]]/BurstPopFull[[#This Row],[Total]]</f>
        <v>0.13461538461538461</v>
      </c>
      <c r="L20" s="83">
        <f>BurstPopFull[[#This Row],[LFLB]]/BurstPopFull[[#This Row],[Total]]</f>
        <v>0.71153846153846156</v>
      </c>
      <c r="M20" s="84">
        <f>BurstPopFull[[#This Row],[HFHB]]/BurstPopFull[[#This Row],[Total]]</f>
        <v>0.15384615384615385</v>
      </c>
      <c r="N20" s="83">
        <f>BurstPopFull[[#This Row],[HFLB]]/BurstPopFull[[#This Row],[Total]]</f>
        <v>0</v>
      </c>
    </row>
    <row r="21" spans="1:14" hidden="1" x14ac:dyDescent="0.3">
      <c r="A21" s="33" t="s">
        <v>9</v>
      </c>
      <c r="B21" s="32" t="s">
        <v>32</v>
      </c>
      <c r="C21" s="34" t="s">
        <v>11</v>
      </c>
      <c r="D21" s="34" t="s">
        <v>72</v>
      </c>
      <c r="E21" s="31" t="s">
        <v>36</v>
      </c>
      <c r="F21" s="80">
        <v>3</v>
      </c>
      <c r="G21" s="81">
        <v>19</v>
      </c>
      <c r="H21" s="81">
        <v>3</v>
      </c>
      <c r="I21" s="80">
        <v>0</v>
      </c>
      <c r="J21" s="82">
        <v>25</v>
      </c>
      <c r="K21" s="83">
        <f>BurstPopFull[[#This Row],[LFHB]]/BurstPopFull[[#This Row],[Total]]</f>
        <v>0.12</v>
      </c>
      <c r="L21" s="83">
        <f>BurstPopFull[[#This Row],[LFLB]]/BurstPopFull[[#This Row],[Total]]</f>
        <v>0.76</v>
      </c>
      <c r="M21" s="84">
        <f>BurstPopFull[[#This Row],[HFHB]]/BurstPopFull[[#This Row],[Total]]</f>
        <v>0.12</v>
      </c>
      <c r="N21" s="83">
        <f>BurstPopFull[[#This Row],[HFLB]]/BurstPopFull[[#This Row],[Total]]</f>
        <v>0</v>
      </c>
    </row>
    <row r="22" spans="1:14" hidden="1" x14ac:dyDescent="0.3">
      <c r="A22" s="33" t="s">
        <v>33</v>
      </c>
      <c r="B22" s="32" t="s">
        <v>209</v>
      </c>
      <c r="C22" s="34" t="s">
        <v>11</v>
      </c>
      <c r="D22" s="34" t="s">
        <v>72</v>
      </c>
      <c r="E22" s="31" t="s">
        <v>37</v>
      </c>
      <c r="F22" s="80">
        <v>3</v>
      </c>
      <c r="G22" s="81">
        <v>13</v>
      </c>
      <c r="H22" s="81">
        <v>0</v>
      </c>
      <c r="I22" s="80">
        <v>0</v>
      </c>
      <c r="J22" s="82">
        <v>16</v>
      </c>
      <c r="K22" s="83">
        <f>BurstPopFull[[#This Row],[LFHB]]/BurstPopFull[[#This Row],[Total]]</f>
        <v>0.1875</v>
      </c>
      <c r="L22" s="83">
        <f>BurstPopFull[[#This Row],[LFLB]]/BurstPopFull[[#This Row],[Total]]</f>
        <v>0.8125</v>
      </c>
      <c r="M22" s="84">
        <f>BurstPopFull[[#This Row],[HFHB]]/BurstPopFull[[#This Row],[Total]]</f>
        <v>0</v>
      </c>
      <c r="N22" s="83">
        <f>BurstPopFull[[#This Row],[HFLB]]/BurstPopFull[[#This Row],[Total]]</f>
        <v>0</v>
      </c>
    </row>
    <row r="23" spans="1:14" hidden="1" x14ac:dyDescent="0.3">
      <c r="A23" s="91" t="s">
        <v>9</v>
      </c>
      <c r="B23" s="91" t="s">
        <v>32</v>
      </c>
      <c r="C23" s="129" t="s">
        <v>35</v>
      </c>
      <c r="D23" s="129" t="s">
        <v>72</v>
      </c>
      <c r="E23" s="130" t="s">
        <v>32</v>
      </c>
      <c r="F23" s="132">
        <v>40</v>
      </c>
      <c r="G23" s="133">
        <v>78</v>
      </c>
      <c r="H23" s="133">
        <v>13</v>
      </c>
      <c r="I23" s="132">
        <v>0</v>
      </c>
      <c r="J23" s="134">
        <v>131</v>
      </c>
      <c r="K23" s="83">
        <f>BurstPopFull[[#This Row],[LFHB]]/BurstPopFull[[#This Row],[Total]]</f>
        <v>0.30534351145038169</v>
      </c>
      <c r="L23" s="83">
        <f>BurstPopFull[[#This Row],[LFLB]]/BurstPopFull[[#This Row],[Total]]</f>
        <v>0.59541984732824427</v>
      </c>
      <c r="M23" s="84">
        <f>BurstPopFull[[#This Row],[HFHB]]/BurstPopFull[[#This Row],[Total]]</f>
        <v>9.9236641221374045E-2</v>
      </c>
      <c r="N23" s="83">
        <f>BurstPopFull[[#This Row],[HFLB]]/BurstPopFull[[#This Row],[Total]]</f>
        <v>0</v>
      </c>
    </row>
    <row r="24" spans="1:14" hidden="1" x14ac:dyDescent="0.3">
      <c r="A24" s="90" t="s">
        <v>9</v>
      </c>
      <c r="B24" s="90" t="s">
        <v>32</v>
      </c>
      <c r="C24" s="129" t="s">
        <v>35</v>
      </c>
      <c r="D24" s="129" t="s">
        <v>72</v>
      </c>
      <c r="E24" s="130" t="s">
        <v>36</v>
      </c>
      <c r="F24" s="132">
        <v>21</v>
      </c>
      <c r="G24" s="133">
        <v>34</v>
      </c>
      <c r="H24" s="133">
        <v>2</v>
      </c>
      <c r="I24" s="132">
        <v>0</v>
      </c>
      <c r="J24" s="134">
        <v>57</v>
      </c>
      <c r="K24" s="83">
        <f>BurstPopFull[[#This Row],[LFHB]]/BurstPopFull[[#This Row],[Total]]</f>
        <v>0.36842105263157893</v>
      </c>
      <c r="L24" s="83">
        <f>BurstPopFull[[#This Row],[LFLB]]/BurstPopFull[[#This Row],[Total]]</f>
        <v>0.59649122807017541</v>
      </c>
      <c r="M24" s="84">
        <f>BurstPopFull[[#This Row],[HFHB]]/BurstPopFull[[#This Row],[Total]]</f>
        <v>3.5087719298245612E-2</v>
      </c>
      <c r="N24" s="83">
        <f>BurstPopFull[[#This Row],[HFLB]]/BurstPopFull[[#This Row],[Total]]</f>
        <v>0</v>
      </c>
    </row>
    <row r="25" spans="1:14" hidden="1" x14ac:dyDescent="0.3">
      <c r="A25" s="128" t="s">
        <v>9</v>
      </c>
      <c r="B25" s="128" t="s">
        <v>32</v>
      </c>
      <c r="C25" s="129" t="s">
        <v>35</v>
      </c>
      <c r="D25" s="129" t="s">
        <v>72</v>
      </c>
      <c r="E25" s="131" t="s">
        <v>37</v>
      </c>
      <c r="F25" s="132">
        <v>17</v>
      </c>
      <c r="G25" s="133">
        <v>34</v>
      </c>
      <c r="H25" s="133">
        <v>10</v>
      </c>
      <c r="I25" s="132">
        <v>0</v>
      </c>
      <c r="J25" s="134">
        <v>61</v>
      </c>
      <c r="K25" s="83">
        <f>BurstPopFull[[#This Row],[LFHB]]/BurstPopFull[[#This Row],[Total]]</f>
        <v>0.27868852459016391</v>
      </c>
      <c r="L25" s="83">
        <f>BurstPopFull[[#This Row],[LFLB]]/BurstPopFull[[#This Row],[Total]]</f>
        <v>0.55737704918032782</v>
      </c>
      <c r="M25" s="84">
        <f>BurstPopFull[[#This Row],[HFHB]]/BurstPopFull[[#This Row],[Total]]</f>
        <v>0.16393442622950818</v>
      </c>
      <c r="N25" s="83">
        <f>BurstPopFull[[#This Row],[HFLB]]/BurstPopFull[[#This Row],[Total]]</f>
        <v>0</v>
      </c>
    </row>
    <row r="26" spans="1:14" hidden="1" x14ac:dyDescent="0.3">
      <c r="A26" s="91" t="s">
        <v>9</v>
      </c>
      <c r="B26" s="91" t="s">
        <v>32</v>
      </c>
      <c r="C26" s="129" t="s">
        <v>72</v>
      </c>
      <c r="D26" s="129" t="s">
        <v>72</v>
      </c>
      <c r="E26" s="130" t="s">
        <v>32</v>
      </c>
      <c r="F26" s="132">
        <v>37</v>
      </c>
      <c r="G26" s="133">
        <v>73</v>
      </c>
      <c r="H26" s="133">
        <v>4</v>
      </c>
      <c r="I26" s="132">
        <v>0</v>
      </c>
      <c r="J26" s="134">
        <v>114</v>
      </c>
      <c r="K26" s="83">
        <f>BurstPopFull[[#This Row],[LFHB]]/BurstPopFull[[#This Row],[Total]]</f>
        <v>0.32456140350877194</v>
      </c>
      <c r="L26" s="83">
        <f>BurstPopFull[[#This Row],[LFLB]]/BurstPopFull[[#This Row],[Total]]</f>
        <v>0.64035087719298245</v>
      </c>
      <c r="M26" s="84">
        <f>BurstPopFull[[#This Row],[HFHB]]/BurstPopFull[[#This Row],[Total]]</f>
        <v>3.5087719298245612E-2</v>
      </c>
      <c r="N26" s="83">
        <f>BurstPopFull[[#This Row],[HFLB]]/BurstPopFull[[#This Row],[Total]]</f>
        <v>0</v>
      </c>
    </row>
    <row r="27" spans="1:14" hidden="1" x14ac:dyDescent="0.3">
      <c r="A27" s="90" t="s">
        <v>9</v>
      </c>
      <c r="B27" s="90" t="s">
        <v>32</v>
      </c>
      <c r="C27" s="129" t="s">
        <v>72</v>
      </c>
      <c r="D27" s="129" t="s">
        <v>72</v>
      </c>
      <c r="E27" s="130" t="s">
        <v>36</v>
      </c>
      <c r="F27" s="132">
        <v>19</v>
      </c>
      <c r="G27" s="133">
        <v>33</v>
      </c>
      <c r="H27" s="133">
        <v>1</v>
      </c>
      <c r="I27" s="132">
        <v>0</v>
      </c>
      <c r="J27" s="134">
        <v>53</v>
      </c>
      <c r="K27" s="83">
        <f>BurstPopFull[[#This Row],[LFHB]]/BurstPopFull[[#This Row],[Total]]</f>
        <v>0.35849056603773582</v>
      </c>
      <c r="L27" s="83">
        <f>BurstPopFull[[#This Row],[LFLB]]/BurstPopFull[[#This Row],[Total]]</f>
        <v>0.62264150943396224</v>
      </c>
      <c r="M27" s="84">
        <f>BurstPopFull[[#This Row],[HFHB]]/BurstPopFull[[#This Row],[Total]]</f>
        <v>1.8867924528301886E-2</v>
      </c>
      <c r="N27" s="83">
        <f>BurstPopFull[[#This Row],[HFLB]]/BurstPopFull[[#This Row],[Total]]</f>
        <v>0</v>
      </c>
    </row>
    <row r="28" spans="1:14" hidden="1" x14ac:dyDescent="0.3">
      <c r="A28" s="128" t="s">
        <v>9</v>
      </c>
      <c r="B28" s="128" t="s">
        <v>32</v>
      </c>
      <c r="C28" s="135" t="s">
        <v>72</v>
      </c>
      <c r="D28" s="135" t="s">
        <v>72</v>
      </c>
      <c r="E28" s="131" t="s">
        <v>37</v>
      </c>
      <c r="F28" s="80">
        <v>16</v>
      </c>
      <c r="G28" s="81">
        <v>30</v>
      </c>
      <c r="H28" s="81">
        <v>2</v>
      </c>
      <c r="I28" s="80">
        <v>0</v>
      </c>
      <c r="J28" s="136">
        <v>48</v>
      </c>
      <c r="K28" s="83">
        <f>BurstPopFull[[#This Row],[LFHB]]/BurstPopFull[[#This Row],[Total]]</f>
        <v>0.33333333333333331</v>
      </c>
      <c r="L28" s="83">
        <f>BurstPopFull[[#This Row],[LFLB]]/BurstPopFull[[#This Row],[Total]]</f>
        <v>0.625</v>
      </c>
      <c r="M28" s="84">
        <f>BurstPopFull[[#This Row],[HFHB]]/BurstPopFull[[#This Row],[Total]]</f>
        <v>4.1666666666666664E-2</v>
      </c>
      <c r="N28" s="83">
        <f>BurstPopFull[[#This Row],[HFLB]]/BurstPopFull[[#This Row],[Total]]</f>
        <v>0</v>
      </c>
    </row>
    <row r="29" spans="1:14" hidden="1" x14ac:dyDescent="0.3">
      <c r="A29" s="137" t="s">
        <v>9</v>
      </c>
      <c r="B29" s="137" t="s">
        <v>32</v>
      </c>
      <c r="C29" s="138" t="s">
        <v>10</v>
      </c>
      <c r="D29" s="138" t="s">
        <v>10</v>
      </c>
      <c r="E29" s="139" t="s">
        <v>32</v>
      </c>
      <c r="F29" s="140">
        <v>2</v>
      </c>
      <c r="G29" s="141">
        <v>0</v>
      </c>
      <c r="H29" s="141">
        <v>2</v>
      </c>
      <c r="I29" s="140">
        <v>0</v>
      </c>
      <c r="J29" s="142">
        <v>4</v>
      </c>
      <c r="K29" s="143">
        <f>BurstPopFull[[#This Row],[LFHB]]/BurstPopFull[[#This Row],[Total]]</f>
        <v>0.5</v>
      </c>
      <c r="L29" s="143">
        <f>BurstPopFull[[#This Row],[LFLB]]/BurstPopFull[[#This Row],[Total]]</f>
        <v>0</v>
      </c>
      <c r="M29" s="144">
        <f>BurstPopFull[[#This Row],[HFHB]]/BurstPopFull[[#This Row],[Total]]</f>
        <v>0.5</v>
      </c>
      <c r="N29" s="143">
        <f>BurstPopFull[[#This Row],[HFLB]]/BurstPopFull[[#This Row],[Total]]</f>
        <v>0</v>
      </c>
    </row>
    <row r="30" spans="1:14" hidden="1" x14ac:dyDescent="0.3">
      <c r="A30" s="137" t="s">
        <v>9</v>
      </c>
      <c r="B30" s="137" t="s">
        <v>32</v>
      </c>
      <c r="C30" s="138" t="s">
        <v>10</v>
      </c>
      <c r="D30" s="138" t="s">
        <v>10</v>
      </c>
      <c r="E30" s="139" t="s">
        <v>36</v>
      </c>
      <c r="F30" s="140"/>
      <c r="G30" s="141"/>
      <c r="H30" s="141"/>
      <c r="I30" s="140"/>
      <c r="J30" s="142"/>
      <c r="K30" s="143" t="e">
        <f>BurstPopFull[[#This Row],[LFHB]]/BurstPopFull[[#This Row],[Total]]</f>
        <v>#DIV/0!</v>
      </c>
      <c r="L30" s="143" t="e">
        <f>BurstPopFull[[#This Row],[LFLB]]/BurstPopFull[[#This Row],[Total]]</f>
        <v>#DIV/0!</v>
      </c>
      <c r="M30" s="144" t="e">
        <f>BurstPopFull[[#This Row],[HFHB]]/BurstPopFull[[#This Row],[Total]]</f>
        <v>#DIV/0!</v>
      </c>
      <c r="N30" s="143" t="e">
        <f>BurstPopFull[[#This Row],[HFLB]]/BurstPopFull[[#This Row],[Total]]</f>
        <v>#DIV/0!</v>
      </c>
    </row>
    <row r="31" spans="1:14" hidden="1" x14ac:dyDescent="0.3">
      <c r="A31" s="145" t="s">
        <v>9</v>
      </c>
      <c r="B31" s="145" t="s">
        <v>32</v>
      </c>
      <c r="C31" s="138" t="s">
        <v>10</v>
      </c>
      <c r="D31" s="138" t="s">
        <v>10</v>
      </c>
      <c r="E31" s="139" t="s">
        <v>37</v>
      </c>
      <c r="F31" s="140">
        <v>2</v>
      </c>
      <c r="G31" s="141">
        <v>0</v>
      </c>
      <c r="H31" s="141">
        <v>2</v>
      </c>
      <c r="I31" s="140">
        <v>0</v>
      </c>
      <c r="J31" s="142">
        <v>4</v>
      </c>
      <c r="K31" s="143">
        <f>BurstPopFull[[#This Row],[LFHB]]/BurstPopFull[[#This Row],[Total]]</f>
        <v>0.5</v>
      </c>
      <c r="L31" s="143">
        <f>BurstPopFull[[#This Row],[LFLB]]/BurstPopFull[[#This Row],[Total]]</f>
        <v>0</v>
      </c>
      <c r="M31" s="144">
        <f>BurstPopFull[[#This Row],[HFHB]]/BurstPopFull[[#This Row],[Total]]</f>
        <v>0.5</v>
      </c>
      <c r="N31" s="143">
        <f>BurstPopFull[[#This Row],[HFLB]]/BurstPopFull[[#This Row],[Total]]</f>
        <v>0</v>
      </c>
    </row>
    <row r="32" spans="1:14" ht="15" thickBot="1" x14ac:dyDescent="0.35">
      <c r="A32" s="36"/>
      <c r="B32" s="36"/>
      <c r="C32" s="37"/>
      <c r="D32" s="38"/>
      <c r="E32" s="38"/>
      <c r="F32" s="37"/>
      <c r="G32" s="39"/>
      <c r="H32" s="39"/>
      <c r="I32" s="37"/>
      <c r="J32" s="37"/>
      <c r="M32" s="10"/>
    </row>
    <row r="33" spans="4:17" ht="15" thickBot="1" x14ac:dyDescent="0.35">
      <c r="D33" s="193" t="s">
        <v>38</v>
      </c>
      <c r="E33" s="193"/>
      <c r="F33" s="194"/>
      <c r="G33" s="195" t="s">
        <v>39</v>
      </c>
      <c r="H33" s="195"/>
      <c r="I33" s="40" t="s">
        <v>40</v>
      </c>
      <c r="J33" s="41"/>
      <c r="K33" s="41"/>
      <c r="L33" s="42"/>
      <c r="M33" s="41"/>
      <c r="N33" s="42"/>
      <c r="O33" s="42"/>
      <c r="P33" s="43"/>
    </row>
    <row r="34" spans="4:17" ht="15" thickBot="1" x14ac:dyDescent="0.35">
      <c r="D34" t="s">
        <v>41</v>
      </c>
      <c r="E34" t="s">
        <v>42</v>
      </c>
      <c r="F34" t="s">
        <v>43</v>
      </c>
      <c r="G34" s="44" t="s">
        <v>45</v>
      </c>
      <c r="H34" s="45" t="s">
        <v>8</v>
      </c>
      <c r="I34" t="s">
        <v>0</v>
      </c>
      <c r="J34" t="s">
        <v>1</v>
      </c>
      <c r="K34" t="s">
        <v>2</v>
      </c>
      <c r="L34" t="s">
        <v>47</v>
      </c>
      <c r="M34" t="s">
        <v>3</v>
      </c>
      <c r="N34" t="s">
        <v>4</v>
      </c>
      <c r="O34" t="s">
        <v>5</v>
      </c>
      <c r="P34" t="s">
        <v>6</v>
      </c>
      <c r="Q34" t="s">
        <v>48</v>
      </c>
    </row>
    <row r="35" spans="4:17" hidden="1" x14ac:dyDescent="0.3">
      <c r="D35" s="47" t="str">
        <f>IF(ISBLANK(BurstClassFull[[#This Row],[Spk/sec-Average]]),"",IF(BurstClassFull[[#This Row],[Spk/sec-Average]]&lt;$C$3,"LF","HF"))</f>
        <v>LF</v>
      </c>
      <c r="E35" s="47" t="str">
        <f>IF(ISBLANK(BurstClassFull[[#This Row],[%Spikes in Bursts-All]]),"",IF(BurstClassFull[[#This Row],[%Spikes in Bursts-All]]&lt;$D$3,"LB","HB"))</f>
        <v>LB</v>
      </c>
      <c r="F35" s="48" t="str">
        <f t="shared" ref="F35:F98" si="0">CONCATENATE(D35,E35)</f>
        <v>LFLB</v>
      </c>
      <c r="G35" s="75">
        <v>1.3869886686558681</v>
      </c>
      <c r="H35" s="75">
        <v>15.830954200008044</v>
      </c>
      <c r="I35" s="79" t="s">
        <v>70</v>
      </c>
      <c r="J35" s="75" t="s">
        <v>9</v>
      </c>
      <c r="K35" s="75">
        <v>21</v>
      </c>
      <c r="L35" s="75" t="s">
        <v>37</v>
      </c>
      <c r="M35" s="75">
        <v>1</v>
      </c>
      <c r="N35" s="75" t="s">
        <v>71</v>
      </c>
      <c r="O35" s="75" t="s">
        <v>72</v>
      </c>
      <c r="P35" s="75" t="s">
        <v>10</v>
      </c>
      <c r="Q35" s="76">
        <v>531</v>
      </c>
    </row>
    <row r="36" spans="4:17" x14ac:dyDescent="0.3">
      <c r="D36" s="47" t="str">
        <f>IF(ISBLANK(BurstClassFull[[#This Row],[Spk/sec-Average]]),"",IF(BurstClassFull[[#This Row],[Spk/sec-Average]]&lt;$C$3,"LF","HF"))</f>
        <v>LF</v>
      </c>
      <c r="E36" s="47" t="str">
        <f>IF(ISBLANK(BurstClassFull[[#This Row],[%Spikes in Bursts-All]]),"",IF(BurstClassFull[[#This Row],[%Spikes in Bursts-All]]&lt;$D$3,"LB","HB"))</f>
        <v>HB</v>
      </c>
      <c r="F36" s="48" t="str">
        <f t="shared" si="0"/>
        <v>LFHB</v>
      </c>
      <c r="G36" s="75">
        <v>0</v>
      </c>
      <c r="H36" s="75">
        <v>42.843771936666407</v>
      </c>
      <c r="I36" s="79" t="s">
        <v>73</v>
      </c>
      <c r="J36" s="75" t="s">
        <v>9</v>
      </c>
      <c r="K36" s="75">
        <v>19</v>
      </c>
      <c r="L36" s="75" t="s">
        <v>37</v>
      </c>
      <c r="M36" s="75">
        <v>3</v>
      </c>
      <c r="N36" s="75" t="s">
        <v>74</v>
      </c>
      <c r="O36" s="75" t="s">
        <v>11</v>
      </c>
      <c r="P36" s="75" t="s">
        <v>72</v>
      </c>
      <c r="Q36" s="76">
        <v>2</v>
      </c>
    </row>
    <row r="37" spans="4:17" x14ac:dyDescent="0.3">
      <c r="D37" s="47" t="str">
        <f>IF(ISBLANK(BurstClassFull[[#This Row],[Spk/sec-Average]]),"",IF(BurstClassFull[[#This Row],[Spk/sec-Average]]&lt;$C$3,"LF","HF"))</f>
        <v>LF</v>
      </c>
      <c r="E37" s="47" t="str">
        <f>IF(ISBLANK(BurstClassFull[[#This Row],[%Spikes in Bursts-All]]),"",IF(BurstClassFull[[#This Row],[%Spikes in Bursts-All]]&lt;$D$3,"LB","HB"))</f>
        <v>LB</v>
      </c>
      <c r="F37" s="48" t="str">
        <f t="shared" si="0"/>
        <v>LFLB</v>
      </c>
      <c r="G37" s="75">
        <v>0</v>
      </c>
      <c r="H37" s="75">
        <v>19.304029304029307</v>
      </c>
      <c r="I37" s="79" t="s">
        <v>73</v>
      </c>
      <c r="J37" s="75" t="s">
        <v>9</v>
      </c>
      <c r="K37" s="75">
        <v>19</v>
      </c>
      <c r="L37" s="75" t="s">
        <v>37</v>
      </c>
      <c r="M37" s="75">
        <v>6</v>
      </c>
      <c r="N37" s="75" t="s">
        <v>75</v>
      </c>
      <c r="O37" s="75" t="s">
        <v>11</v>
      </c>
      <c r="P37" s="75" t="s">
        <v>72</v>
      </c>
      <c r="Q37" s="76">
        <v>2</v>
      </c>
    </row>
    <row r="38" spans="4:17" hidden="1" x14ac:dyDescent="0.3">
      <c r="D38" s="47" t="str">
        <f>IF(ISBLANK(BurstClassFull[[#This Row],[Spk/sec-Average]]),"",IF(BurstClassFull[[#This Row],[Spk/sec-Average]]&lt;$C$3,"LF","HF"))</f>
        <v>LF</v>
      </c>
      <c r="E38" s="47" t="str">
        <f>IF(ISBLANK(BurstClassFull[[#This Row],[%Spikes in Bursts-All]]),"",IF(BurstClassFull[[#This Row],[%Spikes in Bursts-All]]&lt;$D$3,"LB","HB"))</f>
        <v>HB</v>
      </c>
      <c r="F38" s="48" t="str">
        <f t="shared" si="0"/>
        <v>LFHB</v>
      </c>
      <c r="G38" s="75">
        <v>3.2452083333333337</v>
      </c>
      <c r="H38" s="75">
        <v>36.761018171825086</v>
      </c>
      <c r="I38" s="79" t="s">
        <v>70</v>
      </c>
      <c r="J38" s="75" t="s">
        <v>9</v>
      </c>
      <c r="K38" s="75">
        <v>21</v>
      </c>
      <c r="L38" s="75" t="s">
        <v>37</v>
      </c>
      <c r="M38" s="75">
        <v>4</v>
      </c>
      <c r="N38" s="75" t="s">
        <v>74</v>
      </c>
      <c r="O38" s="75" t="s">
        <v>72</v>
      </c>
      <c r="P38" s="75" t="s">
        <v>76</v>
      </c>
      <c r="Q38" s="76">
        <v>531</v>
      </c>
    </row>
    <row r="39" spans="4:17" hidden="1" x14ac:dyDescent="0.3">
      <c r="D39" s="47" t="str">
        <f>IF(ISBLANK(BurstClassFull[[#This Row],[Spk/sec-Average]]),"",IF(BurstClassFull[[#This Row],[Spk/sec-Average]]&lt;$C$3,"LF","HF"))</f>
        <v>HF</v>
      </c>
      <c r="E39" s="47" t="str">
        <f>IF(ISBLANK(BurstClassFull[[#This Row],[%Spikes in Bursts-All]]),"",IF(BurstClassFull[[#This Row],[%Spikes in Bursts-All]]&lt;$D$3,"LB","HB"))</f>
        <v>HB</v>
      </c>
      <c r="F39" s="48" t="str">
        <f t="shared" si="0"/>
        <v>HFHB</v>
      </c>
      <c r="G39" s="75">
        <v>21.382428374842085</v>
      </c>
      <c r="H39" s="75">
        <v>93.091219369117141</v>
      </c>
      <c r="I39" s="79" t="s">
        <v>70</v>
      </c>
      <c r="J39" s="75" t="s">
        <v>9</v>
      </c>
      <c r="K39" s="75">
        <v>21</v>
      </c>
      <c r="L39" s="75" t="s">
        <v>37</v>
      </c>
      <c r="M39" s="75">
        <v>5</v>
      </c>
      <c r="N39" s="75" t="s">
        <v>77</v>
      </c>
      <c r="O39" s="75" t="s">
        <v>72</v>
      </c>
      <c r="P39" s="75" t="s">
        <v>10</v>
      </c>
      <c r="Q39" s="76">
        <v>531</v>
      </c>
    </row>
    <row r="40" spans="4:17" hidden="1" x14ac:dyDescent="0.3">
      <c r="D40" s="47" t="str">
        <f>IF(ISBLANK(BurstClassFull[[#This Row],[Spk/sec-Average]]),"",IF(BurstClassFull[[#This Row],[Spk/sec-Average]]&lt;$C$3,"LF","HF"))</f>
        <v>HF</v>
      </c>
      <c r="E40" s="47" t="str">
        <f>IF(ISBLANK(BurstClassFull[[#This Row],[%Spikes in Bursts-All]]),"",IF(BurstClassFull[[#This Row],[%Spikes in Bursts-All]]&lt;$D$3,"LB","HB"))</f>
        <v>HB</v>
      </c>
      <c r="F40" s="48" t="str">
        <f t="shared" si="0"/>
        <v>HFHB</v>
      </c>
      <c r="G40" s="75">
        <v>8.2364900335022782</v>
      </c>
      <c r="H40" s="75">
        <v>35.36485559872888</v>
      </c>
      <c r="I40" s="79" t="s">
        <v>70</v>
      </c>
      <c r="J40" s="75" t="s">
        <v>9</v>
      </c>
      <c r="K40" s="75">
        <v>21</v>
      </c>
      <c r="L40" s="75" t="s">
        <v>37</v>
      </c>
      <c r="M40" s="75">
        <v>6</v>
      </c>
      <c r="N40" s="75" t="s">
        <v>78</v>
      </c>
      <c r="O40" s="75" t="s">
        <v>72</v>
      </c>
      <c r="P40" s="75" t="s">
        <v>72</v>
      </c>
      <c r="Q40" s="76">
        <v>531</v>
      </c>
    </row>
    <row r="41" spans="4:17" hidden="1" x14ac:dyDescent="0.3">
      <c r="D41" s="47" t="str">
        <f>IF(ISBLANK(BurstClassFull[[#This Row],[Spk/sec-Average]]),"",IF(BurstClassFull[[#This Row],[Spk/sec-Average]]&lt;$C$3,"LF","HF"))</f>
        <v>HF</v>
      </c>
      <c r="E41" s="47" t="str">
        <f>IF(ISBLANK(BurstClassFull[[#This Row],[%Spikes in Bursts-All]]),"",IF(BurstClassFull[[#This Row],[%Spikes in Bursts-All]]&lt;$D$3,"LB","HB"))</f>
        <v>HB</v>
      </c>
      <c r="F41" s="48" t="str">
        <f t="shared" si="0"/>
        <v>HFHB</v>
      </c>
      <c r="G41" s="75">
        <v>4.3699652777777773</v>
      </c>
      <c r="H41" s="75">
        <v>59.113448883121698</v>
      </c>
      <c r="I41" s="79" t="s">
        <v>70</v>
      </c>
      <c r="J41" s="75" t="s">
        <v>9</v>
      </c>
      <c r="K41" s="75">
        <v>21</v>
      </c>
      <c r="L41" s="75" t="s">
        <v>37</v>
      </c>
      <c r="M41" s="75">
        <v>7</v>
      </c>
      <c r="N41" s="75" t="s">
        <v>79</v>
      </c>
      <c r="O41" s="75" t="s">
        <v>72</v>
      </c>
      <c r="P41" s="75" t="s">
        <v>76</v>
      </c>
      <c r="Q41" s="76">
        <v>531</v>
      </c>
    </row>
    <row r="42" spans="4:17" hidden="1" x14ac:dyDescent="0.3">
      <c r="D42" s="47" t="str">
        <f>IF(ISBLANK(BurstClassFull[[#This Row],[Spk/sec-Average]]),"",IF(BurstClassFull[[#This Row],[Spk/sec-Average]]&lt;$C$3,"LF","HF"))</f>
        <v>HF</v>
      </c>
      <c r="E42" s="47" t="str">
        <f>IF(ISBLANK(BurstClassFull[[#This Row],[%Spikes in Bursts-All]]),"",IF(BurstClassFull[[#This Row],[%Spikes in Bursts-All]]&lt;$D$3,"LB","HB"))</f>
        <v>HB</v>
      </c>
      <c r="F42" s="48" t="str">
        <f t="shared" si="0"/>
        <v>HFHB</v>
      </c>
      <c r="G42" s="75">
        <v>4.4868402777777776</v>
      </c>
      <c r="H42" s="75">
        <v>46.581704689009442</v>
      </c>
      <c r="I42" s="79" t="s">
        <v>70</v>
      </c>
      <c r="J42" s="75" t="s">
        <v>9</v>
      </c>
      <c r="K42" s="75">
        <v>21</v>
      </c>
      <c r="L42" s="75" t="s">
        <v>37</v>
      </c>
      <c r="M42" s="75">
        <v>8</v>
      </c>
      <c r="N42" s="75" t="s">
        <v>75</v>
      </c>
      <c r="O42" s="75" t="s">
        <v>72</v>
      </c>
      <c r="P42" s="75" t="s">
        <v>76</v>
      </c>
      <c r="Q42" s="76">
        <v>531</v>
      </c>
    </row>
    <row r="43" spans="4:17" hidden="1" x14ac:dyDescent="0.3">
      <c r="D43" s="47" t="str">
        <f>IF(ISBLANK(BurstClassFull[[#This Row],[Spk/sec-Average]]),"",IF(BurstClassFull[[#This Row],[Spk/sec-Average]]&lt;$C$3,"LF","HF"))</f>
        <v>LF</v>
      </c>
      <c r="E43" s="47" t="str">
        <f>IF(ISBLANK(BurstClassFull[[#This Row],[%Spikes in Bursts-All]]),"",IF(BurstClassFull[[#This Row],[%Spikes in Bursts-All]]&lt;$D$3,"LB","HB"))</f>
        <v>HB</v>
      </c>
      <c r="F43" s="48" t="str">
        <f t="shared" si="0"/>
        <v>LFHB</v>
      </c>
      <c r="G43" s="75">
        <v>2.8955555555555557</v>
      </c>
      <c r="H43" s="75">
        <v>37.612834400131298</v>
      </c>
      <c r="I43" s="79" t="s">
        <v>70</v>
      </c>
      <c r="J43" s="75" t="s">
        <v>9</v>
      </c>
      <c r="K43" s="75">
        <v>21</v>
      </c>
      <c r="L43" s="75" t="s">
        <v>37</v>
      </c>
      <c r="M43" s="75">
        <v>9</v>
      </c>
      <c r="N43" s="75" t="s">
        <v>80</v>
      </c>
      <c r="O43" s="75" t="s">
        <v>72</v>
      </c>
      <c r="P43" s="75" t="s">
        <v>76</v>
      </c>
      <c r="Q43" s="76">
        <v>531</v>
      </c>
    </row>
    <row r="44" spans="4:17" hidden="1" x14ac:dyDescent="0.3">
      <c r="D44" s="47" t="str">
        <f>IF(ISBLANK(BurstClassFull[[#This Row],[Spk/sec-Average]]),"",IF(BurstClassFull[[#This Row],[Spk/sec-Average]]&lt;$C$3,"LF","HF"))</f>
        <v>LF</v>
      </c>
      <c r="E44" s="47" t="str">
        <f>IF(ISBLANK(BurstClassFull[[#This Row],[%Spikes in Bursts-All]]),"",IF(BurstClassFull[[#This Row],[%Spikes in Bursts-All]]&lt;$D$3,"LB","HB"))</f>
        <v>LB</v>
      </c>
      <c r="F44" s="48" t="str">
        <f t="shared" si="0"/>
        <v>LFLB</v>
      </c>
      <c r="G44" s="75">
        <v>2.3727777777777779</v>
      </c>
      <c r="H44" s="75">
        <v>27.126096259199173</v>
      </c>
      <c r="I44" s="79" t="s">
        <v>70</v>
      </c>
      <c r="J44" s="75" t="s">
        <v>9</v>
      </c>
      <c r="K44" s="75">
        <v>21</v>
      </c>
      <c r="L44" s="75" t="s">
        <v>37</v>
      </c>
      <c r="M44" s="75">
        <v>10</v>
      </c>
      <c r="N44" s="75" t="s">
        <v>81</v>
      </c>
      <c r="O44" s="75" t="s">
        <v>82</v>
      </c>
      <c r="P44" s="75" t="s">
        <v>72</v>
      </c>
      <c r="Q44" s="76">
        <v>531</v>
      </c>
    </row>
    <row r="45" spans="4:17" x14ac:dyDescent="0.3">
      <c r="D45" s="47" t="str">
        <f>IF(ISBLANK(BurstClassFull[[#This Row],[Spk/sec-Average]]),"",IF(BurstClassFull[[#This Row],[Spk/sec-Average]]&lt;$C$3,"LF","HF"))</f>
        <v>LF</v>
      </c>
      <c r="E45" s="47" t="str">
        <f>IF(ISBLANK(BurstClassFull[[#This Row],[%Spikes in Bursts-All]]),"",IF(BurstClassFull[[#This Row],[%Spikes in Bursts-All]]&lt;$D$3,"LB","HB"))</f>
        <v>HB</v>
      </c>
      <c r="F45" s="48" t="str">
        <f t="shared" si="0"/>
        <v>LFHB</v>
      </c>
      <c r="G45" s="75">
        <v>1.8023227775637736</v>
      </c>
      <c r="H45" s="75">
        <v>34.558413750623295</v>
      </c>
      <c r="I45" s="79" t="s">
        <v>83</v>
      </c>
      <c r="J45" s="75" t="s">
        <v>9</v>
      </c>
      <c r="K45" s="75">
        <v>1</v>
      </c>
      <c r="L45" s="75" t="s">
        <v>36</v>
      </c>
      <c r="M45" s="75">
        <v>1</v>
      </c>
      <c r="N45" s="75" t="s">
        <v>84</v>
      </c>
      <c r="O45" s="75" t="s">
        <v>11</v>
      </c>
      <c r="P45" s="75" t="s">
        <v>72</v>
      </c>
      <c r="Q45" s="76">
        <v>24</v>
      </c>
    </row>
    <row r="46" spans="4:17" hidden="1" x14ac:dyDescent="0.3">
      <c r="D46" s="47" t="str">
        <f>IF(ISBLANK(BurstClassFull[[#This Row],[Spk/sec-Average]]),"",IF(BurstClassFull[[#This Row],[Spk/sec-Average]]&lt;$C$3,"LF","HF"))</f>
        <v>LF</v>
      </c>
      <c r="E46" s="47" t="str">
        <f>IF(ISBLANK(BurstClassFull[[#This Row],[%Spikes in Bursts-All]]),"",IF(BurstClassFull[[#This Row],[%Spikes in Bursts-All]]&lt;$D$3,"LB","HB"))</f>
        <v>LB</v>
      </c>
      <c r="F46" s="48" t="str">
        <f t="shared" si="0"/>
        <v>LFLB</v>
      </c>
      <c r="G46" s="75">
        <v>0.89178739512993643</v>
      </c>
      <c r="H46" s="75">
        <v>21.125569290826284</v>
      </c>
      <c r="I46" s="79" t="s">
        <v>70</v>
      </c>
      <c r="J46" s="75" t="s">
        <v>9</v>
      </c>
      <c r="K46" s="75">
        <v>21</v>
      </c>
      <c r="L46" s="75" t="s">
        <v>37</v>
      </c>
      <c r="M46" s="75">
        <v>12</v>
      </c>
      <c r="N46" s="75" t="s">
        <v>85</v>
      </c>
      <c r="O46" s="75" t="s">
        <v>72</v>
      </c>
      <c r="P46" s="75" t="s">
        <v>72</v>
      </c>
      <c r="Q46" s="76">
        <v>531</v>
      </c>
    </row>
    <row r="47" spans="4:17" x14ac:dyDescent="0.3">
      <c r="D47" s="47" t="str">
        <f>IF(ISBLANK(BurstClassFull[[#This Row],[Spk/sec-Average]]),"",IF(BurstClassFull[[#This Row],[Spk/sec-Average]]&lt;$C$3,"LF","HF"))</f>
        <v>LF</v>
      </c>
      <c r="E47" s="47" t="str">
        <f>IF(ISBLANK(BurstClassFull[[#This Row],[%Spikes in Bursts-All]]),"",IF(BurstClassFull[[#This Row],[%Spikes in Bursts-All]]&lt;$D$3,"LB","HB"))</f>
        <v>LB</v>
      </c>
      <c r="F47" s="48" t="str">
        <f t="shared" si="0"/>
        <v>LFLB</v>
      </c>
      <c r="G47" s="75">
        <v>0.46598626675104726</v>
      </c>
      <c r="H47" s="75">
        <v>17.035421211176899</v>
      </c>
      <c r="I47" s="79" t="s">
        <v>83</v>
      </c>
      <c r="J47" s="75" t="s">
        <v>9</v>
      </c>
      <c r="K47" s="75">
        <v>1</v>
      </c>
      <c r="L47" s="75" t="s">
        <v>36</v>
      </c>
      <c r="M47" s="75">
        <v>4</v>
      </c>
      <c r="N47" s="75" t="s">
        <v>86</v>
      </c>
      <c r="O47" s="75" t="s">
        <v>11</v>
      </c>
      <c r="P47" s="75" t="s">
        <v>72</v>
      </c>
      <c r="Q47" s="76">
        <v>24</v>
      </c>
    </row>
    <row r="48" spans="4:17" hidden="1" x14ac:dyDescent="0.3">
      <c r="D48" s="47" t="str">
        <f>IF(ISBLANK(BurstClassFull[[#This Row],[Spk/sec-Average]]),"",IF(BurstClassFull[[#This Row],[Spk/sec-Average]]&lt;$C$3,"LF","HF"))</f>
        <v>LF</v>
      </c>
      <c r="E48" s="47" t="str">
        <f>IF(ISBLANK(BurstClassFull[[#This Row],[%Spikes in Bursts-All]]),"",IF(BurstClassFull[[#This Row],[%Spikes in Bursts-All]]&lt;$D$3,"LB","HB"))</f>
        <v>LB</v>
      </c>
      <c r="F48" s="48" t="str">
        <f t="shared" si="0"/>
        <v>LFLB</v>
      </c>
      <c r="G48" s="75">
        <v>0.32916666666666666</v>
      </c>
      <c r="H48" s="75">
        <v>21.816930488644186</v>
      </c>
      <c r="I48" s="79" t="s">
        <v>70</v>
      </c>
      <c r="J48" s="75" t="s">
        <v>9</v>
      </c>
      <c r="K48" s="75">
        <v>21</v>
      </c>
      <c r="L48" s="75" t="s">
        <v>37</v>
      </c>
      <c r="M48" s="75">
        <v>14</v>
      </c>
      <c r="N48" s="75" t="s">
        <v>87</v>
      </c>
      <c r="O48" s="75" t="s">
        <v>72</v>
      </c>
      <c r="P48" s="75" t="s">
        <v>72</v>
      </c>
      <c r="Q48" s="76">
        <v>531</v>
      </c>
    </row>
    <row r="49" spans="4:17" x14ac:dyDescent="0.3">
      <c r="D49" s="47" t="str">
        <f>IF(ISBLANK(BurstClassFull[[#This Row],[Spk/sec-Average]]),"",IF(BurstClassFull[[#This Row],[Spk/sec-Average]]&lt;$C$3,"LF","HF"))</f>
        <v>LF</v>
      </c>
      <c r="E49" s="47" t="str">
        <f>IF(ISBLANK(BurstClassFull[[#This Row],[%Spikes in Bursts-All]]),"",IF(BurstClassFull[[#This Row],[%Spikes in Bursts-All]]&lt;$D$3,"LB","HB"))</f>
        <v>LB</v>
      </c>
      <c r="F49" s="48" t="str">
        <f t="shared" si="0"/>
        <v>LFLB</v>
      </c>
      <c r="G49" s="75">
        <v>0.5826005637547389</v>
      </c>
      <c r="H49" s="75">
        <v>27.76055792328555</v>
      </c>
      <c r="I49" s="79" t="s">
        <v>83</v>
      </c>
      <c r="J49" s="75" t="s">
        <v>9</v>
      </c>
      <c r="K49" s="75">
        <v>1</v>
      </c>
      <c r="L49" s="75" t="s">
        <v>36</v>
      </c>
      <c r="M49" s="75">
        <v>5</v>
      </c>
      <c r="N49" s="75" t="s">
        <v>88</v>
      </c>
      <c r="O49" s="75" t="s">
        <v>11</v>
      </c>
      <c r="P49" s="75" t="s">
        <v>72</v>
      </c>
      <c r="Q49" s="76">
        <v>24</v>
      </c>
    </row>
    <row r="50" spans="4:17" x14ac:dyDescent="0.3">
      <c r="D50" s="47" t="str">
        <f>IF(ISBLANK(BurstClassFull[[#This Row],[Spk/sec-Average]]),"",IF(BurstClassFull[[#This Row],[Spk/sec-Average]]&lt;$C$3,"LF","HF"))</f>
        <v>LF</v>
      </c>
      <c r="E50" s="47" t="str">
        <f>IF(ISBLANK(BurstClassFull[[#This Row],[%Spikes in Bursts-All]]),"",IF(BurstClassFull[[#This Row],[%Spikes in Bursts-All]]&lt;$D$3,"LB","HB"))</f>
        <v>LB</v>
      </c>
      <c r="F50" s="48" t="str">
        <f t="shared" si="0"/>
        <v>LFLB</v>
      </c>
      <c r="G50" s="75">
        <v>0.82020833333333332</v>
      </c>
      <c r="H50" s="75">
        <v>16.461026967122276</v>
      </c>
      <c r="I50" s="79" t="s">
        <v>83</v>
      </c>
      <c r="J50" s="75" t="s">
        <v>9</v>
      </c>
      <c r="K50" s="75">
        <v>1</v>
      </c>
      <c r="L50" s="75" t="s">
        <v>36</v>
      </c>
      <c r="M50" s="75">
        <v>6</v>
      </c>
      <c r="N50" s="75" t="s">
        <v>89</v>
      </c>
      <c r="O50" s="75" t="s">
        <v>11</v>
      </c>
      <c r="P50" s="75" t="s">
        <v>72</v>
      </c>
      <c r="Q50" s="76">
        <v>24</v>
      </c>
    </row>
    <row r="51" spans="4:17" hidden="1" x14ac:dyDescent="0.3">
      <c r="D51" s="47" t="str">
        <f>IF(ISBLANK(BurstClassFull[[#This Row],[Spk/sec-Average]]),"",IF(BurstClassFull[[#This Row],[Spk/sec-Average]]&lt;$C$3,"LF","HF"))</f>
        <v>LF</v>
      </c>
      <c r="E51" s="47" t="str">
        <f>IF(ISBLANK(BurstClassFull[[#This Row],[%Spikes in Bursts-All]]),"",IF(BurstClassFull[[#This Row],[%Spikes in Bursts-All]]&lt;$D$3,"LB","HB"))</f>
        <v>HB</v>
      </c>
      <c r="F51" s="48" t="str">
        <f t="shared" si="0"/>
        <v>LFHB</v>
      </c>
      <c r="G51" s="75">
        <v>1.6482638888888888</v>
      </c>
      <c r="H51" s="75">
        <v>33.817697543651967</v>
      </c>
      <c r="I51" s="79" t="s">
        <v>70</v>
      </c>
      <c r="J51" s="75" t="s">
        <v>9</v>
      </c>
      <c r="K51" s="75">
        <v>21</v>
      </c>
      <c r="L51" s="75" t="s">
        <v>37</v>
      </c>
      <c r="M51" s="75">
        <v>17</v>
      </c>
      <c r="N51" s="75" t="s">
        <v>90</v>
      </c>
      <c r="O51" s="75" t="s">
        <v>72</v>
      </c>
      <c r="P51" s="75" t="s">
        <v>76</v>
      </c>
      <c r="Q51" s="76">
        <v>531</v>
      </c>
    </row>
    <row r="52" spans="4:17" x14ac:dyDescent="0.3">
      <c r="D52" s="47" t="str">
        <f>IF(ISBLANK(BurstClassFull[[#This Row],[Spk/sec-Average]]),"",IF(BurstClassFull[[#This Row],[Spk/sec-Average]]&lt;$C$3,"LF","HF"))</f>
        <v>LF</v>
      </c>
      <c r="E52" s="47" t="str">
        <f>IF(ISBLANK(BurstClassFull[[#This Row],[%Spikes in Bursts-All]]),"",IF(BurstClassFull[[#This Row],[%Spikes in Bursts-All]]&lt;$D$3,"LB","HB"))</f>
        <v>LB</v>
      </c>
      <c r="F52" s="48" t="str">
        <f t="shared" si="0"/>
        <v>LFLB</v>
      </c>
      <c r="G52" s="75">
        <v>0.88525219298245617</v>
      </c>
      <c r="H52" s="75">
        <v>17.013400459021248</v>
      </c>
      <c r="I52" s="79" t="s">
        <v>83</v>
      </c>
      <c r="J52" s="75" t="s">
        <v>9</v>
      </c>
      <c r="K52" s="75">
        <v>1</v>
      </c>
      <c r="L52" s="75" t="s">
        <v>36</v>
      </c>
      <c r="M52" s="75">
        <v>7</v>
      </c>
      <c r="N52" s="75" t="s">
        <v>91</v>
      </c>
      <c r="O52" s="75" t="s">
        <v>11</v>
      </c>
      <c r="P52" s="75" t="s">
        <v>72</v>
      </c>
      <c r="Q52" s="76">
        <v>24</v>
      </c>
    </row>
    <row r="53" spans="4:17" hidden="1" x14ac:dyDescent="0.3">
      <c r="D53" s="47" t="str">
        <f>IF(ISBLANK(BurstClassFull[[#This Row],[Spk/sec-Average]]),"",IF(BurstClassFull[[#This Row],[Spk/sec-Average]]&lt;$C$3,"LF","HF"))</f>
        <v>LF</v>
      </c>
      <c r="E53" s="47" t="str">
        <f>IF(ISBLANK(BurstClassFull[[#This Row],[%Spikes in Bursts-All]]),"",IF(BurstClassFull[[#This Row],[%Spikes in Bursts-All]]&lt;$D$3,"LB","HB"))</f>
        <v>LB</v>
      </c>
      <c r="F53" s="48" t="str">
        <f t="shared" si="0"/>
        <v>LFLB</v>
      </c>
      <c r="G53" s="75">
        <v>0</v>
      </c>
      <c r="H53" s="75">
        <v>9.5833333333333339</v>
      </c>
      <c r="I53" s="79" t="s">
        <v>92</v>
      </c>
      <c r="J53" s="75" t="s">
        <v>9</v>
      </c>
      <c r="K53" s="75">
        <v>18</v>
      </c>
      <c r="L53" s="75" t="s">
        <v>37</v>
      </c>
      <c r="M53" s="75">
        <v>1</v>
      </c>
      <c r="N53" s="75" t="s">
        <v>79</v>
      </c>
      <c r="O53" s="75" t="s">
        <v>72</v>
      </c>
      <c r="P53" s="75" t="s">
        <v>10</v>
      </c>
      <c r="Q53" s="76">
        <v>767</v>
      </c>
    </row>
    <row r="54" spans="4:17" hidden="1" x14ac:dyDescent="0.3">
      <c r="D54" s="47" t="str">
        <f>IF(ISBLANK(BurstClassFull[[#This Row],[Spk/sec-Average]]),"",IF(BurstClassFull[[#This Row],[Spk/sec-Average]]&lt;$C$3,"LF","HF"))</f>
        <v>LF</v>
      </c>
      <c r="E54" s="47" t="str">
        <f>IF(ISBLANK(BurstClassFull[[#This Row],[%Spikes in Bursts-All]]),"",IF(BurstClassFull[[#This Row],[%Spikes in Bursts-All]]&lt;$D$3,"LB","HB"))</f>
        <v>LB</v>
      </c>
      <c r="F54" s="48" t="str">
        <f t="shared" si="0"/>
        <v>LFLB</v>
      </c>
      <c r="G54" s="75">
        <v>0</v>
      </c>
      <c r="H54" s="75">
        <v>18.800250134000358</v>
      </c>
      <c r="I54" s="79" t="s">
        <v>92</v>
      </c>
      <c r="J54" s="75" t="s">
        <v>9</v>
      </c>
      <c r="K54" s="75">
        <v>18</v>
      </c>
      <c r="L54" s="75" t="s">
        <v>37</v>
      </c>
      <c r="M54" s="75">
        <v>2</v>
      </c>
      <c r="N54" s="75" t="s">
        <v>81</v>
      </c>
      <c r="O54" s="75" t="s">
        <v>72</v>
      </c>
      <c r="P54" s="75" t="s">
        <v>72</v>
      </c>
      <c r="Q54" s="76">
        <v>767</v>
      </c>
    </row>
    <row r="55" spans="4:17" hidden="1" x14ac:dyDescent="0.3">
      <c r="D55" s="47" t="str">
        <f>IF(ISBLANK(BurstClassFull[[#This Row],[Spk/sec-Average]]),"",IF(BurstClassFull[[#This Row],[Spk/sec-Average]]&lt;$C$3,"LF","HF"))</f>
        <v>LF</v>
      </c>
      <c r="E55" s="47" t="str">
        <f>IF(ISBLANK(BurstClassFull[[#This Row],[%Spikes in Bursts-All]]),"",IF(BurstClassFull[[#This Row],[%Spikes in Bursts-All]]&lt;$D$3,"LB","HB"))</f>
        <v>LB</v>
      </c>
      <c r="F55" s="48" t="str">
        <f t="shared" si="0"/>
        <v>LFLB</v>
      </c>
      <c r="G55" s="75">
        <v>0</v>
      </c>
      <c r="H55" s="75">
        <v>8.3417721518987342</v>
      </c>
      <c r="I55" s="79" t="s">
        <v>92</v>
      </c>
      <c r="J55" s="75" t="s">
        <v>9</v>
      </c>
      <c r="K55" s="75">
        <v>18</v>
      </c>
      <c r="L55" s="75" t="s">
        <v>37</v>
      </c>
      <c r="M55" s="75">
        <v>3</v>
      </c>
      <c r="N55" s="75" t="s">
        <v>93</v>
      </c>
      <c r="O55" s="75" t="s">
        <v>72</v>
      </c>
      <c r="P55" s="75" t="s">
        <v>72</v>
      </c>
      <c r="Q55" s="76">
        <v>767</v>
      </c>
    </row>
    <row r="56" spans="4:17" hidden="1" x14ac:dyDescent="0.3">
      <c r="D56" s="47" t="str">
        <f>IF(ISBLANK(BurstClassFull[[#This Row],[Spk/sec-Average]]),"",IF(BurstClassFull[[#This Row],[Spk/sec-Average]]&lt;$C$3,"LF","HF"))</f>
        <v>LF</v>
      </c>
      <c r="E56" s="47" t="str">
        <f>IF(ISBLANK(BurstClassFull[[#This Row],[%Spikes in Bursts-All]]),"",IF(BurstClassFull[[#This Row],[%Spikes in Bursts-All]]&lt;$D$3,"LB","HB"))</f>
        <v>LB</v>
      </c>
      <c r="F56" s="48" t="str">
        <f t="shared" si="0"/>
        <v>LFLB</v>
      </c>
      <c r="G56" s="75">
        <v>0</v>
      </c>
      <c r="H56" s="75">
        <v>7.8199052132701423</v>
      </c>
      <c r="I56" s="79" t="s">
        <v>92</v>
      </c>
      <c r="J56" s="75" t="s">
        <v>9</v>
      </c>
      <c r="K56" s="75">
        <v>18</v>
      </c>
      <c r="L56" s="75" t="s">
        <v>37</v>
      </c>
      <c r="M56" s="75">
        <v>4</v>
      </c>
      <c r="N56" s="75" t="s">
        <v>87</v>
      </c>
      <c r="O56" s="75" t="s">
        <v>72</v>
      </c>
      <c r="P56" s="75" t="s">
        <v>72</v>
      </c>
      <c r="Q56" s="76">
        <v>767</v>
      </c>
    </row>
    <row r="57" spans="4:17" hidden="1" x14ac:dyDescent="0.3">
      <c r="D57" s="47" t="str">
        <f>IF(ISBLANK(BurstClassFull[[#This Row],[Spk/sec-Average]]),"",IF(BurstClassFull[[#This Row],[Spk/sec-Average]]&lt;$C$3,"LF","HF"))</f>
        <v>LF</v>
      </c>
      <c r="E57" s="47" t="str">
        <f>IF(ISBLANK(BurstClassFull[[#This Row],[%Spikes in Bursts-All]]),"",IF(BurstClassFull[[#This Row],[%Spikes in Bursts-All]]&lt;$D$3,"LB","HB"))</f>
        <v>LB</v>
      </c>
      <c r="F57" s="48" t="str">
        <f t="shared" si="0"/>
        <v>LFLB</v>
      </c>
      <c r="G57" s="75">
        <v>0</v>
      </c>
      <c r="H57" s="75">
        <v>12.592592592592592</v>
      </c>
      <c r="I57" s="79" t="s">
        <v>92</v>
      </c>
      <c r="J57" s="75" t="s">
        <v>9</v>
      </c>
      <c r="K57" s="75">
        <v>18</v>
      </c>
      <c r="L57" s="75" t="s">
        <v>37</v>
      </c>
      <c r="M57" s="75">
        <v>5</v>
      </c>
      <c r="N57" s="75" t="s">
        <v>94</v>
      </c>
      <c r="O57" s="75" t="s">
        <v>72</v>
      </c>
      <c r="P57" s="75" t="s">
        <v>72</v>
      </c>
      <c r="Q57" s="76">
        <v>767</v>
      </c>
    </row>
    <row r="58" spans="4:17" x14ac:dyDescent="0.3">
      <c r="D58" s="47" t="str">
        <f>IF(ISBLANK(BurstClassFull[[#This Row],[Spk/sec-Average]]),"",IF(BurstClassFull[[#This Row],[Spk/sec-Average]]&lt;$C$3,"LF","HF"))</f>
        <v>LF</v>
      </c>
      <c r="E58" s="47" t="str">
        <f>IF(ISBLANK(BurstClassFull[[#This Row],[%Spikes in Bursts-All]]),"",IF(BurstClassFull[[#This Row],[%Spikes in Bursts-All]]&lt;$D$3,"LB","HB"))</f>
        <v>LB</v>
      </c>
      <c r="F58" s="48" t="str">
        <f t="shared" si="0"/>
        <v>LFLB</v>
      </c>
      <c r="G58" s="75">
        <v>0.62099971804789345</v>
      </c>
      <c r="H58" s="75">
        <v>14.093737038573206</v>
      </c>
      <c r="I58" s="79" t="s">
        <v>83</v>
      </c>
      <c r="J58" s="75" t="s">
        <v>9</v>
      </c>
      <c r="K58" s="75">
        <v>1</v>
      </c>
      <c r="L58" s="75" t="s">
        <v>36</v>
      </c>
      <c r="M58" s="75">
        <v>9</v>
      </c>
      <c r="N58" s="75" t="s">
        <v>95</v>
      </c>
      <c r="O58" s="75" t="s">
        <v>11</v>
      </c>
      <c r="P58" s="75" t="s">
        <v>72</v>
      </c>
      <c r="Q58" s="76">
        <v>24</v>
      </c>
    </row>
    <row r="59" spans="4:17" x14ac:dyDescent="0.3">
      <c r="D59" s="47" t="str">
        <f>IF(ISBLANK(BurstClassFull[[#This Row],[Spk/sec-Average]]),"",IF(BurstClassFull[[#This Row],[Spk/sec-Average]]&lt;$C$3,"LF","HF"))</f>
        <v>HF</v>
      </c>
      <c r="E59" s="47" t="str">
        <f>IF(ISBLANK(BurstClassFull[[#This Row],[%Spikes in Bursts-All]]),"",IF(BurstClassFull[[#This Row],[%Spikes in Bursts-All]]&lt;$D$3,"LB","HB"))</f>
        <v>HB</v>
      </c>
      <c r="F59" s="48" t="str">
        <f t="shared" si="0"/>
        <v>HFHB</v>
      </c>
      <c r="G59" s="75">
        <v>4.6519215407177352</v>
      </c>
      <c r="H59" s="75">
        <v>45.984318711591435</v>
      </c>
      <c r="I59" s="79" t="s">
        <v>83</v>
      </c>
      <c r="J59" s="75" t="s">
        <v>9</v>
      </c>
      <c r="K59" s="75">
        <v>1</v>
      </c>
      <c r="L59" s="75" t="s">
        <v>36</v>
      </c>
      <c r="M59" s="75">
        <v>12</v>
      </c>
      <c r="N59" s="75" t="s">
        <v>96</v>
      </c>
      <c r="O59" s="75" t="s">
        <v>11</v>
      </c>
      <c r="P59" s="75" t="s">
        <v>72</v>
      </c>
      <c r="Q59" s="76">
        <v>24</v>
      </c>
    </row>
    <row r="60" spans="4:17" x14ac:dyDescent="0.3">
      <c r="D60" s="47" t="str">
        <f>IF(ISBLANK(BurstClassFull[[#This Row],[Spk/sec-Average]]),"",IF(BurstClassFull[[#This Row],[Spk/sec-Average]]&lt;$C$3,"LF","HF"))</f>
        <v>LF</v>
      </c>
      <c r="E60" s="47" t="str">
        <f>IF(ISBLANK(BurstClassFull[[#This Row],[%Spikes in Bursts-All]]),"",IF(BurstClassFull[[#This Row],[%Spikes in Bursts-All]]&lt;$D$3,"LB","HB"))</f>
        <v>LB</v>
      </c>
      <c r="F60" s="48" t="str">
        <f t="shared" si="0"/>
        <v>LFLB</v>
      </c>
      <c r="G60" s="75">
        <v>1.1857775333283778</v>
      </c>
      <c r="H60" s="75">
        <v>25.161784741144416</v>
      </c>
      <c r="I60" s="79" t="s">
        <v>83</v>
      </c>
      <c r="J60" s="75" t="s">
        <v>9</v>
      </c>
      <c r="K60" s="75">
        <v>1</v>
      </c>
      <c r="L60" s="75" t="s">
        <v>36</v>
      </c>
      <c r="M60" s="75">
        <v>13</v>
      </c>
      <c r="N60" s="75" t="s">
        <v>97</v>
      </c>
      <c r="O60" s="75" t="s">
        <v>11</v>
      </c>
      <c r="P60" s="75" t="s">
        <v>72</v>
      </c>
      <c r="Q60" s="76">
        <v>24</v>
      </c>
    </row>
    <row r="61" spans="4:17" hidden="1" x14ac:dyDescent="0.3">
      <c r="D61" s="47" t="str">
        <f>IF(ISBLANK(BurstClassFull[[#This Row],[Spk/sec-Average]]),"",IF(BurstClassFull[[#This Row],[Spk/sec-Average]]&lt;$C$3,"LF","HF"))</f>
        <v>HF</v>
      </c>
      <c r="E61" s="47" t="str">
        <f>IF(ISBLANK(BurstClassFull[[#This Row],[%Spikes in Bursts-All]]),"",IF(BurstClassFull[[#This Row],[%Spikes in Bursts-All]]&lt;$D$3,"LB","HB"))</f>
        <v>HB</v>
      </c>
      <c r="F61" s="48" t="str">
        <f t="shared" si="0"/>
        <v>HFHB</v>
      </c>
      <c r="G61" s="75">
        <v>9.5806787139349279</v>
      </c>
      <c r="H61" s="75">
        <v>84.929377202640126</v>
      </c>
      <c r="I61" s="79" t="s">
        <v>98</v>
      </c>
      <c r="J61" s="75" t="s">
        <v>9</v>
      </c>
      <c r="K61" s="75">
        <v>22</v>
      </c>
      <c r="L61" s="75" t="s">
        <v>37</v>
      </c>
      <c r="M61" s="75">
        <v>2</v>
      </c>
      <c r="N61" s="75" t="s">
        <v>99</v>
      </c>
      <c r="O61" s="75" t="s">
        <v>72</v>
      </c>
      <c r="P61" s="75" t="s">
        <v>10</v>
      </c>
      <c r="Q61" s="76">
        <v>769</v>
      </c>
    </row>
    <row r="62" spans="4:17" hidden="1" x14ac:dyDescent="0.3">
      <c r="D62" s="47" t="str">
        <f>IF(ISBLANK(BurstClassFull[[#This Row],[Spk/sec-Average]]),"",IF(BurstClassFull[[#This Row],[Spk/sec-Average]]&lt;$C$3,"LF","HF"))</f>
        <v>LF</v>
      </c>
      <c r="E62" s="47" t="str">
        <f>IF(ISBLANK(BurstClassFull[[#This Row],[%Spikes in Bursts-All]]),"",IF(BurstClassFull[[#This Row],[%Spikes in Bursts-All]]&lt;$D$3,"LB","HB"))</f>
        <v>LB</v>
      </c>
      <c r="F62" s="48" t="str">
        <f t="shared" si="0"/>
        <v>LFLB</v>
      </c>
      <c r="G62" s="75">
        <v>0</v>
      </c>
      <c r="H62" s="75">
        <v>4.5248868778280542</v>
      </c>
      <c r="I62" s="79" t="s">
        <v>98</v>
      </c>
      <c r="J62" s="75" t="s">
        <v>9</v>
      </c>
      <c r="K62" s="75">
        <v>22</v>
      </c>
      <c r="L62" s="75" t="s">
        <v>37</v>
      </c>
      <c r="M62" s="75">
        <v>3</v>
      </c>
      <c r="N62" s="75" t="s">
        <v>74</v>
      </c>
      <c r="O62" s="75" t="s">
        <v>72</v>
      </c>
      <c r="P62" s="75" t="s">
        <v>72</v>
      </c>
      <c r="Q62" s="76">
        <v>769</v>
      </c>
    </row>
    <row r="63" spans="4:17" hidden="1" x14ac:dyDescent="0.3">
      <c r="D63" s="47" t="str">
        <f>IF(ISBLANK(BurstClassFull[[#This Row],[Spk/sec-Average]]),"",IF(BurstClassFull[[#This Row],[Spk/sec-Average]]&lt;$C$3,"LF","HF"))</f>
        <v>LF</v>
      </c>
      <c r="E63" s="47" t="str">
        <f>IF(ISBLANK(BurstClassFull[[#This Row],[%Spikes in Bursts-All]]),"",IF(BurstClassFull[[#This Row],[%Spikes in Bursts-All]]&lt;$D$3,"LB","HB"))</f>
        <v>LB</v>
      </c>
      <c r="F63" s="48" t="str">
        <f t="shared" si="0"/>
        <v>LFLB</v>
      </c>
      <c r="G63" s="75">
        <v>0</v>
      </c>
      <c r="H63" s="75">
        <v>28.438083385189795</v>
      </c>
      <c r="I63" s="79" t="s">
        <v>98</v>
      </c>
      <c r="J63" s="75" t="s">
        <v>9</v>
      </c>
      <c r="K63" s="75">
        <v>22</v>
      </c>
      <c r="L63" s="75" t="s">
        <v>37</v>
      </c>
      <c r="M63" s="75">
        <v>4</v>
      </c>
      <c r="N63" s="75" t="s">
        <v>100</v>
      </c>
      <c r="O63" s="75" t="s">
        <v>72</v>
      </c>
      <c r="P63" s="75" t="s">
        <v>82</v>
      </c>
      <c r="Q63" s="76">
        <v>769</v>
      </c>
    </row>
    <row r="64" spans="4:17" hidden="1" x14ac:dyDescent="0.3">
      <c r="D64" s="47" t="str">
        <f>IF(ISBLANK(BurstClassFull[[#This Row],[Spk/sec-Average]]),"",IF(BurstClassFull[[#This Row],[Spk/sec-Average]]&lt;$C$3,"LF","HF"))</f>
        <v>LF</v>
      </c>
      <c r="E64" s="47" t="str">
        <f>IF(ISBLANK(BurstClassFull[[#This Row],[%Spikes in Bursts-All]]),"",IF(BurstClassFull[[#This Row],[%Spikes in Bursts-All]]&lt;$D$3,"LB","HB"))</f>
        <v>HB</v>
      </c>
      <c r="F64" s="48" t="str">
        <f t="shared" si="0"/>
        <v>LFHB</v>
      </c>
      <c r="G64" s="75">
        <v>2.6658808849154783</v>
      </c>
      <c r="H64" s="75">
        <v>38.985074626865675</v>
      </c>
      <c r="I64" s="79" t="s">
        <v>98</v>
      </c>
      <c r="J64" s="75" t="s">
        <v>9</v>
      </c>
      <c r="K64" s="75">
        <v>22</v>
      </c>
      <c r="L64" s="75" t="s">
        <v>37</v>
      </c>
      <c r="M64" s="75">
        <v>5</v>
      </c>
      <c r="N64" s="75" t="s">
        <v>101</v>
      </c>
      <c r="O64" s="75" t="s">
        <v>72</v>
      </c>
      <c r="P64" s="75" t="s">
        <v>72</v>
      </c>
      <c r="Q64" s="76">
        <v>769</v>
      </c>
    </row>
    <row r="65" spans="4:17" hidden="1" x14ac:dyDescent="0.3">
      <c r="D65" s="47" t="str">
        <f>IF(ISBLANK(BurstClassFull[[#This Row],[Spk/sec-Average]]),"",IF(BurstClassFull[[#This Row],[Spk/sec-Average]]&lt;$C$3,"LF","HF"))</f>
        <v>LF</v>
      </c>
      <c r="E65" s="47" t="str">
        <f>IF(ISBLANK(BurstClassFull[[#This Row],[%Spikes in Bursts-All]]),"",IF(BurstClassFull[[#This Row],[%Spikes in Bursts-All]]&lt;$D$3,"LB","HB"))</f>
        <v>LB</v>
      </c>
      <c r="F65" s="48" t="str">
        <f t="shared" si="0"/>
        <v>LFLB</v>
      </c>
      <c r="G65" s="75">
        <v>0.30114022856517936</v>
      </c>
      <c r="H65" s="75">
        <v>8.0043462513582035</v>
      </c>
      <c r="I65" s="79" t="s">
        <v>98</v>
      </c>
      <c r="J65" s="75" t="s">
        <v>9</v>
      </c>
      <c r="K65" s="75">
        <v>22</v>
      </c>
      <c r="L65" s="75" t="s">
        <v>37</v>
      </c>
      <c r="M65" s="75">
        <v>6</v>
      </c>
      <c r="N65" s="75" t="s">
        <v>77</v>
      </c>
      <c r="O65" s="75" t="s">
        <v>72</v>
      </c>
      <c r="P65" s="75" t="s">
        <v>72</v>
      </c>
      <c r="Q65" s="76">
        <v>769</v>
      </c>
    </row>
    <row r="66" spans="4:17" x14ac:dyDescent="0.3">
      <c r="D66" s="47" t="str">
        <f>IF(ISBLANK(BurstClassFull[[#This Row],[Spk/sec-Average]]),"",IF(BurstClassFull[[#This Row],[Spk/sec-Average]]&lt;$C$3,"LF","HF"))</f>
        <v>LF</v>
      </c>
      <c r="E66" s="47" t="str">
        <f>IF(ISBLANK(BurstClassFull[[#This Row],[%Spikes in Bursts-All]]),"",IF(BurstClassFull[[#This Row],[%Spikes in Bursts-All]]&lt;$D$3,"LB","HB"))</f>
        <v>HB</v>
      </c>
      <c r="F66" s="48" t="str">
        <f t="shared" si="0"/>
        <v>LFHB</v>
      </c>
      <c r="G66" s="75">
        <v>2.6347087442204886</v>
      </c>
      <c r="H66" s="75">
        <v>32.144593937429086</v>
      </c>
      <c r="I66" s="79" t="s">
        <v>83</v>
      </c>
      <c r="J66" s="75" t="s">
        <v>9</v>
      </c>
      <c r="K66" s="75">
        <v>1</v>
      </c>
      <c r="L66" s="75" t="s">
        <v>36</v>
      </c>
      <c r="M66" s="75">
        <v>15</v>
      </c>
      <c r="N66" s="75" t="s">
        <v>102</v>
      </c>
      <c r="O66" s="75" t="s">
        <v>11</v>
      </c>
      <c r="P66" s="75" t="s">
        <v>72</v>
      </c>
      <c r="Q66" s="76">
        <v>24</v>
      </c>
    </row>
    <row r="67" spans="4:17" hidden="1" x14ac:dyDescent="0.3">
      <c r="D67" s="47" t="str">
        <f>IF(ISBLANK(BurstClassFull[[#This Row],[Spk/sec-Average]]),"",IF(BurstClassFull[[#This Row],[Spk/sec-Average]]&lt;$C$3,"LF","HF"))</f>
        <v>LF</v>
      </c>
      <c r="E67" s="47" t="str">
        <f>IF(ISBLANK(BurstClassFull[[#This Row],[%Spikes in Bursts-All]]),"",IF(BurstClassFull[[#This Row],[%Spikes in Bursts-All]]&lt;$D$3,"LB","HB"))</f>
        <v>LB</v>
      </c>
      <c r="F67" s="48" t="str">
        <f t="shared" si="0"/>
        <v>LFLB</v>
      </c>
      <c r="G67" s="75">
        <v>1.0272836538461538</v>
      </c>
      <c r="H67" s="75">
        <v>11.313492708841547</v>
      </c>
      <c r="I67" s="79" t="s">
        <v>98</v>
      </c>
      <c r="J67" s="75" t="s">
        <v>9</v>
      </c>
      <c r="K67" s="75">
        <v>22</v>
      </c>
      <c r="L67" s="75" t="s">
        <v>37</v>
      </c>
      <c r="M67" s="75">
        <v>8</v>
      </c>
      <c r="N67" s="75" t="s">
        <v>80</v>
      </c>
      <c r="O67" s="75" t="s">
        <v>72</v>
      </c>
      <c r="P67" s="75" t="s">
        <v>72</v>
      </c>
      <c r="Q67" s="76">
        <v>769</v>
      </c>
    </row>
    <row r="68" spans="4:17" hidden="1" x14ac:dyDescent="0.3">
      <c r="D68" s="47" t="str">
        <f>IF(ISBLANK(BurstClassFull[[#This Row],[Spk/sec-Average]]),"",IF(BurstClassFull[[#This Row],[Spk/sec-Average]]&lt;$C$3,"LF","HF"))</f>
        <v>HF</v>
      </c>
      <c r="E68" s="47" t="str">
        <f>IF(ISBLANK(BurstClassFull[[#This Row],[%Spikes in Bursts-All]]),"",IF(BurstClassFull[[#This Row],[%Spikes in Bursts-All]]&lt;$D$3,"LB","HB"))</f>
        <v>HB</v>
      </c>
      <c r="F68" s="48" t="str">
        <f t="shared" si="0"/>
        <v>HFHB</v>
      </c>
      <c r="G68" s="75">
        <v>12.831875</v>
      </c>
      <c r="H68" s="75">
        <v>85.883155783129212</v>
      </c>
      <c r="I68" s="79" t="s">
        <v>98</v>
      </c>
      <c r="J68" s="75" t="s">
        <v>9</v>
      </c>
      <c r="K68" s="75">
        <v>22</v>
      </c>
      <c r="L68" s="75" t="s">
        <v>37</v>
      </c>
      <c r="M68" s="75">
        <v>9</v>
      </c>
      <c r="N68" s="75" t="s">
        <v>103</v>
      </c>
      <c r="O68" s="75" t="s">
        <v>10</v>
      </c>
      <c r="P68" s="75" t="s">
        <v>72</v>
      </c>
      <c r="Q68" s="76">
        <v>769</v>
      </c>
    </row>
    <row r="69" spans="4:17" hidden="1" x14ac:dyDescent="0.3">
      <c r="D69" s="47" t="str">
        <f>IF(ISBLANK(BurstClassFull[[#This Row],[Spk/sec-Average]]),"",IF(BurstClassFull[[#This Row],[Spk/sec-Average]]&lt;$C$3,"LF","HF"))</f>
        <v>LF</v>
      </c>
      <c r="E69" s="47" t="str">
        <f>IF(ISBLANK(BurstClassFull[[#This Row],[%Spikes in Bursts-All]]),"",IF(BurstClassFull[[#This Row],[%Spikes in Bursts-All]]&lt;$D$3,"LB","HB"))</f>
        <v>HB</v>
      </c>
      <c r="F69" s="48" t="str">
        <f t="shared" si="0"/>
        <v>LFHB</v>
      </c>
      <c r="G69" s="75">
        <v>0</v>
      </c>
      <c r="H69" s="75">
        <v>34.450197989643613</v>
      </c>
      <c r="I69" s="79" t="s">
        <v>98</v>
      </c>
      <c r="J69" s="75" t="s">
        <v>9</v>
      </c>
      <c r="K69" s="75">
        <v>22</v>
      </c>
      <c r="L69" s="75" t="s">
        <v>37</v>
      </c>
      <c r="M69" s="75">
        <v>10</v>
      </c>
      <c r="N69" s="75" t="s">
        <v>85</v>
      </c>
      <c r="O69" s="75" t="s">
        <v>72</v>
      </c>
      <c r="P69" s="75" t="s">
        <v>72</v>
      </c>
      <c r="Q69" s="76">
        <v>769</v>
      </c>
    </row>
    <row r="70" spans="4:17" x14ac:dyDescent="0.3">
      <c r="D70" s="47" t="str">
        <f>IF(ISBLANK(BurstClassFull[[#This Row],[Spk/sec-Average]]),"",IF(BurstClassFull[[#This Row],[Spk/sec-Average]]&lt;$C$3,"LF","HF"))</f>
        <v>LF</v>
      </c>
      <c r="E70" s="47" t="str">
        <f>IF(ISBLANK(BurstClassFull[[#This Row],[%Spikes in Bursts-All]]),"",IF(BurstClassFull[[#This Row],[%Spikes in Bursts-All]]&lt;$D$3,"LB","HB"))</f>
        <v>LB</v>
      </c>
      <c r="F70" s="48" t="str">
        <f t="shared" si="0"/>
        <v>LFLB</v>
      </c>
      <c r="G70" s="75">
        <v>0.9968055555555555</v>
      </c>
      <c r="H70" s="75">
        <v>26.30995901185333</v>
      </c>
      <c r="I70" s="79" t="s">
        <v>83</v>
      </c>
      <c r="J70" s="75" t="s">
        <v>9</v>
      </c>
      <c r="K70" s="75">
        <v>1</v>
      </c>
      <c r="L70" s="75" t="s">
        <v>36</v>
      </c>
      <c r="M70" s="75">
        <v>19</v>
      </c>
      <c r="N70" s="75" t="s">
        <v>104</v>
      </c>
      <c r="O70" s="75" t="s">
        <v>11</v>
      </c>
      <c r="P70" s="75" t="s">
        <v>72</v>
      </c>
      <c r="Q70" s="76">
        <v>24</v>
      </c>
    </row>
    <row r="71" spans="4:17" hidden="1" x14ac:dyDescent="0.3">
      <c r="D71" s="47" t="str">
        <f>IF(ISBLANK(BurstClassFull[[#This Row],[Spk/sec-Average]]),"",IF(BurstClassFull[[#This Row],[Spk/sec-Average]]&lt;$C$3,"LF","HF"))</f>
        <v>LF</v>
      </c>
      <c r="E71" s="47" t="str">
        <f>IF(ISBLANK(BurstClassFull[[#This Row],[%Spikes in Bursts-All]]),"",IF(BurstClassFull[[#This Row],[%Spikes in Bursts-All]]&lt;$D$3,"LB","HB"))</f>
        <v>LB</v>
      </c>
      <c r="F71" s="48" t="str">
        <f t="shared" si="0"/>
        <v>LFLB</v>
      </c>
      <c r="G71" s="75">
        <v>0.12902155887230515</v>
      </c>
      <c r="H71" s="75">
        <v>9.0322580645161281</v>
      </c>
      <c r="I71" s="79" t="s">
        <v>98</v>
      </c>
      <c r="J71" s="75" t="s">
        <v>9</v>
      </c>
      <c r="K71" s="75">
        <v>22</v>
      </c>
      <c r="L71" s="75" t="s">
        <v>37</v>
      </c>
      <c r="M71" s="75">
        <v>12</v>
      </c>
      <c r="N71" s="75" t="s">
        <v>105</v>
      </c>
      <c r="O71" s="75" t="s">
        <v>72</v>
      </c>
      <c r="P71" s="75" t="s">
        <v>72</v>
      </c>
      <c r="Q71" s="76">
        <v>769</v>
      </c>
    </row>
    <row r="72" spans="4:17" x14ac:dyDescent="0.3">
      <c r="D72" s="47" t="str">
        <f>IF(ISBLANK(BurstClassFull[[#This Row],[Spk/sec-Average]]),"",IF(BurstClassFull[[#This Row],[Spk/sec-Average]]&lt;$C$3,"LF","HF"))</f>
        <v>LF</v>
      </c>
      <c r="E72" s="47" t="str">
        <f>IF(ISBLANK(BurstClassFull[[#This Row],[%Spikes in Bursts-All]]),"",IF(BurstClassFull[[#This Row],[%Spikes in Bursts-All]]&lt;$D$3,"LB","HB"))</f>
        <v>HB</v>
      </c>
      <c r="F72" s="48" t="str">
        <f t="shared" si="0"/>
        <v>LFHB</v>
      </c>
      <c r="G72" s="75">
        <v>2.033031273303505</v>
      </c>
      <c r="H72" s="75">
        <v>36.167689372453978</v>
      </c>
      <c r="I72" s="79" t="s">
        <v>106</v>
      </c>
      <c r="J72" s="75" t="s">
        <v>9</v>
      </c>
      <c r="K72" s="75">
        <v>10</v>
      </c>
      <c r="L72" s="75" t="s">
        <v>107</v>
      </c>
      <c r="M72" s="75">
        <v>1</v>
      </c>
      <c r="N72" s="75" t="s">
        <v>84</v>
      </c>
      <c r="O72" s="75" t="s">
        <v>11</v>
      </c>
      <c r="P72" s="75" t="s">
        <v>10</v>
      </c>
      <c r="Q72" s="76">
        <v>199</v>
      </c>
    </row>
    <row r="73" spans="4:17" hidden="1" x14ac:dyDescent="0.3">
      <c r="D73" s="47" t="str">
        <f>IF(ISBLANK(BurstClassFull[[#This Row],[Spk/sec-Average]]),"",IF(BurstClassFull[[#This Row],[Spk/sec-Average]]&lt;$C$3,"LF","HF"))</f>
        <v>LF</v>
      </c>
      <c r="E73" s="47" t="str">
        <f>IF(ISBLANK(BurstClassFull[[#This Row],[%Spikes in Bursts-All]]),"",IF(BurstClassFull[[#This Row],[%Spikes in Bursts-All]]&lt;$D$3,"LB","HB"))</f>
        <v>LB</v>
      </c>
      <c r="F73" s="48" t="str">
        <f t="shared" si="0"/>
        <v>LFLB</v>
      </c>
      <c r="G73" s="75">
        <v>0</v>
      </c>
      <c r="H73" s="75">
        <v>6.7961165048543686</v>
      </c>
      <c r="I73" s="79" t="s">
        <v>98</v>
      </c>
      <c r="J73" s="75" t="s">
        <v>9</v>
      </c>
      <c r="K73" s="75">
        <v>22</v>
      </c>
      <c r="L73" s="75" t="s">
        <v>37</v>
      </c>
      <c r="M73" s="75">
        <v>14</v>
      </c>
      <c r="N73" s="75" t="s">
        <v>108</v>
      </c>
      <c r="O73" s="75" t="s">
        <v>72</v>
      </c>
      <c r="P73" s="75" t="s">
        <v>76</v>
      </c>
      <c r="Q73" s="76">
        <v>769</v>
      </c>
    </row>
    <row r="74" spans="4:17" x14ac:dyDescent="0.3">
      <c r="D74" s="47" t="str">
        <f>IF(ISBLANK(BurstClassFull[[#This Row],[Spk/sec-Average]]),"",IF(BurstClassFull[[#This Row],[Spk/sec-Average]]&lt;$C$3,"LF","HF"))</f>
        <v>LF</v>
      </c>
      <c r="E74" s="47" t="str">
        <f>IF(ISBLANK(BurstClassFull[[#This Row],[%Spikes in Bursts-All]]),"",IF(BurstClassFull[[#This Row],[%Spikes in Bursts-All]]&lt;$D$3,"LB","HB"))</f>
        <v>HB</v>
      </c>
      <c r="F74" s="48" t="str">
        <f t="shared" si="0"/>
        <v>LFHB</v>
      </c>
      <c r="G74" s="75">
        <v>0.87987019190830351</v>
      </c>
      <c r="H74" s="75">
        <v>59.74989773856133</v>
      </c>
      <c r="I74" s="79" t="s">
        <v>106</v>
      </c>
      <c r="J74" s="75" t="s">
        <v>9</v>
      </c>
      <c r="K74" s="75">
        <v>10</v>
      </c>
      <c r="L74" s="75" t="s">
        <v>107</v>
      </c>
      <c r="M74" s="75">
        <v>3</v>
      </c>
      <c r="N74" s="75" t="s">
        <v>109</v>
      </c>
      <c r="O74" s="75" t="s">
        <v>11</v>
      </c>
      <c r="P74" s="75" t="s">
        <v>10</v>
      </c>
      <c r="Q74" s="76">
        <v>199</v>
      </c>
    </row>
    <row r="75" spans="4:17" hidden="1" x14ac:dyDescent="0.3">
      <c r="D75" s="47" t="str">
        <f>IF(ISBLANK(BurstClassFull[[#This Row],[Spk/sec-Average]]),"",IF(BurstClassFull[[#This Row],[Spk/sec-Average]]&lt;$C$3,"LF","HF"))</f>
        <v>HF</v>
      </c>
      <c r="E75" s="47" t="str">
        <f>IF(ISBLANK(BurstClassFull[[#This Row],[%Spikes in Bursts-All]]),"",IF(BurstClassFull[[#This Row],[%Spikes in Bursts-All]]&lt;$D$3,"LB","HB"))</f>
        <v>HB</v>
      </c>
      <c r="F75" s="48" t="str">
        <f t="shared" si="0"/>
        <v>HFHB</v>
      </c>
      <c r="G75" s="75">
        <v>23.163923642539061</v>
      </c>
      <c r="H75" s="75">
        <v>97.124134849779352</v>
      </c>
      <c r="I75" s="79" t="s">
        <v>110</v>
      </c>
      <c r="J75" s="75" t="s">
        <v>9</v>
      </c>
      <c r="K75" s="75">
        <v>21</v>
      </c>
      <c r="L75" s="75" t="s">
        <v>37</v>
      </c>
      <c r="M75" s="75">
        <v>1</v>
      </c>
      <c r="N75" s="75" t="s">
        <v>111</v>
      </c>
      <c r="O75" s="75" t="s">
        <v>10</v>
      </c>
      <c r="P75" s="75" t="s">
        <v>10</v>
      </c>
      <c r="Q75" s="76">
        <v>344</v>
      </c>
    </row>
    <row r="76" spans="4:17" hidden="1" x14ac:dyDescent="0.3">
      <c r="D76" s="47" t="str">
        <f>IF(ISBLANK(BurstClassFull[[#This Row],[Spk/sec-Average]]),"",IF(BurstClassFull[[#This Row],[Spk/sec-Average]]&lt;$C$3,"LF","HF"))</f>
        <v>HF</v>
      </c>
      <c r="E76" s="47" t="str">
        <f>IF(ISBLANK(BurstClassFull[[#This Row],[%Spikes in Bursts-All]]),"",IF(BurstClassFull[[#This Row],[%Spikes in Bursts-All]]&lt;$D$3,"LB","HB"))</f>
        <v>HB</v>
      </c>
      <c r="F76" s="48" t="str">
        <f t="shared" si="0"/>
        <v>HFHB</v>
      </c>
      <c r="G76" s="75">
        <v>8.7839236111111099</v>
      </c>
      <c r="H76" s="75">
        <v>80.141000068780528</v>
      </c>
      <c r="I76" s="79" t="s">
        <v>110</v>
      </c>
      <c r="J76" s="75" t="s">
        <v>9</v>
      </c>
      <c r="K76" s="75">
        <v>21</v>
      </c>
      <c r="L76" s="75" t="s">
        <v>37</v>
      </c>
      <c r="M76" s="75">
        <v>2</v>
      </c>
      <c r="N76" s="75" t="s">
        <v>99</v>
      </c>
      <c r="O76" s="75" t="s">
        <v>10</v>
      </c>
      <c r="P76" s="75" t="s">
        <v>10</v>
      </c>
      <c r="Q76" s="76">
        <v>344</v>
      </c>
    </row>
    <row r="77" spans="4:17" x14ac:dyDescent="0.3">
      <c r="D77" s="47" t="str">
        <f>IF(ISBLANK(BurstClassFull[[#This Row],[Spk/sec-Average]]),"",IF(BurstClassFull[[#This Row],[Spk/sec-Average]]&lt;$C$3,"LF","HF"))</f>
        <v>LF</v>
      </c>
      <c r="E77" s="47" t="str">
        <f>IF(ISBLANK(BurstClassFull[[#This Row],[%Spikes in Bursts-All]]),"",IF(BurstClassFull[[#This Row],[%Spikes in Bursts-All]]&lt;$D$3,"LB","HB"))</f>
        <v>HB</v>
      </c>
      <c r="F77" s="48" t="str">
        <f t="shared" si="0"/>
        <v>LFHB</v>
      </c>
      <c r="G77" s="75">
        <v>3.7961169773489765</v>
      </c>
      <c r="H77" s="75">
        <v>49.82948472149171</v>
      </c>
      <c r="I77" s="79" t="s">
        <v>106</v>
      </c>
      <c r="J77" s="75" t="s">
        <v>9</v>
      </c>
      <c r="K77" s="75">
        <v>10</v>
      </c>
      <c r="L77" s="75" t="s">
        <v>107</v>
      </c>
      <c r="M77" s="75">
        <v>4</v>
      </c>
      <c r="N77" s="75" t="s">
        <v>112</v>
      </c>
      <c r="O77" s="75" t="s">
        <v>11</v>
      </c>
      <c r="P77" s="75" t="s">
        <v>10</v>
      </c>
      <c r="Q77" s="76">
        <v>199</v>
      </c>
    </row>
    <row r="78" spans="4:17" hidden="1" x14ac:dyDescent="0.3">
      <c r="D78" s="47" t="str">
        <f>IF(ISBLANK(BurstClassFull[[#This Row],[Spk/sec-Average]]),"",IF(BurstClassFull[[#This Row],[Spk/sec-Average]]&lt;$C$3,"LF","HF"))</f>
        <v>LF</v>
      </c>
      <c r="E78" s="47" t="str">
        <f>IF(ISBLANK(BurstClassFull[[#This Row],[%Spikes in Bursts-All]]),"",IF(BurstClassFull[[#This Row],[%Spikes in Bursts-All]]&lt;$D$3,"LB","HB"))</f>
        <v>LB</v>
      </c>
      <c r="F78" s="48" t="str">
        <f t="shared" si="0"/>
        <v>LFLB</v>
      </c>
      <c r="G78" s="75">
        <v>1.839375</v>
      </c>
      <c r="H78" s="75">
        <v>27.683361600498422</v>
      </c>
      <c r="I78" s="79" t="s">
        <v>110</v>
      </c>
      <c r="J78" s="75" t="s">
        <v>9</v>
      </c>
      <c r="K78" s="75">
        <v>21</v>
      </c>
      <c r="L78" s="75" t="s">
        <v>37</v>
      </c>
      <c r="M78" s="75">
        <v>4</v>
      </c>
      <c r="N78" s="75" t="s">
        <v>101</v>
      </c>
      <c r="O78" s="75" t="s">
        <v>72</v>
      </c>
      <c r="P78" s="75" t="s">
        <v>72</v>
      </c>
      <c r="Q78" s="76">
        <v>344</v>
      </c>
    </row>
    <row r="79" spans="4:17" hidden="1" x14ac:dyDescent="0.3">
      <c r="D79" s="47" t="str">
        <f>IF(ISBLANK(BurstClassFull[[#This Row],[Spk/sec-Average]]),"",IF(BurstClassFull[[#This Row],[Spk/sec-Average]]&lt;$C$3,"LF","HF"))</f>
        <v>LF</v>
      </c>
      <c r="E79" s="47" t="str">
        <f>IF(ISBLANK(BurstClassFull[[#This Row],[%Spikes in Bursts-All]]),"",IF(BurstClassFull[[#This Row],[%Spikes in Bursts-All]]&lt;$D$3,"LB","HB"))</f>
        <v>LB</v>
      </c>
      <c r="F79" s="48" t="str">
        <f t="shared" si="0"/>
        <v>LFLB</v>
      </c>
      <c r="G79" s="75">
        <v>0.22329039308685553</v>
      </c>
      <c r="H79" s="75">
        <v>23.132604343138766</v>
      </c>
      <c r="I79" s="79" t="s">
        <v>110</v>
      </c>
      <c r="J79" s="75" t="s">
        <v>9</v>
      </c>
      <c r="K79" s="75">
        <v>21</v>
      </c>
      <c r="L79" s="75" t="s">
        <v>37</v>
      </c>
      <c r="M79" s="75">
        <v>5</v>
      </c>
      <c r="N79" s="75" t="s">
        <v>77</v>
      </c>
      <c r="O79" s="75" t="s">
        <v>72</v>
      </c>
      <c r="P79" s="75" t="s">
        <v>72</v>
      </c>
      <c r="Q79" s="76">
        <v>344</v>
      </c>
    </row>
    <row r="80" spans="4:17" x14ac:dyDescent="0.3">
      <c r="D80" s="47" t="str">
        <f>IF(ISBLANK(BurstClassFull[[#This Row],[Spk/sec-Average]]),"",IF(BurstClassFull[[#This Row],[Spk/sec-Average]]&lt;$C$3,"LF","HF"))</f>
        <v>HF</v>
      </c>
      <c r="E80" s="47" t="str">
        <f>IF(ISBLANK(BurstClassFull[[#This Row],[%Spikes in Bursts-All]]),"",IF(BurstClassFull[[#This Row],[%Spikes in Bursts-All]]&lt;$D$3,"LB","HB"))</f>
        <v>HB</v>
      </c>
      <c r="F80" s="48" t="str">
        <f t="shared" si="0"/>
        <v>HFHB</v>
      </c>
      <c r="G80" s="75">
        <v>8.8358719789080862</v>
      </c>
      <c r="H80" s="75">
        <v>71.19370213677503</v>
      </c>
      <c r="I80" s="79" t="s">
        <v>106</v>
      </c>
      <c r="J80" s="75" t="s">
        <v>9</v>
      </c>
      <c r="K80" s="75">
        <v>10</v>
      </c>
      <c r="L80" s="75" t="s">
        <v>107</v>
      </c>
      <c r="M80" s="75">
        <v>8</v>
      </c>
      <c r="N80" s="75" t="s">
        <v>113</v>
      </c>
      <c r="O80" s="75" t="s">
        <v>11</v>
      </c>
      <c r="P80" s="75" t="s">
        <v>10</v>
      </c>
      <c r="Q80" s="76">
        <v>199</v>
      </c>
    </row>
    <row r="81" spans="4:17" hidden="1" x14ac:dyDescent="0.3">
      <c r="D81" s="47" t="str">
        <f>IF(ISBLANK(BurstClassFull[[#This Row],[Spk/sec-Average]]),"",IF(BurstClassFull[[#This Row],[Spk/sec-Average]]&lt;$C$3,"LF","HF"))</f>
        <v>LF</v>
      </c>
      <c r="E81" s="47" t="str">
        <f>IF(ISBLANK(BurstClassFull[[#This Row],[%Spikes in Bursts-All]]),"",IF(BurstClassFull[[#This Row],[%Spikes in Bursts-All]]&lt;$D$3,"LB","HB"))</f>
        <v>HB</v>
      </c>
      <c r="F81" s="48" t="str">
        <f t="shared" si="0"/>
        <v>LFHB</v>
      </c>
      <c r="G81" s="75">
        <v>2.7965277777777779</v>
      </c>
      <c r="H81" s="75">
        <v>32.915944825771362</v>
      </c>
      <c r="I81" s="79" t="s">
        <v>110</v>
      </c>
      <c r="J81" s="75" t="s">
        <v>9</v>
      </c>
      <c r="K81" s="75">
        <v>21</v>
      </c>
      <c r="L81" s="75" t="s">
        <v>37</v>
      </c>
      <c r="M81" s="75">
        <v>7</v>
      </c>
      <c r="N81" s="75" t="s">
        <v>80</v>
      </c>
      <c r="O81" s="75" t="s">
        <v>72</v>
      </c>
      <c r="P81" s="75" t="s">
        <v>72</v>
      </c>
      <c r="Q81" s="76">
        <v>344</v>
      </c>
    </row>
    <row r="82" spans="4:17" hidden="1" x14ac:dyDescent="0.3">
      <c r="D82" s="47" t="str">
        <f>IF(ISBLANK(BurstClassFull[[#This Row],[Spk/sec-Average]]),"",IF(BurstClassFull[[#This Row],[Spk/sec-Average]]&lt;$C$3,"LF","HF"))</f>
        <v>HF</v>
      </c>
      <c r="E82" s="47" t="str">
        <f>IF(ISBLANK(BurstClassFull[[#This Row],[%Spikes in Bursts-All]]),"",IF(BurstClassFull[[#This Row],[%Spikes in Bursts-All]]&lt;$D$3,"LB","HB"))</f>
        <v>HB</v>
      </c>
      <c r="F82" s="48" t="str">
        <f t="shared" si="0"/>
        <v>HFHB</v>
      </c>
      <c r="G82" s="75">
        <v>11.375069444444444</v>
      </c>
      <c r="H82" s="75">
        <v>82.581587920116903</v>
      </c>
      <c r="I82" s="79" t="s">
        <v>110</v>
      </c>
      <c r="J82" s="75" t="s">
        <v>9</v>
      </c>
      <c r="K82" s="75">
        <v>21</v>
      </c>
      <c r="L82" s="75" t="s">
        <v>37</v>
      </c>
      <c r="M82" s="75">
        <v>8</v>
      </c>
      <c r="N82" s="75" t="s">
        <v>103</v>
      </c>
      <c r="O82" s="75" t="s">
        <v>10</v>
      </c>
      <c r="P82" s="75" t="s">
        <v>72</v>
      </c>
      <c r="Q82" s="76">
        <v>344</v>
      </c>
    </row>
    <row r="83" spans="4:17" x14ac:dyDescent="0.3">
      <c r="D83" s="47" t="str">
        <f>IF(ISBLANK(BurstClassFull[[#This Row],[Spk/sec-Average]]),"",IF(BurstClassFull[[#This Row],[Spk/sec-Average]]&lt;$C$3,"LF","HF"))</f>
        <v>HF</v>
      </c>
      <c r="E83" s="47" t="str">
        <f>IF(ISBLANK(BurstClassFull[[#This Row],[%Spikes in Bursts-All]]),"",IF(BurstClassFull[[#This Row],[%Spikes in Bursts-All]]&lt;$D$3,"LB","HB"))</f>
        <v>HB</v>
      </c>
      <c r="F83" s="48" t="str">
        <f t="shared" si="0"/>
        <v>HFHB</v>
      </c>
      <c r="G83" s="75">
        <v>8.1027611634662513</v>
      </c>
      <c r="H83" s="75">
        <v>72.072167123865796</v>
      </c>
      <c r="I83" s="79" t="s">
        <v>106</v>
      </c>
      <c r="J83" s="75" t="s">
        <v>9</v>
      </c>
      <c r="K83" s="75">
        <v>10</v>
      </c>
      <c r="L83" s="75" t="s">
        <v>107</v>
      </c>
      <c r="M83" s="75">
        <v>9</v>
      </c>
      <c r="N83" s="75" t="s">
        <v>114</v>
      </c>
      <c r="O83" s="75" t="s">
        <v>11</v>
      </c>
      <c r="P83" s="75" t="s">
        <v>10</v>
      </c>
      <c r="Q83" s="76">
        <v>199</v>
      </c>
    </row>
    <row r="84" spans="4:17" hidden="1" x14ac:dyDescent="0.3">
      <c r="D84" s="47" t="str">
        <f>IF(ISBLANK(BurstClassFull[[#This Row],[Spk/sec-Average]]),"",IF(BurstClassFull[[#This Row],[Spk/sec-Average]]&lt;$C$3,"LF","HF"))</f>
        <v>LF</v>
      </c>
      <c r="E84" s="47" t="str">
        <f>IF(ISBLANK(BurstClassFull[[#This Row],[%Spikes in Bursts-All]]),"",IF(BurstClassFull[[#This Row],[%Spikes in Bursts-All]]&lt;$D$3,"LB","HB"))</f>
        <v>LB</v>
      </c>
      <c r="F84" s="48" t="str">
        <f t="shared" si="0"/>
        <v>LFLB</v>
      </c>
      <c r="G84" s="75">
        <v>0.1055389225432329</v>
      </c>
      <c r="H84" s="75">
        <v>5.6353003721424777</v>
      </c>
      <c r="I84" s="79" t="s">
        <v>110</v>
      </c>
      <c r="J84" s="75" t="s">
        <v>9</v>
      </c>
      <c r="K84" s="75">
        <v>21</v>
      </c>
      <c r="L84" s="75" t="s">
        <v>37</v>
      </c>
      <c r="M84" s="75">
        <v>10</v>
      </c>
      <c r="N84" s="75" t="s">
        <v>105</v>
      </c>
      <c r="O84" s="75" t="s">
        <v>72</v>
      </c>
      <c r="P84" s="75" t="s">
        <v>72</v>
      </c>
      <c r="Q84" s="76">
        <v>344</v>
      </c>
    </row>
    <row r="85" spans="4:17" x14ac:dyDescent="0.3">
      <c r="D85" s="47" t="str">
        <f>IF(ISBLANK(BurstClassFull[[#This Row],[Spk/sec-Average]]),"",IF(BurstClassFull[[#This Row],[Spk/sec-Average]]&lt;$C$3,"LF","HF"))</f>
        <v>HF</v>
      </c>
      <c r="E85" s="47" t="str">
        <f>IF(ISBLANK(BurstClassFull[[#This Row],[%Spikes in Bursts-All]]),"",IF(BurstClassFull[[#This Row],[%Spikes in Bursts-All]]&lt;$D$3,"LB","HB"))</f>
        <v>HB</v>
      </c>
      <c r="F85" s="48" t="str">
        <f t="shared" si="0"/>
        <v>HFHB</v>
      </c>
      <c r="G85" s="75">
        <v>5.627472222222222</v>
      </c>
      <c r="H85" s="75">
        <v>57.608110631473728</v>
      </c>
      <c r="I85" s="79" t="s">
        <v>106</v>
      </c>
      <c r="J85" s="75" t="s">
        <v>9</v>
      </c>
      <c r="K85" s="75">
        <v>10</v>
      </c>
      <c r="L85" s="75" t="s">
        <v>107</v>
      </c>
      <c r="M85" s="75">
        <v>12</v>
      </c>
      <c r="N85" s="75" t="s">
        <v>115</v>
      </c>
      <c r="O85" s="75" t="s">
        <v>11</v>
      </c>
      <c r="P85" s="75" t="s">
        <v>72</v>
      </c>
      <c r="Q85" s="76">
        <v>199</v>
      </c>
    </row>
    <row r="86" spans="4:17" hidden="1" x14ac:dyDescent="0.3">
      <c r="D86" s="47" t="str">
        <f>IF(ISBLANK(BurstClassFull[[#This Row],[Spk/sec-Average]]),"",IF(BurstClassFull[[#This Row],[Spk/sec-Average]]&lt;$C$3,"LF","HF"))</f>
        <v>LF</v>
      </c>
      <c r="E86" s="47" t="str">
        <f>IF(ISBLANK(BurstClassFull[[#This Row],[%Spikes in Bursts-All]]),"",IF(BurstClassFull[[#This Row],[%Spikes in Bursts-All]]&lt;$D$3,"LB","HB"))</f>
        <v>LB</v>
      </c>
      <c r="F86" s="48" t="str">
        <f t="shared" si="0"/>
        <v>LFLB</v>
      </c>
      <c r="G86" s="75">
        <v>1.6152494091011189</v>
      </c>
      <c r="H86" s="75">
        <v>21.151200122305458</v>
      </c>
      <c r="I86" s="79" t="s">
        <v>110</v>
      </c>
      <c r="J86" s="75" t="s">
        <v>9</v>
      </c>
      <c r="K86" s="75">
        <v>21</v>
      </c>
      <c r="L86" s="75" t="s">
        <v>37</v>
      </c>
      <c r="M86" s="75">
        <v>12</v>
      </c>
      <c r="N86" s="75" t="s">
        <v>116</v>
      </c>
      <c r="O86" s="75" t="s">
        <v>72</v>
      </c>
      <c r="P86" s="75" t="s">
        <v>72</v>
      </c>
      <c r="Q86" s="76">
        <v>344</v>
      </c>
    </row>
    <row r="87" spans="4:17" hidden="1" x14ac:dyDescent="0.3">
      <c r="D87" s="47" t="str">
        <f>IF(ISBLANK(BurstClassFull[[#This Row],[Spk/sec-Average]]),"",IF(BurstClassFull[[#This Row],[Spk/sec-Average]]&lt;$C$3,"LF","HF"))</f>
        <v>LF</v>
      </c>
      <c r="E87" s="47" t="str">
        <f>IF(ISBLANK(BurstClassFull[[#This Row],[%Spikes in Bursts-All]]),"",IF(BurstClassFull[[#This Row],[%Spikes in Bursts-All]]&lt;$D$3,"LB","HB"))</f>
        <v>HB</v>
      </c>
      <c r="F87" s="48" t="str">
        <f t="shared" si="0"/>
        <v>LFHB</v>
      </c>
      <c r="G87" s="75">
        <v>0</v>
      </c>
      <c r="H87" s="75">
        <v>56.200364423969475</v>
      </c>
      <c r="I87" s="79" t="s">
        <v>73</v>
      </c>
      <c r="J87" s="75" t="s">
        <v>9</v>
      </c>
      <c r="K87" s="75">
        <v>19</v>
      </c>
      <c r="L87" s="75" t="s">
        <v>37</v>
      </c>
      <c r="M87" s="75">
        <v>1</v>
      </c>
      <c r="N87" s="75" t="s">
        <v>111</v>
      </c>
      <c r="O87" s="75" t="s">
        <v>72</v>
      </c>
      <c r="P87" s="75" t="s">
        <v>72</v>
      </c>
      <c r="Q87" s="76">
        <v>2</v>
      </c>
    </row>
    <row r="88" spans="4:17" hidden="1" x14ac:dyDescent="0.3">
      <c r="D88" s="47" t="str">
        <f>IF(ISBLANK(BurstClassFull[[#This Row],[Spk/sec-Average]]),"",IF(BurstClassFull[[#This Row],[Spk/sec-Average]]&lt;$C$3,"LF","HF"))</f>
        <v>LF</v>
      </c>
      <c r="E88" s="47" t="str">
        <f>IF(ISBLANK(BurstClassFull[[#This Row],[%Spikes in Bursts-All]]),"",IF(BurstClassFull[[#This Row],[%Spikes in Bursts-All]]&lt;$D$3,"LB","HB"))</f>
        <v>LB</v>
      </c>
      <c r="F88" s="48" t="str">
        <f t="shared" si="0"/>
        <v>LFLB</v>
      </c>
      <c r="G88" s="75">
        <v>0</v>
      </c>
      <c r="H88" s="75">
        <v>25.266669799351533</v>
      </c>
      <c r="I88" s="79" t="s">
        <v>73</v>
      </c>
      <c r="J88" s="75" t="s">
        <v>9</v>
      </c>
      <c r="K88" s="75">
        <v>19</v>
      </c>
      <c r="L88" s="75" t="s">
        <v>37</v>
      </c>
      <c r="M88" s="75">
        <v>2</v>
      </c>
      <c r="N88" s="75" t="s">
        <v>99</v>
      </c>
      <c r="O88" s="75" t="s">
        <v>72</v>
      </c>
      <c r="P88" s="75" t="s">
        <v>72</v>
      </c>
      <c r="Q88" s="76">
        <v>2</v>
      </c>
    </row>
    <row r="89" spans="4:17" x14ac:dyDescent="0.3">
      <c r="D89" s="47" t="str">
        <f>IF(ISBLANK(BurstClassFull[[#This Row],[Spk/sec-Average]]),"",IF(BurstClassFull[[#This Row],[Spk/sec-Average]]&lt;$C$3,"LF","HF"))</f>
        <v>LF</v>
      </c>
      <c r="E89" s="47" t="str">
        <f>IF(ISBLANK(BurstClassFull[[#This Row],[%Spikes in Bursts-All]]),"",IF(BurstClassFull[[#This Row],[%Spikes in Bursts-All]]&lt;$D$3,"LB","HB"))</f>
        <v>HB</v>
      </c>
      <c r="F89" s="48" t="str">
        <f t="shared" si="0"/>
        <v>LFHB</v>
      </c>
      <c r="G89" s="75">
        <v>3.6272562500000003</v>
      </c>
      <c r="H89" s="75">
        <v>39.274016484900834</v>
      </c>
      <c r="I89" s="79" t="s">
        <v>106</v>
      </c>
      <c r="J89" s="75" t="s">
        <v>9</v>
      </c>
      <c r="K89" s="75">
        <v>10</v>
      </c>
      <c r="L89" s="75" t="s">
        <v>107</v>
      </c>
      <c r="M89" s="75">
        <v>13</v>
      </c>
      <c r="N89" s="75" t="s">
        <v>96</v>
      </c>
      <c r="O89" s="75" t="s">
        <v>11</v>
      </c>
      <c r="P89" s="75" t="s">
        <v>10</v>
      </c>
      <c r="Q89" s="76">
        <v>199</v>
      </c>
    </row>
    <row r="90" spans="4:17" hidden="1" x14ac:dyDescent="0.3">
      <c r="D90" s="47" t="str">
        <f>IF(ISBLANK(BurstClassFull[[#This Row],[Spk/sec-Average]]),"",IF(BurstClassFull[[#This Row],[Spk/sec-Average]]&lt;$C$3,"LF","HF"))</f>
        <v>LF</v>
      </c>
      <c r="E90" s="47" t="str">
        <f>IF(ISBLANK(BurstClassFull[[#This Row],[%Spikes in Bursts-All]]),"",IF(BurstClassFull[[#This Row],[%Spikes in Bursts-All]]&lt;$D$3,"LB","HB"))</f>
        <v>LB</v>
      </c>
      <c r="F90" s="48" t="str">
        <f t="shared" si="0"/>
        <v>LFLB</v>
      </c>
      <c r="G90" s="75">
        <v>0</v>
      </c>
      <c r="H90" s="75">
        <v>3.9740470397404706</v>
      </c>
      <c r="I90" s="79" t="s">
        <v>73</v>
      </c>
      <c r="J90" s="75" t="s">
        <v>9</v>
      </c>
      <c r="K90" s="75">
        <v>19</v>
      </c>
      <c r="L90" s="75" t="s">
        <v>37</v>
      </c>
      <c r="M90" s="75">
        <v>4</v>
      </c>
      <c r="N90" s="75" t="s">
        <v>101</v>
      </c>
      <c r="O90" s="75" t="s">
        <v>72</v>
      </c>
      <c r="P90" s="75" t="s">
        <v>72</v>
      </c>
      <c r="Q90" s="76">
        <v>2</v>
      </c>
    </row>
    <row r="91" spans="4:17" hidden="1" x14ac:dyDescent="0.3">
      <c r="D91" s="47" t="str">
        <f>IF(ISBLANK(BurstClassFull[[#This Row],[Spk/sec-Average]]),"",IF(BurstClassFull[[#This Row],[Spk/sec-Average]]&lt;$C$3,"LF","HF"))</f>
        <v>LF</v>
      </c>
      <c r="E91" s="47" t="str">
        <f>IF(ISBLANK(BurstClassFull[[#This Row],[%Spikes in Bursts-All]]),"",IF(BurstClassFull[[#This Row],[%Spikes in Bursts-All]]&lt;$D$3,"LB","HB"))</f>
        <v>LB</v>
      </c>
      <c r="F91" s="48" t="str">
        <f t="shared" si="0"/>
        <v>LFLB</v>
      </c>
      <c r="G91" s="75">
        <v>0</v>
      </c>
      <c r="H91" s="75">
        <v>22.619935371613224</v>
      </c>
      <c r="I91" s="79" t="s">
        <v>73</v>
      </c>
      <c r="J91" s="75" t="s">
        <v>9</v>
      </c>
      <c r="K91" s="75">
        <v>19</v>
      </c>
      <c r="L91" s="75" t="s">
        <v>37</v>
      </c>
      <c r="M91" s="75">
        <v>5</v>
      </c>
      <c r="N91" s="75" t="s">
        <v>77</v>
      </c>
      <c r="O91" s="75" t="s">
        <v>72</v>
      </c>
      <c r="P91" s="75" t="s">
        <v>72</v>
      </c>
      <c r="Q91" s="76">
        <v>2</v>
      </c>
    </row>
    <row r="92" spans="4:17" x14ac:dyDescent="0.3">
      <c r="D92" s="47" t="str">
        <f>IF(ISBLANK(BurstClassFull[[#This Row],[Spk/sec-Average]]),"",IF(BurstClassFull[[#This Row],[Spk/sec-Average]]&lt;$C$3,"LF","HF"))</f>
        <v>LF</v>
      </c>
      <c r="E92" s="47" t="str">
        <f>IF(ISBLANK(BurstClassFull[[#This Row],[%Spikes in Bursts-All]]),"",IF(BurstClassFull[[#This Row],[%Spikes in Bursts-All]]&lt;$D$3,"LB","HB"))</f>
        <v>HB</v>
      </c>
      <c r="F92" s="48" t="str">
        <f t="shared" si="0"/>
        <v>LFHB</v>
      </c>
      <c r="G92" s="75">
        <v>2.5166527777777778</v>
      </c>
      <c r="H92" s="75">
        <v>42.113323124042878</v>
      </c>
      <c r="I92" s="79" t="s">
        <v>106</v>
      </c>
      <c r="J92" s="75" t="s">
        <v>9</v>
      </c>
      <c r="K92" s="75">
        <v>10</v>
      </c>
      <c r="L92" s="75" t="s">
        <v>107</v>
      </c>
      <c r="M92" s="75">
        <v>14</v>
      </c>
      <c r="N92" s="75" t="s">
        <v>97</v>
      </c>
      <c r="O92" s="75" t="s">
        <v>11</v>
      </c>
      <c r="P92" s="75" t="s">
        <v>10</v>
      </c>
      <c r="Q92" s="76">
        <v>199</v>
      </c>
    </row>
    <row r="93" spans="4:17" hidden="1" x14ac:dyDescent="0.3">
      <c r="D93" s="47" t="str">
        <f>IF(ISBLANK(BurstClassFull[[#This Row],[Spk/sec-Average]]),"",IF(BurstClassFull[[#This Row],[Spk/sec-Average]]&lt;$C$3,"LF","HF"))</f>
        <v>LF</v>
      </c>
      <c r="E93" s="47" t="str">
        <f>IF(ISBLANK(BurstClassFull[[#This Row],[%Spikes in Bursts-All]]),"",IF(BurstClassFull[[#This Row],[%Spikes in Bursts-All]]&lt;$D$3,"LB","HB"))</f>
        <v>LB</v>
      </c>
      <c r="F93" s="48" t="str">
        <f t="shared" si="0"/>
        <v>LFLB</v>
      </c>
      <c r="G93" s="75">
        <v>0</v>
      </c>
      <c r="H93" s="75">
        <v>10.433884297520661</v>
      </c>
      <c r="I93" s="79" t="s">
        <v>73</v>
      </c>
      <c r="J93" s="75" t="s">
        <v>9</v>
      </c>
      <c r="K93" s="75">
        <v>19</v>
      </c>
      <c r="L93" s="75" t="s">
        <v>37</v>
      </c>
      <c r="M93" s="75">
        <v>7</v>
      </c>
      <c r="N93" s="75" t="s">
        <v>80</v>
      </c>
      <c r="O93" s="75" t="s">
        <v>72</v>
      </c>
      <c r="P93" s="75" t="s">
        <v>72</v>
      </c>
      <c r="Q93" s="76">
        <v>2</v>
      </c>
    </row>
    <row r="94" spans="4:17" hidden="1" x14ac:dyDescent="0.3">
      <c r="D94" s="47" t="str">
        <f>IF(ISBLANK(BurstClassFull[[#This Row],[Spk/sec-Average]]),"",IF(BurstClassFull[[#This Row],[Spk/sec-Average]]&lt;$C$3,"LF","HF"))</f>
        <v>LF</v>
      </c>
      <c r="E94" s="47" t="str">
        <f>IF(ISBLANK(BurstClassFull[[#This Row],[%Spikes in Bursts-All]]),"",IF(BurstClassFull[[#This Row],[%Spikes in Bursts-All]]&lt;$D$3,"LB","HB"))</f>
        <v>HB</v>
      </c>
      <c r="F94" s="48" t="str">
        <f t="shared" si="0"/>
        <v>LFHB</v>
      </c>
      <c r="G94" s="75">
        <v>0</v>
      </c>
      <c r="H94" s="75">
        <v>77.147587221779389</v>
      </c>
      <c r="I94" s="79" t="s">
        <v>73</v>
      </c>
      <c r="J94" s="75" t="s">
        <v>9</v>
      </c>
      <c r="K94" s="75">
        <v>19</v>
      </c>
      <c r="L94" s="75" t="s">
        <v>37</v>
      </c>
      <c r="M94" s="75">
        <v>8</v>
      </c>
      <c r="N94" s="75" t="s">
        <v>103</v>
      </c>
      <c r="O94" s="75" t="s">
        <v>10</v>
      </c>
      <c r="P94" s="75" t="s">
        <v>72</v>
      </c>
      <c r="Q94" s="76">
        <v>2</v>
      </c>
    </row>
    <row r="95" spans="4:17" hidden="1" x14ac:dyDescent="0.3">
      <c r="D95" s="47" t="str">
        <f>IF(ISBLANK(BurstClassFull[[#This Row],[Spk/sec-Average]]),"",IF(BurstClassFull[[#This Row],[Spk/sec-Average]]&lt;$C$3,"LF","HF"))</f>
        <v>LF</v>
      </c>
      <c r="E95" s="47" t="str">
        <f>IF(ISBLANK(BurstClassFull[[#This Row],[%Spikes in Bursts-All]]),"",IF(BurstClassFull[[#This Row],[%Spikes in Bursts-All]]&lt;$D$3,"LB","HB"))</f>
        <v>LB</v>
      </c>
      <c r="F95" s="48" t="str">
        <f t="shared" si="0"/>
        <v>LFLB</v>
      </c>
      <c r="G95" s="75">
        <v>0</v>
      </c>
      <c r="H95" s="75">
        <v>8.354591836734695</v>
      </c>
      <c r="I95" s="79" t="s">
        <v>73</v>
      </c>
      <c r="J95" s="75" t="s">
        <v>9</v>
      </c>
      <c r="K95" s="75">
        <v>19</v>
      </c>
      <c r="L95" s="75" t="s">
        <v>37</v>
      </c>
      <c r="M95" s="75">
        <v>9</v>
      </c>
      <c r="N95" s="75" t="s">
        <v>87</v>
      </c>
      <c r="O95" s="75" t="s">
        <v>72</v>
      </c>
      <c r="P95" s="75" t="s">
        <v>72</v>
      </c>
      <c r="Q95" s="76">
        <v>2</v>
      </c>
    </row>
    <row r="96" spans="4:17" hidden="1" x14ac:dyDescent="0.3">
      <c r="D96" s="47" t="str">
        <f>IF(ISBLANK(BurstClassFull[[#This Row],[Spk/sec-Average]]),"",IF(BurstClassFull[[#This Row],[Spk/sec-Average]]&lt;$C$3,"LF","HF"))</f>
        <v>LF</v>
      </c>
      <c r="E96" s="47" t="str">
        <f>IF(ISBLANK(BurstClassFull[[#This Row],[%Spikes in Bursts-All]]),"",IF(BurstClassFull[[#This Row],[%Spikes in Bursts-All]]&lt;$D$3,"LB","HB"))</f>
        <v>LB</v>
      </c>
      <c r="F96" s="48" t="str">
        <f t="shared" si="0"/>
        <v>LFLB</v>
      </c>
      <c r="G96" s="75">
        <v>0</v>
      </c>
      <c r="H96" s="75">
        <v>3.782572149061362</v>
      </c>
      <c r="I96" s="79" t="s">
        <v>73</v>
      </c>
      <c r="J96" s="75" t="s">
        <v>9</v>
      </c>
      <c r="K96" s="75">
        <v>19</v>
      </c>
      <c r="L96" s="75" t="s">
        <v>37</v>
      </c>
      <c r="M96" s="75">
        <v>10</v>
      </c>
      <c r="N96" s="75" t="s">
        <v>90</v>
      </c>
      <c r="O96" s="75" t="s">
        <v>72</v>
      </c>
      <c r="P96" s="75" t="s">
        <v>72</v>
      </c>
      <c r="Q96" s="76">
        <v>2</v>
      </c>
    </row>
    <row r="97" spans="4:17" hidden="1" x14ac:dyDescent="0.3">
      <c r="D97" s="47" t="str">
        <f>IF(ISBLANK(BurstClassFull[[#This Row],[Spk/sec-Average]]),"",IF(BurstClassFull[[#This Row],[Spk/sec-Average]]&lt;$C$3,"LF","HF"))</f>
        <v>LF</v>
      </c>
      <c r="E97" s="47" t="str">
        <f>IF(ISBLANK(BurstClassFull[[#This Row],[%Spikes in Bursts-All]]),"",IF(BurstClassFull[[#This Row],[%Spikes in Bursts-All]]&lt;$D$3,"LB","HB"))</f>
        <v>LB</v>
      </c>
      <c r="F97" s="48" t="str">
        <f t="shared" si="0"/>
        <v>LFLB</v>
      </c>
      <c r="G97" s="75">
        <v>0</v>
      </c>
      <c r="H97" s="75">
        <v>20.403264522323571</v>
      </c>
      <c r="I97" s="79" t="s">
        <v>73</v>
      </c>
      <c r="J97" s="75" t="s">
        <v>9</v>
      </c>
      <c r="K97" s="75">
        <v>19</v>
      </c>
      <c r="L97" s="75" t="s">
        <v>37</v>
      </c>
      <c r="M97" s="75">
        <v>11</v>
      </c>
      <c r="N97" s="75" t="s">
        <v>116</v>
      </c>
      <c r="O97" s="75" t="s">
        <v>72</v>
      </c>
      <c r="P97" s="75" t="s">
        <v>72</v>
      </c>
      <c r="Q97" s="76">
        <v>2</v>
      </c>
    </row>
    <row r="98" spans="4:17" hidden="1" x14ac:dyDescent="0.3">
      <c r="D98" s="47" t="str">
        <f>IF(ISBLANK(BurstClassFull[[#This Row],[Spk/sec-Average]]),"",IF(BurstClassFull[[#This Row],[Spk/sec-Average]]&lt;$C$3,"LF","HF"))</f>
        <v>LF</v>
      </c>
      <c r="E98" s="47" t="str">
        <f>IF(ISBLANK(BurstClassFull[[#This Row],[%Spikes in Bursts-All]]),"",IF(BurstClassFull[[#This Row],[%Spikes in Bursts-All]]&lt;$D$3,"LB","HB"))</f>
        <v>HB</v>
      </c>
      <c r="F98" s="48" t="str">
        <f t="shared" si="0"/>
        <v>LFHB</v>
      </c>
      <c r="G98" s="75">
        <v>6.1270384425872237E-2</v>
      </c>
      <c r="H98" s="75">
        <v>66.620013995801258</v>
      </c>
      <c r="I98" s="79" t="s">
        <v>117</v>
      </c>
      <c r="J98" s="75" t="s">
        <v>9</v>
      </c>
      <c r="K98" s="75">
        <v>22</v>
      </c>
      <c r="L98" s="75" t="s">
        <v>37</v>
      </c>
      <c r="M98" s="75">
        <v>1</v>
      </c>
      <c r="N98" s="75" t="s">
        <v>71</v>
      </c>
      <c r="O98" s="75" t="s">
        <v>72</v>
      </c>
      <c r="P98" s="75" t="s">
        <v>72</v>
      </c>
      <c r="Q98" s="76">
        <v>778</v>
      </c>
    </row>
    <row r="99" spans="4:17" hidden="1" x14ac:dyDescent="0.3">
      <c r="D99" s="47" t="str">
        <f>IF(ISBLANK(BurstClassFull[[#This Row],[Spk/sec-Average]]),"",IF(BurstClassFull[[#This Row],[Spk/sec-Average]]&lt;$C$3,"LF","HF"))</f>
        <v>LF</v>
      </c>
      <c r="E99" s="47" t="str">
        <f>IF(ISBLANK(BurstClassFull[[#This Row],[%Spikes in Bursts-All]]),"",IF(BurstClassFull[[#This Row],[%Spikes in Bursts-All]]&lt;$D$3,"LB","HB"))</f>
        <v>LB</v>
      </c>
      <c r="F99" s="48" t="str">
        <f t="shared" ref="F99:F162" si="1">CONCATENATE(D99,E99)</f>
        <v>LFLB</v>
      </c>
      <c r="G99" s="75">
        <v>0.8331236709197235</v>
      </c>
      <c r="H99" s="75">
        <v>18.740376860473642</v>
      </c>
      <c r="I99" s="79" t="s">
        <v>117</v>
      </c>
      <c r="J99" s="75" t="s">
        <v>9</v>
      </c>
      <c r="K99" s="75">
        <v>22</v>
      </c>
      <c r="L99" s="75" t="s">
        <v>37</v>
      </c>
      <c r="M99" s="75">
        <v>2</v>
      </c>
      <c r="N99" s="75" t="s">
        <v>111</v>
      </c>
      <c r="O99" s="75" t="s">
        <v>72</v>
      </c>
      <c r="P99" s="75" t="s">
        <v>82</v>
      </c>
      <c r="Q99" s="76">
        <v>778</v>
      </c>
    </row>
    <row r="100" spans="4:17" hidden="1" x14ac:dyDescent="0.3">
      <c r="D100" s="47" t="str">
        <f>IF(ISBLANK(BurstClassFull[[#This Row],[Spk/sec-Average]]),"",IF(BurstClassFull[[#This Row],[Spk/sec-Average]]&lt;$C$3,"LF","HF"))</f>
        <v>HF</v>
      </c>
      <c r="E100" s="47" t="str">
        <f>IF(ISBLANK(BurstClassFull[[#This Row],[%Spikes in Bursts-All]]),"",IF(BurstClassFull[[#This Row],[%Spikes in Bursts-All]]&lt;$D$3,"LB","HB"))</f>
        <v>HB</v>
      </c>
      <c r="F100" s="48" t="str">
        <f t="shared" si="1"/>
        <v>HFHB</v>
      </c>
      <c r="G100" s="75">
        <v>7.3757932660313488</v>
      </c>
      <c r="H100" s="75">
        <v>63.784273978448738</v>
      </c>
      <c r="I100" s="79" t="s">
        <v>117</v>
      </c>
      <c r="J100" s="75" t="s">
        <v>9</v>
      </c>
      <c r="K100" s="75">
        <v>22</v>
      </c>
      <c r="L100" s="75" t="s">
        <v>37</v>
      </c>
      <c r="M100" s="75">
        <v>3</v>
      </c>
      <c r="N100" s="75" t="s">
        <v>74</v>
      </c>
      <c r="O100" s="75" t="s">
        <v>72</v>
      </c>
      <c r="P100" s="75" t="s">
        <v>10</v>
      </c>
      <c r="Q100" s="76">
        <v>778</v>
      </c>
    </row>
    <row r="101" spans="4:17" hidden="1" x14ac:dyDescent="0.3">
      <c r="D101" s="47" t="str">
        <f>IF(ISBLANK(BurstClassFull[[#This Row],[Spk/sec-Average]]),"",IF(BurstClassFull[[#This Row],[Spk/sec-Average]]&lt;$C$3,"LF","HF"))</f>
        <v>HF</v>
      </c>
      <c r="E101" s="47" t="str">
        <f>IF(ISBLANK(BurstClassFull[[#This Row],[%Spikes in Bursts-All]]),"",IF(BurstClassFull[[#This Row],[%Spikes in Bursts-All]]&lt;$D$3,"LB","HB"))</f>
        <v>HB</v>
      </c>
      <c r="F101" s="48" t="str">
        <f t="shared" si="1"/>
        <v>HFHB</v>
      </c>
      <c r="G101" s="75">
        <v>4.7668981481481492</v>
      </c>
      <c r="H101" s="75">
        <v>37.81392694063927</v>
      </c>
      <c r="I101" s="79" t="s">
        <v>117</v>
      </c>
      <c r="J101" s="75" t="s">
        <v>9</v>
      </c>
      <c r="K101" s="75">
        <v>22</v>
      </c>
      <c r="L101" s="75" t="s">
        <v>37</v>
      </c>
      <c r="M101" s="75">
        <v>4</v>
      </c>
      <c r="N101" s="75" t="s">
        <v>79</v>
      </c>
      <c r="O101" s="75" t="s">
        <v>72</v>
      </c>
      <c r="P101" s="75" t="s">
        <v>72</v>
      </c>
      <c r="Q101" s="76">
        <v>778</v>
      </c>
    </row>
    <row r="102" spans="4:17" hidden="1" x14ac:dyDescent="0.3">
      <c r="D102" s="47" t="str">
        <f>IF(ISBLANK(BurstClassFull[[#This Row],[Spk/sec-Average]]),"",IF(BurstClassFull[[#This Row],[Spk/sec-Average]]&lt;$C$3,"LF","HF"))</f>
        <v>LF</v>
      </c>
      <c r="E102" s="47" t="str">
        <f>IF(ISBLANK(BurstClassFull[[#This Row],[%Spikes in Bursts-All]]),"",IF(BurstClassFull[[#This Row],[%Spikes in Bursts-All]]&lt;$D$3,"LB","HB"))</f>
        <v>HB</v>
      </c>
      <c r="F102" s="48" t="str">
        <f t="shared" si="1"/>
        <v>LFHB</v>
      </c>
      <c r="G102" s="75">
        <v>0.24148600004774717</v>
      </c>
      <c r="H102" s="75">
        <v>59.040686338229563</v>
      </c>
      <c r="I102" s="79" t="s">
        <v>117</v>
      </c>
      <c r="J102" s="75" t="s">
        <v>9</v>
      </c>
      <c r="K102" s="75">
        <v>22</v>
      </c>
      <c r="L102" s="75" t="s">
        <v>37</v>
      </c>
      <c r="M102" s="75">
        <v>5</v>
      </c>
      <c r="N102" s="75" t="s">
        <v>118</v>
      </c>
      <c r="O102" s="75" t="s">
        <v>72</v>
      </c>
      <c r="P102" s="75" t="s">
        <v>72</v>
      </c>
      <c r="Q102" s="76">
        <v>778</v>
      </c>
    </row>
    <row r="103" spans="4:17" hidden="1" x14ac:dyDescent="0.3">
      <c r="D103" s="47" t="str">
        <f>IF(ISBLANK(BurstClassFull[[#This Row],[Spk/sec-Average]]),"",IF(BurstClassFull[[#This Row],[Spk/sec-Average]]&lt;$C$3,"LF","HF"))</f>
        <v>LF</v>
      </c>
      <c r="E103" s="47" t="str">
        <f>IF(ISBLANK(BurstClassFull[[#This Row],[%Spikes in Bursts-All]]),"",IF(BurstClassFull[[#This Row],[%Spikes in Bursts-All]]&lt;$D$3,"LB","HB"))</f>
        <v>HB</v>
      </c>
      <c r="F103" s="48" t="str">
        <f t="shared" si="1"/>
        <v>LFHB</v>
      </c>
      <c r="G103" s="75">
        <v>0.32475694444444447</v>
      </c>
      <c r="H103" s="75">
        <v>31.543334293118342</v>
      </c>
      <c r="I103" s="79" t="s">
        <v>117</v>
      </c>
      <c r="J103" s="75" t="s">
        <v>9</v>
      </c>
      <c r="K103" s="75">
        <v>22</v>
      </c>
      <c r="L103" s="75" t="s">
        <v>37</v>
      </c>
      <c r="M103" s="75">
        <v>6</v>
      </c>
      <c r="N103" s="75" t="s">
        <v>119</v>
      </c>
      <c r="O103" s="75" t="s">
        <v>72</v>
      </c>
      <c r="P103" s="75" t="s">
        <v>72</v>
      </c>
      <c r="Q103" s="76">
        <v>778</v>
      </c>
    </row>
    <row r="104" spans="4:17" hidden="1" x14ac:dyDescent="0.3">
      <c r="D104" s="47" t="str">
        <f>IF(ISBLANK(BurstClassFull[[#This Row],[Spk/sec-Average]]),"",IF(BurstClassFull[[#This Row],[Spk/sec-Average]]&lt;$C$3,"LF","HF"))</f>
        <v>HF</v>
      </c>
      <c r="E104" s="47" t="str">
        <f>IF(ISBLANK(BurstClassFull[[#This Row],[%Spikes in Bursts-All]]),"",IF(BurstClassFull[[#This Row],[%Spikes in Bursts-All]]&lt;$D$3,"LB","HB"))</f>
        <v>HB</v>
      </c>
      <c r="F104" s="48" t="str">
        <f t="shared" si="1"/>
        <v>HFHB</v>
      </c>
      <c r="G104" s="75">
        <v>12.130520833333335</v>
      </c>
      <c r="H104" s="75">
        <v>78.782252154639494</v>
      </c>
      <c r="I104" s="79" t="s">
        <v>117</v>
      </c>
      <c r="J104" s="75" t="s">
        <v>9</v>
      </c>
      <c r="K104" s="75">
        <v>22</v>
      </c>
      <c r="L104" s="75" t="s">
        <v>37</v>
      </c>
      <c r="M104" s="75">
        <v>7</v>
      </c>
      <c r="N104" s="75" t="s">
        <v>75</v>
      </c>
      <c r="O104" s="75" t="s">
        <v>10</v>
      </c>
      <c r="P104" s="75" t="s">
        <v>76</v>
      </c>
      <c r="Q104" s="76">
        <v>778</v>
      </c>
    </row>
    <row r="105" spans="4:17" hidden="1" x14ac:dyDescent="0.3">
      <c r="D105" s="47" t="str">
        <f>IF(ISBLANK(BurstClassFull[[#This Row],[Spk/sec-Average]]),"",IF(BurstClassFull[[#This Row],[Spk/sec-Average]]&lt;$C$3,"LF","HF"))</f>
        <v>LF</v>
      </c>
      <c r="E105" s="47" t="str">
        <f>IF(ISBLANK(BurstClassFull[[#This Row],[%Spikes in Bursts-All]]),"",IF(BurstClassFull[[#This Row],[%Spikes in Bursts-All]]&lt;$D$3,"LB","HB"))</f>
        <v>HB</v>
      </c>
      <c r="F105" s="48" t="str">
        <f t="shared" si="1"/>
        <v>LFHB</v>
      </c>
      <c r="G105" s="75">
        <v>1.3249649929439493</v>
      </c>
      <c r="H105" s="75">
        <v>50.181915667726237</v>
      </c>
      <c r="I105" s="79" t="s">
        <v>117</v>
      </c>
      <c r="J105" s="75" t="s">
        <v>9</v>
      </c>
      <c r="K105" s="75">
        <v>22</v>
      </c>
      <c r="L105" s="75" t="s">
        <v>37</v>
      </c>
      <c r="M105" s="75">
        <v>8</v>
      </c>
      <c r="N105" s="75" t="s">
        <v>81</v>
      </c>
      <c r="O105" s="75" t="s">
        <v>72</v>
      </c>
      <c r="P105" s="75" t="s">
        <v>72</v>
      </c>
      <c r="Q105" s="76">
        <v>778</v>
      </c>
    </row>
    <row r="106" spans="4:17" hidden="1" x14ac:dyDescent="0.3">
      <c r="D106" s="47" t="str">
        <f>IF(ISBLANK(BurstClassFull[[#This Row],[Spk/sec-Average]]),"",IF(BurstClassFull[[#This Row],[Spk/sec-Average]]&lt;$C$3,"LF","HF"))</f>
        <v>HF</v>
      </c>
      <c r="E106" s="47" t="str">
        <f>IF(ISBLANK(BurstClassFull[[#This Row],[%Spikes in Bursts-All]]),"",IF(BurstClassFull[[#This Row],[%Spikes in Bursts-All]]&lt;$D$3,"LB","HB"))</f>
        <v>HB</v>
      </c>
      <c r="F106" s="48" t="str">
        <f t="shared" si="1"/>
        <v>HFHB</v>
      </c>
      <c r="G106" s="75">
        <v>19.85032480069756</v>
      </c>
      <c r="H106" s="75">
        <v>93.499052615825136</v>
      </c>
      <c r="I106" s="79" t="s">
        <v>117</v>
      </c>
      <c r="J106" s="75" t="s">
        <v>9</v>
      </c>
      <c r="K106" s="75">
        <v>22</v>
      </c>
      <c r="L106" s="75" t="s">
        <v>37</v>
      </c>
      <c r="M106" s="75">
        <v>9</v>
      </c>
      <c r="N106" s="75" t="s">
        <v>93</v>
      </c>
      <c r="O106" s="75" t="s">
        <v>10</v>
      </c>
      <c r="P106" s="75" t="s">
        <v>120</v>
      </c>
      <c r="Q106" s="76">
        <v>778</v>
      </c>
    </row>
    <row r="107" spans="4:17" hidden="1" x14ac:dyDescent="0.3">
      <c r="D107" s="47" t="str">
        <f>IF(ISBLANK(BurstClassFull[[#This Row],[Spk/sec-Average]]),"",IF(BurstClassFull[[#This Row],[Spk/sec-Average]]&lt;$C$3,"LF","HF"))</f>
        <v>HF</v>
      </c>
      <c r="E107" s="47" t="str">
        <f>IF(ISBLANK(BurstClassFull[[#This Row],[%Spikes in Bursts-All]]),"",IF(BurstClassFull[[#This Row],[%Spikes in Bursts-All]]&lt;$D$3,"LB","HB"))</f>
        <v>HB</v>
      </c>
      <c r="F107" s="48" t="str">
        <f t="shared" si="1"/>
        <v>HFHB</v>
      </c>
      <c r="G107" s="75">
        <v>4.9433333333333334</v>
      </c>
      <c r="H107" s="75">
        <v>42.612771196233226</v>
      </c>
      <c r="I107" s="79" t="s">
        <v>117</v>
      </c>
      <c r="J107" s="75" t="s">
        <v>9</v>
      </c>
      <c r="K107" s="75">
        <v>22</v>
      </c>
      <c r="L107" s="75" t="s">
        <v>37</v>
      </c>
      <c r="M107" s="75">
        <v>10</v>
      </c>
      <c r="N107" s="75" t="s">
        <v>103</v>
      </c>
      <c r="O107" s="75" t="s">
        <v>10</v>
      </c>
      <c r="P107" s="75" t="s">
        <v>76</v>
      </c>
      <c r="Q107" s="76">
        <v>778</v>
      </c>
    </row>
    <row r="108" spans="4:17" hidden="1" x14ac:dyDescent="0.3">
      <c r="D108" s="47" t="str">
        <f>IF(ISBLANK(BurstClassFull[[#This Row],[Spk/sec-Average]]),"",IF(BurstClassFull[[#This Row],[Spk/sec-Average]]&lt;$C$3,"LF","HF"))</f>
        <v>HF</v>
      </c>
      <c r="E108" s="47" t="str">
        <f>IF(ISBLANK(BurstClassFull[[#This Row],[%Spikes in Bursts-All]]),"",IF(BurstClassFull[[#This Row],[%Spikes in Bursts-All]]&lt;$D$3,"LB","HB"))</f>
        <v>HB</v>
      </c>
      <c r="F108" s="48" t="str">
        <f t="shared" si="1"/>
        <v>HFHB</v>
      </c>
      <c r="G108" s="75">
        <v>9.5471527777777769</v>
      </c>
      <c r="H108" s="75">
        <v>68.113438919497753</v>
      </c>
      <c r="I108" s="79" t="s">
        <v>117</v>
      </c>
      <c r="J108" s="75" t="s">
        <v>9</v>
      </c>
      <c r="K108" s="75">
        <v>22</v>
      </c>
      <c r="L108" s="75" t="s">
        <v>37</v>
      </c>
      <c r="M108" s="75">
        <v>11</v>
      </c>
      <c r="N108" s="75" t="s">
        <v>85</v>
      </c>
      <c r="O108" s="75" t="s">
        <v>10</v>
      </c>
      <c r="P108" s="75" t="s">
        <v>72</v>
      </c>
      <c r="Q108" s="76">
        <v>778</v>
      </c>
    </row>
    <row r="109" spans="4:17" hidden="1" x14ac:dyDescent="0.3">
      <c r="D109" s="47" t="str">
        <f>IF(ISBLANK(BurstClassFull[[#This Row],[Spk/sec-Average]]),"",IF(BurstClassFull[[#This Row],[Spk/sec-Average]]&lt;$C$3,"LF","HF"))</f>
        <v>LF</v>
      </c>
      <c r="E109" s="47" t="str">
        <f>IF(ISBLANK(BurstClassFull[[#This Row],[%Spikes in Bursts-All]]),"",IF(BurstClassFull[[#This Row],[%Spikes in Bursts-All]]&lt;$D$3,"LB","HB"))</f>
        <v>LB</v>
      </c>
      <c r="F109" s="48" t="str">
        <f t="shared" si="1"/>
        <v>LFLB</v>
      </c>
      <c r="G109" s="75">
        <v>3.0168370660884984</v>
      </c>
      <c r="H109" s="75">
        <v>28.477957169888064</v>
      </c>
      <c r="I109" s="79" t="s">
        <v>117</v>
      </c>
      <c r="J109" s="75" t="s">
        <v>9</v>
      </c>
      <c r="K109" s="75">
        <v>22</v>
      </c>
      <c r="L109" s="75" t="s">
        <v>37</v>
      </c>
      <c r="M109" s="75">
        <v>12</v>
      </c>
      <c r="N109" s="75" t="s">
        <v>87</v>
      </c>
      <c r="O109" s="75" t="s">
        <v>10</v>
      </c>
      <c r="P109" s="75" t="s">
        <v>120</v>
      </c>
      <c r="Q109" s="76">
        <v>778</v>
      </c>
    </row>
    <row r="110" spans="4:17" hidden="1" x14ac:dyDescent="0.3">
      <c r="D110" s="47" t="str">
        <f>IF(ISBLANK(BurstClassFull[[#This Row],[Spk/sec-Average]]),"",IF(BurstClassFull[[#This Row],[Spk/sec-Average]]&lt;$C$3,"LF","HF"))</f>
        <v>HF</v>
      </c>
      <c r="E110" s="47" t="str">
        <f>IF(ISBLANK(BurstClassFull[[#This Row],[%Spikes in Bursts-All]]),"",IF(BurstClassFull[[#This Row],[%Spikes in Bursts-All]]&lt;$D$3,"LB","HB"))</f>
        <v>HB</v>
      </c>
      <c r="F110" s="48" t="str">
        <f t="shared" si="1"/>
        <v>HFHB</v>
      </c>
      <c r="G110" s="75">
        <v>6.5770138888888887</v>
      </c>
      <c r="H110" s="75">
        <v>52.184314281189302</v>
      </c>
      <c r="I110" s="79" t="s">
        <v>117</v>
      </c>
      <c r="J110" s="75" t="s">
        <v>9</v>
      </c>
      <c r="K110" s="75">
        <v>22</v>
      </c>
      <c r="L110" s="75" t="s">
        <v>37</v>
      </c>
      <c r="M110" s="75">
        <v>13</v>
      </c>
      <c r="N110" s="75" t="s">
        <v>105</v>
      </c>
      <c r="O110" s="75" t="s">
        <v>72</v>
      </c>
      <c r="P110" s="75" t="s">
        <v>76</v>
      </c>
      <c r="Q110" s="76">
        <v>778</v>
      </c>
    </row>
    <row r="111" spans="4:17" hidden="1" x14ac:dyDescent="0.3">
      <c r="D111" s="47" t="str">
        <f>IF(ISBLANK(BurstClassFull[[#This Row],[Spk/sec-Average]]),"",IF(BurstClassFull[[#This Row],[Spk/sec-Average]]&lt;$C$3,"LF","HF"))</f>
        <v>LF</v>
      </c>
      <c r="E111" s="47" t="str">
        <f>IF(ISBLANK(BurstClassFull[[#This Row],[%Spikes in Bursts-All]]),"",IF(BurstClassFull[[#This Row],[%Spikes in Bursts-All]]&lt;$D$3,"LB","HB"))</f>
        <v>LB</v>
      </c>
      <c r="F111" s="48" t="str">
        <f t="shared" si="1"/>
        <v>LFLB</v>
      </c>
      <c r="G111" s="75">
        <v>0.82610450525878976</v>
      </c>
      <c r="H111" s="75">
        <v>23.786270346779901</v>
      </c>
      <c r="I111" s="79" t="s">
        <v>117</v>
      </c>
      <c r="J111" s="75" t="s">
        <v>9</v>
      </c>
      <c r="K111" s="75">
        <v>22</v>
      </c>
      <c r="L111" s="75" t="s">
        <v>37</v>
      </c>
      <c r="M111" s="75">
        <v>14</v>
      </c>
      <c r="N111" s="75" t="s">
        <v>90</v>
      </c>
      <c r="O111" s="75" t="s">
        <v>72</v>
      </c>
      <c r="P111" s="75" t="s">
        <v>72</v>
      </c>
      <c r="Q111" s="76">
        <v>778</v>
      </c>
    </row>
    <row r="112" spans="4:17" hidden="1" x14ac:dyDescent="0.3">
      <c r="D112" s="47" t="str">
        <f>IF(ISBLANK(BurstClassFull[[#This Row],[Spk/sec-Average]]),"",IF(BurstClassFull[[#This Row],[Spk/sec-Average]]&lt;$C$3,"LF","HF"))</f>
        <v>HF</v>
      </c>
      <c r="E112" s="47" t="str">
        <f>IF(ISBLANK(BurstClassFull[[#This Row],[%Spikes in Bursts-All]]),"",IF(BurstClassFull[[#This Row],[%Spikes in Bursts-All]]&lt;$D$3,"LB","HB"))</f>
        <v>HB</v>
      </c>
      <c r="F112" s="48" t="str">
        <f t="shared" si="1"/>
        <v>HFHB</v>
      </c>
      <c r="G112" s="75">
        <v>7.5621111763132038</v>
      </c>
      <c r="H112" s="75">
        <v>65.445276710860441</v>
      </c>
      <c r="I112" s="79" t="s">
        <v>117</v>
      </c>
      <c r="J112" s="75" t="s">
        <v>9</v>
      </c>
      <c r="K112" s="75">
        <v>22</v>
      </c>
      <c r="L112" s="75" t="s">
        <v>37</v>
      </c>
      <c r="M112" s="75">
        <v>15</v>
      </c>
      <c r="N112" s="75" t="s">
        <v>116</v>
      </c>
      <c r="O112" s="75" t="s">
        <v>10</v>
      </c>
      <c r="P112" s="75" t="s">
        <v>72</v>
      </c>
      <c r="Q112" s="76">
        <v>778</v>
      </c>
    </row>
    <row r="113" spans="4:17" hidden="1" x14ac:dyDescent="0.3">
      <c r="D113" s="47" t="str">
        <f>IF(ISBLANK(BurstClassFull[[#This Row],[Spk/sec-Average]]),"",IF(BurstClassFull[[#This Row],[Spk/sec-Average]]&lt;$C$3,"LF","HF"))</f>
        <v>LF</v>
      </c>
      <c r="E113" s="47" t="str">
        <f>IF(ISBLANK(BurstClassFull[[#This Row],[%Spikes in Bursts-All]]),"",IF(BurstClassFull[[#This Row],[%Spikes in Bursts-All]]&lt;$D$3,"LB","HB"))</f>
        <v>HB</v>
      </c>
      <c r="F113" s="48" t="str">
        <f t="shared" si="1"/>
        <v>LFHB</v>
      </c>
      <c r="G113" s="75">
        <v>0</v>
      </c>
      <c r="H113" s="75">
        <v>58.037770612620911</v>
      </c>
      <c r="I113" s="79" t="s">
        <v>121</v>
      </c>
      <c r="J113" s="75" t="s">
        <v>9</v>
      </c>
      <c r="K113" s="75">
        <v>20</v>
      </c>
      <c r="L113" s="75" t="s">
        <v>37</v>
      </c>
      <c r="M113" s="75">
        <v>1</v>
      </c>
      <c r="N113" s="75" t="s">
        <v>71</v>
      </c>
      <c r="O113" s="75" t="s">
        <v>72</v>
      </c>
      <c r="P113" s="75" t="s">
        <v>10</v>
      </c>
      <c r="Q113" s="76">
        <v>824</v>
      </c>
    </row>
    <row r="114" spans="4:17" hidden="1" x14ac:dyDescent="0.3">
      <c r="D114" s="47" t="str">
        <f>IF(ISBLANK(BurstClassFull[[#This Row],[Spk/sec-Average]]),"",IF(BurstClassFull[[#This Row],[Spk/sec-Average]]&lt;$C$3,"LF","HF"))</f>
        <v>LF</v>
      </c>
      <c r="E114" s="47" t="str">
        <f>IF(ISBLANK(BurstClassFull[[#This Row],[%Spikes in Bursts-All]]),"",IF(BurstClassFull[[#This Row],[%Spikes in Bursts-All]]&lt;$D$3,"LB","HB"))</f>
        <v>HB</v>
      </c>
      <c r="F114" s="48" t="str">
        <f t="shared" si="1"/>
        <v>LFHB</v>
      </c>
      <c r="G114" s="75">
        <v>0</v>
      </c>
      <c r="H114" s="75">
        <v>62.506028287492001</v>
      </c>
      <c r="I114" s="79" t="s">
        <v>121</v>
      </c>
      <c r="J114" s="75" t="s">
        <v>9</v>
      </c>
      <c r="K114" s="75">
        <v>20</v>
      </c>
      <c r="L114" s="75" t="s">
        <v>37</v>
      </c>
      <c r="M114" s="75">
        <v>2</v>
      </c>
      <c r="N114" s="75" t="s">
        <v>74</v>
      </c>
      <c r="O114" s="75" t="s">
        <v>10</v>
      </c>
      <c r="P114" s="75" t="s">
        <v>10</v>
      </c>
      <c r="Q114" s="76">
        <v>824</v>
      </c>
    </row>
    <row r="115" spans="4:17" hidden="1" x14ac:dyDescent="0.3">
      <c r="D115" s="47" t="str">
        <f>IF(ISBLANK(BurstClassFull[[#This Row],[Spk/sec-Average]]),"",IF(BurstClassFull[[#This Row],[Spk/sec-Average]]&lt;$C$3,"LF","HF"))</f>
        <v>LF</v>
      </c>
      <c r="E115" s="47" t="str">
        <f>IF(ISBLANK(BurstClassFull[[#This Row],[%Spikes in Bursts-All]]),"",IF(BurstClassFull[[#This Row],[%Spikes in Bursts-All]]&lt;$D$3,"LB","HB"))</f>
        <v>HB</v>
      </c>
      <c r="F115" s="48" t="str">
        <f t="shared" si="1"/>
        <v>LFHB</v>
      </c>
      <c r="G115" s="75">
        <v>0</v>
      </c>
      <c r="H115" s="75">
        <v>64.334022692974131</v>
      </c>
      <c r="I115" s="79" t="s">
        <v>121</v>
      </c>
      <c r="J115" s="75" t="s">
        <v>9</v>
      </c>
      <c r="K115" s="75">
        <v>20</v>
      </c>
      <c r="L115" s="75" t="s">
        <v>37</v>
      </c>
      <c r="M115" s="75">
        <v>3</v>
      </c>
      <c r="N115" s="75" t="s">
        <v>101</v>
      </c>
      <c r="O115" s="75" t="s">
        <v>72</v>
      </c>
      <c r="P115" s="75" t="s">
        <v>72</v>
      </c>
      <c r="Q115" s="76">
        <v>824</v>
      </c>
    </row>
    <row r="116" spans="4:17" hidden="1" x14ac:dyDescent="0.3">
      <c r="D116" s="47" t="str">
        <f>IF(ISBLANK(BurstClassFull[[#This Row],[Spk/sec-Average]]),"",IF(BurstClassFull[[#This Row],[Spk/sec-Average]]&lt;$C$3,"LF","HF"))</f>
        <v>LF</v>
      </c>
      <c r="E116" s="47" t="str">
        <f>IF(ISBLANK(BurstClassFull[[#This Row],[%Spikes in Bursts-All]]),"",IF(BurstClassFull[[#This Row],[%Spikes in Bursts-All]]&lt;$D$3,"LB","HB"))</f>
        <v>HB</v>
      </c>
      <c r="F116" s="48" t="str">
        <f t="shared" si="1"/>
        <v>LFHB</v>
      </c>
      <c r="G116" s="75">
        <v>0</v>
      </c>
      <c r="H116" s="75">
        <v>33.975471479810246</v>
      </c>
      <c r="I116" s="79" t="s">
        <v>121</v>
      </c>
      <c r="J116" s="75" t="s">
        <v>9</v>
      </c>
      <c r="K116" s="75">
        <v>20</v>
      </c>
      <c r="L116" s="75" t="s">
        <v>37</v>
      </c>
      <c r="M116" s="75">
        <v>4</v>
      </c>
      <c r="N116" s="75" t="s">
        <v>77</v>
      </c>
      <c r="O116" s="75" t="s">
        <v>72</v>
      </c>
      <c r="P116" s="75" t="s">
        <v>82</v>
      </c>
      <c r="Q116" s="76">
        <v>824</v>
      </c>
    </row>
    <row r="117" spans="4:17" hidden="1" x14ac:dyDescent="0.3">
      <c r="D117" s="47" t="str">
        <f>IF(ISBLANK(BurstClassFull[[#This Row],[Spk/sec-Average]]),"",IF(BurstClassFull[[#This Row],[Spk/sec-Average]]&lt;$C$3,"LF","HF"))</f>
        <v>LF</v>
      </c>
      <c r="E117" s="47" t="str">
        <f>IF(ISBLANK(BurstClassFull[[#This Row],[%Spikes in Bursts-All]]),"",IF(BurstClassFull[[#This Row],[%Spikes in Bursts-All]]&lt;$D$3,"LB","HB"))</f>
        <v>HB</v>
      </c>
      <c r="F117" s="48" t="str">
        <f t="shared" si="1"/>
        <v>LFHB</v>
      </c>
      <c r="G117" s="75">
        <v>0</v>
      </c>
      <c r="H117" s="75">
        <v>53.699179898796025</v>
      </c>
      <c r="I117" s="79" t="s">
        <v>121</v>
      </c>
      <c r="J117" s="75" t="s">
        <v>9</v>
      </c>
      <c r="K117" s="75">
        <v>20</v>
      </c>
      <c r="L117" s="75" t="s">
        <v>37</v>
      </c>
      <c r="M117" s="75">
        <v>5</v>
      </c>
      <c r="N117" s="75" t="s">
        <v>79</v>
      </c>
      <c r="O117" s="75" t="s">
        <v>72</v>
      </c>
      <c r="P117" s="75" t="s">
        <v>72</v>
      </c>
      <c r="Q117" s="76">
        <v>824</v>
      </c>
    </row>
    <row r="118" spans="4:17" hidden="1" x14ac:dyDescent="0.3">
      <c r="D118" s="47" t="str">
        <f>IF(ISBLANK(BurstClassFull[[#This Row],[Spk/sec-Average]]),"",IF(BurstClassFull[[#This Row],[Spk/sec-Average]]&lt;$C$3,"LF","HF"))</f>
        <v>LF</v>
      </c>
      <c r="E118" s="47" t="str">
        <f>IF(ISBLANK(BurstClassFull[[#This Row],[%Spikes in Bursts-All]]),"",IF(BurstClassFull[[#This Row],[%Spikes in Bursts-All]]&lt;$D$3,"LB","HB"))</f>
        <v>HB</v>
      </c>
      <c r="F118" s="48" t="str">
        <f t="shared" si="1"/>
        <v>LFHB</v>
      </c>
      <c r="G118" s="75">
        <v>0</v>
      </c>
      <c r="H118" s="75">
        <v>38.920914239482201</v>
      </c>
      <c r="I118" s="79" t="s">
        <v>121</v>
      </c>
      <c r="J118" s="75" t="s">
        <v>9</v>
      </c>
      <c r="K118" s="75">
        <v>20</v>
      </c>
      <c r="L118" s="75" t="s">
        <v>37</v>
      </c>
      <c r="M118" s="75">
        <v>6</v>
      </c>
      <c r="N118" s="75" t="s">
        <v>75</v>
      </c>
      <c r="O118" s="75" t="s">
        <v>10</v>
      </c>
      <c r="P118" s="75" t="s">
        <v>76</v>
      </c>
      <c r="Q118" s="76">
        <v>824</v>
      </c>
    </row>
    <row r="119" spans="4:17" hidden="1" x14ac:dyDescent="0.3">
      <c r="D119" s="47" t="str">
        <f>IF(ISBLANK(BurstClassFull[[#This Row],[Spk/sec-Average]]),"",IF(BurstClassFull[[#This Row],[Spk/sec-Average]]&lt;$C$3,"LF","HF"))</f>
        <v>LF</v>
      </c>
      <c r="E119" s="47" t="str">
        <f>IF(ISBLANK(BurstClassFull[[#This Row],[%Spikes in Bursts-All]]),"",IF(BurstClassFull[[#This Row],[%Spikes in Bursts-All]]&lt;$D$3,"LB","HB"))</f>
        <v>LB</v>
      </c>
      <c r="F119" s="48" t="str">
        <f t="shared" si="1"/>
        <v>LFLB</v>
      </c>
      <c r="G119" s="75">
        <v>0</v>
      </c>
      <c r="H119" s="75">
        <v>22.178186429930246</v>
      </c>
      <c r="I119" s="79" t="s">
        <v>121</v>
      </c>
      <c r="J119" s="75" t="s">
        <v>9</v>
      </c>
      <c r="K119" s="75">
        <v>20</v>
      </c>
      <c r="L119" s="75" t="s">
        <v>37</v>
      </c>
      <c r="M119" s="75">
        <v>7</v>
      </c>
      <c r="N119" s="75" t="s">
        <v>81</v>
      </c>
      <c r="O119" s="75" t="s">
        <v>72</v>
      </c>
      <c r="P119" s="75" t="s">
        <v>72</v>
      </c>
      <c r="Q119" s="76">
        <v>824</v>
      </c>
    </row>
    <row r="120" spans="4:17" hidden="1" x14ac:dyDescent="0.3">
      <c r="D120" s="47" t="str">
        <f>IF(ISBLANK(BurstClassFull[[#This Row],[Spk/sec-Average]]),"",IF(BurstClassFull[[#This Row],[Spk/sec-Average]]&lt;$C$3,"LF","HF"))</f>
        <v>LF</v>
      </c>
      <c r="E120" s="47" t="str">
        <f>IF(ISBLANK(BurstClassFull[[#This Row],[%Spikes in Bursts-All]]),"",IF(BurstClassFull[[#This Row],[%Spikes in Bursts-All]]&lt;$D$3,"LB","HB"))</f>
        <v>LB</v>
      </c>
      <c r="F120" s="48" t="str">
        <f t="shared" si="1"/>
        <v>LFLB</v>
      </c>
      <c r="G120" s="75">
        <v>0</v>
      </c>
      <c r="H120" s="75">
        <v>18.93866706029965</v>
      </c>
      <c r="I120" s="79" t="s">
        <v>121</v>
      </c>
      <c r="J120" s="75" t="s">
        <v>9</v>
      </c>
      <c r="K120" s="75">
        <v>20</v>
      </c>
      <c r="L120" s="75" t="s">
        <v>37</v>
      </c>
      <c r="M120" s="75">
        <v>8</v>
      </c>
      <c r="N120" s="75" t="s">
        <v>93</v>
      </c>
      <c r="O120" s="75" t="s">
        <v>72</v>
      </c>
      <c r="P120" s="75" t="s">
        <v>10</v>
      </c>
      <c r="Q120" s="76">
        <v>824</v>
      </c>
    </row>
    <row r="121" spans="4:17" hidden="1" x14ac:dyDescent="0.3">
      <c r="D121" s="47" t="str">
        <f>IF(ISBLANK(BurstClassFull[[#This Row],[Spk/sec-Average]]),"",IF(BurstClassFull[[#This Row],[Spk/sec-Average]]&lt;$C$3,"LF","HF"))</f>
        <v>LF</v>
      </c>
      <c r="E121" s="47" t="str">
        <f>IF(ISBLANK(BurstClassFull[[#This Row],[%Spikes in Bursts-All]]),"",IF(BurstClassFull[[#This Row],[%Spikes in Bursts-All]]&lt;$D$3,"LB","HB"))</f>
        <v>LB</v>
      </c>
      <c r="F121" s="48" t="str">
        <f t="shared" si="1"/>
        <v>LFLB</v>
      </c>
      <c r="G121" s="75">
        <v>0</v>
      </c>
      <c r="H121" s="75">
        <v>3.2520325203252036</v>
      </c>
      <c r="I121" s="79" t="s">
        <v>121</v>
      </c>
      <c r="J121" s="75" t="s">
        <v>9</v>
      </c>
      <c r="K121" s="75">
        <v>20</v>
      </c>
      <c r="L121" s="75" t="s">
        <v>37</v>
      </c>
      <c r="M121" s="75">
        <v>9</v>
      </c>
      <c r="N121" s="75" t="s">
        <v>122</v>
      </c>
      <c r="O121" s="75" t="s">
        <v>72</v>
      </c>
      <c r="P121" s="75" t="s">
        <v>10</v>
      </c>
      <c r="Q121" s="76">
        <v>824</v>
      </c>
    </row>
    <row r="122" spans="4:17" hidden="1" x14ac:dyDescent="0.3">
      <c r="D122" s="47" t="str">
        <f>IF(ISBLANK(BurstClassFull[[#This Row],[Spk/sec-Average]]),"",IF(BurstClassFull[[#This Row],[Spk/sec-Average]]&lt;$C$3,"LF","HF"))</f>
        <v>LF</v>
      </c>
      <c r="E122" s="47" t="str">
        <f>IF(ISBLANK(BurstClassFull[[#This Row],[%Spikes in Bursts-All]]),"",IF(BurstClassFull[[#This Row],[%Spikes in Bursts-All]]&lt;$D$3,"LB","HB"))</f>
        <v>HB</v>
      </c>
      <c r="F122" s="48" t="str">
        <f t="shared" si="1"/>
        <v>LFHB</v>
      </c>
      <c r="G122" s="75">
        <v>0</v>
      </c>
      <c r="H122" s="75">
        <v>58.527735072524656</v>
      </c>
      <c r="I122" s="79" t="s">
        <v>121</v>
      </c>
      <c r="J122" s="75" t="s">
        <v>9</v>
      </c>
      <c r="K122" s="75">
        <v>20</v>
      </c>
      <c r="L122" s="75" t="s">
        <v>37</v>
      </c>
      <c r="M122" s="75">
        <v>10</v>
      </c>
      <c r="N122" s="75" t="s">
        <v>103</v>
      </c>
      <c r="O122" s="75" t="s">
        <v>10</v>
      </c>
      <c r="P122" s="75" t="s">
        <v>76</v>
      </c>
      <c r="Q122" s="76">
        <v>824</v>
      </c>
    </row>
    <row r="123" spans="4:17" hidden="1" x14ac:dyDescent="0.3">
      <c r="D123" s="47" t="str">
        <f>IF(ISBLANK(BurstClassFull[[#This Row],[Spk/sec-Average]]),"",IF(BurstClassFull[[#This Row],[Spk/sec-Average]]&lt;$C$3,"LF","HF"))</f>
        <v>LF</v>
      </c>
      <c r="E123" s="47" t="str">
        <f>IF(ISBLANK(BurstClassFull[[#This Row],[%Spikes in Bursts-All]]),"",IF(BurstClassFull[[#This Row],[%Spikes in Bursts-All]]&lt;$D$3,"LB","HB"))</f>
        <v>LB</v>
      </c>
      <c r="F123" s="48" t="str">
        <f t="shared" si="1"/>
        <v>LFLB</v>
      </c>
      <c r="G123" s="75">
        <v>0</v>
      </c>
      <c r="H123" s="75">
        <v>22.018812883252963</v>
      </c>
      <c r="I123" s="79" t="s">
        <v>121</v>
      </c>
      <c r="J123" s="75" t="s">
        <v>9</v>
      </c>
      <c r="K123" s="75">
        <v>20</v>
      </c>
      <c r="L123" s="75" t="s">
        <v>37</v>
      </c>
      <c r="M123" s="75">
        <v>11</v>
      </c>
      <c r="N123" s="75" t="s">
        <v>85</v>
      </c>
      <c r="O123" s="75" t="s">
        <v>72</v>
      </c>
      <c r="P123" s="75" t="s">
        <v>76</v>
      </c>
      <c r="Q123" s="76">
        <v>824</v>
      </c>
    </row>
    <row r="124" spans="4:17" hidden="1" x14ac:dyDescent="0.3">
      <c r="D124" s="47" t="str">
        <f>IF(ISBLANK(BurstClassFull[[#This Row],[Spk/sec-Average]]),"",IF(BurstClassFull[[#This Row],[Spk/sec-Average]]&lt;$C$3,"LF","HF"))</f>
        <v>LF</v>
      </c>
      <c r="E124" s="47" t="str">
        <f>IF(ISBLANK(BurstClassFull[[#This Row],[%Spikes in Bursts-All]]),"",IF(BurstClassFull[[#This Row],[%Spikes in Bursts-All]]&lt;$D$3,"LB","HB"))</f>
        <v>LB</v>
      </c>
      <c r="F124" s="48" t="str">
        <f t="shared" si="1"/>
        <v>LFLB</v>
      </c>
      <c r="G124" s="75">
        <v>0</v>
      </c>
      <c r="H124" s="75">
        <v>20.346366720228531</v>
      </c>
      <c r="I124" s="79" t="s">
        <v>121</v>
      </c>
      <c r="J124" s="75" t="s">
        <v>9</v>
      </c>
      <c r="K124" s="75">
        <v>20</v>
      </c>
      <c r="L124" s="75" t="s">
        <v>37</v>
      </c>
      <c r="M124" s="75">
        <v>12</v>
      </c>
      <c r="N124" s="75" t="s">
        <v>87</v>
      </c>
      <c r="O124" s="75" t="s">
        <v>72</v>
      </c>
      <c r="P124" s="75" t="s">
        <v>76</v>
      </c>
      <c r="Q124" s="76">
        <v>824</v>
      </c>
    </row>
    <row r="125" spans="4:17" hidden="1" x14ac:dyDescent="0.3">
      <c r="D125" s="47" t="str">
        <f>IF(ISBLANK(BurstClassFull[[#This Row],[Spk/sec-Average]]),"",IF(BurstClassFull[[#This Row],[Spk/sec-Average]]&lt;$C$3,"LF","HF"))</f>
        <v>LF</v>
      </c>
      <c r="E125" s="47" t="str">
        <f>IF(ISBLANK(BurstClassFull[[#This Row],[%Spikes in Bursts-All]]),"",IF(BurstClassFull[[#This Row],[%Spikes in Bursts-All]]&lt;$D$3,"LB","HB"))</f>
        <v>HB</v>
      </c>
      <c r="F125" s="48" t="str">
        <f t="shared" si="1"/>
        <v>LFHB</v>
      </c>
      <c r="G125" s="75">
        <v>0</v>
      </c>
      <c r="H125" s="75">
        <v>63.720128848602883</v>
      </c>
      <c r="I125" s="79" t="s">
        <v>121</v>
      </c>
      <c r="J125" s="75" t="s">
        <v>9</v>
      </c>
      <c r="K125" s="75">
        <v>20</v>
      </c>
      <c r="L125" s="75" t="s">
        <v>37</v>
      </c>
      <c r="M125" s="75">
        <v>13</v>
      </c>
      <c r="N125" s="75" t="s">
        <v>105</v>
      </c>
      <c r="O125" s="75" t="s">
        <v>10</v>
      </c>
      <c r="P125" s="75" t="s">
        <v>76</v>
      </c>
      <c r="Q125" s="76">
        <v>824</v>
      </c>
    </row>
    <row r="126" spans="4:17" hidden="1" x14ac:dyDescent="0.3">
      <c r="D126" s="47" t="str">
        <f>IF(ISBLANK(BurstClassFull[[#This Row],[Spk/sec-Average]]),"",IF(BurstClassFull[[#This Row],[Spk/sec-Average]]&lt;$C$3,"LF","HF"))</f>
        <v>LF</v>
      </c>
      <c r="E126" s="47" t="str">
        <f>IF(ISBLANK(BurstClassFull[[#This Row],[%Spikes in Bursts-All]]),"",IF(BurstClassFull[[#This Row],[%Spikes in Bursts-All]]&lt;$D$3,"LB","HB"))</f>
        <v>LB</v>
      </c>
      <c r="F126" s="48" t="str">
        <f t="shared" si="1"/>
        <v>LFLB</v>
      </c>
      <c r="G126" s="75">
        <v>0</v>
      </c>
      <c r="H126" s="75">
        <v>16.118620133145047</v>
      </c>
      <c r="I126" s="79" t="s">
        <v>121</v>
      </c>
      <c r="J126" s="75" t="s">
        <v>9</v>
      </c>
      <c r="K126" s="75">
        <v>20</v>
      </c>
      <c r="L126" s="75" t="s">
        <v>37</v>
      </c>
      <c r="M126" s="75">
        <v>14</v>
      </c>
      <c r="N126" s="75" t="s">
        <v>90</v>
      </c>
      <c r="O126" s="75" t="s">
        <v>72</v>
      </c>
      <c r="P126" s="75" t="s">
        <v>120</v>
      </c>
      <c r="Q126" s="76">
        <v>824</v>
      </c>
    </row>
    <row r="127" spans="4:17" x14ac:dyDescent="0.3">
      <c r="D127" s="47" t="str">
        <f>IF(ISBLANK(BurstClassFull[[#This Row],[Spk/sec-Average]]),"",IF(BurstClassFull[[#This Row],[Spk/sec-Average]]&lt;$C$3,"LF","HF"))</f>
        <v>LF</v>
      </c>
      <c r="E127" s="47" t="str">
        <f>IF(ISBLANK(BurstClassFull[[#This Row],[%Spikes in Bursts-All]]),"",IF(BurstClassFull[[#This Row],[%Spikes in Bursts-All]]&lt;$D$3,"LB","HB"))</f>
        <v>HB</v>
      </c>
      <c r="F127" s="48" t="str">
        <f t="shared" si="1"/>
        <v>LFHB</v>
      </c>
      <c r="G127" s="75">
        <v>0.64955169671282231</v>
      </c>
      <c r="H127" s="75">
        <v>46.744730679156909</v>
      </c>
      <c r="I127" s="79" t="s">
        <v>106</v>
      </c>
      <c r="J127" s="75" t="s">
        <v>9</v>
      </c>
      <c r="K127" s="75">
        <v>10</v>
      </c>
      <c r="L127" s="75" t="s">
        <v>107</v>
      </c>
      <c r="M127" s="75">
        <v>15</v>
      </c>
      <c r="N127" s="75" t="s">
        <v>123</v>
      </c>
      <c r="O127" s="75" t="s">
        <v>11</v>
      </c>
      <c r="P127" s="75" t="s">
        <v>10</v>
      </c>
      <c r="Q127" s="76">
        <v>199</v>
      </c>
    </row>
    <row r="128" spans="4:17" hidden="1" x14ac:dyDescent="0.3">
      <c r="D128" s="47" t="str">
        <f>IF(ISBLANK(BurstClassFull[[#This Row],[Spk/sec-Average]]),"",IF(BurstClassFull[[#This Row],[Spk/sec-Average]]&lt;$C$3,"LF","HF"))</f>
        <v>LF</v>
      </c>
      <c r="E128" s="47" t="str">
        <f>IF(ISBLANK(BurstClassFull[[#This Row],[%Spikes in Bursts-All]]),"",IF(BurstClassFull[[#This Row],[%Spikes in Bursts-All]]&lt;$D$3,"LB","HB"))</f>
        <v>HB</v>
      </c>
      <c r="F128" s="48" t="str">
        <f t="shared" si="1"/>
        <v>LFHB</v>
      </c>
      <c r="G128" s="75">
        <v>0</v>
      </c>
      <c r="H128" s="75">
        <v>55.373753222010535</v>
      </c>
      <c r="I128" s="79" t="s">
        <v>124</v>
      </c>
      <c r="J128" s="75" t="s">
        <v>9</v>
      </c>
      <c r="K128" s="75">
        <v>25</v>
      </c>
      <c r="L128" s="75" t="s">
        <v>37</v>
      </c>
      <c r="M128" s="75">
        <v>2</v>
      </c>
      <c r="N128" s="75" t="s">
        <v>125</v>
      </c>
      <c r="O128" s="75" t="s">
        <v>72</v>
      </c>
      <c r="P128" s="75" t="s">
        <v>72</v>
      </c>
      <c r="Q128" s="76">
        <v>506</v>
      </c>
    </row>
    <row r="129" spans="4:17" hidden="1" x14ac:dyDescent="0.3">
      <c r="D129" s="47" t="str">
        <f>IF(ISBLANK(BurstClassFull[[#This Row],[Spk/sec-Average]]),"",IF(BurstClassFull[[#This Row],[Spk/sec-Average]]&lt;$C$3,"LF","HF"))</f>
        <v>LF</v>
      </c>
      <c r="E129" s="47" t="str">
        <f>IF(ISBLANK(BurstClassFull[[#This Row],[%Spikes in Bursts-All]]),"",IF(BurstClassFull[[#This Row],[%Spikes in Bursts-All]]&lt;$D$3,"LB","HB"))</f>
        <v>HB</v>
      </c>
      <c r="F129" s="48" t="str">
        <f t="shared" si="1"/>
        <v>LFHB</v>
      </c>
      <c r="G129" s="75">
        <v>0</v>
      </c>
      <c r="H129" s="75">
        <v>41.434493904367073</v>
      </c>
      <c r="I129" s="79" t="s">
        <v>124</v>
      </c>
      <c r="J129" s="75" t="s">
        <v>9</v>
      </c>
      <c r="K129" s="75">
        <v>25</v>
      </c>
      <c r="L129" s="75" t="s">
        <v>37</v>
      </c>
      <c r="M129" s="75">
        <v>3</v>
      </c>
      <c r="N129" s="75" t="s">
        <v>75</v>
      </c>
      <c r="O129" s="75" t="s">
        <v>72</v>
      </c>
      <c r="P129" s="75" t="s">
        <v>72</v>
      </c>
      <c r="Q129" s="76">
        <v>506</v>
      </c>
    </row>
    <row r="130" spans="4:17" hidden="1" x14ac:dyDescent="0.3">
      <c r="D130" s="47" t="str">
        <f>IF(ISBLANK(BurstClassFull[[#This Row],[Spk/sec-Average]]),"",IF(BurstClassFull[[#This Row],[Spk/sec-Average]]&lt;$C$3,"LF","HF"))</f>
        <v>LF</v>
      </c>
      <c r="E130" s="47" t="str">
        <f>IF(ISBLANK(BurstClassFull[[#This Row],[%Spikes in Bursts-All]]),"",IF(BurstClassFull[[#This Row],[%Spikes in Bursts-All]]&lt;$D$3,"LB","HB"))</f>
        <v>LB</v>
      </c>
      <c r="F130" s="48" t="str">
        <f t="shared" si="1"/>
        <v>LFLB</v>
      </c>
      <c r="G130" s="75">
        <v>0</v>
      </c>
      <c r="H130" s="75">
        <v>24.365123738339758</v>
      </c>
      <c r="I130" s="79" t="s">
        <v>124</v>
      </c>
      <c r="J130" s="75" t="s">
        <v>9</v>
      </c>
      <c r="K130" s="75">
        <v>25</v>
      </c>
      <c r="L130" s="75" t="s">
        <v>37</v>
      </c>
      <c r="M130" s="75">
        <v>4</v>
      </c>
      <c r="N130" s="75" t="s">
        <v>81</v>
      </c>
      <c r="O130" s="75" t="s">
        <v>72</v>
      </c>
      <c r="P130" s="75" t="s">
        <v>10</v>
      </c>
      <c r="Q130" s="76">
        <v>506</v>
      </c>
    </row>
    <row r="131" spans="4:17" hidden="1" x14ac:dyDescent="0.3">
      <c r="D131" s="47" t="str">
        <f>IF(ISBLANK(BurstClassFull[[#This Row],[Spk/sec-Average]]),"",IF(BurstClassFull[[#This Row],[Spk/sec-Average]]&lt;$C$3,"LF","HF"))</f>
        <v>LF</v>
      </c>
      <c r="E131" s="47" t="str">
        <f>IF(ISBLANK(BurstClassFull[[#This Row],[%Spikes in Bursts-All]]),"",IF(BurstClassFull[[#This Row],[%Spikes in Bursts-All]]&lt;$D$3,"LB","HB"))</f>
        <v>HB</v>
      </c>
      <c r="F131" s="48" t="str">
        <f t="shared" si="1"/>
        <v>LFHB</v>
      </c>
      <c r="G131" s="75">
        <v>0</v>
      </c>
      <c r="H131" s="75">
        <v>75.44354519811246</v>
      </c>
      <c r="I131" s="79" t="s">
        <v>124</v>
      </c>
      <c r="J131" s="75" t="s">
        <v>9</v>
      </c>
      <c r="K131" s="75">
        <v>25</v>
      </c>
      <c r="L131" s="75" t="s">
        <v>37</v>
      </c>
      <c r="M131" s="75">
        <v>5</v>
      </c>
      <c r="N131" s="75" t="s">
        <v>105</v>
      </c>
      <c r="O131" s="75" t="s">
        <v>10</v>
      </c>
      <c r="P131" s="75" t="s">
        <v>10</v>
      </c>
      <c r="Q131" s="76">
        <v>506</v>
      </c>
    </row>
    <row r="132" spans="4:17" hidden="1" x14ac:dyDescent="0.3">
      <c r="D132" s="47" t="str">
        <f>IF(ISBLANK(BurstClassFull[[#This Row],[Spk/sec-Average]]),"",IF(BurstClassFull[[#This Row],[Spk/sec-Average]]&lt;$C$3,"LF","HF"))</f>
        <v>LF</v>
      </c>
      <c r="E132" s="47" t="str">
        <f>IF(ISBLANK(BurstClassFull[[#This Row],[%Spikes in Bursts-All]]),"",IF(BurstClassFull[[#This Row],[%Spikes in Bursts-All]]&lt;$D$3,"LB","HB"))</f>
        <v>HB</v>
      </c>
      <c r="F132" s="48" t="str">
        <f t="shared" si="1"/>
        <v>LFHB</v>
      </c>
      <c r="G132" s="75">
        <v>0</v>
      </c>
      <c r="H132" s="75">
        <v>33.279800142755171</v>
      </c>
      <c r="I132" s="79" t="s">
        <v>124</v>
      </c>
      <c r="J132" s="75" t="s">
        <v>9</v>
      </c>
      <c r="K132" s="75">
        <v>25</v>
      </c>
      <c r="L132" s="75" t="s">
        <v>37</v>
      </c>
      <c r="M132" s="75">
        <v>6</v>
      </c>
      <c r="N132" s="75" t="s">
        <v>90</v>
      </c>
      <c r="O132" s="75" t="s">
        <v>72</v>
      </c>
      <c r="P132" s="75" t="s">
        <v>72</v>
      </c>
      <c r="Q132" s="76">
        <v>506</v>
      </c>
    </row>
    <row r="133" spans="4:17" hidden="1" x14ac:dyDescent="0.3">
      <c r="D133" s="47" t="str">
        <f>IF(ISBLANK(BurstClassFull[[#This Row],[Spk/sec-Average]]),"",IF(BurstClassFull[[#This Row],[Spk/sec-Average]]&lt;$C$3,"LF","HF"))</f>
        <v>LF</v>
      </c>
      <c r="E133" s="47" t="str">
        <f>IF(ISBLANK(BurstClassFull[[#This Row],[%Spikes in Bursts-All]]),"",IF(BurstClassFull[[#This Row],[%Spikes in Bursts-All]]&lt;$D$3,"LB","HB"))</f>
        <v>LB</v>
      </c>
      <c r="F133" s="48" t="str">
        <f t="shared" si="1"/>
        <v>LFLB</v>
      </c>
      <c r="G133" s="75">
        <v>0.36447605292443486</v>
      </c>
      <c r="H133" s="75">
        <v>27.457433109171554</v>
      </c>
      <c r="I133" s="79" t="s">
        <v>126</v>
      </c>
      <c r="J133" s="75" t="s">
        <v>9</v>
      </c>
      <c r="K133" s="75">
        <v>21</v>
      </c>
      <c r="L133" s="75" t="s">
        <v>37</v>
      </c>
      <c r="M133" s="75">
        <v>1</v>
      </c>
      <c r="N133" s="75" t="s">
        <v>71</v>
      </c>
      <c r="O133" s="75" t="s">
        <v>72</v>
      </c>
      <c r="P133" s="75" t="s">
        <v>82</v>
      </c>
      <c r="Q133" s="76">
        <v>880</v>
      </c>
    </row>
    <row r="134" spans="4:17" hidden="1" x14ac:dyDescent="0.3">
      <c r="D134" s="47" t="str">
        <f>IF(ISBLANK(BurstClassFull[[#This Row],[Spk/sec-Average]]),"",IF(BurstClassFull[[#This Row],[Spk/sec-Average]]&lt;$C$3,"LF","HF"))</f>
        <v>LF</v>
      </c>
      <c r="E134" s="47" t="str">
        <f>IF(ISBLANK(BurstClassFull[[#This Row],[%Spikes in Bursts-All]]),"",IF(BurstClassFull[[#This Row],[%Spikes in Bursts-All]]&lt;$D$3,"LB","HB"))</f>
        <v>LB</v>
      </c>
      <c r="F134" s="48" t="str">
        <f t="shared" si="1"/>
        <v>LFLB</v>
      </c>
      <c r="G134" s="75">
        <v>0</v>
      </c>
      <c r="H134" s="75">
        <v>1.0204081632653061</v>
      </c>
      <c r="I134" s="79" t="s">
        <v>126</v>
      </c>
      <c r="J134" s="75" t="s">
        <v>9</v>
      </c>
      <c r="K134" s="75">
        <v>21</v>
      </c>
      <c r="L134" s="75" t="s">
        <v>37</v>
      </c>
      <c r="M134" s="75">
        <v>2</v>
      </c>
      <c r="N134" s="75" t="s">
        <v>111</v>
      </c>
      <c r="O134" s="75" t="s">
        <v>72</v>
      </c>
      <c r="P134" s="75" t="s">
        <v>72</v>
      </c>
      <c r="Q134" s="76">
        <v>880</v>
      </c>
    </row>
    <row r="135" spans="4:17" hidden="1" x14ac:dyDescent="0.3">
      <c r="D135" s="47" t="str">
        <f>IF(ISBLANK(BurstClassFull[[#This Row],[Spk/sec-Average]]),"",IF(BurstClassFull[[#This Row],[Spk/sec-Average]]&lt;$C$3,"LF","HF"))</f>
        <v>LF</v>
      </c>
      <c r="E135" s="47" t="str">
        <f>IF(ISBLANK(BurstClassFull[[#This Row],[%Spikes in Bursts-All]]),"",IF(BurstClassFull[[#This Row],[%Spikes in Bursts-All]]&lt;$D$3,"LB","HB"))</f>
        <v>LB</v>
      </c>
      <c r="F135" s="48" t="str">
        <f t="shared" si="1"/>
        <v>LFLB</v>
      </c>
      <c r="G135" s="75">
        <v>0.62416996438357342</v>
      </c>
      <c r="H135" s="75">
        <v>13.13522287426645</v>
      </c>
      <c r="I135" s="79" t="s">
        <v>126</v>
      </c>
      <c r="J135" s="75" t="s">
        <v>9</v>
      </c>
      <c r="K135" s="75">
        <v>21</v>
      </c>
      <c r="L135" s="75" t="s">
        <v>37</v>
      </c>
      <c r="M135" s="75">
        <v>3</v>
      </c>
      <c r="N135" s="75" t="s">
        <v>74</v>
      </c>
      <c r="O135" s="75" t="s">
        <v>72</v>
      </c>
      <c r="P135" s="75" t="s">
        <v>76</v>
      </c>
      <c r="Q135" s="76">
        <v>880</v>
      </c>
    </row>
    <row r="136" spans="4:17" hidden="1" x14ac:dyDescent="0.3">
      <c r="D136" s="47" t="str">
        <f>IF(ISBLANK(BurstClassFull[[#This Row],[Spk/sec-Average]]),"",IF(BurstClassFull[[#This Row],[Spk/sec-Average]]&lt;$C$3,"LF","HF"))</f>
        <v>LF</v>
      </c>
      <c r="E136" s="47" t="str">
        <f>IF(ISBLANK(BurstClassFull[[#This Row],[%Spikes in Bursts-All]]),"",IF(BurstClassFull[[#This Row],[%Spikes in Bursts-All]]&lt;$D$3,"LB","HB"))</f>
        <v>LB</v>
      </c>
      <c r="F136" s="48" t="str">
        <f t="shared" si="1"/>
        <v>LFLB</v>
      </c>
      <c r="G136" s="75">
        <v>1.55957285115304</v>
      </c>
      <c r="H136" s="75">
        <v>27.936380512769055</v>
      </c>
      <c r="I136" s="79" t="s">
        <v>126</v>
      </c>
      <c r="J136" s="75" t="s">
        <v>9</v>
      </c>
      <c r="K136" s="75">
        <v>21</v>
      </c>
      <c r="L136" s="75" t="s">
        <v>37</v>
      </c>
      <c r="M136" s="75">
        <v>4</v>
      </c>
      <c r="N136" s="75" t="s">
        <v>101</v>
      </c>
      <c r="O136" s="75" t="s">
        <v>72</v>
      </c>
      <c r="P136" s="75" t="s">
        <v>76</v>
      </c>
      <c r="Q136" s="76">
        <v>880</v>
      </c>
    </row>
    <row r="137" spans="4:17" hidden="1" x14ac:dyDescent="0.3">
      <c r="D137" s="49" t="str">
        <f>IF(ISBLANK(BurstClassFull[[#This Row],[Spk/sec-Average]]),"",IF(BurstClassFull[[#This Row],[Spk/sec-Average]]&lt;$C$3,"LF","HF"))</f>
        <v>LF</v>
      </c>
      <c r="E137" s="49" t="str">
        <f>IF(ISBLANK(BurstClassFull[[#This Row],[%Spikes in Bursts-All]]),"",IF(BurstClassFull[[#This Row],[%Spikes in Bursts-All]]&lt;$D$3,"LB","HB"))</f>
        <v>HB</v>
      </c>
      <c r="F137" s="50" t="str">
        <f t="shared" si="1"/>
        <v>LFHB</v>
      </c>
      <c r="G137" s="75">
        <v>0.97437499999999999</v>
      </c>
      <c r="H137" s="75">
        <v>35.579380857710881</v>
      </c>
      <c r="I137" s="79" t="s">
        <v>126</v>
      </c>
      <c r="J137" s="75" t="s">
        <v>9</v>
      </c>
      <c r="K137" s="75">
        <v>21</v>
      </c>
      <c r="L137" s="75" t="s">
        <v>37</v>
      </c>
      <c r="M137" s="75">
        <v>5</v>
      </c>
      <c r="N137" s="75" t="s">
        <v>77</v>
      </c>
      <c r="O137" s="75" t="s">
        <v>72</v>
      </c>
      <c r="P137" s="75" t="s">
        <v>10</v>
      </c>
      <c r="Q137" s="76">
        <v>880</v>
      </c>
    </row>
    <row r="138" spans="4:17" hidden="1" x14ac:dyDescent="0.3">
      <c r="D138" s="49" t="str">
        <f>IF(ISBLANK(BurstClassFull[[#This Row],[Spk/sec-Average]]),"",IF(BurstClassFull[[#This Row],[Spk/sec-Average]]&lt;$C$3,"LF","HF"))</f>
        <v>LF</v>
      </c>
      <c r="E138" s="49" t="str">
        <f>IF(ISBLANK(BurstClassFull[[#This Row],[%Spikes in Bursts-All]]),"",IF(BurstClassFull[[#This Row],[%Spikes in Bursts-All]]&lt;$D$3,"LB","HB"))</f>
        <v>LB</v>
      </c>
      <c r="F138" s="50" t="str">
        <f t="shared" si="1"/>
        <v>LFLB</v>
      </c>
      <c r="G138" s="75">
        <v>0.41918259189640766</v>
      </c>
      <c r="H138" s="75">
        <v>5.8160668847691745</v>
      </c>
      <c r="I138" s="79" t="s">
        <v>126</v>
      </c>
      <c r="J138" s="75" t="s">
        <v>9</v>
      </c>
      <c r="K138" s="75">
        <v>21</v>
      </c>
      <c r="L138" s="75" t="s">
        <v>37</v>
      </c>
      <c r="M138" s="75">
        <v>6</v>
      </c>
      <c r="N138" s="75" t="s">
        <v>79</v>
      </c>
      <c r="O138" s="75" t="s">
        <v>72</v>
      </c>
      <c r="P138" s="75" t="s">
        <v>76</v>
      </c>
      <c r="Q138" s="76">
        <v>880</v>
      </c>
    </row>
    <row r="139" spans="4:17" hidden="1" x14ac:dyDescent="0.3">
      <c r="D139" s="49" t="str">
        <f>IF(ISBLANK(BurstClassFull[[#This Row],[Spk/sec-Average]]),"",IF(BurstClassFull[[#This Row],[Spk/sec-Average]]&lt;$C$3,"LF","HF"))</f>
        <v>LF</v>
      </c>
      <c r="E139" s="49" t="str">
        <f>IF(ISBLANK(BurstClassFull[[#This Row],[%Spikes in Bursts-All]]),"",IF(BurstClassFull[[#This Row],[%Spikes in Bursts-All]]&lt;$D$3,"LB","HB"))</f>
        <v>LB</v>
      </c>
      <c r="F139" s="50" t="str">
        <f t="shared" si="1"/>
        <v>LFLB</v>
      </c>
      <c r="G139" s="75">
        <v>0.11173886618676482</v>
      </c>
      <c r="H139" s="75">
        <v>3.5294117647058822</v>
      </c>
      <c r="I139" s="79" t="s">
        <v>126</v>
      </c>
      <c r="J139" s="75" t="s">
        <v>9</v>
      </c>
      <c r="K139" s="75">
        <v>21</v>
      </c>
      <c r="L139" s="75" t="s">
        <v>37</v>
      </c>
      <c r="M139" s="75">
        <v>7</v>
      </c>
      <c r="N139" s="75" t="s">
        <v>80</v>
      </c>
      <c r="O139" s="75" t="s">
        <v>72</v>
      </c>
      <c r="P139" s="75" t="s">
        <v>72</v>
      </c>
      <c r="Q139" s="76">
        <v>880</v>
      </c>
    </row>
    <row r="140" spans="4:17" hidden="1" x14ac:dyDescent="0.3">
      <c r="D140" s="49" t="str">
        <f>IF(ISBLANK(BurstClassFull[[#This Row],[Spk/sec-Average]]),"",IF(BurstClassFull[[#This Row],[Spk/sec-Average]]&lt;$C$3,"LF","HF"))</f>
        <v>LF</v>
      </c>
      <c r="E140" s="49" t="str">
        <f>IF(ISBLANK(BurstClassFull[[#This Row],[%Spikes in Bursts-All]]),"",IF(BurstClassFull[[#This Row],[%Spikes in Bursts-All]]&lt;$D$3,"LB","HB"))</f>
        <v>LB</v>
      </c>
      <c r="F140" s="50" t="str">
        <f t="shared" si="1"/>
        <v>LFLB</v>
      </c>
      <c r="G140" s="75">
        <v>0.5880884735052605</v>
      </c>
      <c r="H140" s="75">
        <v>9.735130111524164</v>
      </c>
      <c r="I140" s="79" t="s">
        <v>126</v>
      </c>
      <c r="J140" s="75" t="s">
        <v>9</v>
      </c>
      <c r="K140" s="75">
        <v>21</v>
      </c>
      <c r="L140" s="75" t="s">
        <v>37</v>
      </c>
      <c r="M140" s="75">
        <v>8</v>
      </c>
      <c r="N140" s="75" t="s">
        <v>81</v>
      </c>
      <c r="O140" s="75" t="s">
        <v>72</v>
      </c>
      <c r="P140" s="75" t="s">
        <v>10</v>
      </c>
      <c r="Q140" s="76">
        <v>880</v>
      </c>
    </row>
    <row r="141" spans="4:17" hidden="1" x14ac:dyDescent="0.3">
      <c r="D141" s="49" t="str">
        <f>IF(ISBLANK(BurstClassFull[[#This Row],[Spk/sec-Average]]),"",IF(BurstClassFull[[#This Row],[Spk/sec-Average]]&lt;$C$3,"LF","HF"))</f>
        <v>LF</v>
      </c>
      <c r="E141" s="49" t="str">
        <f>IF(ISBLANK(BurstClassFull[[#This Row],[%Spikes in Bursts-All]]),"",IF(BurstClassFull[[#This Row],[%Spikes in Bursts-All]]&lt;$D$3,"LB","HB"))</f>
        <v>LB</v>
      </c>
      <c r="F141" s="50" t="str">
        <f t="shared" si="1"/>
        <v>LFLB</v>
      </c>
      <c r="G141" s="75">
        <v>0.20715277777777777</v>
      </c>
      <c r="H141" s="75">
        <v>20.076425631981188</v>
      </c>
      <c r="I141" s="79" t="s">
        <v>126</v>
      </c>
      <c r="J141" s="75" t="s">
        <v>9</v>
      </c>
      <c r="K141" s="75">
        <v>21</v>
      </c>
      <c r="L141" s="75" t="s">
        <v>37</v>
      </c>
      <c r="M141" s="75">
        <v>9</v>
      </c>
      <c r="N141" s="75" t="s">
        <v>93</v>
      </c>
      <c r="O141" s="75" t="s">
        <v>72</v>
      </c>
      <c r="P141" s="75" t="s">
        <v>72</v>
      </c>
      <c r="Q141" s="76">
        <v>880</v>
      </c>
    </row>
    <row r="142" spans="4:17" hidden="1" x14ac:dyDescent="0.3">
      <c r="D142" s="49" t="str">
        <f>IF(ISBLANK(BurstClassFull[[#This Row],[Spk/sec-Average]]),"",IF(BurstClassFull[[#This Row],[Spk/sec-Average]]&lt;$C$3,"LF","HF"))</f>
        <v>LF</v>
      </c>
      <c r="E142" s="49" t="str">
        <f>IF(ISBLANK(BurstClassFull[[#This Row],[%Spikes in Bursts-All]]),"",IF(BurstClassFull[[#This Row],[%Spikes in Bursts-All]]&lt;$D$3,"LB","HB"))</f>
        <v>LB</v>
      </c>
      <c r="F142" s="50" t="str">
        <f t="shared" si="1"/>
        <v>LFLB</v>
      </c>
      <c r="G142" s="75">
        <v>1.4930555555555558E-3</v>
      </c>
      <c r="H142" s="75">
        <v>0</v>
      </c>
      <c r="I142" s="79" t="s">
        <v>126</v>
      </c>
      <c r="J142" s="75" t="s">
        <v>9</v>
      </c>
      <c r="K142" s="75">
        <v>21</v>
      </c>
      <c r="L142" s="75" t="s">
        <v>37</v>
      </c>
      <c r="M142" s="75">
        <v>10</v>
      </c>
      <c r="N142" s="75" t="s">
        <v>127</v>
      </c>
      <c r="O142" s="75" t="s">
        <v>72</v>
      </c>
      <c r="P142" s="75" t="s">
        <v>72</v>
      </c>
      <c r="Q142" s="76">
        <v>880</v>
      </c>
    </row>
    <row r="143" spans="4:17" hidden="1" x14ac:dyDescent="0.3">
      <c r="D143" s="49" t="str">
        <f>IF(ISBLANK(BurstClassFull[[#This Row],[Spk/sec-Average]]),"",IF(BurstClassFull[[#This Row],[Spk/sec-Average]]&lt;$C$3,"LF","HF"))</f>
        <v>LF</v>
      </c>
      <c r="E143" s="49" t="str">
        <f>IF(ISBLANK(BurstClassFull[[#This Row],[%Spikes in Bursts-All]]),"",IF(BurstClassFull[[#This Row],[%Spikes in Bursts-All]]&lt;$D$3,"LB","HB"))</f>
        <v>LB</v>
      </c>
      <c r="F143" s="50" t="str">
        <f t="shared" si="1"/>
        <v>LFLB</v>
      </c>
      <c r="G143" s="75">
        <v>0.27847222222222218</v>
      </c>
      <c r="H143" s="75">
        <v>13.733025877530105</v>
      </c>
      <c r="I143" s="79" t="s">
        <v>126</v>
      </c>
      <c r="J143" s="75" t="s">
        <v>9</v>
      </c>
      <c r="K143" s="75">
        <v>21</v>
      </c>
      <c r="L143" s="75" t="s">
        <v>37</v>
      </c>
      <c r="M143" s="75">
        <v>11</v>
      </c>
      <c r="N143" s="75" t="s">
        <v>85</v>
      </c>
      <c r="O143" s="75" t="s">
        <v>72</v>
      </c>
      <c r="P143" s="75" t="s">
        <v>72</v>
      </c>
      <c r="Q143" s="76">
        <v>880</v>
      </c>
    </row>
    <row r="144" spans="4:17" hidden="1" x14ac:dyDescent="0.3">
      <c r="D144" s="49" t="str">
        <f>IF(ISBLANK(BurstClassFull[[#This Row],[Spk/sec-Average]]),"",IF(BurstClassFull[[#This Row],[Spk/sec-Average]]&lt;$C$3,"LF","HF"))</f>
        <v>LF</v>
      </c>
      <c r="E144" s="49" t="str">
        <f>IF(ISBLANK(BurstClassFull[[#This Row],[%Spikes in Bursts-All]]),"",IF(BurstClassFull[[#This Row],[%Spikes in Bursts-All]]&lt;$D$3,"LB","HB"))</f>
        <v>LB</v>
      </c>
      <c r="F144" s="50" t="str">
        <f t="shared" si="1"/>
        <v>LFLB</v>
      </c>
      <c r="G144" s="75">
        <v>0.37680555555555556</v>
      </c>
      <c r="H144" s="75">
        <v>11.351656626506024</v>
      </c>
      <c r="I144" s="79" t="s">
        <v>126</v>
      </c>
      <c r="J144" s="75" t="s">
        <v>9</v>
      </c>
      <c r="K144" s="75">
        <v>21</v>
      </c>
      <c r="L144" s="75" t="s">
        <v>37</v>
      </c>
      <c r="M144" s="75">
        <v>12</v>
      </c>
      <c r="N144" s="75" t="s">
        <v>87</v>
      </c>
      <c r="O144" s="75" t="s">
        <v>72</v>
      </c>
      <c r="P144" s="75" t="s">
        <v>10</v>
      </c>
      <c r="Q144" s="76">
        <v>880</v>
      </c>
    </row>
    <row r="145" spans="4:17" hidden="1" x14ac:dyDescent="0.3">
      <c r="D145" s="49" t="str">
        <f>IF(ISBLANK(BurstClassFull[[#This Row],[Spk/sec-Average]]),"",IF(BurstClassFull[[#This Row],[Spk/sec-Average]]&lt;$C$3,"LF","HF"))</f>
        <v>LF</v>
      </c>
      <c r="E145" s="49" t="str">
        <f>IF(ISBLANK(BurstClassFull[[#This Row],[%Spikes in Bursts-All]]),"",IF(BurstClassFull[[#This Row],[%Spikes in Bursts-All]]&lt;$D$3,"LB","HB"))</f>
        <v>LB</v>
      </c>
      <c r="F145" s="50" t="str">
        <f t="shared" si="1"/>
        <v>LFLB</v>
      </c>
      <c r="G145" s="75">
        <v>0.88028826412442684</v>
      </c>
      <c r="H145" s="75">
        <v>13.403666551366308</v>
      </c>
      <c r="I145" s="79" t="s">
        <v>126</v>
      </c>
      <c r="J145" s="75" t="s">
        <v>9</v>
      </c>
      <c r="K145" s="75">
        <v>21</v>
      </c>
      <c r="L145" s="75" t="s">
        <v>37</v>
      </c>
      <c r="M145" s="75">
        <v>13</v>
      </c>
      <c r="N145" s="75" t="s">
        <v>105</v>
      </c>
      <c r="O145" s="75" t="s">
        <v>72</v>
      </c>
      <c r="P145" s="75" t="s">
        <v>10</v>
      </c>
      <c r="Q145" s="76">
        <v>880</v>
      </c>
    </row>
    <row r="146" spans="4:17" hidden="1" x14ac:dyDescent="0.3">
      <c r="D146" s="49" t="str">
        <f>IF(ISBLANK(BurstClassFull[[#This Row],[Spk/sec-Average]]),"",IF(BurstClassFull[[#This Row],[Spk/sec-Average]]&lt;$C$3,"LF","HF"))</f>
        <v>LF</v>
      </c>
      <c r="E146" s="49" t="str">
        <f>IF(ISBLANK(BurstClassFull[[#This Row],[%Spikes in Bursts-All]]),"",IF(BurstClassFull[[#This Row],[%Spikes in Bursts-All]]&lt;$D$3,"LB","HB"))</f>
        <v>HB</v>
      </c>
      <c r="F146" s="50" t="str">
        <f t="shared" si="1"/>
        <v>LFHB</v>
      </c>
      <c r="G146" s="75">
        <v>0.46622181730879492</v>
      </c>
      <c r="H146" s="75">
        <v>32.157537520313547</v>
      </c>
      <c r="I146" s="79" t="s">
        <v>126</v>
      </c>
      <c r="J146" s="75" t="s">
        <v>9</v>
      </c>
      <c r="K146" s="75">
        <v>21</v>
      </c>
      <c r="L146" s="75" t="s">
        <v>37</v>
      </c>
      <c r="M146" s="75">
        <v>14</v>
      </c>
      <c r="N146" s="75" t="s">
        <v>116</v>
      </c>
      <c r="O146" s="75" t="s">
        <v>72</v>
      </c>
      <c r="P146" s="75" t="s">
        <v>72</v>
      </c>
      <c r="Q146" s="76">
        <v>880</v>
      </c>
    </row>
    <row r="147" spans="4:17" hidden="1" x14ac:dyDescent="0.3">
      <c r="D147" s="49" t="str">
        <f>IF(ISBLANK(BurstClassFull[[#This Row],[Spk/sec-Average]]),"",IF(BurstClassFull[[#This Row],[Spk/sec-Average]]&lt;$C$3,"LF","HF"))</f>
        <v>LF</v>
      </c>
      <c r="E147" s="49" t="str">
        <f>IF(ISBLANK(BurstClassFull[[#This Row],[%Spikes in Bursts-All]]),"",IF(BurstClassFull[[#This Row],[%Spikes in Bursts-All]]&lt;$D$3,"LB","HB"))</f>
        <v>LB</v>
      </c>
      <c r="F147" s="50" t="str">
        <f t="shared" si="1"/>
        <v>LFLB</v>
      </c>
      <c r="G147" s="75">
        <v>0</v>
      </c>
      <c r="H147" s="75">
        <v>25.528169014084508</v>
      </c>
      <c r="I147" s="79" t="s">
        <v>128</v>
      </c>
      <c r="J147" s="75" t="s">
        <v>9</v>
      </c>
      <c r="K147" s="75">
        <v>17</v>
      </c>
      <c r="L147" s="75" t="s">
        <v>37</v>
      </c>
      <c r="M147" s="75">
        <v>1</v>
      </c>
      <c r="N147" s="75" t="s">
        <v>75</v>
      </c>
      <c r="O147" s="75" t="s">
        <v>72</v>
      </c>
      <c r="P147" s="75" t="s">
        <v>72</v>
      </c>
      <c r="Q147" s="76">
        <v>631</v>
      </c>
    </row>
    <row r="148" spans="4:17" hidden="1" x14ac:dyDescent="0.3">
      <c r="D148" s="49" t="str">
        <f>IF(ISBLANK(BurstClassFull[[#This Row],[Spk/sec-Average]]),"",IF(BurstClassFull[[#This Row],[Spk/sec-Average]]&lt;$C$3,"LF","HF"))</f>
        <v>LF</v>
      </c>
      <c r="E148" s="49" t="str">
        <f>IF(ISBLANK(BurstClassFull[[#This Row],[%Spikes in Bursts-All]]),"",IF(BurstClassFull[[#This Row],[%Spikes in Bursts-All]]&lt;$D$3,"LB","HB"))</f>
        <v>LB</v>
      </c>
      <c r="F148" s="50" t="str">
        <f t="shared" si="1"/>
        <v>LFLB</v>
      </c>
      <c r="G148" s="75">
        <v>0</v>
      </c>
      <c r="H148" s="75">
        <v>24.117854622441779</v>
      </c>
      <c r="I148" s="79" t="s">
        <v>128</v>
      </c>
      <c r="J148" s="75" t="s">
        <v>9</v>
      </c>
      <c r="K148" s="75">
        <v>17</v>
      </c>
      <c r="L148" s="75" t="s">
        <v>37</v>
      </c>
      <c r="M148" s="75">
        <v>2</v>
      </c>
      <c r="N148" s="75" t="s">
        <v>85</v>
      </c>
      <c r="O148" s="75" t="s">
        <v>72</v>
      </c>
      <c r="P148" s="75" t="s">
        <v>10</v>
      </c>
      <c r="Q148" s="76">
        <v>631</v>
      </c>
    </row>
    <row r="149" spans="4:17" hidden="1" x14ac:dyDescent="0.3">
      <c r="D149" s="49" t="str">
        <f>IF(ISBLANK(BurstClassFull[[#This Row],[Spk/sec-Average]]),"",IF(BurstClassFull[[#This Row],[Spk/sec-Average]]&lt;$C$3,"LF","HF"))</f>
        <v>LF</v>
      </c>
      <c r="E149" s="49" t="str">
        <f>IF(ISBLANK(BurstClassFull[[#This Row],[%Spikes in Bursts-All]]),"",IF(BurstClassFull[[#This Row],[%Spikes in Bursts-All]]&lt;$D$3,"LB","HB"))</f>
        <v>HB</v>
      </c>
      <c r="F149" s="50" t="str">
        <f t="shared" si="1"/>
        <v>LFHB</v>
      </c>
      <c r="G149" s="75">
        <v>0</v>
      </c>
      <c r="H149" s="75">
        <v>92.167754478544651</v>
      </c>
      <c r="I149" s="79" t="s">
        <v>128</v>
      </c>
      <c r="J149" s="75" t="s">
        <v>9</v>
      </c>
      <c r="K149" s="75">
        <v>17</v>
      </c>
      <c r="L149" s="75" t="s">
        <v>37</v>
      </c>
      <c r="M149" s="75">
        <v>3</v>
      </c>
      <c r="N149" s="75" t="s">
        <v>129</v>
      </c>
      <c r="O149" s="75" t="s">
        <v>72</v>
      </c>
      <c r="P149" s="75" t="s">
        <v>76</v>
      </c>
      <c r="Q149" s="76">
        <v>631</v>
      </c>
    </row>
    <row r="150" spans="4:17" hidden="1" x14ac:dyDescent="0.3">
      <c r="D150" s="49" t="str">
        <f>IF(ISBLANK(BurstClassFull[[#This Row],[Spk/sec-Average]]),"",IF(BurstClassFull[[#This Row],[Spk/sec-Average]]&lt;$C$3,"LF","HF"))</f>
        <v>LF</v>
      </c>
      <c r="E150" s="49" t="str">
        <f>IF(ISBLANK(BurstClassFull[[#This Row],[%Spikes in Bursts-All]]),"",IF(BurstClassFull[[#This Row],[%Spikes in Bursts-All]]&lt;$D$3,"LB","HB"))</f>
        <v>HB</v>
      </c>
      <c r="F150" s="50" t="str">
        <f t="shared" si="1"/>
        <v>LFHB</v>
      </c>
      <c r="G150" s="75">
        <v>0.72697242201493184</v>
      </c>
      <c r="H150" s="75">
        <v>50.832702498107494</v>
      </c>
      <c r="I150" s="79" t="s">
        <v>130</v>
      </c>
      <c r="J150" s="75" t="s">
        <v>9</v>
      </c>
      <c r="K150" s="75">
        <v>25</v>
      </c>
      <c r="L150" s="75" t="s">
        <v>37</v>
      </c>
      <c r="M150" s="75">
        <v>1</v>
      </c>
      <c r="N150" s="75" t="s">
        <v>84</v>
      </c>
      <c r="O150" s="75" t="s">
        <v>72</v>
      </c>
      <c r="P150" s="75" t="s">
        <v>10</v>
      </c>
      <c r="Q150" s="76">
        <v>687</v>
      </c>
    </row>
    <row r="151" spans="4:17" hidden="1" x14ac:dyDescent="0.3">
      <c r="D151" s="49" t="str">
        <f>IF(ISBLANK(BurstClassFull[[#This Row],[Spk/sec-Average]]),"",IF(BurstClassFull[[#This Row],[Spk/sec-Average]]&lt;$C$3,"LF","HF"))</f>
        <v>LF</v>
      </c>
      <c r="E151" s="49" t="str">
        <f>IF(ISBLANK(BurstClassFull[[#This Row],[%Spikes in Bursts-All]]),"",IF(BurstClassFull[[#This Row],[%Spikes in Bursts-All]]&lt;$D$3,"LB","HB"))</f>
        <v>LB</v>
      </c>
      <c r="F151" s="50" t="str">
        <f t="shared" si="1"/>
        <v>LFLB</v>
      </c>
      <c r="G151" s="75">
        <v>1.231548837901939</v>
      </c>
      <c r="H151" s="75">
        <v>20.594417558781835</v>
      </c>
      <c r="I151" s="79" t="s">
        <v>130</v>
      </c>
      <c r="J151" s="75" t="s">
        <v>9</v>
      </c>
      <c r="K151" s="75">
        <v>25</v>
      </c>
      <c r="L151" s="75" t="s">
        <v>37</v>
      </c>
      <c r="M151" s="75">
        <v>2</v>
      </c>
      <c r="N151" s="75" t="s">
        <v>112</v>
      </c>
      <c r="O151" s="75" t="s">
        <v>72</v>
      </c>
      <c r="P151" s="75" t="s">
        <v>10</v>
      </c>
      <c r="Q151" s="76">
        <v>687</v>
      </c>
    </row>
    <row r="152" spans="4:17" x14ac:dyDescent="0.3">
      <c r="D152" s="49" t="str">
        <f>IF(ISBLANK(BurstClassFull[[#This Row],[Spk/sec-Average]]),"",IF(BurstClassFull[[#This Row],[Spk/sec-Average]]&lt;$C$3,"LF","HF"))</f>
        <v>LF</v>
      </c>
      <c r="E152" s="49" t="str">
        <f>IF(ISBLANK(BurstClassFull[[#This Row],[%Spikes in Bursts-All]]),"",IF(BurstClassFull[[#This Row],[%Spikes in Bursts-All]]&lt;$D$3,"LB","HB"))</f>
        <v>HB</v>
      </c>
      <c r="F152" s="50" t="str">
        <f t="shared" si="1"/>
        <v>LFHB</v>
      </c>
      <c r="G152" s="75">
        <v>3.0528704472977508</v>
      </c>
      <c r="H152" s="75">
        <v>47.277244456462952</v>
      </c>
      <c r="I152" s="79" t="s">
        <v>106</v>
      </c>
      <c r="J152" s="75" t="s">
        <v>9</v>
      </c>
      <c r="K152" s="75">
        <v>10</v>
      </c>
      <c r="L152" s="75" t="s">
        <v>107</v>
      </c>
      <c r="M152" s="75">
        <v>17</v>
      </c>
      <c r="N152" s="75" t="s">
        <v>131</v>
      </c>
      <c r="O152" s="75" t="s">
        <v>11</v>
      </c>
      <c r="P152" s="75" t="s">
        <v>10</v>
      </c>
      <c r="Q152" s="76">
        <v>199</v>
      </c>
    </row>
    <row r="153" spans="4:17" hidden="1" x14ac:dyDescent="0.3">
      <c r="D153" s="49" t="str">
        <f>IF(ISBLANK(BurstClassFull[[#This Row],[Spk/sec-Average]]),"",IF(BurstClassFull[[#This Row],[Spk/sec-Average]]&lt;$C$3,"LF","HF"))</f>
        <v>HF</v>
      </c>
      <c r="E153" s="49" t="str">
        <f>IF(ISBLANK(BurstClassFull[[#This Row],[%Spikes in Bursts-All]]),"",IF(BurstClassFull[[#This Row],[%Spikes in Bursts-All]]&lt;$D$3,"LB","HB"))</f>
        <v>HB</v>
      </c>
      <c r="F153" s="50" t="str">
        <f t="shared" si="1"/>
        <v>HFHB</v>
      </c>
      <c r="G153" s="75">
        <v>6.5085416666666678</v>
      </c>
      <c r="H153" s="75">
        <v>56.944669147387152</v>
      </c>
      <c r="I153" s="79" t="s">
        <v>130</v>
      </c>
      <c r="J153" s="75" t="s">
        <v>9</v>
      </c>
      <c r="K153" s="75">
        <v>25</v>
      </c>
      <c r="L153" s="75" t="s">
        <v>37</v>
      </c>
      <c r="M153" s="75">
        <v>4</v>
      </c>
      <c r="N153" s="75" t="s">
        <v>132</v>
      </c>
      <c r="O153" s="75" t="s">
        <v>72</v>
      </c>
      <c r="P153" s="75" t="s">
        <v>10</v>
      </c>
      <c r="Q153" s="76">
        <v>687</v>
      </c>
    </row>
    <row r="154" spans="4:17" x14ac:dyDescent="0.3">
      <c r="D154" s="49" t="str">
        <f>IF(ISBLANK(BurstClassFull[[#This Row],[Spk/sec-Average]]),"",IF(BurstClassFull[[#This Row],[Spk/sec-Average]]&lt;$C$3,"LF","HF"))</f>
        <v>LF</v>
      </c>
      <c r="E154" s="49" t="str">
        <f>IF(ISBLANK(BurstClassFull[[#This Row],[%Spikes in Bursts-All]]),"",IF(BurstClassFull[[#This Row],[%Spikes in Bursts-All]]&lt;$D$3,"LB","HB"))</f>
        <v>HB</v>
      </c>
      <c r="F154" s="50" t="str">
        <f t="shared" si="1"/>
        <v>LFHB</v>
      </c>
      <c r="G154" s="75">
        <v>3.5445833333333332</v>
      </c>
      <c r="H154" s="75">
        <v>45.945746174883581</v>
      </c>
      <c r="I154" s="79" t="s">
        <v>133</v>
      </c>
      <c r="J154" s="75" t="s">
        <v>9</v>
      </c>
      <c r="K154" s="75">
        <v>9</v>
      </c>
      <c r="L154" s="75" t="s">
        <v>107</v>
      </c>
      <c r="M154" s="75">
        <v>1</v>
      </c>
      <c r="N154" s="75" t="s">
        <v>112</v>
      </c>
      <c r="O154" s="75" t="s">
        <v>11</v>
      </c>
      <c r="P154" s="75" t="s">
        <v>72</v>
      </c>
      <c r="Q154" s="76">
        <v>331</v>
      </c>
    </row>
    <row r="155" spans="4:17" hidden="1" x14ac:dyDescent="0.3">
      <c r="D155" s="49" t="str">
        <f>IF(ISBLANK(BurstClassFull[[#This Row],[Spk/sec-Average]]),"",IF(BurstClassFull[[#This Row],[Spk/sec-Average]]&lt;$C$3,"LF","HF"))</f>
        <v>LF</v>
      </c>
      <c r="E155" s="49" t="str">
        <f>IF(ISBLANK(BurstClassFull[[#This Row],[%Spikes in Bursts-All]]),"",IF(BurstClassFull[[#This Row],[%Spikes in Bursts-All]]&lt;$D$3,"LB","HB"))</f>
        <v>LB</v>
      </c>
      <c r="F155" s="50" t="str">
        <f t="shared" si="1"/>
        <v>LFLB</v>
      </c>
      <c r="G155" s="75">
        <v>1.3385416666666667E-2</v>
      </c>
      <c r="H155" s="75">
        <v>0</v>
      </c>
      <c r="I155" s="79" t="s">
        <v>130</v>
      </c>
      <c r="J155" s="75" t="s">
        <v>9</v>
      </c>
      <c r="K155" s="75">
        <v>25</v>
      </c>
      <c r="L155" s="75" t="s">
        <v>37</v>
      </c>
      <c r="M155" s="75">
        <v>6</v>
      </c>
      <c r="N155" s="75" t="s">
        <v>86</v>
      </c>
      <c r="O155" s="75" t="s">
        <v>72</v>
      </c>
      <c r="P155" s="75" t="s">
        <v>72</v>
      </c>
      <c r="Q155" s="76">
        <v>687</v>
      </c>
    </row>
    <row r="156" spans="4:17" hidden="1" x14ac:dyDescent="0.3">
      <c r="D156" s="49" t="str">
        <f>IF(ISBLANK(BurstClassFull[[#This Row],[Spk/sec-Average]]),"",IF(BurstClassFull[[#This Row],[Spk/sec-Average]]&lt;$C$3,"LF","HF"))</f>
        <v>LF</v>
      </c>
      <c r="E156" s="49" t="str">
        <f>IF(ISBLANK(BurstClassFull[[#This Row],[%Spikes in Bursts-All]]),"",IF(BurstClassFull[[#This Row],[%Spikes in Bursts-All]]&lt;$D$3,"LB","HB"))</f>
        <v>HB</v>
      </c>
      <c r="F156" s="50" t="str">
        <f t="shared" si="1"/>
        <v>LFHB</v>
      </c>
      <c r="G156" s="75">
        <v>2.4828472222222224</v>
      </c>
      <c r="H156" s="75">
        <v>49.920451475399993</v>
      </c>
      <c r="I156" s="79" t="s">
        <v>130</v>
      </c>
      <c r="J156" s="75" t="s">
        <v>9</v>
      </c>
      <c r="K156" s="75">
        <v>25</v>
      </c>
      <c r="L156" s="75" t="s">
        <v>37</v>
      </c>
      <c r="M156" s="75">
        <v>7</v>
      </c>
      <c r="N156" s="75" t="s">
        <v>113</v>
      </c>
      <c r="O156" s="75" t="s">
        <v>82</v>
      </c>
      <c r="P156" s="75" t="s">
        <v>10</v>
      </c>
      <c r="Q156" s="76">
        <v>687</v>
      </c>
    </row>
    <row r="157" spans="4:17" hidden="1" x14ac:dyDescent="0.3">
      <c r="D157" s="49" t="str">
        <f>IF(ISBLANK(BurstClassFull[[#This Row],[Spk/sec-Average]]),"",IF(BurstClassFull[[#This Row],[Spk/sec-Average]]&lt;$C$3,"LF","HF"))</f>
        <v>LF</v>
      </c>
      <c r="E157" s="49" t="str">
        <f>IF(ISBLANK(BurstClassFull[[#This Row],[%Spikes in Bursts-All]]),"",IF(BurstClassFull[[#This Row],[%Spikes in Bursts-All]]&lt;$D$3,"LB","HB"))</f>
        <v>HB</v>
      </c>
      <c r="F157" s="50" t="str">
        <f t="shared" si="1"/>
        <v>LFHB</v>
      </c>
      <c r="G157" s="75">
        <v>2.0779513888888888</v>
      </c>
      <c r="H157" s="75">
        <v>30.799120935121188</v>
      </c>
      <c r="I157" s="79" t="s">
        <v>130</v>
      </c>
      <c r="J157" s="75" t="s">
        <v>9</v>
      </c>
      <c r="K157" s="75">
        <v>25</v>
      </c>
      <c r="L157" s="75" t="s">
        <v>37</v>
      </c>
      <c r="M157" s="75">
        <v>8</v>
      </c>
      <c r="N157" s="75" t="s">
        <v>114</v>
      </c>
      <c r="O157" s="75" t="s">
        <v>72</v>
      </c>
      <c r="P157" s="75" t="s">
        <v>10</v>
      </c>
      <c r="Q157" s="76">
        <v>687</v>
      </c>
    </row>
    <row r="158" spans="4:17" x14ac:dyDescent="0.3">
      <c r="D158" s="49" t="str">
        <f>IF(ISBLANK(BurstClassFull[[#This Row],[Spk/sec-Average]]),"",IF(BurstClassFull[[#This Row],[Spk/sec-Average]]&lt;$C$3,"LF","HF"))</f>
        <v>LF</v>
      </c>
      <c r="E158" s="49" t="str">
        <f>IF(ISBLANK(BurstClassFull[[#This Row],[%Spikes in Bursts-All]]),"",IF(BurstClassFull[[#This Row],[%Spikes in Bursts-All]]&lt;$D$3,"LB","HB"))</f>
        <v>LB</v>
      </c>
      <c r="F158" s="50" t="str">
        <f t="shared" si="1"/>
        <v>LFLB</v>
      </c>
      <c r="G158" s="75">
        <v>1.3585121342306923</v>
      </c>
      <c r="H158" s="75">
        <v>23.247090916840715</v>
      </c>
      <c r="I158" s="79" t="s">
        <v>133</v>
      </c>
      <c r="J158" s="75" t="s">
        <v>9</v>
      </c>
      <c r="K158" s="75">
        <v>9</v>
      </c>
      <c r="L158" s="75" t="s">
        <v>107</v>
      </c>
      <c r="M158" s="75">
        <v>5</v>
      </c>
      <c r="N158" s="75" t="s">
        <v>114</v>
      </c>
      <c r="O158" s="75" t="s">
        <v>11</v>
      </c>
      <c r="P158" s="75" t="s">
        <v>10</v>
      </c>
      <c r="Q158" s="76">
        <v>331</v>
      </c>
    </row>
    <row r="159" spans="4:17" hidden="1" x14ac:dyDescent="0.3">
      <c r="D159" s="49" t="str">
        <f>IF(ISBLANK(BurstClassFull[[#This Row],[Spk/sec-Average]]),"",IF(BurstClassFull[[#This Row],[Spk/sec-Average]]&lt;$C$3,"LF","HF"))</f>
        <v>LF</v>
      </c>
      <c r="E159" s="49" t="str">
        <f>IF(ISBLANK(BurstClassFull[[#This Row],[%Spikes in Bursts-All]]),"",IF(BurstClassFull[[#This Row],[%Spikes in Bursts-All]]&lt;$D$3,"LB","HB"))</f>
        <v>LB</v>
      </c>
      <c r="F159" s="50" t="str">
        <f t="shared" si="1"/>
        <v>LFLB</v>
      </c>
      <c r="G159" s="75">
        <v>2.4090277777777776E-2</v>
      </c>
      <c r="H159" s="75">
        <v>2.2727272727272729</v>
      </c>
      <c r="I159" s="79" t="s">
        <v>106</v>
      </c>
      <c r="J159" s="75" t="s">
        <v>9</v>
      </c>
      <c r="K159" s="75">
        <v>10</v>
      </c>
      <c r="L159" s="75" t="s">
        <v>107</v>
      </c>
      <c r="M159" s="75">
        <v>2</v>
      </c>
      <c r="N159" s="75" t="s">
        <v>134</v>
      </c>
      <c r="O159" s="75" t="s">
        <v>72</v>
      </c>
      <c r="P159" s="75" t="s">
        <v>72</v>
      </c>
      <c r="Q159" s="76">
        <v>199</v>
      </c>
    </row>
    <row r="160" spans="4:17" x14ac:dyDescent="0.3">
      <c r="D160" s="49" t="str">
        <f>IF(ISBLANK(BurstClassFull[[#This Row],[Spk/sec-Average]]),"",IF(BurstClassFull[[#This Row],[Spk/sec-Average]]&lt;$C$3,"LF","HF"))</f>
        <v>LF</v>
      </c>
      <c r="E160" s="49" t="str">
        <f>IF(ISBLANK(BurstClassFull[[#This Row],[%Spikes in Bursts-All]]),"",IF(BurstClassFull[[#This Row],[%Spikes in Bursts-All]]&lt;$D$3,"LB","HB"))</f>
        <v>LB</v>
      </c>
      <c r="F160" s="50" t="str">
        <f t="shared" si="1"/>
        <v>LFLB</v>
      </c>
      <c r="G160" s="75">
        <v>1.350138441764807</v>
      </c>
      <c r="H160" s="75">
        <v>15.280732587179724</v>
      </c>
      <c r="I160" s="79" t="s">
        <v>133</v>
      </c>
      <c r="J160" s="75" t="s">
        <v>9</v>
      </c>
      <c r="K160" s="75">
        <v>9</v>
      </c>
      <c r="L160" s="75" t="s">
        <v>107</v>
      </c>
      <c r="M160" s="75">
        <v>6</v>
      </c>
      <c r="N160" s="75" t="s">
        <v>135</v>
      </c>
      <c r="O160" s="75" t="s">
        <v>11</v>
      </c>
      <c r="P160" s="75" t="s">
        <v>72</v>
      </c>
      <c r="Q160" s="76">
        <v>331</v>
      </c>
    </row>
    <row r="161" spans="4:17" x14ac:dyDescent="0.3">
      <c r="D161" s="49" t="str">
        <f>IF(ISBLANK(BurstClassFull[[#This Row],[Spk/sec-Average]]),"",IF(BurstClassFull[[#This Row],[Spk/sec-Average]]&lt;$C$3,"LF","HF"))</f>
        <v>HF</v>
      </c>
      <c r="E161" s="49" t="str">
        <f>IF(ISBLANK(BurstClassFull[[#This Row],[%Spikes in Bursts-All]]),"",IF(BurstClassFull[[#This Row],[%Spikes in Bursts-All]]&lt;$D$3,"LB","HB"))</f>
        <v>HB</v>
      </c>
      <c r="F161" s="50" t="str">
        <f t="shared" si="1"/>
        <v>HFHB</v>
      </c>
      <c r="G161" s="75">
        <v>8.8370833333333323</v>
      </c>
      <c r="H161" s="75">
        <v>78.943795914615606</v>
      </c>
      <c r="I161" s="79" t="s">
        <v>133</v>
      </c>
      <c r="J161" s="75" t="s">
        <v>9</v>
      </c>
      <c r="K161" s="75">
        <v>9</v>
      </c>
      <c r="L161" s="75" t="s">
        <v>107</v>
      </c>
      <c r="M161" s="75">
        <v>10</v>
      </c>
      <c r="N161" s="75" t="s">
        <v>136</v>
      </c>
      <c r="O161" s="75" t="s">
        <v>11</v>
      </c>
      <c r="P161" s="75" t="s">
        <v>72</v>
      </c>
      <c r="Q161" s="76">
        <v>331</v>
      </c>
    </row>
    <row r="162" spans="4:17" hidden="1" x14ac:dyDescent="0.3">
      <c r="D162" s="49" t="str">
        <f>IF(ISBLANK(BurstClassFull[[#This Row],[Spk/sec-Average]]),"",IF(BurstClassFull[[#This Row],[Spk/sec-Average]]&lt;$C$3,"LF","HF"))</f>
        <v>LF</v>
      </c>
      <c r="E162" s="49" t="str">
        <f>IF(ISBLANK(BurstClassFull[[#This Row],[%Spikes in Bursts-All]]),"",IF(BurstClassFull[[#This Row],[%Spikes in Bursts-All]]&lt;$D$3,"LB","HB"))</f>
        <v>HB</v>
      </c>
      <c r="F162" s="50" t="str">
        <f t="shared" si="1"/>
        <v>LFHB</v>
      </c>
      <c r="G162" s="75">
        <v>0.79464930555555557</v>
      </c>
      <c r="H162" s="75">
        <v>72.56159453723356</v>
      </c>
      <c r="I162" s="79" t="s">
        <v>106</v>
      </c>
      <c r="J162" s="75" t="s">
        <v>9</v>
      </c>
      <c r="K162" s="75">
        <v>10</v>
      </c>
      <c r="L162" s="75" t="s">
        <v>107</v>
      </c>
      <c r="M162" s="75">
        <v>5</v>
      </c>
      <c r="N162" s="75" t="s">
        <v>137</v>
      </c>
      <c r="O162" s="75" t="s">
        <v>72</v>
      </c>
      <c r="P162" s="75" t="s">
        <v>72</v>
      </c>
      <c r="Q162" s="76">
        <v>199</v>
      </c>
    </row>
    <row r="163" spans="4:17" hidden="1" x14ac:dyDescent="0.3">
      <c r="D163" s="49" t="str">
        <f>IF(ISBLANK(BurstClassFull[[#This Row],[Spk/sec-Average]]),"",IF(BurstClassFull[[#This Row],[Spk/sec-Average]]&lt;$C$3,"LF","HF"))</f>
        <v>HF</v>
      </c>
      <c r="E163" s="49" t="str">
        <f>IF(ISBLANK(BurstClassFull[[#This Row],[%Spikes in Bursts-All]]),"",IF(BurstClassFull[[#This Row],[%Spikes in Bursts-All]]&lt;$D$3,"LB","HB"))</f>
        <v>HB</v>
      </c>
      <c r="F163" s="50" t="str">
        <f t="shared" ref="F163:F226" si="2">CONCATENATE(D163,E163)</f>
        <v>HFHB</v>
      </c>
      <c r="G163" s="75">
        <v>11.491184985517021</v>
      </c>
      <c r="H163" s="75">
        <v>77.145311199359526</v>
      </c>
      <c r="I163" s="79" t="s">
        <v>106</v>
      </c>
      <c r="J163" s="75" t="s">
        <v>9</v>
      </c>
      <c r="K163" s="75">
        <v>10</v>
      </c>
      <c r="L163" s="75" t="s">
        <v>107</v>
      </c>
      <c r="M163" s="75">
        <v>6</v>
      </c>
      <c r="N163" s="75" t="s">
        <v>88</v>
      </c>
      <c r="O163" s="75" t="s">
        <v>82</v>
      </c>
      <c r="P163" s="75" t="s">
        <v>10</v>
      </c>
      <c r="Q163" s="76">
        <v>199</v>
      </c>
    </row>
    <row r="164" spans="4:17" hidden="1" x14ac:dyDescent="0.3">
      <c r="D164" s="49" t="str">
        <f>IF(ISBLANK(BurstClassFull[[#This Row],[Spk/sec-Average]]),"",IF(BurstClassFull[[#This Row],[Spk/sec-Average]]&lt;$C$3,"LF","HF"))</f>
        <v>LF</v>
      </c>
      <c r="E164" s="49" t="str">
        <f>IF(ISBLANK(BurstClassFull[[#This Row],[%Spikes in Bursts-All]]),"",IF(BurstClassFull[[#This Row],[%Spikes in Bursts-All]]&lt;$D$3,"LB","HB"))</f>
        <v>LB</v>
      </c>
      <c r="F164" s="50" t="str">
        <f t="shared" si="2"/>
        <v>LFLB</v>
      </c>
      <c r="G164" s="75">
        <v>4.069444444444445E-3</v>
      </c>
      <c r="H164" s="75">
        <v>0</v>
      </c>
      <c r="I164" s="79" t="s">
        <v>106</v>
      </c>
      <c r="J164" s="75" t="s">
        <v>9</v>
      </c>
      <c r="K164" s="75">
        <v>10</v>
      </c>
      <c r="L164" s="75" t="s">
        <v>107</v>
      </c>
      <c r="M164" s="75">
        <v>7</v>
      </c>
      <c r="N164" s="75" t="s">
        <v>89</v>
      </c>
      <c r="O164" s="75" t="s">
        <v>72</v>
      </c>
      <c r="P164" s="75" t="s">
        <v>10</v>
      </c>
      <c r="Q164" s="76">
        <v>199</v>
      </c>
    </row>
    <row r="165" spans="4:17" x14ac:dyDescent="0.3">
      <c r="D165" s="49" t="str">
        <f>IF(ISBLANK(BurstClassFull[[#This Row],[Spk/sec-Average]]),"",IF(BurstClassFull[[#This Row],[Spk/sec-Average]]&lt;$C$3,"LF","HF"))</f>
        <v>LF</v>
      </c>
      <c r="E165" s="49" t="str">
        <f>IF(ISBLANK(BurstClassFull[[#This Row],[%Spikes in Bursts-All]]),"",IF(BurstClassFull[[#This Row],[%Spikes in Bursts-All]]&lt;$D$3,"LB","HB"))</f>
        <v>LB</v>
      </c>
      <c r="F165" s="50" t="str">
        <f t="shared" si="2"/>
        <v>LFLB</v>
      </c>
      <c r="G165" s="75">
        <v>0.3324869791666667</v>
      </c>
      <c r="H165" s="75">
        <v>12.07511737089202</v>
      </c>
      <c r="I165" s="79" t="s">
        <v>110</v>
      </c>
      <c r="J165" s="75" t="s">
        <v>9</v>
      </c>
      <c r="K165" s="75">
        <v>21</v>
      </c>
      <c r="L165" s="75" t="s">
        <v>37</v>
      </c>
      <c r="M165" s="75">
        <v>3</v>
      </c>
      <c r="N165" s="75" t="s">
        <v>74</v>
      </c>
      <c r="O165" s="75" t="s">
        <v>11</v>
      </c>
      <c r="P165" s="75" t="s">
        <v>82</v>
      </c>
      <c r="Q165" s="76">
        <v>344</v>
      </c>
    </row>
    <row r="166" spans="4:17" x14ac:dyDescent="0.3">
      <c r="D166" s="49" t="str">
        <f>IF(ISBLANK(BurstClassFull[[#This Row],[Spk/sec-Average]]),"",IF(BurstClassFull[[#This Row],[Spk/sec-Average]]&lt;$C$3,"LF","HF"))</f>
        <v>LF</v>
      </c>
      <c r="E166" s="49" t="str">
        <f>IF(ISBLANK(BurstClassFull[[#This Row],[%Spikes in Bursts-All]]),"",IF(BurstClassFull[[#This Row],[%Spikes in Bursts-All]]&lt;$D$3,"LB","HB"))</f>
        <v>HB</v>
      </c>
      <c r="F166" s="50" t="str">
        <f t="shared" si="2"/>
        <v>LFHB</v>
      </c>
      <c r="G166" s="75">
        <v>1.0803439809425428</v>
      </c>
      <c r="H166" s="75">
        <v>35.908731503445154</v>
      </c>
      <c r="I166" s="79" t="s">
        <v>110</v>
      </c>
      <c r="J166" s="75" t="s">
        <v>9</v>
      </c>
      <c r="K166" s="75">
        <v>21</v>
      </c>
      <c r="L166" s="75" t="s">
        <v>37</v>
      </c>
      <c r="M166" s="75">
        <v>6</v>
      </c>
      <c r="N166" s="75" t="s">
        <v>75</v>
      </c>
      <c r="O166" s="75" t="s">
        <v>11</v>
      </c>
      <c r="P166" s="75" t="s">
        <v>76</v>
      </c>
      <c r="Q166" s="76">
        <v>344</v>
      </c>
    </row>
    <row r="167" spans="4:17" hidden="1" x14ac:dyDescent="0.3">
      <c r="D167" s="49" t="str">
        <f>IF(ISBLANK(BurstClassFull[[#This Row],[Spk/sec-Average]]),"",IF(BurstClassFull[[#This Row],[Spk/sec-Average]]&lt;$C$3,"LF","HF"))</f>
        <v>LF</v>
      </c>
      <c r="E167" s="49" t="str">
        <f>IF(ISBLANK(BurstClassFull[[#This Row],[%Spikes in Bursts-All]]),"",IF(BurstClassFull[[#This Row],[%Spikes in Bursts-All]]&lt;$D$3,"LB","HB"))</f>
        <v>HB</v>
      </c>
      <c r="F167" s="50" t="str">
        <f t="shared" si="2"/>
        <v>LFHB</v>
      </c>
      <c r="G167" s="75">
        <v>3.4446877132097535</v>
      </c>
      <c r="H167" s="75">
        <v>52.058141169853769</v>
      </c>
      <c r="I167" s="79" t="s">
        <v>106</v>
      </c>
      <c r="J167" s="75" t="s">
        <v>9</v>
      </c>
      <c r="K167" s="75">
        <v>10</v>
      </c>
      <c r="L167" s="75" t="s">
        <v>107</v>
      </c>
      <c r="M167" s="75">
        <v>10</v>
      </c>
      <c r="N167" s="75" t="s">
        <v>95</v>
      </c>
      <c r="O167" s="75" t="s">
        <v>72</v>
      </c>
      <c r="P167" s="75" t="s">
        <v>10</v>
      </c>
      <c r="Q167" s="76">
        <v>199</v>
      </c>
    </row>
    <row r="168" spans="4:17" hidden="1" x14ac:dyDescent="0.3">
      <c r="D168" s="49" t="str">
        <f>IF(ISBLANK(BurstClassFull[[#This Row],[Spk/sec-Average]]),"",IF(BurstClassFull[[#This Row],[Spk/sec-Average]]&lt;$C$3,"LF","HF"))</f>
        <v>LF</v>
      </c>
      <c r="E168" s="49" t="str">
        <f>IF(ISBLANK(BurstClassFull[[#This Row],[%Spikes in Bursts-All]]),"",IF(BurstClassFull[[#This Row],[%Spikes in Bursts-All]]&lt;$D$3,"LB","HB"))</f>
        <v>LB</v>
      </c>
      <c r="F168" s="50" t="str">
        <f t="shared" si="2"/>
        <v>LFLB</v>
      </c>
      <c r="G168" s="75">
        <v>7.4638409961685828E-3</v>
      </c>
      <c r="H168" s="75">
        <v>0</v>
      </c>
      <c r="I168" s="79" t="s">
        <v>106</v>
      </c>
      <c r="J168" s="75" t="s">
        <v>9</v>
      </c>
      <c r="K168" s="75">
        <v>10</v>
      </c>
      <c r="L168" s="75" t="s">
        <v>107</v>
      </c>
      <c r="M168" s="75">
        <v>11</v>
      </c>
      <c r="N168" s="75" t="s">
        <v>138</v>
      </c>
      <c r="O168" s="75" t="s">
        <v>72</v>
      </c>
      <c r="P168" s="75" t="s">
        <v>10</v>
      </c>
      <c r="Q168" s="76">
        <v>199</v>
      </c>
    </row>
    <row r="169" spans="4:17" x14ac:dyDescent="0.3">
      <c r="D169" s="49" t="str">
        <f>IF(ISBLANK(BurstClassFull[[#This Row],[Spk/sec-Average]]),"",IF(BurstClassFull[[#This Row],[Spk/sec-Average]]&lt;$C$3,"LF","HF"))</f>
        <v>HF</v>
      </c>
      <c r="E169" s="49" t="str">
        <f>IF(ISBLANK(BurstClassFull[[#This Row],[%Spikes in Bursts-All]]),"",IF(BurstClassFull[[#This Row],[%Spikes in Bursts-All]]&lt;$D$3,"LB","HB"))</f>
        <v>HB</v>
      </c>
      <c r="F169" s="50" t="str">
        <f t="shared" si="2"/>
        <v>HFHB</v>
      </c>
      <c r="G169" s="75">
        <v>4.3942361111111117</v>
      </c>
      <c r="H169" s="75">
        <v>43.554371610693558</v>
      </c>
      <c r="I169" s="79" t="s">
        <v>110</v>
      </c>
      <c r="J169" s="75" t="s">
        <v>9</v>
      </c>
      <c r="K169" s="75">
        <v>21</v>
      </c>
      <c r="L169" s="75" t="s">
        <v>37</v>
      </c>
      <c r="M169" s="75">
        <v>9</v>
      </c>
      <c r="N169" s="75" t="s">
        <v>87</v>
      </c>
      <c r="O169" s="75" t="s">
        <v>11</v>
      </c>
      <c r="P169" s="75" t="s">
        <v>10</v>
      </c>
      <c r="Q169" s="76">
        <v>344</v>
      </c>
    </row>
    <row r="170" spans="4:17" x14ac:dyDescent="0.3">
      <c r="D170" s="49" t="str">
        <f>IF(ISBLANK(BurstClassFull[[#This Row],[Spk/sec-Average]]),"",IF(BurstClassFull[[#This Row],[Spk/sec-Average]]&lt;$C$3,"LF","HF"))</f>
        <v>LF</v>
      </c>
      <c r="E170" s="49" t="str">
        <f>IF(ISBLANK(BurstClassFull[[#This Row],[%Spikes in Bursts-All]]),"",IF(BurstClassFull[[#This Row],[%Spikes in Bursts-All]]&lt;$D$3,"LB","HB"))</f>
        <v>LB</v>
      </c>
      <c r="F170" s="50" t="str">
        <f t="shared" si="2"/>
        <v>LFLB</v>
      </c>
      <c r="G170" s="75">
        <v>0.55399305555555556</v>
      </c>
      <c r="H170" s="75">
        <v>8.4590860786397446</v>
      </c>
      <c r="I170" s="79" t="s">
        <v>110</v>
      </c>
      <c r="J170" s="75" t="s">
        <v>9</v>
      </c>
      <c r="K170" s="75">
        <v>21</v>
      </c>
      <c r="L170" s="75" t="s">
        <v>37</v>
      </c>
      <c r="M170" s="75">
        <v>11</v>
      </c>
      <c r="N170" s="75" t="s">
        <v>90</v>
      </c>
      <c r="O170" s="75" t="s">
        <v>11</v>
      </c>
      <c r="P170" s="75" t="s">
        <v>72</v>
      </c>
      <c r="Q170" s="76">
        <v>344</v>
      </c>
    </row>
    <row r="171" spans="4:17" x14ac:dyDescent="0.3">
      <c r="D171" s="49" t="str">
        <f>IF(ISBLANK(BurstClassFull[[#This Row],[Spk/sec-Average]]),"",IF(BurstClassFull[[#This Row],[Spk/sec-Average]]&lt;$C$3,"LF","HF"))</f>
        <v>LF</v>
      </c>
      <c r="E171" s="49" t="str">
        <f>IF(ISBLANK(BurstClassFull[[#This Row],[%Spikes in Bursts-All]]),"",IF(BurstClassFull[[#This Row],[%Spikes in Bursts-All]]&lt;$D$3,"LB","HB"))</f>
        <v>LB</v>
      </c>
      <c r="F171" s="50" t="str">
        <f t="shared" si="2"/>
        <v>LFLB</v>
      </c>
      <c r="G171" s="75">
        <v>1.1155744949494948</v>
      </c>
      <c r="H171" s="75">
        <v>28.13627833116789</v>
      </c>
      <c r="I171" s="79" t="s">
        <v>139</v>
      </c>
      <c r="J171" s="75" t="s">
        <v>9</v>
      </c>
      <c r="K171" s="75">
        <v>1</v>
      </c>
      <c r="L171" s="75" t="s">
        <v>36</v>
      </c>
      <c r="M171" s="75">
        <v>1</v>
      </c>
      <c r="N171" s="75" t="s">
        <v>112</v>
      </c>
      <c r="O171" s="75" t="s">
        <v>11</v>
      </c>
      <c r="P171" s="75" t="s">
        <v>72</v>
      </c>
      <c r="Q171" s="76">
        <v>371</v>
      </c>
    </row>
    <row r="172" spans="4:17" x14ac:dyDescent="0.3">
      <c r="D172" s="49" t="str">
        <f>IF(ISBLANK(BurstClassFull[[#This Row],[Spk/sec-Average]]),"",IF(BurstClassFull[[#This Row],[Spk/sec-Average]]&lt;$C$3,"LF","HF"))</f>
        <v>LF</v>
      </c>
      <c r="E172" s="49" t="str">
        <f>IF(ISBLANK(BurstClassFull[[#This Row],[%Spikes in Bursts-All]]),"",IF(BurstClassFull[[#This Row],[%Spikes in Bursts-All]]&lt;$D$3,"LB","HB"))</f>
        <v>HB</v>
      </c>
      <c r="F172" s="50" t="str">
        <f t="shared" si="2"/>
        <v>LFHB</v>
      </c>
      <c r="G172" s="75">
        <v>3.1939078282828284</v>
      </c>
      <c r="H172" s="75">
        <v>31.296378681377345</v>
      </c>
      <c r="I172" s="79" t="s">
        <v>139</v>
      </c>
      <c r="J172" s="75" t="s">
        <v>9</v>
      </c>
      <c r="K172" s="75">
        <v>1</v>
      </c>
      <c r="L172" s="75" t="s">
        <v>36</v>
      </c>
      <c r="M172" s="75">
        <v>6</v>
      </c>
      <c r="N172" s="75" t="s">
        <v>113</v>
      </c>
      <c r="O172" s="75" t="s">
        <v>11</v>
      </c>
      <c r="P172" s="75" t="s">
        <v>82</v>
      </c>
      <c r="Q172" s="76">
        <v>371</v>
      </c>
    </row>
    <row r="173" spans="4:17" hidden="1" x14ac:dyDescent="0.3">
      <c r="D173" s="49" t="str">
        <f>IF(ISBLANK(BurstClassFull[[#This Row],[Spk/sec-Average]]),"",IF(BurstClassFull[[#This Row],[Spk/sec-Average]]&lt;$C$3,"LF","HF"))</f>
        <v>LF</v>
      </c>
      <c r="E173" s="49" t="str">
        <f>IF(ISBLANK(BurstClassFull[[#This Row],[%Spikes in Bursts-All]]),"",IF(BurstClassFull[[#This Row],[%Spikes in Bursts-All]]&lt;$D$3,"LB","HB"))</f>
        <v>LB</v>
      </c>
      <c r="F173" s="50" t="str">
        <f t="shared" si="2"/>
        <v>LFLB</v>
      </c>
      <c r="G173" s="75">
        <v>0.93948210770191098</v>
      </c>
      <c r="H173" s="75">
        <v>23.310188465353548</v>
      </c>
      <c r="I173" s="79" t="s">
        <v>106</v>
      </c>
      <c r="J173" s="75" t="s">
        <v>9</v>
      </c>
      <c r="K173" s="75">
        <v>10</v>
      </c>
      <c r="L173" s="75" t="s">
        <v>107</v>
      </c>
      <c r="M173" s="75">
        <v>16</v>
      </c>
      <c r="N173" s="75" t="s">
        <v>102</v>
      </c>
      <c r="O173" s="75" t="s">
        <v>72</v>
      </c>
      <c r="P173" s="75" t="s">
        <v>10</v>
      </c>
      <c r="Q173" s="76">
        <v>199</v>
      </c>
    </row>
    <row r="174" spans="4:17" x14ac:dyDescent="0.3">
      <c r="D174" s="49" t="str">
        <f>IF(ISBLANK(BurstClassFull[[#This Row],[Spk/sec-Average]]),"",IF(BurstClassFull[[#This Row],[Spk/sec-Average]]&lt;$C$3,"LF","HF"))</f>
        <v>LF</v>
      </c>
      <c r="E174" s="49" t="str">
        <f>IF(ISBLANK(BurstClassFull[[#This Row],[%Spikes in Bursts-All]]),"",IF(BurstClassFull[[#This Row],[%Spikes in Bursts-All]]&lt;$D$3,"LB","HB"))</f>
        <v>LB</v>
      </c>
      <c r="F174" s="50" t="str">
        <f t="shared" si="2"/>
        <v>LFLB</v>
      </c>
      <c r="G174" s="75">
        <v>0.81905010896910324</v>
      </c>
      <c r="H174" s="75">
        <v>16.401191401191401</v>
      </c>
      <c r="I174" s="79" t="s">
        <v>139</v>
      </c>
      <c r="J174" s="75" t="s">
        <v>9</v>
      </c>
      <c r="K174" s="75">
        <v>1</v>
      </c>
      <c r="L174" s="75" t="s">
        <v>36</v>
      </c>
      <c r="M174" s="75">
        <v>8</v>
      </c>
      <c r="N174" s="75" t="s">
        <v>96</v>
      </c>
      <c r="O174" s="75" t="s">
        <v>11</v>
      </c>
      <c r="P174" s="75" t="s">
        <v>72</v>
      </c>
      <c r="Q174" s="76">
        <v>371</v>
      </c>
    </row>
    <row r="175" spans="4:17" x14ac:dyDescent="0.3">
      <c r="D175" s="49" t="str">
        <f>IF(ISBLANK(BurstClassFull[[#This Row],[Spk/sec-Average]]),"",IF(BurstClassFull[[#This Row],[Spk/sec-Average]]&lt;$C$3,"LF","HF"))</f>
        <v>LF</v>
      </c>
      <c r="E175" s="49" t="str">
        <f>IF(ISBLANK(BurstClassFull[[#This Row],[%Spikes in Bursts-All]]),"",IF(BurstClassFull[[#This Row],[%Spikes in Bursts-All]]&lt;$D$3,"LB","HB"))</f>
        <v>LB</v>
      </c>
      <c r="F175" s="50" t="str">
        <f t="shared" si="2"/>
        <v>LFLB</v>
      </c>
      <c r="G175" s="75">
        <v>1.6764563316087708</v>
      </c>
      <c r="H175" s="75">
        <v>20.259707111635773</v>
      </c>
      <c r="I175" s="79" t="s">
        <v>139</v>
      </c>
      <c r="J175" s="75" t="s">
        <v>9</v>
      </c>
      <c r="K175" s="75">
        <v>1</v>
      </c>
      <c r="L175" s="75" t="s">
        <v>36</v>
      </c>
      <c r="M175" s="75">
        <v>11</v>
      </c>
      <c r="N175" s="75" t="s">
        <v>123</v>
      </c>
      <c r="O175" s="75" t="s">
        <v>11</v>
      </c>
      <c r="P175" s="75" t="s">
        <v>82</v>
      </c>
      <c r="Q175" s="76">
        <v>371</v>
      </c>
    </row>
    <row r="176" spans="4:17" hidden="1" x14ac:dyDescent="0.3">
      <c r="D176" s="49" t="str">
        <f>IF(ISBLANK(BurstClassFull[[#This Row],[Spk/sec-Average]]),"",IF(BurstClassFull[[#This Row],[Spk/sec-Average]]&lt;$C$3,"LF","HF"))</f>
        <v>LF</v>
      </c>
      <c r="E176" s="49" t="str">
        <f>IF(ISBLANK(BurstClassFull[[#This Row],[%Spikes in Bursts-All]]),"",IF(BurstClassFull[[#This Row],[%Spikes in Bursts-All]]&lt;$D$3,"LB","HB"))</f>
        <v>HB</v>
      </c>
      <c r="F176" s="50" t="str">
        <f t="shared" si="2"/>
        <v>LFHB</v>
      </c>
      <c r="G176" s="75">
        <v>1.9937764964458133</v>
      </c>
      <c r="H176" s="75">
        <v>69.617431524979807</v>
      </c>
      <c r="I176" s="79" t="s">
        <v>140</v>
      </c>
      <c r="J176" s="75" t="s">
        <v>9</v>
      </c>
      <c r="K176" s="75">
        <v>22</v>
      </c>
      <c r="L176" s="75" t="s">
        <v>37</v>
      </c>
      <c r="M176" s="75">
        <v>2</v>
      </c>
      <c r="N176" s="75" t="s">
        <v>134</v>
      </c>
      <c r="O176" s="75" t="s">
        <v>72</v>
      </c>
      <c r="P176" s="75" t="s">
        <v>72</v>
      </c>
      <c r="Q176" s="76">
        <v>889</v>
      </c>
    </row>
    <row r="177" spans="4:17" x14ac:dyDescent="0.3">
      <c r="D177" s="49" t="str">
        <f>IF(ISBLANK(BurstClassFull[[#This Row],[Spk/sec-Average]]),"",IF(BurstClassFull[[#This Row],[Spk/sec-Average]]&lt;$C$3,"LF","HF"))</f>
        <v>HF</v>
      </c>
      <c r="E177" s="49" t="str">
        <f>IF(ISBLANK(BurstClassFull[[#This Row],[%Spikes in Bursts-All]]),"",IF(BurstClassFull[[#This Row],[%Spikes in Bursts-All]]&lt;$D$3,"LB","HB"))</f>
        <v>HB</v>
      </c>
      <c r="F177" s="50" t="str">
        <f t="shared" si="2"/>
        <v>HFHB</v>
      </c>
      <c r="G177" s="75">
        <v>4.9904797979797983</v>
      </c>
      <c r="H177" s="75">
        <v>44.003899902502432</v>
      </c>
      <c r="I177" s="79" t="s">
        <v>139</v>
      </c>
      <c r="J177" s="75" t="s">
        <v>9</v>
      </c>
      <c r="K177" s="75">
        <v>1</v>
      </c>
      <c r="L177" s="75" t="s">
        <v>36</v>
      </c>
      <c r="M177" s="75">
        <v>14</v>
      </c>
      <c r="N177" s="75" t="s">
        <v>131</v>
      </c>
      <c r="O177" s="75" t="s">
        <v>11</v>
      </c>
      <c r="P177" s="75" t="s">
        <v>72</v>
      </c>
      <c r="Q177" s="76">
        <v>371</v>
      </c>
    </row>
    <row r="178" spans="4:17" x14ac:dyDescent="0.3">
      <c r="D178" s="49" t="str">
        <f>IF(ISBLANK(BurstClassFull[[#This Row],[Spk/sec-Average]]),"",IF(BurstClassFull[[#This Row],[Spk/sec-Average]]&lt;$C$3,"LF","HF"))</f>
        <v>LF</v>
      </c>
      <c r="E178" s="49" t="str">
        <f>IF(ISBLANK(BurstClassFull[[#This Row],[%Spikes in Bursts-All]]),"",IF(BurstClassFull[[#This Row],[%Spikes in Bursts-All]]&lt;$D$3,"LB","HB"))</f>
        <v>HB</v>
      </c>
      <c r="F178" s="50" t="str">
        <f t="shared" si="2"/>
        <v>LFHB</v>
      </c>
      <c r="G178" s="75">
        <v>0</v>
      </c>
      <c r="H178" s="75">
        <v>40.271970773290036</v>
      </c>
      <c r="I178" s="79" t="s">
        <v>124</v>
      </c>
      <c r="J178" s="75" t="s">
        <v>9</v>
      </c>
      <c r="K178" s="75">
        <v>25</v>
      </c>
      <c r="L178" s="75" t="s">
        <v>37</v>
      </c>
      <c r="M178" s="75">
        <v>1</v>
      </c>
      <c r="N178" s="75" t="s">
        <v>71</v>
      </c>
      <c r="O178" s="75" t="s">
        <v>11</v>
      </c>
      <c r="P178" s="75" t="s">
        <v>76</v>
      </c>
      <c r="Q178" s="76">
        <v>506</v>
      </c>
    </row>
    <row r="179" spans="4:17" x14ac:dyDescent="0.3">
      <c r="D179" s="49" t="str">
        <f>IF(ISBLANK(BurstClassFull[[#This Row],[Spk/sec-Average]]),"",IF(BurstClassFull[[#This Row],[Spk/sec-Average]]&lt;$C$3,"LF","HF"))</f>
        <v>LF</v>
      </c>
      <c r="E179" s="49" t="str">
        <f>IF(ISBLANK(BurstClassFull[[#This Row],[%Spikes in Bursts-All]]),"",IF(BurstClassFull[[#This Row],[%Spikes in Bursts-All]]&lt;$D$3,"LB","HB"))</f>
        <v>LB</v>
      </c>
      <c r="F179" s="50" t="str">
        <f t="shared" si="2"/>
        <v>LFLB</v>
      </c>
      <c r="G179" s="75">
        <v>1.4485156250000002</v>
      </c>
      <c r="H179" s="75">
        <v>8.114392950391645</v>
      </c>
      <c r="I179" s="79" t="s">
        <v>70</v>
      </c>
      <c r="J179" s="75" t="s">
        <v>9</v>
      </c>
      <c r="K179" s="75">
        <v>21</v>
      </c>
      <c r="L179" s="75" t="s">
        <v>37</v>
      </c>
      <c r="M179" s="75">
        <v>2</v>
      </c>
      <c r="N179" s="75" t="s">
        <v>125</v>
      </c>
      <c r="O179" s="75" t="s">
        <v>11</v>
      </c>
      <c r="P179" s="75" t="s">
        <v>72</v>
      </c>
      <c r="Q179" s="76">
        <v>531</v>
      </c>
    </row>
    <row r="180" spans="4:17" hidden="1" x14ac:dyDescent="0.3">
      <c r="D180" s="49" t="str">
        <f>IF(ISBLANK(BurstClassFull[[#This Row],[Spk/sec-Average]]),"",IF(BurstClassFull[[#This Row],[Spk/sec-Average]]&lt;$C$3,"LF","HF"))</f>
        <v>HF</v>
      </c>
      <c r="E180" s="49" t="str">
        <f>IF(ISBLANK(BurstClassFull[[#This Row],[%Spikes in Bursts-All]]),"",IF(BurstClassFull[[#This Row],[%Spikes in Bursts-All]]&lt;$D$3,"LB","HB"))</f>
        <v>HB</v>
      </c>
      <c r="F180" s="50" t="str">
        <f t="shared" si="2"/>
        <v>HFHB</v>
      </c>
      <c r="G180" s="75">
        <v>23.425734776527726</v>
      </c>
      <c r="H180" s="75">
        <v>93.936564632312624</v>
      </c>
      <c r="I180" s="79" t="s">
        <v>140</v>
      </c>
      <c r="J180" s="75" t="s">
        <v>9</v>
      </c>
      <c r="K180" s="75">
        <v>22</v>
      </c>
      <c r="L180" s="75" t="s">
        <v>37</v>
      </c>
      <c r="M180" s="75">
        <v>6</v>
      </c>
      <c r="N180" s="75" t="s">
        <v>132</v>
      </c>
      <c r="O180" s="75" t="s">
        <v>10</v>
      </c>
      <c r="P180" s="75" t="s">
        <v>72</v>
      </c>
      <c r="Q180" s="76">
        <v>889</v>
      </c>
    </row>
    <row r="181" spans="4:17" hidden="1" x14ac:dyDescent="0.3">
      <c r="D181" s="49" t="str">
        <f>IF(ISBLANK(BurstClassFull[[#This Row],[Spk/sec-Average]]),"",IF(BurstClassFull[[#This Row],[Spk/sec-Average]]&lt;$C$3,"LF","HF"))</f>
        <v>HF</v>
      </c>
      <c r="E181" s="49" t="str">
        <f>IF(ISBLANK(BurstClassFull[[#This Row],[%Spikes in Bursts-All]]),"",IF(BurstClassFull[[#This Row],[%Spikes in Bursts-All]]&lt;$D$3,"LB","HB"))</f>
        <v>HB</v>
      </c>
      <c r="F181" s="50" t="str">
        <f t="shared" si="2"/>
        <v>HFHB</v>
      </c>
      <c r="G181" s="75">
        <v>6.4881818181818183</v>
      </c>
      <c r="H181" s="75">
        <v>68.501200033104354</v>
      </c>
      <c r="I181" s="79" t="s">
        <v>140</v>
      </c>
      <c r="J181" s="75" t="s">
        <v>9</v>
      </c>
      <c r="K181" s="75">
        <v>22</v>
      </c>
      <c r="L181" s="75" t="s">
        <v>37</v>
      </c>
      <c r="M181" s="75">
        <v>7</v>
      </c>
      <c r="N181" s="75" t="s">
        <v>141</v>
      </c>
      <c r="O181" s="75" t="s">
        <v>10</v>
      </c>
      <c r="P181" s="75" t="s">
        <v>72</v>
      </c>
      <c r="Q181" s="76">
        <v>889</v>
      </c>
    </row>
    <row r="182" spans="4:17" x14ac:dyDescent="0.3">
      <c r="D182" s="49" t="str">
        <f>IF(ISBLANK(BurstClassFull[[#This Row],[Spk/sec-Average]]),"",IF(BurstClassFull[[#This Row],[Spk/sec-Average]]&lt;$C$3,"LF","HF"))</f>
        <v>LF</v>
      </c>
      <c r="E182" s="49" t="str">
        <f>IF(ISBLANK(BurstClassFull[[#This Row],[%Spikes in Bursts-All]]),"",IF(BurstClassFull[[#This Row],[%Spikes in Bursts-All]]&lt;$D$3,"LB","HB"))</f>
        <v>LB</v>
      </c>
      <c r="F182" s="50" t="str">
        <f t="shared" si="2"/>
        <v>LFLB</v>
      </c>
      <c r="G182" s="75">
        <v>0.10881448412698413</v>
      </c>
      <c r="H182" s="75">
        <v>11.276268580215275</v>
      </c>
      <c r="I182" s="79" t="s">
        <v>70</v>
      </c>
      <c r="J182" s="75" t="s">
        <v>9</v>
      </c>
      <c r="K182" s="75">
        <v>21</v>
      </c>
      <c r="L182" s="75" t="s">
        <v>37</v>
      </c>
      <c r="M182" s="75">
        <v>3</v>
      </c>
      <c r="N182" s="75" t="s">
        <v>142</v>
      </c>
      <c r="O182" s="75" t="s">
        <v>11</v>
      </c>
      <c r="P182" s="75" t="s">
        <v>76</v>
      </c>
      <c r="Q182" s="76">
        <v>531</v>
      </c>
    </row>
    <row r="183" spans="4:17" x14ac:dyDescent="0.3">
      <c r="D183" s="49" t="str">
        <f>IF(ISBLANK(BurstClassFull[[#This Row],[Spk/sec-Average]]),"",IF(BurstClassFull[[#This Row],[Spk/sec-Average]]&lt;$C$3,"LF","HF"))</f>
        <v>LF</v>
      </c>
      <c r="E183" s="49" t="str">
        <f>IF(ISBLANK(BurstClassFull[[#This Row],[%Spikes in Bursts-All]]),"",IF(BurstClassFull[[#This Row],[%Spikes in Bursts-All]]&lt;$D$3,"LB","HB"))</f>
        <v>HB</v>
      </c>
      <c r="F183" s="50" t="str">
        <f t="shared" si="2"/>
        <v>LFHB</v>
      </c>
      <c r="G183" s="75">
        <v>2.2131049435227199</v>
      </c>
      <c r="H183" s="75">
        <v>37.66013739324174</v>
      </c>
      <c r="I183" s="79" t="s">
        <v>70</v>
      </c>
      <c r="J183" s="75" t="s">
        <v>9</v>
      </c>
      <c r="K183" s="75">
        <v>21</v>
      </c>
      <c r="L183" s="75" t="s">
        <v>37</v>
      </c>
      <c r="M183" s="75">
        <v>11</v>
      </c>
      <c r="N183" s="75" t="s">
        <v>93</v>
      </c>
      <c r="O183" s="75" t="s">
        <v>11</v>
      </c>
      <c r="P183" s="75" t="s">
        <v>76</v>
      </c>
      <c r="Q183" s="76">
        <v>531</v>
      </c>
    </row>
    <row r="184" spans="4:17" x14ac:dyDescent="0.3">
      <c r="D184" s="49" t="str">
        <f>IF(ISBLANK(BurstClassFull[[#This Row],[Spk/sec-Average]]),"",IF(BurstClassFull[[#This Row],[Spk/sec-Average]]&lt;$C$3,"LF","HF"))</f>
        <v>LF</v>
      </c>
      <c r="E184" s="49" t="str">
        <f>IF(ISBLANK(BurstClassFull[[#This Row],[%Spikes in Bursts-All]]),"",IF(BurstClassFull[[#This Row],[%Spikes in Bursts-All]]&lt;$D$3,"LB","HB"))</f>
        <v>LB</v>
      </c>
      <c r="F184" s="50" t="str">
        <f t="shared" si="2"/>
        <v>LFLB</v>
      </c>
      <c r="G184" s="75">
        <v>0.25369995915032678</v>
      </c>
      <c r="H184" s="75">
        <v>5.9055936785194429</v>
      </c>
      <c r="I184" s="79" t="s">
        <v>70</v>
      </c>
      <c r="J184" s="75" t="s">
        <v>9</v>
      </c>
      <c r="K184" s="75">
        <v>21</v>
      </c>
      <c r="L184" s="75" t="s">
        <v>37</v>
      </c>
      <c r="M184" s="75">
        <v>13</v>
      </c>
      <c r="N184" s="75" t="s">
        <v>129</v>
      </c>
      <c r="O184" s="75" t="s">
        <v>11</v>
      </c>
      <c r="P184" s="75" t="s">
        <v>10</v>
      </c>
      <c r="Q184" s="76">
        <v>531</v>
      </c>
    </row>
    <row r="185" spans="4:17" hidden="1" x14ac:dyDescent="0.3">
      <c r="D185" s="49" t="str">
        <f>IF(ISBLANK(BurstClassFull[[#This Row],[Spk/sec-Average]]),"",IF(BurstClassFull[[#This Row],[Spk/sec-Average]]&lt;$C$3,"LF","HF"))</f>
        <v>HF</v>
      </c>
      <c r="E185" s="49" t="str">
        <f>IF(ISBLANK(BurstClassFull[[#This Row],[%Spikes in Bursts-All]]),"",IF(BurstClassFull[[#This Row],[%Spikes in Bursts-All]]&lt;$D$3,"LB","HB"))</f>
        <v>HB</v>
      </c>
      <c r="F185" s="50" t="str">
        <f t="shared" si="2"/>
        <v>HFHB</v>
      </c>
      <c r="G185" s="75">
        <v>6.4423636119056393</v>
      </c>
      <c r="H185" s="75">
        <v>63.563046403734134</v>
      </c>
      <c r="I185" s="79" t="s">
        <v>140</v>
      </c>
      <c r="J185" s="75" t="s">
        <v>9</v>
      </c>
      <c r="K185" s="75">
        <v>22</v>
      </c>
      <c r="L185" s="75" t="s">
        <v>37</v>
      </c>
      <c r="M185" s="75">
        <v>11</v>
      </c>
      <c r="N185" s="75" t="s">
        <v>114</v>
      </c>
      <c r="O185" s="75" t="s">
        <v>72</v>
      </c>
      <c r="P185" s="75" t="s">
        <v>10</v>
      </c>
      <c r="Q185" s="76">
        <v>889</v>
      </c>
    </row>
    <row r="186" spans="4:17" hidden="1" x14ac:dyDescent="0.3">
      <c r="D186" s="49" t="str">
        <f>IF(ISBLANK(BurstClassFull[[#This Row],[Spk/sec-Average]]),"",IF(BurstClassFull[[#This Row],[Spk/sec-Average]]&lt;$C$3,"LF","HF"))</f>
        <v>LF</v>
      </c>
      <c r="E186" s="49" t="str">
        <f>IF(ISBLANK(BurstClassFull[[#This Row],[%Spikes in Bursts-All]]),"",IF(BurstClassFull[[#This Row],[%Spikes in Bursts-All]]&lt;$D$3,"LB","HB"))</f>
        <v>LB</v>
      </c>
      <c r="F186" s="50" t="str">
        <f t="shared" si="2"/>
        <v>LFLB</v>
      </c>
      <c r="G186" s="75">
        <v>0.69159177473650213</v>
      </c>
      <c r="H186" s="75">
        <v>29.145907473309606</v>
      </c>
      <c r="I186" s="79" t="s">
        <v>140</v>
      </c>
      <c r="J186" s="75" t="s">
        <v>9</v>
      </c>
      <c r="K186" s="75">
        <v>22</v>
      </c>
      <c r="L186" s="75" t="s">
        <v>37</v>
      </c>
      <c r="M186" s="75">
        <v>12</v>
      </c>
      <c r="N186" s="75" t="s">
        <v>135</v>
      </c>
      <c r="O186" s="75" t="s">
        <v>10</v>
      </c>
      <c r="P186" s="75" t="s">
        <v>72</v>
      </c>
      <c r="Q186" s="76">
        <v>889</v>
      </c>
    </row>
    <row r="187" spans="4:17" x14ac:dyDescent="0.3">
      <c r="D187" s="49" t="str">
        <f>IF(ISBLANK(BurstClassFull[[#This Row],[Spk/sec-Average]]),"",IF(BurstClassFull[[#This Row],[Spk/sec-Average]]&lt;$C$3,"LF","HF"))</f>
        <v>LF</v>
      </c>
      <c r="E187" s="49" t="str">
        <f>IF(ISBLANK(BurstClassFull[[#This Row],[%Spikes in Bursts-All]]),"",IF(BurstClassFull[[#This Row],[%Spikes in Bursts-All]]&lt;$D$3,"LB","HB"))</f>
        <v>LB</v>
      </c>
      <c r="F187" s="50" t="str">
        <f t="shared" si="2"/>
        <v>LFLB</v>
      </c>
      <c r="G187" s="75">
        <v>0.16257211538461538</v>
      </c>
      <c r="H187" s="75">
        <v>6.7207792207792201</v>
      </c>
      <c r="I187" s="79" t="s">
        <v>70</v>
      </c>
      <c r="J187" s="75" t="s">
        <v>9</v>
      </c>
      <c r="K187" s="75">
        <v>21</v>
      </c>
      <c r="L187" s="75" t="s">
        <v>37</v>
      </c>
      <c r="M187" s="75">
        <v>15</v>
      </c>
      <c r="N187" s="75" t="s">
        <v>94</v>
      </c>
      <c r="O187" s="75" t="s">
        <v>11</v>
      </c>
      <c r="P187" s="75" t="s">
        <v>72</v>
      </c>
      <c r="Q187" s="76">
        <v>531</v>
      </c>
    </row>
    <row r="188" spans="4:17" x14ac:dyDescent="0.3">
      <c r="D188" s="49" t="str">
        <f>IF(ISBLANK(BurstClassFull[[#This Row],[Spk/sec-Average]]),"",IF(BurstClassFull[[#This Row],[Spk/sec-Average]]&lt;$C$3,"LF","HF"))</f>
        <v>LF</v>
      </c>
      <c r="E188" s="49" t="str">
        <f>IF(ISBLANK(BurstClassFull[[#This Row],[%Spikes in Bursts-All]]),"",IF(BurstClassFull[[#This Row],[%Spikes in Bursts-All]]&lt;$D$3,"LB","HB"))</f>
        <v>HB</v>
      </c>
      <c r="F188" s="50" t="str">
        <f t="shared" si="2"/>
        <v>LFHB</v>
      </c>
      <c r="G188" s="75">
        <v>1.8020138888888888</v>
      </c>
      <c r="H188" s="75">
        <v>35.747676554065336</v>
      </c>
      <c r="I188" s="79" t="s">
        <v>70</v>
      </c>
      <c r="J188" s="75" t="s">
        <v>9</v>
      </c>
      <c r="K188" s="75">
        <v>21</v>
      </c>
      <c r="L188" s="75" t="s">
        <v>37</v>
      </c>
      <c r="M188" s="75">
        <v>16</v>
      </c>
      <c r="N188" s="75" t="s">
        <v>105</v>
      </c>
      <c r="O188" s="75" t="s">
        <v>11</v>
      </c>
      <c r="P188" s="75" t="s">
        <v>76</v>
      </c>
      <c r="Q188" s="76">
        <v>531</v>
      </c>
    </row>
    <row r="189" spans="4:17" hidden="1" x14ac:dyDescent="0.3">
      <c r="D189" s="49" t="str">
        <f>IF(ISBLANK(BurstClassFull[[#This Row],[Spk/sec-Average]]),"",IF(BurstClassFull[[#This Row],[Spk/sec-Average]]&lt;$C$3,"LF","HF"))</f>
        <v>LF</v>
      </c>
      <c r="E189" s="49" t="str">
        <f>IF(ISBLANK(BurstClassFull[[#This Row],[%Spikes in Bursts-All]]),"",IF(BurstClassFull[[#This Row],[%Spikes in Bursts-All]]&lt;$D$3,"LB","HB"))</f>
        <v>LB</v>
      </c>
      <c r="F189" s="50" t="str">
        <f t="shared" si="2"/>
        <v>LFLB</v>
      </c>
      <c r="G189" s="75">
        <v>0.7174524205469327</v>
      </c>
      <c r="H189" s="75">
        <v>19.39875977352386</v>
      </c>
      <c r="I189" s="79" t="s">
        <v>140</v>
      </c>
      <c r="J189" s="75" t="s">
        <v>9</v>
      </c>
      <c r="K189" s="75">
        <v>22</v>
      </c>
      <c r="L189" s="75" t="s">
        <v>37</v>
      </c>
      <c r="M189" s="75">
        <v>15</v>
      </c>
      <c r="N189" s="75" t="s">
        <v>123</v>
      </c>
      <c r="O189" s="75" t="s">
        <v>82</v>
      </c>
      <c r="P189" s="75" t="s">
        <v>72</v>
      </c>
      <c r="Q189" s="76">
        <v>889</v>
      </c>
    </row>
    <row r="190" spans="4:17" x14ac:dyDescent="0.3">
      <c r="D190" s="49" t="str">
        <f>IF(ISBLANK(BurstClassFull[[#This Row],[Spk/sec-Average]]),"",IF(BurstClassFull[[#This Row],[Spk/sec-Average]]&lt;$C$3,"LF","HF"))</f>
        <v>LF</v>
      </c>
      <c r="E190" s="49" t="str">
        <f>IF(ISBLANK(BurstClassFull[[#This Row],[%Spikes in Bursts-All]]),"",IF(BurstClassFull[[#This Row],[%Spikes in Bursts-All]]&lt;$D$3,"LB","HB"))</f>
        <v>LB</v>
      </c>
      <c r="F190" s="50" t="str">
        <f t="shared" si="2"/>
        <v>LFLB</v>
      </c>
      <c r="G190" s="75">
        <v>2.3844973100966436</v>
      </c>
      <c r="H190" s="75">
        <v>26.372295194888483</v>
      </c>
      <c r="I190" s="79" t="s">
        <v>70</v>
      </c>
      <c r="J190" s="75" t="s">
        <v>9</v>
      </c>
      <c r="K190" s="75">
        <v>21</v>
      </c>
      <c r="L190" s="75" t="s">
        <v>37</v>
      </c>
      <c r="M190" s="75">
        <v>18</v>
      </c>
      <c r="N190" s="75" t="s">
        <v>116</v>
      </c>
      <c r="O190" s="75" t="s">
        <v>11</v>
      </c>
      <c r="P190" s="75" t="s">
        <v>10</v>
      </c>
      <c r="Q190" s="76">
        <v>531</v>
      </c>
    </row>
    <row r="191" spans="4:17" hidden="1" x14ac:dyDescent="0.3">
      <c r="D191" s="49" t="str">
        <f>IF(ISBLANK(BurstClassFull[[#This Row],[Spk/sec-Average]]),"",IF(BurstClassFull[[#This Row],[Spk/sec-Average]]&lt;$C$3,"LF","HF"))</f>
        <v>LF</v>
      </c>
      <c r="E191" s="49" t="str">
        <f>IF(ISBLANK(BurstClassFull[[#This Row],[%Spikes in Bursts-All]]),"",IF(BurstClassFull[[#This Row],[%Spikes in Bursts-All]]&lt;$D$3,"LB","HB"))</f>
        <v>LB</v>
      </c>
      <c r="F191" s="50" t="str">
        <f t="shared" si="2"/>
        <v>LFLB</v>
      </c>
      <c r="G191" s="75">
        <v>0.3405555555555555</v>
      </c>
      <c r="H191" s="75">
        <v>10.879158180583842</v>
      </c>
      <c r="I191" s="79" t="s">
        <v>83</v>
      </c>
      <c r="J191" s="75" t="s">
        <v>9</v>
      </c>
      <c r="K191" s="75">
        <v>1</v>
      </c>
      <c r="L191" s="75" t="s">
        <v>36</v>
      </c>
      <c r="M191" s="75">
        <v>2</v>
      </c>
      <c r="N191" s="75" t="s">
        <v>132</v>
      </c>
      <c r="O191" s="75" t="s">
        <v>72</v>
      </c>
      <c r="P191" s="75" t="s">
        <v>72</v>
      </c>
      <c r="Q191" s="76">
        <v>24</v>
      </c>
    </row>
    <row r="192" spans="4:17" hidden="1" x14ac:dyDescent="0.3">
      <c r="D192" s="49" t="str">
        <f>IF(ISBLANK(BurstClassFull[[#This Row],[Spk/sec-Average]]),"",IF(BurstClassFull[[#This Row],[Spk/sec-Average]]&lt;$C$3,"LF","HF"))</f>
        <v>LF</v>
      </c>
      <c r="E192" s="49" t="str">
        <f>IF(ISBLANK(BurstClassFull[[#This Row],[%Spikes in Bursts-All]]),"",IF(BurstClassFull[[#This Row],[%Spikes in Bursts-All]]&lt;$D$3,"LB","HB"))</f>
        <v>LB</v>
      </c>
      <c r="F192" s="50" t="str">
        <f t="shared" si="2"/>
        <v>LFLB</v>
      </c>
      <c r="G192" s="75">
        <v>1.2806551289237667</v>
      </c>
      <c r="H192" s="75">
        <v>16.516827488820898</v>
      </c>
      <c r="I192" s="79" t="s">
        <v>83</v>
      </c>
      <c r="J192" s="75" t="s">
        <v>9</v>
      </c>
      <c r="K192" s="75">
        <v>1</v>
      </c>
      <c r="L192" s="75" t="s">
        <v>36</v>
      </c>
      <c r="M192" s="75">
        <v>3</v>
      </c>
      <c r="N192" s="75" t="s">
        <v>137</v>
      </c>
      <c r="O192" s="75" t="s">
        <v>72</v>
      </c>
      <c r="P192" s="75" t="s">
        <v>72</v>
      </c>
      <c r="Q192" s="76">
        <v>24</v>
      </c>
    </row>
    <row r="193" spans="4:17" x14ac:dyDescent="0.3">
      <c r="D193" s="49" t="str">
        <f>IF(ISBLANK(BurstClassFull[[#This Row],[Spk/sec-Average]]),"",IF(BurstClassFull[[#This Row],[Spk/sec-Average]]&lt;$C$3,"LF","HF"))</f>
        <v>HF</v>
      </c>
      <c r="E193" s="49" t="str">
        <f>IF(ISBLANK(BurstClassFull[[#This Row],[%Spikes in Bursts-All]]),"",IF(BurstClassFull[[#This Row],[%Spikes in Bursts-All]]&lt;$D$3,"LB","HB"))</f>
        <v>HB</v>
      </c>
      <c r="F193" s="50" t="str">
        <f t="shared" si="2"/>
        <v>HFHB</v>
      </c>
      <c r="G193" s="75">
        <v>6.8020564181251011</v>
      </c>
      <c r="H193" s="75">
        <v>60.512778114608025</v>
      </c>
      <c r="I193" s="79" t="s">
        <v>130</v>
      </c>
      <c r="J193" s="75" t="s">
        <v>9</v>
      </c>
      <c r="K193" s="75">
        <v>25</v>
      </c>
      <c r="L193" s="75" t="s">
        <v>37</v>
      </c>
      <c r="M193" s="75">
        <v>3</v>
      </c>
      <c r="N193" s="75" t="s">
        <v>143</v>
      </c>
      <c r="O193" s="75" t="s">
        <v>11</v>
      </c>
      <c r="P193" s="75" t="s">
        <v>10</v>
      </c>
      <c r="Q193" s="76">
        <v>687</v>
      </c>
    </row>
    <row r="194" spans="4:17" x14ac:dyDescent="0.3">
      <c r="D194" s="49" t="str">
        <f>IF(ISBLANK(BurstClassFull[[#This Row],[Spk/sec-Average]]),"",IF(BurstClassFull[[#This Row],[Spk/sec-Average]]&lt;$C$3,"LF","HF"))</f>
        <v>LF</v>
      </c>
      <c r="E194" s="49" t="str">
        <f>IF(ISBLANK(BurstClassFull[[#This Row],[%Spikes in Bursts-All]]),"",IF(BurstClassFull[[#This Row],[%Spikes in Bursts-All]]&lt;$D$3,"LB","HB"))</f>
        <v>HB</v>
      </c>
      <c r="F194" s="50" t="str">
        <f t="shared" si="2"/>
        <v>LFHB</v>
      </c>
      <c r="G194" s="75">
        <v>2.4363089105307383</v>
      </c>
      <c r="H194" s="75">
        <v>30.67121175229283</v>
      </c>
      <c r="I194" s="79" t="s">
        <v>130</v>
      </c>
      <c r="J194" s="75" t="s">
        <v>9</v>
      </c>
      <c r="K194" s="75">
        <v>25</v>
      </c>
      <c r="L194" s="75" t="s">
        <v>37</v>
      </c>
      <c r="M194" s="75">
        <v>5</v>
      </c>
      <c r="N194" s="75" t="s">
        <v>137</v>
      </c>
      <c r="O194" s="75" t="s">
        <v>11</v>
      </c>
      <c r="P194" s="75" t="s">
        <v>10</v>
      </c>
      <c r="Q194" s="76">
        <v>687</v>
      </c>
    </row>
    <row r="195" spans="4:17" x14ac:dyDescent="0.3">
      <c r="D195" s="49" t="str">
        <f>IF(ISBLANK(BurstClassFull[[#This Row],[Spk/sec-Average]]),"",IF(BurstClassFull[[#This Row],[Spk/sec-Average]]&lt;$C$3,"LF","HF"))</f>
        <v>LF</v>
      </c>
      <c r="E195" s="49" t="str">
        <f>IF(ISBLANK(BurstClassFull[[#This Row],[%Spikes in Bursts-All]]),"",IF(BurstClassFull[[#This Row],[%Spikes in Bursts-All]]&lt;$D$3,"LB","HB"))</f>
        <v>LB</v>
      </c>
      <c r="F195" s="50" t="str">
        <f t="shared" si="2"/>
        <v>LFLB</v>
      </c>
      <c r="G195" s="75">
        <v>0</v>
      </c>
      <c r="H195" s="75">
        <v>17.489797618056134</v>
      </c>
      <c r="I195" s="79" t="s">
        <v>92</v>
      </c>
      <c r="J195" s="75" t="s">
        <v>9</v>
      </c>
      <c r="K195" s="75">
        <v>18</v>
      </c>
      <c r="L195" s="75" t="s">
        <v>37</v>
      </c>
      <c r="M195" s="75">
        <v>6</v>
      </c>
      <c r="N195" s="75" t="s">
        <v>90</v>
      </c>
      <c r="O195" s="75" t="s">
        <v>11</v>
      </c>
      <c r="P195" s="75" t="s">
        <v>76</v>
      </c>
      <c r="Q195" s="76">
        <v>767</v>
      </c>
    </row>
    <row r="196" spans="4:17" x14ac:dyDescent="0.3">
      <c r="D196" s="49" t="str">
        <f>IF(ISBLANK(BurstClassFull[[#This Row],[Spk/sec-Average]]),"",IF(BurstClassFull[[#This Row],[Spk/sec-Average]]&lt;$C$3,"LF","HF"))</f>
        <v>LF</v>
      </c>
      <c r="E196" s="49" t="str">
        <f>IF(ISBLANK(BurstClassFull[[#This Row],[%Spikes in Bursts-All]]),"",IF(BurstClassFull[[#This Row],[%Spikes in Bursts-All]]&lt;$D$3,"LB","HB"))</f>
        <v>LB</v>
      </c>
      <c r="F196" s="50" t="str">
        <f t="shared" si="2"/>
        <v>LFLB</v>
      </c>
      <c r="G196" s="75">
        <v>0</v>
      </c>
      <c r="H196" s="75">
        <v>24.164696435740733</v>
      </c>
      <c r="I196" s="79" t="s">
        <v>92</v>
      </c>
      <c r="J196" s="75" t="s">
        <v>9</v>
      </c>
      <c r="K196" s="75">
        <v>18</v>
      </c>
      <c r="L196" s="75" t="s">
        <v>37</v>
      </c>
      <c r="M196" s="75">
        <v>7</v>
      </c>
      <c r="N196" s="75" t="s">
        <v>116</v>
      </c>
      <c r="O196" s="75" t="s">
        <v>11</v>
      </c>
      <c r="P196" s="75" t="s">
        <v>120</v>
      </c>
      <c r="Q196" s="76">
        <v>767</v>
      </c>
    </row>
    <row r="197" spans="4:17" hidden="1" x14ac:dyDescent="0.3">
      <c r="D197" s="49" t="str">
        <f>IF(ISBLANK(BurstClassFull[[#This Row],[Spk/sec-Average]]),"",IF(BurstClassFull[[#This Row],[Spk/sec-Average]]&lt;$C$3,"LF","HF"))</f>
        <v>LF</v>
      </c>
      <c r="E197" s="49" t="str">
        <f>IF(ISBLANK(BurstClassFull[[#This Row],[%Spikes in Bursts-All]]),"",IF(BurstClassFull[[#This Row],[%Spikes in Bursts-All]]&lt;$D$3,"LB","HB"))</f>
        <v>LB</v>
      </c>
      <c r="F197" s="50" t="str">
        <f t="shared" si="2"/>
        <v>LFLB</v>
      </c>
      <c r="G197" s="75">
        <v>0.10173679560668594</v>
      </c>
      <c r="H197" s="75">
        <v>20.634511220015476</v>
      </c>
      <c r="I197" s="79" t="s">
        <v>83</v>
      </c>
      <c r="J197" s="75" t="s">
        <v>9</v>
      </c>
      <c r="K197" s="75">
        <v>1</v>
      </c>
      <c r="L197" s="75" t="s">
        <v>36</v>
      </c>
      <c r="M197" s="75">
        <v>8</v>
      </c>
      <c r="N197" s="75" t="s">
        <v>114</v>
      </c>
      <c r="O197" s="75" t="s">
        <v>72</v>
      </c>
      <c r="P197" s="75" t="s">
        <v>72</v>
      </c>
      <c r="Q197" s="76">
        <v>24</v>
      </c>
    </row>
    <row r="198" spans="4:17" x14ac:dyDescent="0.3">
      <c r="D198" s="49" t="str">
        <f>IF(ISBLANK(BurstClassFull[[#This Row],[Spk/sec-Average]]),"",IF(BurstClassFull[[#This Row],[Spk/sec-Average]]&lt;$C$3,"LF","HF"))</f>
        <v>HF</v>
      </c>
      <c r="E198" s="49" t="str">
        <f>IF(ISBLANK(BurstClassFull[[#This Row],[%Spikes in Bursts-All]]),"",IF(BurstClassFull[[#This Row],[%Spikes in Bursts-All]]&lt;$D$3,"LB","HB"))</f>
        <v>HB</v>
      </c>
      <c r="F198" s="50" t="str">
        <f t="shared" si="2"/>
        <v>HFHB</v>
      </c>
      <c r="G198" s="75">
        <v>27.939721388622139</v>
      </c>
      <c r="H198" s="75">
        <v>98.618847546484275</v>
      </c>
      <c r="I198" s="79" t="s">
        <v>98</v>
      </c>
      <c r="J198" s="75" t="s">
        <v>9</v>
      </c>
      <c r="K198" s="75">
        <v>22</v>
      </c>
      <c r="L198" s="75" t="s">
        <v>37</v>
      </c>
      <c r="M198" s="75">
        <v>1</v>
      </c>
      <c r="N198" s="75" t="s">
        <v>111</v>
      </c>
      <c r="O198" s="75" t="s">
        <v>11</v>
      </c>
      <c r="P198" s="75" t="s">
        <v>10</v>
      </c>
      <c r="Q198" s="76">
        <v>769</v>
      </c>
    </row>
    <row r="199" spans="4:17" hidden="1" x14ac:dyDescent="0.3">
      <c r="D199" s="49" t="str">
        <f>IF(ISBLANK(BurstClassFull[[#This Row],[Spk/sec-Average]]),"",IF(BurstClassFull[[#This Row],[Spk/sec-Average]]&lt;$C$3,"LF","HF"))</f>
        <v>LF</v>
      </c>
      <c r="E199" s="49" t="str">
        <f>IF(ISBLANK(BurstClassFull[[#This Row],[%Spikes in Bursts-All]]),"",IF(BurstClassFull[[#This Row],[%Spikes in Bursts-All]]&lt;$D$3,"LB","HB"))</f>
        <v>LB</v>
      </c>
      <c r="F199" s="50" t="str">
        <f t="shared" si="2"/>
        <v>LFLB</v>
      </c>
      <c r="G199" s="75">
        <v>0.4504861111111112</v>
      </c>
      <c r="H199" s="75">
        <v>8.8121332890512569</v>
      </c>
      <c r="I199" s="79" t="s">
        <v>83</v>
      </c>
      <c r="J199" s="75" t="s">
        <v>9</v>
      </c>
      <c r="K199" s="75">
        <v>1</v>
      </c>
      <c r="L199" s="75" t="s">
        <v>36</v>
      </c>
      <c r="M199" s="75">
        <v>10</v>
      </c>
      <c r="N199" s="75" t="s">
        <v>115</v>
      </c>
      <c r="O199" s="75" t="s">
        <v>72</v>
      </c>
      <c r="P199" s="75" t="s">
        <v>72</v>
      </c>
      <c r="Q199" s="76">
        <v>24</v>
      </c>
    </row>
    <row r="200" spans="4:17" hidden="1" x14ac:dyDescent="0.3">
      <c r="D200" s="49" t="str">
        <f>IF(ISBLANK(BurstClassFull[[#This Row],[Spk/sec-Average]]),"",IF(BurstClassFull[[#This Row],[Spk/sec-Average]]&lt;$C$3,"LF","HF"))</f>
        <v>LF</v>
      </c>
      <c r="E200" s="49" t="str">
        <f>IF(ISBLANK(BurstClassFull[[#This Row],[%Spikes in Bursts-All]]),"",IF(BurstClassFull[[#This Row],[%Spikes in Bursts-All]]&lt;$D$3,"LB","HB"))</f>
        <v>LB</v>
      </c>
      <c r="F200" s="50" t="str">
        <f t="shared" si="2"/>
        <v>LFLB</v>
      </c>
      <c r="G200" s="75">
        <v>0.77928760258838381</v>
      </c>
      <c r="H200" s="75">
        <v>12.353190887222301</v>
      </c>
      <c r="I200" s="79" t="s">
        <v>83</v>
      </c>
      <c r="J200" s="75" t="s">
        <v>9</v>
      </c>
      <c r="K200" s="75">
        <v>1</v>
      </c>
      <c r="L200" s="75" t="s">
        <v>36</v>
      </c>
      <c r="M200" s="75">
        <v>11</v>
      </c>
      <c r="N200" s="75" t="s">
        <v>144</v>
      </c>
      <c r="O200" s="75" t="s">
        <v>72</v>
      </c>
      <c r="P200" s="75" t="s">
        <v>72</v>
      </c>
      <c r="Q200" s="76">
        <v>24</v>
      </c>
    </row>
    <row r="201" spans="4:17" x14ac:dyDescent="0.3">
      <c r="D201" s="49" t="str">
        <f>IF(ISBLANK(BurstClassFull[[#This Row],[Spk/sec-Average]]),"",IF(BurstClassFull[[#This Row],[Spk/sec-Average]]&lt;$C$3,"LF","HF"))</f>
        <v>LF</v>
      </c>
      <c r="E201" s="49" t="str">
        <f>IF(ISBLANK(BurstClassFull[[#This Row],[%Spikes in Bursts-All]]),"",IF(BurstClassFull[[#This Row],[%Spikes in Bursts-All]]&lt;$D$3,"LB","HB"))</f>
        <v>LB</v>
      </c>
      <c r="F201" s="50" t="str">
        <f t="shared" si="2"/>
        <v>LFLB</v>
      </c>
      <c r="G201" s="75">
        <v>0.60791666666666666</v>
      </c>
      <c r="H201" s="75">
        <v>5.4099746407438714</v>
      </c>
      <c r="I201" s="79" t="s">
        <v>98</v>
      </c>
      <c r="J201" s="75" t="s">
        <v>9</v>
      </c>
      <c r="K201" s="75">
        <v>22</v>
      </c>
      <c r="L201" s="75" t="s">
        <v>37</v>
      </c>
      <c r="M201" s="75">
        <v>7</v>
      </c>
      <c r="N201" s="75" t="s">
        <v>75</v>
      </c>
      <c r="O201" s="75" t="s">
        <v>11</v>
      </c>
      <c r="P201" s="75" t="s">
        <v>76</v>
      </c>
      <c r="Q201" s="76">
        <v>769</v>
      </c>
    </row>
    <row r="202" spans="4:17" x14ac:dyDescent="0.3">
      <c r="D202" s="49" t="str">
        <f>IF(ISBLANK(BurstClassFull[[#This Row],[Spk/sec-Average]]),"",IF(BurstClassFull[[#This Row],[Spk/sec-Average]]&lt;$C$3,"LF","HF"))</f>
        <v>LF</v>
      </c>
      <c r="E202" s="49" t="str">
        <f>IF(ISBLANK(BurstClassFull[[#This Row],[%Spikes in Bursts-All]]),"",IF(BurstClassFull[[#This Row],[%Spikes in Bursts-All]]&lt;$D$3,"LB","HB"))</f>
        <v>LB</v>
      </c>
      <c r="F202" s="50" t="str">
        <f t="shared" si="2"/>
        <v>LFLB</v>
      </c>
      <c r="G202" s="75">
        <v>0.51555555555555566</v>
      </c>
      <c r="H202" s="75">
        <v>7.2619993191875638</v>
      </c>
      <c r="I202" s="79" t="s">
        <v>98</v>
      </c>
      <c r="J202" s="75" t="s">
        <v>9</v>
      </c>
      <c r="K202" s="75">
        <v>22</v>
      </c>
      <c r="L202" s="75" t="s">
        <v>37</v>
      </c>
      <c r="M202" s="75">
        <v>11</v>
      </c>
      <c r="N202" s="75" t="s">
        <v>87</v>
      </c>
      <c r="O202" s="75" t="s">
        <v>11</v>
      </c>
      <c r="P202" s="75" t="s">
        <v>72</v>
      </c>
      <c r="Q202" s="76">
        <v>769</v>
      </c>
    </row>
    <row r="203" spans="4:17" hidden="1" x14ac:dyDescent="0.3">
      <c r="D203" s="49" t="str">
        <f>IF(ISBLANK(BurstClassFull[[#This Row],[Spk/sec-Average]]),"",IF(BurstClassFull[[#This Row],[Spk/sec-Average]]&lt;$C$3,"LF","HF"))</f>
        <v>LF</v>
      </c>
      <c r="E203" s="49" t="str">
        <f>IF(ISBLANK(BurstClassFull[[#This Row],[%Spikes in Bursts-All]]),"",IF(BurstClassFull[[#This Row],[%Spikes in Bursts-All]]&lt;$D$3,"LB","HB"))</f>
        <v>LB</v>
      </c>
      <c r="F203" s="50" t="str">
        <f t="shared" si="2"/>
        <v>LFLB</v>
      </c>
      <c r="G203" s="75">
        <v>0.73341940756003265</v>
      </c>
      <c r="H203" s="75">
        <v>9.1320592039086073</v>
      </c>
      <c r="I203" s="79" t="s">
        <v>83</v>
      </c>
      <c r="J203" s="75" t="s">
        <v>9</v>
      </c>
      <c r="K203" s="75">
        <v>1</v>
      </c>
      <c r="L203" s="75" t="s">
        <v>36</v>
      </c>
      <c r="M203" s="75">
        <v>14</v>
      </c>
      <c r="N203" s="75" t="s">
        <v>145</v>
      </c>
      <c r="O203" s="75" t="s">
        <v>72</v>
      </c>
      <c r="P203" s="75" t="s">
        <v>72</v>
      </c>
      <c r="Q203" s="76">
        <v>24</v>
      </c>
    </row>
    <row r="204" spans="4:17" x14ac:dyDescent="0.3">
      <c r="D204" s="49" t="str">
        <f>IF(ISBLANK(BurstClassFull[[#This Row],[Spk/sec-Average]]),"",IF(BurstClassFull[[#This Row],[Spk/sec-Average]]&lt;$C$3,"LF","HF"))</f>
        <v>LF</v>
      </c>
      <c r="E204" s="49" t="str">
        <f>IF(ISBLANK(BurstClassFull[[#This Row],[%Spikes in Bursts-All]]),"",IF(BurstClassFull[[#This Row],[%Spikes in Bursts-All]]&lt;$D$3,"LB","HB"))</f>
        <v>LB</v>
      </c>
      <c r="F204" s="50" t="str">
        <f t="shared" si="2"/>
        <v>LFLB</v>
      </c>
      <c r="G204" s="75">
        <v>0.8775694444444444</v>
      </c>
      <c r="H204" s="75">
        <v>27.115077637498185</v>
      </c>
      <c r="I204" s="79" t="s">
        <v>98</v>
      </c>
      <c r="J204" s="75" t="s">
        <v>9</v>
      </c>
      <c r="K204" s="75">
        <v>22</v>
      </c>
      <c r="L204" s="75" t="s">
        <v>37</v>
      </c>
      <c r="M204" s="75">
        <v>13</v>
      </c>
      <c r="N204" s="75" t="s">
        <v>90</v>
      </c>
      <c r="O204" s="75" t="s">
        <v>11</v>
      </c>
      <c r="P204" s="75" t="s">
        <v>76</v>
      </c>
      <c r="Q204" s="76">
        <v>769</v>
      </c>
    </row>
    <row r="205" spans="4:17" hidden="1" x14ac:dyDescent="0.3">
      <c r="D205" s="49" t="str">
        <f>IF(ISBLANK(BurstClassFull[[#This Row],[Spk/sec-Average]]),"",IF(BurstClassFull[[#This Row],[Spk/sec-Average]]&lt;$C$3,"LF","HF"))</f>
        <v>LF</v>
      </c>
      <c r="E205" s="49" t="str">
        <f>IF(ISBLANK(BurstClassFull[[#This Row],[%Spikes in Bursts-All]]),"",IF(BurstClassFull[[#This Row],[%Spikes in Bursts-All]]&lt;$D$3,"LB","HB"))</f>
        <v>LB</v>
      </c>
      <c r="F205" s="50" t="str">
        <f t="shared" si="2"/>
        <v>LFLB</v>
      </c>
      <c r="G205" s="75">
        <v>1.5563936491935484</v>
      </c>
      <c r="H205" s="75">
        <v>25.876397384518036</v>
      </c>
      <c r="I205" s="79" t="s">
        <v>83</v>
      </c>
      <c r="J205" s="75" t="s">
        <v>9</v>
      </c>
      <c r="K205" s="75">
        <v>1</v>
      </c>
      <c r="L205" s="75" t="s">
        <v>36</v>
      </c>
      <c r="M205" s="75">
        <v>16</v>
      </c>
      <c r="N205" s="75" t="s">
        <v>146</v>
      </c>
      <c r="O205" s="75" t="s">
        <v>72</v>
      </c>
      <c r="P205" s="75" t="s">
        <v>72</v>
      </c>
      <c r="Q205" s="76">
        <v>24</v>
      </c>
    </row>
    <row r="206" spans="4:17" hidden="1" x14ac:dyDescent="0.3">
      <c r="D206" s="49" t="str">
        <f>IF(ISBLANK(BurstClassFull[[#This Row],[Spk/sec-Average]]),"",IF(BurstClassFull[[#This Row],[Spk/sec-Average]]&lt;$C$3,"LF","HF"))</f>
        <v>LF</v>
      </c>
      <c r="E206" s="49" t="str">
        <f>IF(ISBLANK(BurstClassFull[[#This Row],[%Spikes in Bursts-All]]),"",IF(BurstClassFull[[#This Row],[%Spikes in Bursts-All]]&lt;$D$3,"LB","HB"))</f>
        <v>HB</v>
      </c>
      <c r="F206" s="50" t="str">
        <f t="shared" si="2"/>
        <v>LFHB</v>
      </c>
      <c r="G206" s="75">
        <v>1.2145975084601377</v>
      </c>
      <c r="H206" s="75">
        <v>36.278697277095567</v>
      </c>
      <c r="I206" s="79" t="s">
        <v>83</v>
      </c>
      <c r="J206" s="75" t="s">
        <v>9</v>
      </c>
      <c r="K206" s="75">
        <v>1</v>
      </c>
      <c r="L206" s="75" t="s">
        <v>36</v>
      </c>
      <c r="M206" s="75">
        <v>17</v>
      </c>
      <c r="N206" s="75" t="s">
        <v>131</v>
      </c>
      <c r="O206" s="75" t="s">
        <v>72</v>
      </c>
      <c r="P206" s="75" t="s">
        <v>72</v>
      </c>
      <c r="Q206" s="76">
        <v>24</v>
      </c>
    </row>
    <row r="207" spans="4:17" hidden="1" x14ac:dyDescent="0.3">
      <c r="D207" s="49" t="str">
        <f>IF(ISBLANK(BurstClassFull[[#This Row],[Spk/sec-Average]]),"",IF(BurstClassFull[[#This Row],[Spk/sec-Average]]&lt;$C$3,"LF","HF"))</f>
        <v>LF</v>
      </c>
      <c r="E207" s="49" t="str">
        <f>IF(ISBLANK(BurstClassFull[[#This Row],[%Spikes in Bursts-All]]),"",IF(BurstClassFull[[#This Row],[%Spikes in Bursts-All]]&lt;$D$3,"LB","HB"))</f>
        <v>HB</v>
      </c>
      <c r="F207" s="50" t="str">
        <f t="shared" si="2"/>
        <v>LFHB</v>
      </c>
      <c r="G207" s="75">
        <v>3.9595352564102557E-2</v>
      </c>
      <c r="H207" s="75">
        <v>43.757881462799496</v>
      </c>
      <c r="I207" s="79" t="s">
        <v>83</v>
      </c>
      <c r="J207" s="75" t="s">
        <v>9</v>
      </c>
      <c r="K207" s="75">
        <v>1</v>
      </c>
      <c r="L207" s="75" t="s">
        <v>36</v>
      </c>
      <c r="M207" s="75">
        <v>18</v>
      </c>
      <c r="N207" s="75" t="s">
        <v>136</v>
      </c>
      <c r="O207" s="75" t="s">
        <v>72</v>
      </c>
      <c r="P207" s="75" t="s">
        <v>72</v>
      </c>
      <c r="Q207" s="76">
        <v>24</v>
      </c>
    </row>
    <row r="208" spans="4:17" x14ac:dyDescent="0.3">
      <c r="D208" s="49" t="str">
        <f>IF(ISBLANK(BurstClassFull[[#This Row],[Spk/sec-Average]]),"",IF(BurstClassFull[[#This Row],[Spk/sec-Average]]&lt;$C$3,"LF","HF"))</f>
        <v>LF</v>
      </c>
      <c r="E208" s="49" t="str">
        <f>IF(ISBLANK(BurstClassFull[[#This Row],[%Spikes in Bursts-All]]),"",IF(BurstClassFull[[#This Row],[%Spikes in Bursts-All]]&lt;$D$3,"LB","HB"))</f>
        <v>LB</v>
      </c>
      <c r="F208" s="50" t="str">
        <f t="shared" si="2"/>
        <v>LFLB</v>
      </c>
      <c r="G208" s="75">
        <v>1.3383771226945567</v>
      </c>
      <c r="H208" s="75">
        <v>17.827671427973023</v>
      </c>
      <c r="I208" s="79" t="s">
        <v>98</v>
      </c>
      <c r="J208" s="75" t="s">
        <v>9</v>
      </c>
      <c r="K208" s="75">
        <v>22</v>
      </c>
      <c r="L208" s="75" t="s">
        <v>37</v>
      </c>
      <c r="M208" s="75">
        <v>15</v>
      </c>
      <c r="N208" s="75" t="s">
        <v>116</v>
      </c>
      <c r="O208" s="75" t="s">
        <v>11</v>
      </c>
      <c r="P208" s="75" t="s">
        <v>72</v>
      </c>
      <c r="Q208" s="76">
        <v>769</v>
      </c>
    </row>
    <row r="209" spans="4:17" x14ac:dyDescent="0.3">
      <c r="D209" s="49" t="str">
        <f>IF(ISBLANK(BurstClassFull[[#This Row],[Spk/sec-Average]]),"",IF(BurstClassFull[[#This Row],[Spk/sec-Average]]&lt;$C$3,"LF","HF"))</f>
        <v>LF</v>
      </c>
      <c r="E209" s="49" t="str">
        <f>IF(ISBLANK(BurstClassFull[[#This Row],[%Spikes in Bursts-All]]),"",IF(BurstClassFull[[#This Row],[%Spikes in Bursts-All]]&lt;$D$3,"LB","HB"))</f>
        <v>HB</v>
      </c>
      <c r="F209" s="50" t="str">
        <f t="shared" si="2"/>
        <v>LFHB</v>
      </c>
      <c r="G209" s="75">
        <v>0.83570833333333328</v>
      </c>
      <c r="H209" s="75">
        <v>31.600938278844744</v>
      </c>
      <c r="I209" s="79" t="s">
        <v>147</v>
      </c>
      <c r="J209" s="75" t="s">
        <v>9</v>
      </c>
      <c r="K209" s="75">
        <v>5</v>
      </c>
      <c r="L209" s="75" t="s">
        <v>36</v>
      </c>
      <c r="M209" s="75">
        <v>3</v>
      </c>
      <c r="N209" s="75" t="s">
        <v>137</v>
      </c>
      <c r="O209" s="75" t="s">
        <v>11</v>
      </c>
      <c r="P209" s="75" t="s">
        <v>72</v>
      </c>
      <c r="Q209" s="76">
        <v>786</v>
      </c>
    </row>
    <row r="210" spans="4:17" hidden="1" x14ac:dyDescent="0.3">
      <c r="D210" s="49" t="str">
        <f>IF(ISBLANK(BurstClassFull[[#This Row],[Spk/sec-Average]]),"",IF(BurstClassFull[[#This Row],[Spk/sec-Average]]&lt;$C$3,"LF","HF"))</f>
        <v>LF</v>
      </c>
      <c r="E210" s="49" t="str">
        <f>IF(ISBLANK(BurstClassFull[[#This Row],[%Spikes in Bursts-All]]),"",IF(BurstClassFull[[#This Row],[%Spikes in Bursts-All]]&lt;$D$3,"LB","HB"))</f>
        <v>LB</v>
      </c>
      <c r="F210" s="50" t="str">
        <f t="shared" si="2"/>
        <v>LFLB</v>
      </c>
      <c r="G210" s="75">
        <v>0.32852077448210926</v>
      </c>
      <c r="H210" s="75">
        <v>15.920469174653126</v>
      </c>
      <c r="I210" s="79" t="s">
        <v>148</v>
      </c>
      <c r="J210" s="75" t="s">
        <v>9</v>
      </c>
      <c r="K210" s="75">
        <v>1</v>
      </c>
      <c r="L210" s="75" t="s">
        <v>36</v>
      </c>
      <c r="M210" s="75">
        <v>2</v>
      </c>
      <c r="N210" s="75" t="s">
        <v>88</v>
      </c>
      <c r="O210" s="75" t="s">
        <v>82</v>
      </c>
      <c r="P210" s="75" t="s">
        <v>72</v>
      </c>
      <c r="Q210" s="76">
        <v>911</v>
      </c>
    </row>
    <row r="211" spans="4:17" hidden="1" x14ac:dyDescent="0.3">
      <c r="D211" s="49" t="str">
        <f>IF(ISBLANK(BurstClassFull[[#This Row],[Spk/sec-Average]]),"",IF(BurstClassFull[[#This Row],[Spk/sec-Average]]&lt;$C$3,"LF","HF"))</f>
        <v>LF</v>
      </c>
      <c r="E211" s="49" t="str">
        <f>IF(ISBLANK(BurstClassFull[[#This Row],[%Spikes in Bursts-All]]),"",IF(BurstClassFull[[#This Row],[%Spikes in Bursts-All]]&lt;$D$3,"LB","HB"))</f>
        <v>LB</v>
      </c>
      <c r="F211" s="50" t="str">
        <f t="shared" si="2"/>
        <v>LFLB</v>
      </c>
      <c r="G211" s="75">
        <v>0.36645140845404445</v>
      </c>
      <c r="H211" s="75">
        <v>17.133605518794877</v>
      </c>
      <c r="I211" s="79" t="s">
        <v>148</v>
      </c>
      <c r="J211" s="75" t="s">
        <v>9</v>
      </c>
      <c r="K211" s="75">
        <v>1</v>
      </c>
      <c r="L211" s="75" t="s">
        <v>36</v>
      </c>
      <c r="M211" s="75">
        <v>3</v>
      </c>
      <c r="N211" s="75" t="s">
        <v>113</v>
      </c>
      <c r="O211" s="75" t="s">
        <v>72</v>
      </c>
      <c r="P211" s="75" t="s">
        <v>72</v>
      </c>
      <c r="Q211" s="76">
        <v>911</v>
      </c>
    </row>
    <row r="212" spans="4:17" hidden="1" x14ac:dyDescent="0.3">
      <c r="D212" s="49" t="str">
        <f>IF(ISBLANK(BurstClassFull[[#This Row],[Spk/sec-Average]]),"",IF(BurstClassFull[[#This Row],[Spk/sec-Average]]&lt;$C$3,"LF","HF"))</f>
        <v>LF</v>
      </c>
      <c r="E212" s="49" t="str">
        <f>IF(ISBLANK(BurstClassFull[[#This Row],[%Spikes in Bursts-All]]),"",IF(BurstClassFull[[#This Row],[%Spikes in Bursts-All]]&lt;$D$3,"LB","HB"))</f>
        <v>LB</v>
      </c>
      <c r="F212" s="50" t="str">
        <f t="shared" si="2"/>
        <v>LFLB</v>
      </c>
      <c r="G212" s="75">
        <v>7.5038409537856454E-2</v>
      </c>
      <c r="H212" s="75">
        <v>18.072289156626507</v>
      </c>
      <c r="I212" s="79" t="s">
        <v>148</v>
      </c>
      <c r="J212" s="75" t="s">
        <v>9</v>
      </c>
      <c r="K212" s="75">
        <v>1</v>
      </c>
      <c r="L212" s="75" t="s">
        <v>36</v>
      </c>
      <c r="M212" s="75">
        <v>4</v>
      </c>
      <c r="N212" s="75" t="s">
        <v>114</v>
      </c>
      <c r="O212" s="75" t="s">
        <v>72</v>
      </c>
      <c r="P212" s="75" t="s">
        <v>72</v>
      </c>
      <c r="Q212" s="76">
        <v>911</v>
      </c>
    </row>
    <row r="213" spans="4:17" hidden="1" x14ac:dyDescent="0.3">
      <c r="D213" s="49" t="str">
        <f>IF(ISBLANK(BurstClassFull[[#This Row],[Spk/sec-Average]]),"",IF(BurstClassFull[[#This Row],[Spk/sec-Average]]&lt;$C$3,"LF","HF"))</f>
        <v>LF</v>
      </c>
      <c r="E213" s="49" t="str">
        <f>IF(ISBLANK(BurstClassFull[[#This Row],[%Spikes in Bursts-All]]),"",IF(BurstClassFull[[#This Row],[%Spikes in Bursts-All]]&lt;$D$3,"LB","HB"))</f>
        <v>HB</v>
      </c>
      <c r="F213" s="50" t="str">
        <f t="shared" si="2"/>
        <v>LFHB</v>
      </c>
      <c r="G213" s="75">
        <v>0.13773703231292517</v>
      </c>
      <c r="H213" s="75">
        <v>31.844174410293068</v>
      </c>
      <c r="I213" s="79" t="s">
        <v>148</v>
      </c>
      <c r="J213" s="75" t="s">
        <v>9</v>
      </c>
      <c r="K213" s="75">
        <v>1</v>
      </c>
      <c r="L213" s="75" t="s">
        <v>36</v>
      </c>
      <c r="M213" s="75">
        <v>5</v>
      </c>
      <c r="N213" s="75" t="s">
        <v>135</v>
      </c>
      <c r="O213" s="75" t="s">
        <v>72</v>
      </c>
      <c r="P213" s="75" t="s">
        <v>10</v>
      </c>
      <c r="Q213" s="76">
        <v>911</v>
      </c>
    </row>
    <row r="214" spans="4:17" hidden="1" x14ac:dyDescent="0.3">
      <c r="D214" s="49" t="str">
        <f>IF(ISBLANK(BurstClassFull[[#This Row],[Spk/sec-Average]]),"",IF(BurstClassFull[[#This Row],[Spk/sec-Average]]&lt;$C$3,"LF","HF"))</f>
        <v>LF</v>
      </c>
      <c r="E214" s="49" t="str">
        <f>IF(ISBLANK(BurstClassFull[[#This Row],[%Spikes in Bursts-All]]),"",IF(BurstClassFull[[#This Row],[%Spikes in Bursts-All]]&lt;$D$3,"LB","HB"))</f>
        <v>HB</v>
      </c>
      <c r="F214" s="50" t="str">
        <f t="shared" si="2"/>
        <v>LFHB</v>
      </c>
      <c r="G214" s="75">
        <v>0.11031250000000001</v>
      </c>
      <c r="H214" s="75">
        <v>38.484589041095887</v>
      </c>
      <c r="I214" s="79" t="s">
        <v>148</v>
      </c>
      <c r="J214" s="75" t="s">
        <v>9</v>
      </c>
      <c r="K214" s="75">
        <v>1</v>
      </c>
      <c r="L214" s="75" t="s">
        <v>36</v>
      </c>
      <c r="M214" s="75">
        <v>6</v>
      </c>
      <c r="N214" s="75" t="s">
        <v>149</v>
      </c>
      <c r="O214" s="75" t="s">
        <v>72</v>
      </c>
      <c r="P214" s="75" t="s">
        <v>72</v>
      </c>
      <c r="Q214" s="76">
        <v>911</v>
      </c>
    </row>
    <row r="215" spans="4:17" hidden="1" x14ac:dyDescent="0.3">
      <c r="D215" s="49" t="str">
        <f>IF(ISBLANK(BurstClassFull[[#This Row],[Spk/sec-Average]]),"",IF(BurstClassFull[[#This Row],[Spk/sec-Average]]&lt;$C$3,"LF","HF"))</f>
        <v>LF</v>
      </c>
      <c r="E215" s="49" t="str">
        <f>IF(ISBLANK(BurstClassFull[[#This Row],[%Spikes in Bursts-All]]),"",IF(BurstClassFull[[#This Row],[%Spikes in Bursts-All]]&lt;$D$3,"LB","HB"))</f>
        <v>HB</v>
      </c>
      <c r="F215" s="50" t="str">
        <f t="shared" si="2"/>
        <v>LFHB</v>
      </c>
      <c r="G215" s="75">
        <v>1.0317361111111112</v>
      </c>
      <c r="H215" s="75">
        <v>49.655862109535853</v>
      </c>
      <c r="I215" s="79" t="s">
        <v>148</v>
      </c>
      <c r="J215" s="75" t="s">
        <v>9</v>
      </c>
      <c r="K215" s="75">
        <v>1</v>
      </c>
      <c r="L215" s="75" t="s">
        <v>36</v>
      </c>
      <c r="M215" s="75">
        <v>7</v>
      </c>
      <c r="N215" s="75" t="s">
        <v>115</v>
      </c>
      <c r="O215" s="75" t="s">
        <v>72</v>
      </c>
      <c r="P215" s="75" t="s">
        <v>120</v>
      </c>
      <c r="Q215" s="76">
        <v>911</v>
      </c>
    </row>
    <row r="216" spans="4:17" hidden="1" x14ac:dyDescent="0.3">
      <c r="D216" s="49" t="str">
        <f>IF(ISBLANK(BurstClassFull[[#This Row],[Spk/sec-Average]]),"",IF(BurstClassFull[[#This Row],[Spk/sec-Average]]&lt;$C$3,"LF","HF"))</f>
        <v>LF</v>
      </c>
      <c r="E216" s="49" t="str">
        <f>IF(ISBLANK(BurstClassFull[[#This Row],[%Spikes in Bursts-All]]),"",IF(BurstClassFull[[#This Row],[%Spikes in Bursts-All]]&lt;$D$3,"LB","HB"))</f>
        <v>HB</v>
      </c>
      <c r="F216" s="50" t="str">
        <f t="shared" si="2"/>
        <v>LFHB</v>
      </c>
      <c r="G216" s="75">
        <v>0.20493055555555556</v>
      </c>
      <c r="H216" s="75">
        <v>50.797512841308453</v>
      </c>
      <c r="I216" s="79" t="s">
        <v>148</v>
      </c>
      <c r="J216" s="75" t="s">
        <v>9</v>
      </c>
      <c r="K216" s="75">
        <v>1</v>
      </c>
      <c r="L216" s="75" t="s">
        <v>36</v>
      </c>
      <c r="M216" s="75">
        <v>8</v>
      </c>
      <c r="N216" s="75" t="s">
        <v>136</v>
      </c>
      <c r="O216" s="75" t="s">
        <v>72</v>
      </c>
      <c r="P216" s="75" t="s">
        <v>10</v>
      </c>
      <c r="Q216" s="76">
        <v>911</v>
      </c>
    </row>
    <row r="217" spans="4:17" hidden="1" x14ac:dyDescent="0.3">
      <c r="D217" s="49" t="str">
        <f>IF(ISBLANK(BurstClassFull[[#This Row],[Spk/sec-Average]]),"",IF(BurstClassFull[[#This Row],[Spk/sec-Average]]&lt;$C$3,"LF","HF"))</f>
        <v>LF</v>
      </c>
      <c r="E217" s="49" t="str">
        <f>IF(ISBLANK(BurstClassFull[[#This Row],[%Spikes in Bursts-All]]),"",IF(BurstClassFull[[#This Row],[%Spikes in Bursts-All]]&lt;$D$3,"LB","HB"))</f>
        <v>LB</v>
      </c>
      <c r="F217" s="50" t="str">
        <f t="shared" si="2"/>
        <v>LFLB</v>
      </c>
      <c r="G217" s="75">
        <v>1.441313646832648</v>
      </c>
      <c r="H217" s="75">
        <v>8.3084708637033128E-2</v>
      </c>
      <c r="I217" s="79" t="s">
        <v>150</v>
      </c>
      <c r="J217" s="75" t="s">
        <v>9</v>
      </c>
      <c r="K217" s="75">
        <v>6</v>
      </c>
      <c r="L217" s="75" t="s">
        <v>36</v>
      </c>
      <c r="M217" s="75">
        <v>1</v>
      </c>
      <c r="N217" s="75" t="s">
        <v>112</v>
      </c>
      <c r="O217" s="75" t="s">
        <v>72</v>
      </c>
      <c r="P217" s="75" t="s">
        <v>10</v>
      </c>
      <c r="Q217" s="76">
        <v>968</v>
      </c>
    </row>
    <row r="218" spans="4:17" hidden="1" x14ac:dyDescent="0.3">
      <c r="D218" s="49" t="str">
        <f>IF(ISBLANK(BurstClassFull[[#This Row],[Spk/sec-Average]]),"",IF(BurstClassFull[[#This Row],[Spk/sec-Average]]&lt;$C$3,"LF","HF"))</f>
        <v>LF</v>
      </c>
      <c r="E218" s="49" t="str">
        <f>IF(ISBLANK(BurstClassFull[[#This Row],[%Spikes in Bursts-All]]),"",IF(BurstClassFull[[#This Row],[%Spikes in Bursts-All]]&lt;$D$3,"LB","HB"))</f>
        <v>LB</v>
      </c>
      <c r="F218" s="50" t="str">
        <f t="shared" si="2"/>
        <v>LFLB</v>
      </c>
      <c r="G218" s="75">
        <v>1.4104881269376941</v>
      </c>
      <c r="H218" s="75">
        <v>7.7396385588793006E-3</v>
      </c>
      <c r="I218" s="79" t="s">
        <v>150</v>
      </c>
      <c r="J218" s="75" t="s">
        <v>9</v>
      </c>
      <c r="K218" s="75">
        <v>6</v>
      </c>
      <c r="L218" s="75" t="s">
        <v>36</v>
      </c>
      <c r="M218" s="75">
        <v>2</v>
      </c>
      <c r="N218" s="75" t="s">
        <v>137</v>
      </c>
      <c r="O218" s="75" t="s">
        <v>72</v>
      </c>
      <c r="P218" s="75" t="s">
        <v>72</v>
      </c>
      <c r="Q218" s="76">
        <v>968</v>
      </c>
    </row>
    <row r="219" spans="4:17" hidden="1" x14ac:dyDescent="0.3">
      <c r="D219" s="49" t="str">
        <f>IF(ISBLANK(BurstClassFull[[#This Row],[Spk/sec-Average]]),"",IF(BurstClassFull[[#This Row],[Spk/sec-Average]]&lt;$C$3,"LF","HF"))</f>
        <v>LF</v>
      </c>
      <c r="E219" s="49" t="str">
        <f>IF(ISBLANK(BurstClassFull[[#This Row],[%Spikes in Bursts-All]]),"",IF(BurstClassFull[[#This Row],[%Spikes in Bursts-All]]&lt;$D$3,"LB","HB"))</f>
        <v>LB</v>
      </c>
      <c r="F219" s="50" t="str">
        <f t="shared" si="2"/>
        <v>LFLB</v>
      </c>
      <c r="G219" s="75">
        <v>1.7779193388667998</v>
      </c>
      <c r="H219" s="75">
        <v>18.368949272888646</v>
      </c>
      <c r="I219" s="79" t="s">
        <v>150</v>
      </c>
      <c r="J219" s="75" t="s">
        <v>9</v>
      </c>
      <c r="K219" s="75">
        <v>6</v>
      </c>
      <c r="L219" s="75" t="s">
        <v>36</v>
      </c>
      <c r="M219" s="75">
        <v>3</v>
      </c>
      <c r="N219" s="75" t="s">
        <v>113</v>
      </c>
      <c r="O219" s="75" t="s">
        <v>72</v>
      </c>
      <c r="P219" s="75" t="s">
        <v>72</v>
      </c>
      <c r="Q219" s="76">
        <v>968</v>
      </c>
    </row>
    <row r="220" spans="4:17" hidden="1" x14ac:dyDescent="0.3">
      <c r="D220" s="49" t="str">
        <f>IF(ISBLANK(BurstClassFull[[#This Row],[Spk/sec-Average]]),"",IF(BurstClassFull[[#This Row],[Spk/sec-Average]]&lt;$C$3,"LF","HF"))</f>
        <v>LF</v>
      </c>
      <c r="E220" s="49" t="str">
        <f>IF(ISBLANK(BurstClassFull[[#This Row],[%Spikes in Bursts-All]]),"",IF(BurstClassFull[[#This Row],[%Spikes in Bursts-All]]&lt;$D$3,"LB","HB"))</f>
        <v>LB</v>
      </c>
      <c r="F220" s="50" t="str">
        <f t="shared" si="2"/>
        <v>LFLB</v>
      </c>
      <c r="G220" s="75">
        <v>1.6293147824397824</v>
      </c>
      <c r="H220" s="75">
        <v>17.331508723913789</v>
      </c>
      <c r="I220" s="79" t="s">
        <v>150</v>
      </c>
      <c r="J220" s="75" t="s">
        <v>9</v>
      </c>
      <c r="K220" s="75">
        <v>6</v>
      </c>
      <c r="L220" s="75" t="s">
        <v>36</v>
      </c>
      <c r="M220" s="75">
        <v>4</v>
      </c>
      <c r="N220" s="75" t="s">
        <v>96</v>
      </c>
      <c r="O220" s="75" t="s">
        <v>72</v>
      </c>
      <c r="P220" s="75" t="s">
        <v>82</v>
      </c>
      <c r="Q220" s="76">
        <v>968</v>
      </c>
    </row>
    <row r="221" spans="4:17" x14ac:dyDescent="0.3">
      <c r="D221" s="49" t="str">
        <f>IF(ISBLANK(BurstClassFull[[#This Row],[Spk/sec-Average]]),"",IF(BurstClassFull[[#This Row],[Spk/sec-Average]]&lt;$C$3,"LF","HF"))</f>
        <v>LF</v>
      </c>
      <c r="E221" s="49" t="str">
        <f>IF(ISBLANK(BurstClassFull[[#This Row],[%Spikes in Bursts-All]]),"",IF(BurstClassFull[[#This Row],[%Spikes in Bursts-All]]&lt;$D$3,"LB","HB"))</f>
        <v>LB</v>
      </c>
      <c r="F221" s="50" t="str">
        <f t="shared" si="2"/>
        <v>LFLB</v>
      </c>
      <c r="G221" s="75">
        <v>0.62270288422546638</v>
      </c>
      <c r="H221" s="75">
        <v>15.335868187579212</v>
      </c>
      <c r="I221" s="79" t="s">
        <v>147</v>
      </c>
      <c r="J221" s="75" t="s">
        <v>9</v>
      </c>
      <c r="K221" s="75">
        <v>5</v>
      </c>
      <c r="L221" s="75" t="s">
        <v>36</v>
      </c>
      <c r="M221" s="75">
        <v>4</v>
      </c>
      <c r="N221" s="75" t="s">
        <v>88</v>
      </c>
      <c r="O221" s="75" t="s">
        <v>11</v>
      </c>
      <c r="P221" s="75" t="s">
        <v>72</v>
      </c>
      <c r="Q221" s="76">
        <v>786</v>
      </c>
    </row>
    <row r="222" spans="4:17" hidden="1" x14ac:dyDescent="0.3">
      <c r="D222" s="49" t="str">
        <f>IF(ISBLANK(BurstClassFull[[#This Row],[Spk/sec-Average]]),"",IF(BurstClassFull[[#This Row],[Spk/sec-Average]]&lt;$C$3,"LF","HF"))</f>
        <v>LF</v>
      </c>
      <c r="E222" s="49" t="str">
        <f>IF(ISBLANK(BurstClassFull[[#This Row],[%Spikes in Bursts-All]]),"",IF(BurstClassFull[[#This Row],[%Spikes in Bursts-All]]&lt;$D$3,"LB","HB"))</f>
        <v>LB</v>
      </c>
      <c r="F222" s="50" t="str">
        <f t="shared" si="2"/>
        <v>LFLB</v>
      </c>
      <c r="G222" s="75">
        <v>1.3837594696969697E-2</v>
      </c>
      <c r="H222" s="75">
        <v>1.0309278350515463</v>
      </c>
      <c r="I222" s="79" t="s">
        <v>150</v>
      </c>
      <c r="J222" s="75" t="s">
        <v>9</v>
      </c>
      <c r="K222" s="75">
        <v>6</v>
      </c>
      <c r="L222" s="75" t="s">
        <v>36</v>
      </c>
      <c r="M222" s="75">
        <v>6</v>
      </c>
      <c r="N222" s="75" t="s">
        <v>145</v>
      </c>
      <c r="O222" s="75" t="s">
        <v>72</v>
      </c>
      <c r="P222" s="75" t="s">
        <v>72</v>
      </c>
      <c r="Q222" s="76">
        <v>968</v>
      </c>
    </row>
    <row r="223" spans="4:17" hidden="1" x14ac:dyDescent="0.3">
      <c r="D223" s="49" t="str">
        <f>IF(ISBLANK(BurstClassFull[[#This Row],[Spk/sec-Average]]),"",IF(BurstClassFull[[#This Row],[Spk/sec-Average]]&lt;$C$3,"LF","HF"))</f>
        <v>LF</v>
      </c>
      <c r="E223" s="49" t="str">
        <f>IF(ISBLANK(BurstClassFull[[#This Row],[%Spikes in Bursts-All]]),"",IF(BurstClassFull[[#This Row],[%Spikes in Bursts-All]]&lt;$D$3,"LB","HB"))</f>
        <v>LB</v>
      </c>
      <c r="F223" s="50" t="str">
        <f t="shared" si="2"/>
        <v>LFLB</v>
      </c>
      <c r="G223" s="75">
        <v>0.17955176767676767</v>
      </c>
      <c r="H223" s="75">
        <v>4.709715639810427</v>
      </c>
      <c r="I223" s="79" t="s">
        <v>150</v>
      </c>
      <c r="J223" s="75" t="s">
        <v>9</v>
      </c>
      <c r="K223" s="75">
        <v>6</v>
      </c>
      <c r="L223" s="75" t="s">
        <v>36</v>
      </c>
      <c r="M223" s="75">
        <v>7</v>
      </c>
      <c r="N223" s="75" t="s">
        <v>123</v>
      </c>
      <c r="O223" s="75" t="s">
        <v>72</v>
      </c>
      <c r="P223" s="75" t="s">
        <v>72</v>
      </c>
      <c r="Q223" s="76">
        <v>968</v>
      </c>
    </row>
    <row r="224" spans="4:17" hidden="1" x14ac:dyDescent="0.3">
      <c r="D224" s="49" t="str">
        <f>IF(ISBLANK(BurstClassFull[[#This Row],[Spk/sec-Average]]),"",IF(BurstClassFull[[#This Row],[Spk/sec-Average]]&lt;$C$3,"LF","HF"))</f>
        <v>LF</v>
      </c>
      <c r="E224" s="49" t="str">
        <f>IF(ISBLANK(BurstClassFull[[#This Row],[%Spikes in Bursts-All]]),"",IF(BurstClassFull[[#This Row],[%Spikes in Bursts-All]]&lt;$D$3,"LB","HB"))</f>
        <v>LB</v>
      </c>
      <c r="F224" s="50" t="str">
        <f t="shared" si="2"/>
        <v>LFLB</v>
      </c>
      <c r="G224" s="75">
        <v>0.76758116883116889</v>
      </c>
      <c r="H224" s="75">
        <v>15.432749771496871</v>
      </c>
      <c r="I224" s="79" t="s">
        <v>150</v>
      </c>
      <c r="J224" s="75" t="s">
        <v>9</v>
      </c>
      <c r="K224" s="75">
        <v>6</v>
      </c>
      <c r="L224" s="75" t="s">
        <v>36</v>
      </c>
      <c r="M224" s="75">
        <v>8</v>
      </c>
      <c r="N224" s="75" t="s">
        <v>102</v>
      </c>
      <c r="O224" s="75" t="s">
        <v>72</v>
      </c>
      <c r="P224" s="75" t="s">
        <v>72</v>
      </c>
      <c r="Q224" s="76">
        <v>968</v>
      </c>
    </row>
    <row r="225" spans="4:17" hidden="1" x14ac:dyDescent="0.3">
      <c r="D225" s="49" t="str">
        <f>IF(ISBLANK(BurstClassFull[[#This Row],[Spk/sec-Average]]),"",IF(BurstClassFull[[#This Row],[Spk/sec-Average]]&lt;$C$3,"LF","HF"))</f>
        <v>LF</v>
      </c>
      <c r="E225" s="49" t="str">
        <f>IF(ISBLANK(BurstClassFull[[#This Row],[%Spikes in Bursts-All]]),"",IF(BurstClassFull[[#This Row],[%Spikes in Bursts-All]]&lt;$D$3,"LB","HB"))</f>
        <v>HB</v>
      </c>
      <c r="F225" s="50" t="str">
        <f t="shared" si="2"/>
        <v>LFHB</v>
      </c>
      <c r="G225" s="75">
        <v>2.3140782828282826E-2</v>
      </c>
      <c r="H225" s="75">
        <v>54.253611556982342</v>
      </c>
      <c r="I225" s="79" t="s">
        <v>150</v>
      </c>
      <c r="J225" s="75" t="s">
        <v>9</v>
      </c>
      <c r="K225" s="75">
        <v>6</v>
      </c>
      <c r="L225" s="75" t="s">
        <v>36</v>
      </c>
      <c r="M225" s="75">
        <v>9</v>
      </c>
      <c r="N225" s="75" t="s">
        <v>131</v>
      </c>
      <c r="O225" s="75" t="s">
        <v>82</v>
      </c>
      <c r="P225" s="75" t="s">
        <v>72</v>
      </c>
      <c r="Q225" s="76">
        <v>968</v>
      </c>
    </row>
    <row r="226" spans="4:17" hidden="1" x14ac:dyDescent="0.3">
      <c r="D226" s="49" t="str">
        <f>IF(ISBLANK(BurstClassFull[[#This Row],[Spk/sec-Average]]),"",IF(BurstClassFull[[#This Row],[Spk/sec-Average]]&lt;$C$3,"LF","HF"))</f>
        <v>LF</v>
      </c>
      <c r="E226" s="49" t="str">
        <f>IF(ISBLANK(BurstClassFull[[#This Row],[%Spikes in Bursts-All]]),"",IF(BurstClassFull[[#This Row],[%Spikes in Bursts-All]]&lt;$D$3,"LB","HB"))</f>
        <v>LB</v>
      </c>
      <c r="F226" s="50" t="str">
        <f t="shared" si="2"/>
        <v>LFLB</v>
      </c>
      <c r="G226" s="75">
        <v>0.14130365847008292</v>
      </c>
      <c r="H226" s="75">
        <v>11.036392405063292</v>
      </c>
      <c r="I226" s="79" t="s">
        <v>150</v>
      </c>
      <c r="J226" s="75" t="s">
        <v>9</v>
      </c>
      <c r="K226" s="75">
        <v>6</v>
      </c>
      <c r="L226" s="75" t="s">
        <v>36</v>
      </c>
      <c r="M226" s="75">
        <v>10</v>
      </c>
      <c r="N226" s="75" t="s">
        <v>151</v>
      </c>
      <c r="O226" s="75" t="s">
        <v>72</v>
      </c>
      <c r="P226" s="75" t="s">
        <v>72</v>
      </c>
      <c r="Q226" s="76">
        <v>968</v>
      </c>
    </row>
    <row r="227" spans="4:17" hidden="1" x14ac:dyDescent="0.3">
      <c r="D227" s="49" t="str">
        <f>IF(ISBLANK(BurstClassFull[[#This Row],[Spk/sec-Average]]),"",IF(BurstClassFull[[#This Row],[Spk/sec-Average]]&lt;$C$3,"LF","HF"))</f>
        <v>LF</v>
      </c>
      <c r="E227" s="49" t="str">
        <f>IF(ISBLANK(BurstClassFull[[#This Row],[%Spikes in Bursts-All]]),"",IF(BurstClassFull[[#This Row],[%Spikes in Bursts-All]]&lt;$D$3,"LB","HB"))</f>
        <v>HB</v>
      </c>
      <c r="F227" s="50" t="str">
        <f t="shared" ref="F227:F290" si="3">CONCATENATE(D227,E227)</f>
        <v>LFHB</v>
      </c>
      <c r="G227" s="75">
        <v>1.7597159090909091</v>
      </c>
      <c r="H227" s="75">
        <v>68.303078137332278</v>
      </c>
      <c r="I227" s="79" t="s">
        <v>150</v>
      </c>
      <c r="J227" s="75" t="s">
        <v>9</v>
      </c>
      <c r="K227" s="75">
        <v>6</v>
      </c>
      <c r="L227" s="75" t="s">
        <v>36</v>
      </c>
      <c r="M227" s="75">
        <v>11</v>
      </c>
      <c r="N227" s="75" t="s">
        <v>136</v>
      </c>
      <c r="O227" s="75" t="s">
        <v>72</v>
      </c>
      <c r="P227" s="75" t="s">
        <v>72</v>
      </c>
      <c r="Q227" s="76">
        <v>968</v>
      </c>
    </row>
    <row r="228" spans="4:17" hidden="1" x14ac:dyDescent="0.3">
      <c r="D228" s="49" t="str">
        <f>IF(ISBLANK(BurstClassFull[[#This Row],[Spk/sec-Average]]),"",IF(BurstClassFull[[#This Row],[Spk/sec-Average]]&lt;$C$3,"LF","HF"))</f>
        <v>LF</v>
      </c>
      <c r="E228" s="49" t="str">
        <f>IF(ISBLANK(BurstClassFull[[#This Row],[%Spikes in Bursts-All]]),"",IF(BurstClassFull[[#This Row],[%Spikes in Bursts-All]]&lt;$D$3,"LB","HB"))</f>
        <v>HB</v>
      </c>
      <c r="F228" s="50" t="str">
        <f t="shared" si="3"/>
        <v>LFHB</v>
      </c>
      <c r="G228" s="75">
        <v>0.15615277777777778</v>
      </c>
      <c r="H228" s="75">
        <v>66.480298189563371</v>
      </c>
      <c r="I228" s="79" t="s">
        <v>150</v>
      </c>
      <c r="J228" s="75" t="s">
        <v>9</v>
      </c>
      <c r="K228" s="75">
        <v>6</v>
      </c>
      <c r="L228" s="75" t="s">
        <v>36</v>
      </c>
      <c r="M228" s="75">
        <v>12</v>
      </c>
      <c r="N228" s="75" t="s">
        <v>104</v>
      </c>
      <c r="O228" s="75" t="s">
        <v>72</v>
      </c>
      <c r="P228" s="75" t="s">
        <v>72</v>
      </c>
      <c r="Q228" s="76">
        <v>968</v>
      </c>
    </row>
    <row r="229" spans="4:17" x14ac:dyDescent="0.3">
      <c r="D229" s="49" t="str">
        <f>IF(ISBLANK(BurstClassFull[[#This Row],[Spk/sec-Average]]),"",IF(BurstClassFull[[#This Row],[Spk/sec-Average]]&lt;$C$3,"LF","HF"))</f>
        <v>LF</v>
      </c>
      <c r="E229" s="49" t="str">
        <f>IF(ISBLANK(BurstClassFull[[#This Row],[%Spikes in Bursts-All]]),"",IF(BurstClassFull[[#This Row],[%Spikes in Bursts-All]]&lt;$D$3,"LB","HB"))</f>
        <v>LB</v>
      </c>
      <c r="F229" s="50" t="str">
        <f t="shared" si="3"/>
        <v>LFLB</v>
      </c>
      <c r="G229" s="75">
        <v>0.63723084952812381</v>
      </c>
      <c r="H229" s="75">
        <v>15.676476031834166</v>
      </c>
      <c r="I229" s="79" t="s">
        <v>147</v>
      </c>
      <c r="J229" s="75" t="s">
        <v>9</v>
      </c>
      <c r="K229" s="75">
        <v>5</v>
      </c>
      <c r="L229" s="75" t="s">
        <v>36</v>
      </c>
      <c r="M229" s="75">
        <v>8</v>
      </c>
      <c r="N229" s="75" t="s">
        <v>95</v>
      </c>
      <c r="O229" s="75" t="s">
        <v>11</v>
      </c>
      <c r="P229" s="75" t="s">
        <v>72</v>
      </c>
      <c r="Q229" s="76">
        <v>786</v>
      </c>
    </row>
    <row r="230" spans="4:17" hidden="1" x14ac:dyDescent="0.3">
      <c r="D230" s="49" t="str">
        <f>IF(ISBLANK(BurstClassFull[[#This Row],[Spk/sec-Average]]),"",IF(BurstClassFull[[#This Row],[Spk/sec-Average]]&lt;$C$3,"LF","HF"))</f>
        <v>LF</v>
      </c>
      <c r="E230" s="49" t="str">
        <f>IF(ISBLANK(BurstClassFull[[#This Row],[%Spikes in Bursts-All]]),"",IF(BurstClassFull[[#This Row],[%Spikes in Bursts-All]]&lt;$D$3,"LB","HB"))</f>
        <v>LB</v>
      </c>
      <c r="F230" s="50" t="str">
        <f t="shared" si="3"/>
        <v>LFLB</v>
      </c>
      <c r="G230" s="75">
        <v>2.284358003108003E-2</v>
      </c>
      <c r="H230" s="75">
        <v>5.5075593952483803</v>
      </c>
      <c r="I230" s="79" t="s">
        <v>139</v>
      </c>
      <c r="J230" s="75" t="s">
        <v>9</v>
      </c>
      <c r="K230" s="75">
        <v>1</v>
      </c>
      <c r="L230" s="75" t="s">
        <v>36</v>
      </c>
      <c r="M230" s="75">
        <v>2</v>
      </c>
      <c r="N230" s="75" t="s">
        <v>152</v>
      </c>
      <c r="O230" s="75" t="s">
        <v>72</v>
      </c>
      <c r="P230" s="75" t="s">
        <v>72</v>
      </c>
      <c r="Q230" s="76">
        <v>371</v>
      </c>
    </row>
    <row r="231" spans="4:17" hidden="1" x14ac:dyDescent="0.3">
      <c r="D231" s="49" t="str">
        <f>IF(ISBLANK(BurstClassFull[[#This Row],[Spk/sec-Average]]),"",IF(BurstClassFull[[#This Row],[Spk/sec-Average]]&lt;$C$3,"LF","HF"))</f>
        <v>LF</v>
      </c>
      <c r="E231" s="49" t="str">
        <f>IF(ISBLANK(BurstClassFull[[#This Row],[%Spikes in Bursts-All]]),"",IF(BurstClassFull[[#This Row],[%Spikes in Bursts-All]]&lt;$D$3,"LB","HB"))</f>
        <v>LB</v>
      </c>
      <c r="F231" s="50" t="str">
        <f t="shared" si="3"/>
        <v>LFLB</v>
      </c>
      <c r="G231" s="75">
        <v>0.94186237373737369</v>
      </c>
      <c r="H231" s="75">
        <v>16.908625106746371</v>
      </c>
      <c r="I231" s="79" t="s">
        <v>139</v>
      </c>
      <c r="J231" s="75" t="s">
        <v>9</v>
      </c>
      <c r="K231" s="75">
        <v>1</v>
      </c>
      <c r="L231" s="75" t="s">
        <v>36</v>
      </c>
      <c r="M231" s="75">
        <v>3</v>
      </c>
      <c r="N231" s="75" t="s">
        <v>143</v>
      </c>
      <c r="O231" s="75" t="s">
        <v>72</v>
      </c>
      <c r="P231" s="75" t="s">
        <v>82</v>
      </c>
      <c r="Q231" s="76">
        <v>371</v>
      </c>
    </row>
    <row r="232" spans="4:17" hidden="1" x14ac:dyDescent="0.3">
      <c r="D232" s="49" t="str">
        <f>IF(ISBLANK(BurstClassFull[[#This Row],[Spk/sec-Average]]),"",IF(BurstClassFull[[#This Row],[Spk/sec-Average]]&lt;$C$3,"LF","HF"))</f>
        <v>LF</v>
      </c>
      <c r="E232" s="49" t="str">
        <f>IF(ISBLANK(BurstClassFull[[#This Row],[%Spikes in Bursts-All]]),"",IF(BurstClassFull[[#This Row],[%Spikes in Bursts-All]]&lt;$D$3,"LB","HB"))</f>
        <v>LB</v>
      </c>
      <c r="F232" s="50" t="str">
        <f t="shared" si="3"/>
        <v>LFLB</v>
      </c>
      <c r="G232" s="75">
        <v>0.71749368686868686</v>
      </c>
      <c r="H232" s="75">
        <v>12.310866574965612</v>
      </c>
      <c r="I232" s="79" t="s">
        <v>139</v>
      </c>
      <c r="J232" s="75" t="s">
        <v>9</v>
      </c>
      <c r="K232" s="75">
        <v>1</v>
      </c>
      <c r="L232" s="75" t="s">
        <v>36</v>
      </c>
      <c r="M232" s="75">
        <v>4</v>
      </c>
      <c r="N232" s="75" t="s">
        <v>132</v>
      </c>
      <c r="O232" s="75" t="s">
        <v>72</v>
      </c>
      <c r="P232" s="75" t="s">
        <v>10</v>
      </c>
      <c r="Q232" s="76">
        <v>371</v>
      </c>
    </row>
    <row r="233" spans="4:17" hidden="1" x14ac:dyDescent="0.3">
      <c r="D233" s="49" t="str">
        <f>IF(ISBLANK(BurstClassFull[[#This Row],[Spk/sec-Average]]),"",IF(BurstClassFull[[#This Row],[Spk/sec-Average]]&lt;$C$3,"LF","HF"))</f>
        <v>LF</v>
      </c>
      <c r="E233" s="49" t="str">
        <f>IF(ISBLANK(BurstClassFull[[#This Row],[%Spikes in Bursts-All]]),"",IF(BurstClassFull[[#This Row],[%Spikes in Bursts-All]]&lt;$D$3,"LB","HB"))</f>
        <v>LB</v>
      </c>
      <c r="F233" s="50" t="str">
        <f t="shared" si="3"/>
        <v>LFLB</v>
      </c>
      <c r="G233" s="75">
        <v>0.73290025039368334</v>
      </c>
      <c r="H233" s="75">
        <v>19.53619114546732</v>
      </c>
      <c r="I233" s="79" t="s">
        <v>139</v>
      </c>
      <c r="J233" s="75" t="s">
        <v>9</v>
      </c>
      <c r="K233" s="75">
        <v>1</v>
      </c>
      <c r="L233" s="75" t="s">
        <v>36</v>
      </c>
      <c r="M233" s="75">
        <v>5</v>
      </c>
      <c r="N233" s="75" t="s">
        <v>137</v>
      </c>
      <c r="O233" s="75" t="s">
        <v>72</v>
      </c>
      <c r="P233" s="75" t="s">
        <v>72</v>
      </c>
      <c r="Q233" s="76">
        <v>371</v>
      </c>
    </row>
    <row r="234" spans="4:17" x14ac:dyDescent="0.3">
      <c r="D234" s="49" t="str">
        <f>IF(ISBLANK(BurstClassFull[[#This Row],[Spk/sec-Average]]),"",IF(BurstClassFull[[#This Row],[Spk/sec-Average]]&lt;$C$3,"LF","HF"))</f>
        <v>LF</v>
      </c>
      <c r="E234" s="49" t="str">
        <f>IF(ISBLANK(BurstClassFull[[#This Row],[%Spikes in Bursts-All]]),"",IF(BurstClassFull[[#This Row],[%Spikes in Bursts-All]]&lt;$D$3,"LB","HB"))</f>
        <v>LB</v>
      </c>
      <c r="F234" s="50" t="str">
        <f t="shared" si="3"/>
        <v>LFLB</v>
      </c>
      <c r="G234" s="75">
        <v>1.3246433858897095</v>
      </c>
      <c r="H234" s="75">
        <v>24.087621754943356</v>
      </c>
      <c r="I234" s="79" t="s">
        <v>147</v>
      </c>
      <c r="J234" s="75" t="s">
        <v>9</v>
      </c>
      <c r="K234" s="75">
        <v>5</v>
      </c>
      <c r="L234" s="75" t="s">
        <v>36</v>
      </c>
      <c r="M234" s="75">
        <v>11</v>
      </c>
      <c r="N234" s="75" t="s">
        <v>96</v>
      </c>
      <c r="O234" s="75" t="s">
        <v>11</v>
      </c>
      <c r="P234" s="75" t="s">
        <v>72</v>
      </c>
      <c r="Q234" s="76">
        <v>786</v>
      </c>
    </row>
    <row r="235" spans="4:17" hidden="1" x14ac:dyDescent="0.3">
      <c r="D235" s="49" t="str">
        <f>IF(ISBLANK(BurstClassFull[[#This Row],[Spk/sec-Average]]),"",IF(BurstClassFull[[#This Row],[Spk/sec-Average]]&lt;$C$3,"LF","HF"))</f>
        <v>LF</v>
      </c>
      <c r="E235" s="49" t="str">
        <f>IF(ISBLANK(BurstClassFull[[#This Row],[%Spikes in Bursts-All]]),"",IF(BurstClassFull[[#This Row],[%Spikes in Bursts-All]]&lt;$D$3,"LB","HB"))</f>
        <v>HB</v>
      </c>
      <c r="F235" s="50" t="str">
        <f t="shared" si="3"/>
        <v>LFHB</v>
      </c>
      <c r="G235" s="75">
        <v>0.50676910661315655</v>
      </c>
      <c r="H235" s="75">
        <v>32.445386671582632</v>
      </c>
      <c r="I235" s="79" t="s">
        <v>139</v>
      </c>
      <c r="J235" s="75" t="s">
        <v>9</v>
      </c>
      <c r="K235" s="75">
        <v>1</v>
      </c>
      <c r="L235" s="75" t="s">
        <v>36</v>
      </c>
      <c r="M235" s="75">
        <v>7</v>
      </c>
      <c r="N235" s="75" t="s">
        <v>153</v>
      </c>
      <c r="O235" s="75" t="s">
        <v>72</v>
      </c>
      <c r="P235" s="75" t="s">
        <v>76</v>
      </c>
      <c r="Q235" s="76">
        <v>371</v>
      </c>
    </row>
    <row r="236" spans="4:17" x14ac:dyDescent="0.3">
      <c r="D236" s="49" t="str">
        <f>IF(ISBLANK(BurstClassFull[[#This Row],[Spk/sec-Average]]),"",IF(BurstClassFull[[#This Row],[Spk/sec-Average]]&lt;$C$3,"LF","HF"))</f>
        <v>HF</v>
      </c>
      <c r="E236" s="49" t="str">
        <f>IF(ISBLANK(BurstClassFull[[#This Row],[%Spikes in Bursts-All]]),"",IF(BurstClassFull[[#This Row],[%Spikes in Bursts-All]]&lt;$D$3,"LB","HB"))</f>
        <v>HB</v>
      </c>
      <c r="F236" s="50" t="str">
        <f t="shared" si="3"/>
        <v>HFHB</v>
      </c>
      <c r="G236" s="75">
        <v>6.2936846405228755</v>
      </c>
      <c r="H236" s="75">
        <v>89.465249662618078</v>
      </c>
      <c r="I236" s="79" t="s">
        <v>147</v>
      </c>
      <c r="J236" s="75" t="s">
        <v>9</v>
      </c>
      <c r="K236" s="75">
        <v>5</v>
      </c>
      <c r="L236" s="75" t="s">
        <v>36</v>
      </c>
      <c r="M236" s="75">
        <v>12</v>
      </c>
      <c r="N236" s="75" t="s">
        <v>97</v>
      </c>
      <c r="O236" s="75" t="s">
        <v>11</v>
      </c>
      <c r="P236" s="75" t="s">
        <v>72</v>
      </c>
      <c r="Q236" s="76">
        <v>786</v>
      </c>
    </row>
    <row r="237" spans="4:17" hidden="1" x14ac:dyDescent="0.3">
      <c r="D237" s="49" t="str">
        <f>IF(ISBLANK(BurstClassFull[[#This Row],[Spk/sec-Average]]),"",IF(BurstClassFull[[#This Row],[Spk/sec-Average]]&lt;$C$3,"LF","HF"))</f>
        <v>LF</v>
      </c>
      <c r="E237" s="49" t="str">
        <f>IF(ISBLANK(BurstClassFull[[#This Row],[%Spikes in Bursts-All]]),"",IF(BurstClassFull[[#This Row],[%Spikes in Bursts-All]]&lt;$D$3,"LB","HB"))</f>
        <v>HB</v>
      </c>
      <c r="F237" s="50" t="str">
        <f t="shared" si="3"/>
        <v>LFHB</v>
      </c>
      <c r="G237" s="75">
        <v>0.24374921227184368</v>
      </c>
      <c r="H237" s="75">
        <v>52.785200411099687</v>
      </c>
      <c r="I237" s="79" t="s">
        <v>139</v>
      </c>
      <c r="J237" s="75" t="s">
        <v>9</v>
      </c>
      <c r="K237" s="75">
        <v>1</v>
      </c>
      <c r="L237" s="75" t="s">
        <v>36</v>
      </c>
      <c r="M237" s="75">
        <v>9</v>
      </c>
      <c r="N237" s="75" t="s">
        <v>154</v>
      </c>
      <c r="O237" s="75" t="s">
        <v>72</v>
      </c>
      <c r="P237" s="75" t="s">
        <v>82</v>
      </c>
      <c r="Q237" s="76">
        <v>371</v>
      </c>
    </row>
    <row r="238" spans="4:17" hidden="1" x14ac:dyDescent="0.3">
      <c r="D238" s="49" t="str">
        <f>IF(ISBLANK(BurstClassFull[[#This Row],[Spk/sec-Average]]),"",IF(BurstClassFull[[#This Row],[Spk/sec-Average]]&lt;$C$3,"LF","HF"))</f>
        <v>HF</v>
      </c>
      <c r="E238" s="49" t="str">
        <f>IF(ISBLANK(BurstClassFull[[#This Row],[%Spikes in Bursts-All]]),"",IF(BurstClassFull[[#This Row],[%Spikes in Bursts-All]]&lt;$D$3,"LB","HB"))</f>
        <v>HB</v>
      </c>
      <c r="F238" s="50" t="str">
        <f t="shared" si="3"/>
        <v>HFHB</v>
      </c>
      <c r="G238" s="75">
        <v>6.9607494588744583</v>
      </c>
      <c r="H238" s="75">
        <v>52.794697678201118</v>
      </c>
      <c r="I238" s="79" t="s">
        <v>139</v>
      </c>
      <c r="J238" s="75" t="s">
        <v>9</v>
      </c>
      <c r="K238" s="75">
        <v>1</v>
      </c>
      <c r="L238" s="75" t="s">
        <v>36</v>
      </c>
      <c r="M238" s="75">
        <v>10</v>
      </c>
      <c r="N238" s="75" t="s">
        <v>97</v>
      </c>
      <c r="O238" s="75" t="s">
        <v>72</v>
      </c>
      <c r="P238" s="75" t="s">
        <v>72</v>
      </c>
      <c r="Q238" s="76">
        <v>371</v>
      </c>
    </row>
    <row r="239" spans="4:17" x14ac:dyDescent="0.3">
      <c r="D239" s="49" t="str">
        <f>IF(ISBLANK(BurstClassFull[[#This Row],[Spk/sec-Average]]),"",IF(BurstClassFull[[#This Row],[Spk/sec-Average]]&lt;$C$3,"LF","HF"))</f>
        <v>HF</v>
      </c>
      <c r="E239" s="49" t="str">
        <f>IF(ISBLANK(BurstClassFull[[#This Row],[%Spikes in Bursts-All]]),"",IF(BurstClassFull[[#This Row],[%Spikes in Bursts-All]]&lt;$D$3,"LB","HB"))</f>
        <v>HB</v>
      </c>
      <c r="F239" s="50" t="str">
        <f t="shared" si="3"/>
        <v>HFHB</v>
      </c>
      <c r="G239" s="75">
        <v>10.097263257575758</v>
      </c>
      <c r="H239" s="75">
        <v>76.667785360032809</v>
      </c>
      <c r="I239" s="79" t="s">
        <v>140</v>
      </c>
      <c r="J239" s="75" t="s">
        <v>9</v>
      </c>
      <c r="K239" s="75">
        <v>22</v>
      </c>
      <c r="L239" s="75" t="s">
        <v>37</v>
      </c>
      <c r="M239" s="75">
        <v>1</v>
      </c>
      <c r="N239" s="75" t="s">
        <v>84</v>
      </c>
      <c r="O239" s="75" t="s">
        <v>11</v>
      </c>
      <c r="P239" s="75" t="s">
        <v>10</v>
      </c>
      <c r="Q239" s="76">
        <v>889</v>
      </c>
    </row>
    <row r="240" spans="4:17" hidden="1" x14ac:dyDescent="0.3">
      <c r="D240" s="49" t="str">
        <f>IF(ISBLANK(BurstClassFull[[#This Row],[Spk/sec-Average]]),"",IF(BurstClassFull[[#This Row],[Spk/sec-Average]]&lt;$C$3,"LF","HF"))</f>
        <v>LF</v>
      </c>
      <c r="E240" s="49" t="str">
        <f>IF(ISBLANK(BurstClassFull[[#This Row],[%Spikes in Bursts-All]]),"",IF(BurstClassFull[[#This Row],[%Spikes in Bursts-All]]&lt;$D$3,"LB","HB"))</f>
        <v>LB</v>
      </c>
      <c r="F240" s="50" t="str">
        <f t="shared" si="3"/>
        <v>LFLB</v>
      </c>
      <c r="G240" s="75">
        <v>0.62550956765935217</v>
      </c>
      <c r="H240" s="75">
        <v>9.0917209966955426</v>
      </c>
      <c r="I240" s="79" t="s">
        <v>139</v>
      </c>
      <c r="J240" s="75" t="s">
        <v>9</v>
      </c>
      <c r="K240" s="75">
        <v>1</v>
      </c>
      <c r="L240" s="75" t="s">
        <v>36</v>
      </c>
      <c r="M240" s="75">
        <v>12</v>
      </c>
      <c r="N240" s="75" t="s">
        <v>155</v>
      </c>
      <c r="O240" s="75" t="s">
        <v>72</v>
      </c>
      <c r="P240" s="75" t="s">
        <v>72</v>
      </c>
      <c r="Q240" s="76">
        <v>371</v>
      </c>
    </row>
    <row r="241" spans="4:17" hidden="1" x14ac:dyDescent="0.3">
      <c r="D241" s="49" t="str">
        <f>IF(ISBLANK(BurstClassFull[[#This Row],[Spk/sec-Average]]),"",IF(BurstClassFull[[#This Row],[Spk/sec-Average]]&lt;$C$3,"LF","HF"))</f>
        <v>LF</v>
      </c>
      <c r="E241" s="49" t="str">
        <f>IF(ISBLANK(BurstClassFull[[#This Row],[%Spikes in Bursts-All]]),"",IF(BurstClassFull[[#This Row],[%Spikes in Bursts-All]]&lt;$D$3,"LB","HB"))</f>
        <v>LB</v>
      </c>
      <c r="F241" s="50" t="str">
        <f t="shared" si="3"/>
        <v>LFLB</v>
      </c>
      <c r="G241" s="75">
        <v>2.1918069784382284</v>
      </c>
      <c r="H241" s="75">
        <v>27.803085596355675</v>
      </c>
      <c r="I241" s="79" t="s">
        <v>139</v>
      </c>
      <c r="J241" s="75" t="s">
        <v>9</v>
      </c>
      <c r="K241" s="75">
        <v>1</v>
      </c>
      <c r="L241" s="75" t="s">
        <v>36</v>
      </c>
      <c r="M241" s="75">
        <v>13</v>
      </c>
      <c r="N241" s="75" t="s">
        <v>102</v>
      </c>
      <c r="O241" s="75" t="s">
        <v>72</v>
      </c>
      <c r="P241" s="75" t="s">
        <v>72</v>
      </c>
      <c r="Q241" s="76">
        <v>371</v>
      </c>
    </row>
    <row r="242" spans="4:17" x14ac:dyDescent="0.3">
      <c r="D242" s="49" t="str">
        <f>IF(ISBLANK(BurstClassFull[[#This Row],[Spk/sec-Average]]),"",IF(BurstClassFull[[#This Row],[Spk/sec-Average]]&lt;$C$3,"LF","HF"))</f>
        <v>LF</v>
      </c>
      <c r="E242" s="49" t="str">
        <f>IF(ISBLANK(BurstClassFull[[#This Row],[%Spikes in Bursts-All]]),"",IF(BurstClassFull[[#This Row],[%Spikes in Bursts-All]]&lt;$D$3,"LB","HB"))</f>
        <v>LB</v>
      </c>
      <c r="F242" s="50" t="str">
        <f t="shared" si="3"/>
        <v>LFLB</v>
      </c>
      <c r="G242" s="75">
        <v>2.3291619966791197</v>
      </c>
      <c r="H242" s="75">
        <v>25.281618706956383</v>
      </c>
      <c r="I242" s="79" t="s">
        <v>140</v>
      </c>
      <c r="J242" s="75" t="s">
        <v>9</v>
      </c>
      <c r="K242" s="75">
        <v>22</v>
      </c>
      <c r="L242" s="75" t="s">
        <v>37</v>
      </c>
      <c r="M242" s="75">
        <v>3</v>
      </c>
      <c r="N242" s="75" t="s">
        <v>112</v>
      </c>
      <c r="O242" s="75" t="s">
        <v>11</v>
      </c>
      <c r="P242" s="75" t="s">
        <v>72</v>
      </c>
      <c r="Q242" s="76">
        <v>889</v>
      </c>
    </row>
    <row r="243" spans="4:17" hidden="1" x14ac:dyDescent="0.3">
      <c r="D243" s="49" t="str">
        <f>IF(ISBLANK(BurstClassFull[[#This Row],[Spk/sec-Average]]),"",IF(BurstClassFull[[#This Row],[Spk/sec-Average]]&lt;$C$3,"LF","HF"))</f>
        <v>LF</v>
      </c>
      <c r="E243" s="49" t="str">
        <f>IF(ISBLANK(BurstClassFull[[#This Row],[%Spikes in Bursts-All]]),"",IF(BurstClassFull[[#This Row],[%Spikes in Bursts-All]]&lt;$D$3,"LB","HB"))</f>
        <v>HB</v>
      </c>
      <c r="F243" s="50" t="str">
        <f t="shared" si="3"/>
        <v>LFHB</v>
      </c>
      <c r="G243" s="75">
        <v>0.33701382326090984</v>
      </c>
      <c r="H243" s="75">
        <v>34.825643368356936</v>
      </c>
      <c r="I243" s="79" t="s">
        <v>156</v>
      </c>
      <c r="J243" s="75" t="s">
        <v>9</v>
      </c>
      <c r="K243" s="75">
        <v>1</v>
      </c>
      <c r="L243" s="75" t="s">
        <v>36</v>
      </c>
      <c r="M243" s="75">
        <v>1</v>
      </c>
      <c r="N243" s="75" t="s">
        <v>84</v>
      </c>
      <c r="O243" s="75" t="s">
        <v>72</v>
      </c>
      <c r="P243" s="75" t="s">
        <v>72</v>
      </c>
      <c r="Q243" s="76">
        <v>656</v>
      </c>
    </row>
    <row r="244" spans="4:17" hidden="1" x14ac:dyDescent="0.3">
      <c r="D244" s="49" t="str">
        <f>IF(ISBLANK(BurstClassFull[[#This Row],[Spk/sec-Average]]),"",IF(BurstClassFull[[#This Row],[Spk/sec-Average]]&lt;$C$3,"LF","HF"))</f>
        <v>LF</v>
      </c>
      <c r="E244" s="49" t="str">
        <f>IF(ISBLANK(BurstClassFull[[#This Row],[%Spikes in Bursts-All]]),"",IF(BurstClassFull[[#This Row],[%Spikes in Bursts-All]]&lt;$D$3,"LB","HB"))</f>
        <v>HB</v>
      </c>
      <c r="F244" s="50" t="str">
        <f t="shared" si="3"/>
        <v>LFHB</v>
      </c>
      <c r="G244" s="75">
        <v>0.31105373559158089</v>
      </c>
      <c r="H244" s="75">
        <v>51.889573840793361</v>
      </c>
      <c r="I244" s="79" t="s">
        <v>156</v>
      </c>
      <c r="J244" s="75" t="s">
        <v>9</v>
      </c>
      <c r="K244" s="75">
        <v>1</v>
      </c>
      <c r="L244" s="75" t="s">
        <v>36</v>
      </c>
      <c r="M244" s="75">
        <v>2</v>
      </c>
      <c r="N244" s="75" t="s">
        <v>112</v>
      </c>
      <c r="O244" s="75" t="s">
        <v>72</v>
      </c>
      <c r="P244" s="75" t="s">
        <v>72</v>
      </c>
      <c r="Q244" s="76">
        <v>656</v>
      </c>
    </row>
    <row r="245" spans="4:17" hidden="1" x14ac:dyDescent="0.3">
      <c r="D245" s="49" t="str">
        <f>IF(ISBLANK(BurstClassFull[[#This Row],[Spk/sec-Average]]),"",IF(BurstClassFull[[#This Row],[Spk/sec-Average]]&lt;$C$3,"LF","HF"))</f>
        <v>LF</v>
      </c>
      <c r="E245" s="49" t="str">
        <f>IF(ISBLANK(BurstClassFull[[#This Row],[%Spikes in Bursts-All]]),"",IF(BurstClassFull[[#This Row],[%Spikes in Bursts-All]]&lt;$D$3,"LB","HB"))</f>
        <v>LB</v>
      </c>
      <c r="F245" s="50" t="str">
        <f t="shared" si="3"/>
        <v>LFLB</v>
      </c>
      <c r="G245" s="75">
        <v>1.939950980392157E-2</v>
      </c>
      <c r="H245" s="75">
        <v>9.9547511312217196</v>
      </c>
      <c r="I245" s="79" t="s">
        <v>156</v>
      </c>
      <c r="J245" s="75" t="s">
        <v>9</v>
      </c>
      <c r="K245" s="75">
        <v>1</v>
      </c>
      <c r="L245" s="75" t="s">
        <v>36</v>
      </c>
      <c r="M245" s="75">
        <v>3</v>
      </c>
      <c r="N245" s="75" t="s">
        <v>152</v>
      </c>
      <c r="O245" s="75" t="s">
        <v>72</v>
      </c>
      <c r="P245" s="75" t="s">
        <v>72</v>
      </c>
      <c r="Q245" s="76">
        <v>656</v>
      </c>
    </row>
    <row r="246" spans="4:17" hidden="1" x14ac:dyDescent="0.3">
      <c r="D246" s="49" t="str">
        <f>IF(ISBLANK(BurstClassFull[[#This Row],[Spk/sec-Average]]),"",IF(BurstClassFull[[#This Row],[Spk/sec-Average]]&lt;$C$3,"LF","HF"))</f>
        <v>LF</v>
      </c>
      <c r="E246" s="49" t="str">
        <f>IF(ISBLANK(BurstClassFull[[#This Row],[%Spikes in Bursts-All]]),"",IF(BurstClassFull[[#This Row],[%Spikes in Bursts-All]]&lt;$D$3,"LB","HB"))</f>
        <v>LB</v>
      </c>
      <c r="F246" s="50" t="str">
        <f t="shared" si="3"/>
        <v>LFLB</v>
      </c>
      <c r="G246" s="75">
        <v>0.1759027777777778</v>
      </c>
      <c r="H246" s="75">
        <v>28.854282536151278</v>
      </c>
      <c r="I246" s="79" t="s">
        <v>156</v>
      </c>
      <c r="J246" s="75" t="s">
        <v>9</v>
      </c>
      <c r="K246" s="75">
        <v>1</v>
      </c>
      <c r="L246" s="75" t="s">
        <v>36</v>
      </c>
      <c r="M246" s="75">
        <v>4</v>
      </c>
      <c r="N246" s="75" t="s">
        <v>143</v>
      </c>
      <c r="O246" s="75" t="s">
        <v>72</v>
      </c>
      <c r="P246" s="75" t="s">
        <v>72</v>
      </c>
      <c r="Q246" s="76">
        <v>656</v>
      </c>
    </row>
    <row r="247" spans="4:17" hidden="1" x14ac:dyDescent="0.3">
      <c r="D247" s="49" t="str">
        <f>IF(ISBLANK(BurstClassFull[[#This Row],[Spk/sec-Average]]),"",IF(BurstClassFull[[#This Row],[Spk/sec-Average]]&lt;$C$3,"LF","HF"))</f>
        <v>LF</v>
      </c>
      <c r="E247" s="49" t="str">
        <f>IF(ISBLANK(BurstClassFull[[#This Row],[%Spikes in Bursts-All]]),"",IF(BurstClassFull[[#This Row],[%Spikes in Bursts-All]]&lt;$D$3,"LB","HB"))</f>
        <v>LB</v>
      </c>
      <c r="F247" s="50" t="str">
        <f t="shared" si="3"/>
        <v>LFLB</v>
      </c>
      <c r="G247" s="75">
        <v>3.1244498660543435E-2</v>
      </c>
      <c r="H247" s="75">
        <v>18.299445471349355</v>
      </c>
      <c r="I247" s="79" t="s">
        <v>156</v>
      </c>
      <c r="J247" s="75" t="s">
        <v>9</v>
      </c>
      <c r="K247" s="75">
        <v>1</v>
      </c>
      <c r="L247" s="75" t="s">
        <v>36</v>
      </c>
      <c r="M247" s="75">
        <v>5</v>
      </c>
      <c r="N247" s="75" t="s">
        <v>157</v>
      </c>
      <c r="O247" s="75" t="s">
        <v>72</v>
      </c>
      <c r="P247" s="75" t="s">
        <v>72</v>
      </c>
      <c r="Q247" s="76">
        <v>656</v>
      </c>
    </row>
    <row r="248" spans="4:17" hidden="1" x14ac:dyDescent="0.3">
      <c r="D248" s="49" t="str">
        <f>IF(ISBLANK(BurstClassFull[[#This Row],[Spk/sec-Average]]),"",IF(BurstClassFull[[#This Row],[Spk/sec-Average]]&lt;$C$3,"LF","HF"))</f>
        <v>LF</v>
      </c>
      <c r="E248" s="49" t="str">
        <f>IF(ISBLANK(BurstClassFull[[#This Row],[%Spikes in Bursts-All]]),"",IF(BurstClassFull[[#This Row],[%Spikes in Bursts-All]]&lt;$D$3,"LB","HB"))</f>
        <v>HB</v>
      </c>
      <c r="F248" s="50" t="str">
        <f t="shared" si="3"/>
        <v>LFHB</v>
      </c>
      <c r="G248" s="75">
        <v>0.10034722222222221</v>
      </c>
      <c r="H248" s="75">
        <v>33.358153387937456</v>
      </c>
      <c r="I248" s="79" t="s">
        <v>156</v>
      </c>
      <c r="J248" s="75" t="s">
        <v>9</v>
      </c>
      <c r="K248" s="75">
        <v>1</v>
      </c>
      <c r="L248" s="75" t="s">
        <v>36</v>
      </c>
      <c r="M248" s="75">
        <v>6</v>
      </c>
      <c r="N248" s="75" t="s">
        <v>132</v>
      </c>
      <c r="O248" s="75" t="s">
        <v>72</v>
      </c>
      <c r="P248" s="75" t="s">
        <v>72</v>
      </c>
      <c r="Q248" s="76">
        <v>656</v>
      </c>
    </row>
    <row r="249" spans="4:17" hidden="1" x14ac:dyDescent="0.3">
      <c r="D249" s="49" t="str">
        <f>IF(ISBLANK(BurstClassFull[[#This Row],[Spk/sec-Average]]),"",IF(BurstClassFull[[#This Row],[Spk/sec-Average]]&lt;$C$3,"LF","HF"))</f>
        <v>LF</v>
      </c>
      <c r="E249" s="49" t="str">
        <f>IF(ISBLANK(BurstClassFull[[#This Row],[%Spikes in Bursts-All]]),"",IF(BurstClassFull[[#This Row],[%Spikes in Bursts-All]]&lt;$D$3,"LB","HB"))</f>
        <v>HB</v>
      </c>
      <c r="F249" s="50" t="str">
        <f t="shared" si="3"/>
        <v>LFHB</v>
      </c>
      <c r="G249" s="75">
        <v>0.26876844474969475</v>
      </c>
      <c r="H249" s="75">
        <v>36.392742796157954</v>
      </c>
      <c r="I249" s="79" t="s">
        <v>156</v>
      </c>
      <c r="J249" s="75" t="s">
        <v>9</v>
      </c>
      <c r="K249" s="75">
        <v>1</v>
      </c>
      <c r="L249" s="75" t="s">
        <v>36</v>
      </c>
      <c r="M249" s="75">
        <v>7</v>
      </c>
      <c r="N249" s="75" t="s">
        <v>113</v>
      </c>
      <c r="O249" s="75" t="s">
        <v>72</v>
      </c>
      <c r="P249" s="75" t="s">
        <v>72</v>
      </c>
      <c r="Q249" s="76">
        <v>656</v>
      </c>
    </row>
    <row r="250" spans="4:17" hidden="1" x14ac:dyDescent="0.3">
      <c r="D250" s="49" t="str">
        <f>IF(ISBLANK(BurstClassFull[[#This Row],[Spk/sec-Average]]),"",IF(BurstClassFull[[#This Row],[Spk/sec-Average]]&lt;$C$3,"LF","HF"))</f>
        <v>LF</v>
      </c>
      <c r="E250" s="49" t="str">
        <f>IF(ISBLANK(BurstClassFull[[#This Row],[%Spikes in Bursts-All]]),"",IF(BurstClassFull[[#This Row],[%Spikes in Bursts-All]]&lt;$D$3,"LB","HB"))</f>
        <v>HB</v>
      </c>
      <c r="F250" s="50" t="str">
        <f t="shared" si="3"/>
        <v>LFHB</v>
      </c>
      <c r="G250" s="75">
        <v>0.18218343171197274</v>
      </c>
      <c r="H250" s="75">
        <v>42.668269230769226</v>
      </c>
      <c r="I250" s="79" t="s">
        <v>156</v>
      </c>
      <c r="J250" s="75" t="s">
        <v>9</v>
      </c>
      <c r="K250" s="75">
        <v>1</v>
      </c>
      <c r="L250" s="75" t="s">
        <v>36</v>
      </c>
      <c r="M250" s="75">
        <v>8</v>
      </c>
      <c r="N250" s="75" t="s">
        <v>153</v>
      </c>
      <c r="O250" s="75" t="s">
        <v>72</v>
      </c>
      <c r="P250" s="75" t="s">
        <v>72</v>
      </c>
      <c r="Q250" s="76">
        <v>656</v>
      </c>
    </row>
    <row r="251" spans="4:17" hidden="1" x14ac:dyDescent="0.3">
      <c r="D251" s="49" t="str">
        <f>IF(ISBLANK(BurstClassFull[[#This Row],[Spk/sec-Average]]),"",IF(BurstClassFull[[#This Row],[Spk/sec-Average]]&lt;$C$3,"LF","HF"))</f>
        <v>LF</v>
      </c>
      <c r="E251" s="49" t="str">
        <f>IF(ISBLANK(BurstClassFull[[#This Row],[%Spikes in Bursts-All]]),"",IF(BurstClassFull[[#This Row],[%Spikes in Bursts-All]]&lt;$D$3,"LB","HB"))</f>
        <v>LB</v>
      </c>
      <c r="F251" s="50" t="str">
        <f t="shared" si="3"/>
        <v>LFLB</v>
      </c>
      <c r="G251" s="75">
        <v>0.2477976190476191</v>
      </c>
      <c r="H251" s="75">
        <v>22.663600250888564</v>
      </c>
      <c r="I251" s="79" t="s">
        <v>156</v>
      </c>
      <c r="J251" s="75" t="s">
        <v>9</v>
      </c>
      <c r="K251" s="75">
        <v>1</v>
      </c>
      <c r="L251" s="75" t="s">
        <v>36</v>
      </c>
      <c r="M251" s="75">
        <v>9</v>
      </c>
      <c r="N251" s="75" t="s">
        <v>96</v>
      </c>
      <c r="O251" s="75" t="s">
        <v>72</v>
      </c>
      <c r="P251" s="75" t="s">
        <v>72</v>
      </c>
      <c r="Q251" s="76">
        <v>656</v>
      </c>
    </row>
    <row r="252" spans="4:17" hidden="1" x14ac:dyDescent="0.3">
      <c r="D252" s="49" t="str">
        <f>IF(ISBLANK(BurstClassFull[[#This Row],[Spk/sec-Average]]),"",IF(BurstClassFull[[#This Row],[Spk/sec-Average]]&lt;$C$3,"LF","HF"))</f>
        <v>LF</v>
      </c>
      <c r="E252" s="49" t="str">
        <f>IF(ISBLANK(BurstClassFull[[#This Row],[%Spikes in Bursts-All]]),"",IF(BurstClassFull[[#This Row],[%Spikes in Bursts-All]]&lt;$D$3,"LB","HB"))</f>
        <v>HB</v>
      </c>
      <c r="F252" s="50" t="str">
        <f t="shared" si="3"/>
        <v>LFHB</v>
      </c>
      <c r="G252" s="75">
        <v>0.25571830314659305</v>
      </c>
      <c r="H252" s="75">
        <v>38.258362168396772</v>
      </c>
      <c r="I252" s="79" t="s">
        <v>156</v>
      </c>
      <c r="J252" s="75" t="s">
        <v>9</v>
      </c>
      <c r="K252" s="75">
        <v>1</v>
      </c>
      <c r="L252" s="75" t="s">
        <v>36</v>
      </c>
      <c r="M252" s="75">
        <v>10</v>
      </c>
      <c r="N252" s="75" t="s">
        <v>97</v>
      </c>
      <c r="O252" s="75" t="s">
        <v>72</v>
      </c>
      <c r="P252" s="75" t="s">
        <v>72</v>
      </c>
      <c r="Q252" s="76">
        <v>656</v>
      </c>
    </row>
    <row r="253" spans="4:17" hidden="1" x14ac:dyDescent="0.3">
      <c r="D253" s="49" t="str">
        <f>IF(ISBLANK(BurstClassFull[[#This Row],[Spk/sec-Average]]),"",IF(BurstClassFull[[#This Row],[Spk/sec-Average]]&lt;$C$3,"LF","HF"))</f>
        <v>LF</v>
      </c>
      <c r="E253" s="49" t="str">
        <f>IF(ISBLANK(BurstClassFull[[#This Row],[%Spikes in Bursts-All]]),"",IF(BurstClassFull[[#This Row],[%Spikes in Bursts-All]]&lt;$D$3,"LB","HB"))</f>
        <v>HB</v>
      </c>
      <c r="F253" s="50" t="str">
        <f t="shared" si="3"/>
        <v>LFHB</v>
      </c>
      <c r="G253" s="75">
        <v>0.17180555555555554</v>
      </c>
      <c r="H253" s="75">
        <v>39.80010251153255</v>
      </c>
      <c r="I253" s="79" t="s">
        <v>156</v>
      </c>
      <c r="J253" s="75" t="s">
        <v>9</v>
      </c>
      <c r="K253" s="75">
        <v>1</v>
      </c>
      <c r="L253" s="75" t="s">
        <v>36</v>
      </c>
      <c r="M253" s="75">
        <v>11</v>
      </c>
      <c r="N253" s="75" t="s">
        <v>145</v>
      </c>
      <c r="O253" s="75" t="s">
        <v>72</v>
      </c>
      <c r="P253" s="75" t="s">
        <v>72</v>
      </c>
      <c r="Q253" s="76">
        <v>656</v>
      </c>
    </row>
    <row r="254" spans="4:17" x14ac:dyDescent="0.3">
      <c r="D254" s="49" t="str">
        <f>IF(ISBLANK(BurstClassFull[[#This Row],[Spk/sec-Average]]),"",IF(BurstClassFull[[#This Row],[Spk/sec-Average]]&lt;$C$3,"LF","HF"))</f>
        <v>LF</v>
      </c>
      <c r="E254" s="49" t="str">
        <f>IF(ISBLANK(BurstClassFull[[#This Row],[%Spikes in Bursts-All]]),"",IF(BurstClassFull[[#This Row],[%Spikes in Bursts-All]]&lt;$D$3,"LB","HB"))</f>
        <v>HB</v>
      </c>
      <c r="F254" s="50" t="str">
        <f t="shared" si="3"/>
        <v>LFHB</v>
      </c>
      <c r="G254" s="75">
        <v>2.5016035353535355</v>
      </c>
      <c r="H254" s="75">
        <v>66.775947326721848</v>
      </c>
      <c r="I254" s="79" t="s">
        <v>140</v>
      </c>
      <c r="J254" s="75" t="s">
        <v>9</v>
      </c>
      <c r="K254" s="75">
        <v>22</v>
      </c>
      <c r="L254" s="75" t="s">
        <v>37</v>
      </c>
      <c r="M254" s="75">
        <v>4</v>
      </c>
      <c r="N254" s="75" t="s">
        <v>143</v>
      </c>
      <c r="O254" s="75" t="s">
        <v>11</v>
      </c>
      <c r="P254" s="75" t="s">
        <v>72</v>
      </c>
      <c r="Q254" s="76">
        <v>889</v>
      </c>
    </row>
    <row r="255" spans="4:17" hidden="1" x14ac:dyDescent="0.3">
      <c r="D255" s="49" t="str">
        <f>IF(ISBLANK(BurstClassFull[[#This Row],[Spk/sec-Average]]),"",IF(BurstClassFull[[#This Row],[Spk/sec-Average]]&lt;$C$3,"LF","HF"))</f>
        <v>LF</v>
      </c>
      <c r="E255" s="49" t="str">
        <f>IF(ISBLANK(BurstClassFull[[#This Row],[%Spikes in Bursts-All]]),"",IF(BurstClassFull[[#This Row],[%Spikes in Bursts-All]]&lt;$D$3,"LB","HB"))</f>
        <v>HB</v>
      </c>
      <c r="F255" s="50" t="str">
        <f t="shared" si="3"/>
        <v>LFHB</v>
      </c>
      <c r="G255" s="75">
        <v>9.3336805555555555E-2</v>
      </c>
      <c r="H255" s="75">
        <v>41.207075962539022</v>
      </c>
      <c r="I255" s="79" t="s">
        <v>158</v>
      </c>
      <c r="J255" s="75" t="s">
        <v>9</v>
      </c>
      <c r="K255" s="75">
        <v>1</v>
      </c>
      <c r="L255" s="75" t="s">
        <v>36</v>
      </c>
      <c r="M255" s="75">
        <v>2</v>
      </c>
      <c r="N255" s="75" t="s">
        <v>134</v>
      </c>
      <c r="O255" s="75" t="s">
        <v>72</v>
      </c>
      <c r="P255" s="75" t="s">
        <v>72</v>
      </c>
      <c r="Q255" s="76">
        <v>1037</v>
      </c>
    </row>
    <row r="256" spans="4:17" hidden="1" x14ac:dyDescent="0.3">
      <c r="D256" s="49" t="str">
        <f>IF(ISBLANK(BurstClassFull[[#This Row],[Spk/sec-Average]]),"",IF(BurstClassFull[[#This Row],[Spk/sec-Average]]&lt;$C$3,"LF","HF"))</f>
        <v>LF</v>
      </c>
      <c r="E256" s="49" t="str">
        <f>IF(ISBLANK(BurstClassFull[[#This Row],[%Spikes in Bursts-All]]),"",IF(BurstClassFull[[#This Row],[%Spikes in Bursts-All]]&lt;$D$3,"LB","HB"))</f>
        <v>HB</v>
      </c>
      <c r="F256" s="50" t="str">
        <f t="shared" si="3"/>
        <v>LFHB</v>
      </c>
      <c r="G256" s="75">
        <v>3.6467013888888888</v>
      </c>
      <c r="H256" s="75">
        <v>48.040092230953832</v>
      </c>
      <c r="I256" s="79" t="s">
        <v>158</v>
      </c>
      <c r="J256" s="75" t="s">
        <v>9</v>
      </c>
      <c r="K256" s="75">
        <v>1</v>
      </c>
      <c r="L256" s="75" t="s">
        <v>36</v>
      </c>
      <c r="M256" s="75">
        <v>3</v>
      </c>
      <c r="N256" s="75" t="s">
        <v>137</v>
      </c>
      <c r="O256" s="75" t="s">
        <v>10</v>
      </c>
      <c r="P256" s="75" t="s">
        <v>72</v>
      </c>
      <c r="Q256" s="76">
        <v>1037</v>
      </c>
    </row>
    <row r="257" spans="4:17" hidden="1" x14ac:dyDescent="0.3">
      <c r="D257" s="49" t="str">
        <f>IF(ISBLANK(BurstClassFull[[#This Row],[Spk/sec-Average]]),"",IF(BurstClassFull[[#This Row],[Spk/sec-Average]]&lt;$C$3,"LF","HF"))</f>
        <v>LF</v>
      </c>
      <c r="E257" s="49" t="str">
        <f>IF(ISBLANK(BurstClassFull[[#This Row],[%Spikes in Bursts-All]]),"",IF(BurstClassFull[[#This Row],[%Spikes in Bursts-All]]&lt;$D$3,"LB","HB"))</f>
        <v>HB</v>
      </c>
      <c r="F257" s="50" t="str">
        <f t="shared" si="3"/>
        <v>LFHB</v>
      </c>
      <c r="G257" s="75">
        <v>0.29819444444444448</v>
      </c>
      <c r="H257" s="75">
        <v>32.200801679709869</v>
      </c>
      <c r="I257" s="79" t="s">
        <v>158</v>
      </c>
      <c r="J257" s="75" t="s">
        <v>9</v>
      </c>
      <c r="K257" s="75">
        <v>1</v>
      </c>
      <c r="L257" s="75" t="s">
        <v>36</v>
      </c>
      <c r="M257" s="75">
        <v>4</v>
      </c>
      <c r="N257" s="75" t="s">
        <v>88</v>
      </c>
      <c r="O257" s="75" t="s">
        <v>72</v>
      </c>
      <c r="P257" s="75" t="s">
        <v>72</v>
      </c>
      <c r="Q257" s="76">
        <v>1037</v>
      </c>
    </row>
    <row r="258" spans="4:17" hidden="1" x14ac:dyDescent="0.3">
      <c r="D258" s="49" t="str">
        <f>IF(ISBLANK(BurstClassFull[[#This Row],[Spk/sec-Average]]),"",IF(BurstClassFull[[#This Row],[Spk/sec-Average]]&lt;$C$3,"LF","HF"))</f>
        <v>LF</v>
      </c>
      <c r="E258" s="49" t="str">
        <f>IF(ISBLANK(BurstClassFull[[#This Row],[%Spikes in Bursts-All]]),"",IF(BurstClassFull[[#This Row],[%Spikes in Bursts-All]]&lt;$D$3,"LB","HB"))</f>
        <v>HB</v>
      </c>
      <c r="F258" s="50" t="str">
        <f t="shared" si="3"/>
        <v>LFHB</v>
      </c>
      <c r="G258" s="75">
        <v>0.49199673214524342</v>
      </c>
      <c r="H258" s="75">
        <v>35.46131288066772</v>
      </c>
      <c r="I258" s="79" t="s">
        <v>158</v>
      </c>
      <c r="J258" s="75" t="s">
        <v>9</v>
      </c>
      <c r="K258" s="75">
        <v>1</v>
      </c>
      <c r="L258" s="75" t="s">
        <v>36</v>
      </c>
      <c r="M258" s="75">
        <v>5</v>
      </c>
      <c r="N258" s="75" t="s">
        <v>113</v>
      </c>
      <c r="O258" s="75" t="s">
        <v>72</v>
      </c>
      <c r="P258" s="75" t="s">
        <v>72</v>
      </c>
      <c r="Q258" s="76">
        <v>1037</v>
      </c>
    </row>
    <row r="259" spans="4:17" hidden="1" x14ac:dyDescent="0.3">
      <c r="D259" s="49" t="str">
        <f>IF(ISBLANK(BurstClassFull[[#This Row],[Spk/sec-Average]]),"",IF(BurstClassFull[[#This Row],[Spk/sec-Average]]&lt;$C$3,"LF","HF"))</f>
        <v>LF</v>
      </c>
      <c r="E259" s="49" t="str">
        <f>IF(ISBLANK(BurstClassFull[[#This Row],[%Spikes in Bursts-All]]),"",IF(BurstClassFull[[#This Row],[%Spikes in Bursts-All]]&lt;$D$3,"LB","HB"))</f>
        <v>LB</v>
      </c>
      <c r="F259" s="50" t="str">
        <f t="shared" si="3"/>
        <v>LFLB</v>
      </c>
      <c r="G259" s="75">
        <v>0.22965643606549507</v>
      </c>
      <c r="H259" s="75">
        <v>11.933113757284012</v>
      </c>
      <c r="I259" s="79" t="s">
        <v>158</v>
      </c>
      <c r="J259" s="75" t="s">
        <v>9</v>
      </c>
      <c r="K259" s="75">
        <v>1</v>
      </c>
      <c r="L259" s="75" t="s">
        <v>36</v>
      </c>
      <c r="M259" s="75">
        <v>6</v>
      </c>
      <c r="N259" s="75" t="s">
        <v>95</v>
      </c>
      <c r="O259" s="75" t="s">
        <v>72</v>
      </c>
      <c r="P259" s="75" t="s">
        <v>72</v>
      </c>
      <c r="Q259" s="76">
        <v>1037</v>
      </c>
    </row>
    <row r="260" spans="4:17" hidden="1" x14ac:dyDescent="0.3">
      <c r="D260" s="49" t="str">
        <f>IF(ISBLANK(BurstClassFull[[#This Row],[Spk/sec-Average]]),"",IF(BurstClassFull[[#This Row],[Spk/sec-Average]]&lt;$C$3,"LF","HF"))</f>
        <v>LF</v>
      </c>
      <c r="E260" s="49" t="str">
        <f>IF(ISBLANK(BurstClassFull[[#This Row],[%Spikes in Bursts-All]]),"",IF(BurstClassFull[[#This Row],[%Spikes in Bursts-All]]&lt;$D$3,"LB","HB"))</f>
        <v>LB</v>
      </c>
      <c r="F260" s="50" t="str">
        <f t="shared" si="3"/>
        <v>LFLB</v>
      </c>
      <c r="G260" s="75">
        <v>9.7013888888888899E-2</v>
      </c>
      <c r="H260" s="75">
        <v>8.3570210346787945</v>
      </c>
      <c r="I260" s="79" t="s">
        <v>158</v>
      </c>
      <c r="J260" s="75" t="s">
        <v>9</v>
      </c>
      <c r="K260" s="75">
        <v>1</v>
      </c>
      <c r="L260" s="75" t="s">
        <v>36</v>
      </c>
      <c r="M260" s="75">
        <v>7</v>
      </c>
      <c r="N260" s="75" t="s">
        <v>138</v>
      </c>
      <c r="O260" s="75" t="s">
        <v>72</v>
      </c>
      <c r="P260" s="75" t="s">
        <v>72</v>
      </c>
      <c r="Q260" s="76">
        <v>1037</v>
      </c>
    </row>
    <row r="261" spans="4:17" hidden="1" x14ac:dyDescent="0.3">
      <c r="D261" s="49" t="str">
        <f>IF(ISBLANK(BurstClassFull[[#This Row],[Spk/sec-Average]]),"",IF(BurstClassFull[[#This Row],[Spk/sec-Average]]&lt;$C$3,"LF","HF"))</f>
        <v>LF</v>
      </c>
      <c r="E261" s="49" t="str">
        <f>IF(ISBLANK(BurstClassFull[[#This Row],[%Spikes in Bursts-All]]),"",IF(BurstClassFull[[#This Row],[%Spikes in Bursts-All]]&lt;$D$3,"LB","HB"))</f>
        <v>LB</v>
      </c>
      <c r="F261" s="50" t="str">
        <f t="shared" si="3"/>
        <v>LFLB</v>
      </c>
      <c r="G261" s="75">
        <v>0.13881527357827866</v>
      </c>
      <c r="H261" s="75">
        <v>18.448637316561843</v>
      </c>
      <c r="I261" s="79" t="s">
        <v>158</v>
      </c>
      <c r="J261" s="75" t="s">
        <v>9</v>
      </c>
      <c r="K261" s="75">
        <v>1</v>
      </c>
      <c r="L261" s="75" t="s">
        <v>36</v>
      </c>
      <c r="M261" s="75">
        <v>8</v>
      </c>
      <c r="N261" s="75" t="s">
        <v>159</v>
      </c>
      <c r="O261" s="75" t="s">
        <v>72</v>
      </c>
      <c r="P261" s="75" t="s">
        <v>72</v>
      </c>
      <c r="Q261" s="76">
        <v>1037</v>
      </c>
    </row>
    <row r="262" spans="4:17" hidden="1" x14ac:dyDescent="0.3">
      <c r="D262" s="49" t="str">
        <f>IF(ISBLANK(BurstClassFull[[#This Row],[Spk/sec-Average]]),"",IF(BurstClassFull[[#This Row],[Spk/sec-Average]]&lt;$C$3,"LF","HF"))</f>
        <v>LF</v>
      </c>
      <c r="E262" s="49" t="str">
        <f>IF(ISBLANK(BurstClassFull[[#This Row],[%Spikes in Bursts-All]]),"",IF(BurstClassFull[[#This Row],[%Spikes in Bursts-All]]&lt;$D$3,"LB","HB"))</f>
        <v>LB</v>
      </c>
      <c r="F262" s="50" t="str">
        <f t="shared" si="3"/>
        <v>LFLB</v>
      </c>
      <c r="G262" s="75">
        <v>0.62895768345216885</v>
      </c>
      <c r="H262" s="75">
        <v>17.121565810738016</v>
      </c>
      <c r="I262" s="79" t="s">
        <v>158</v>
      </c>
      <c r="J262" s="75" t="s">
        <v>9</v>
      </c>
      <c r="K262" s="75">
        <v>1</v>
      </c>
      <c r="L262" s="75" t="s">
        <v>36</v>
      </c>
      <c r="M262" s="75">
        <v>9</v>
      </c>
      <c r="N262" s="75" t="s">
        <v>115</v>
      </c>
      <c r="O262" s="75" t="s">
        <v>72</v>
      </c>
      <c r="P262" s="75" t="s">
        <v>10</v>
      </c>
      <c r="Q262" s="76">
        <v>1037</v>
      </c>
    </row>
    <row r="263" spans="4:17" hidden="1" x14ac:dyDescent="0.3">
      <c r="D263" s="49" t="str">
        <f>IF(ISBLANK(BurstClassFull[[#This Row],[Spk/sec-Average]]),"",IF(BurstClassFull[[#This Row],[Spk/sec-Average]]&lt;$C$3,"LF","HF"))</f>
        <v>LF</v>
      </c>
      <c r="E263" s="49" t="str">
        <f>IF(ISBLANK(BurstClassFull[[#This Row],[%Spikes in Bursts-All]]),"",IF(BurstClassFull[[#This Row],[%Spikes in Bursts-All]]&lt;$D$3,"LB","HB"))</f>
        <v>LB</v>
      </c>
      <c r="F263" s="50" t="str">
        <f t="shared" si="3"/>
        <v>LFLB</v>
      </c>
      <c r="G263" s="75">
        <v>0.19872316919191918</v>
      </c>
      <c r="H263" s="75">
        <v>20.717732207478889</v>
      </c>
      <c r="I263" s="79" t="s">
        <v>158</v>
      </c>
      <c r="J263" s="75" t="s">
        <v>9</v>
      </c>
      <c r="K263" s="75">
        <v>1</v>
      </c>
      <c r="L263" s="75" t="s">
        <v>36</v>
      </c>
      <c r="M263" s="75">
        <v>10</v>
      </c>
      <c r="N263" s="75" t="s">
        <v>144</v>
      </c>
      <c r="O263" s="75" t="s">
        <v>72</v>
      </c>
      <c r="P263" s="75" t="s">
        <v>72</v>
      </c>
      <c r="Q263" s="76">
        <v>1037</v>
      </c>
    </row>
    <row r="264" spans="4:17" hidden="1" x14ac:dyDescent="0.3">
      <c r="D264" s="49" t="str">
        <f>IF(ISBLANK(BurstClassFull[[#This Row],[Spk/sec-Average]]),"",IF(BurstClassFull[[#This Row],[Spk/sec-Average]]&lt;$C$3,"LF","HF"))</f>
        <v>LF</v>
      </c>
      <c r="E264" s="49" t="str">
        <f>IF(ISBLANK(BurstClassFull[[#This Row],[%Spikes in Bursts-All]]),"",IF(BurstClassFull[[#This Row],[%Spikes in Bursts-All]]&lt;$D$3,"LB","HB"))</f>
        <v>HB</v>
      </c>
      <c r="F264" s="50" t="str">
        <f t="shared" si="3"/>
        <v>LFHB</v>
      </c>
      <c r="G264" s="75">
        <v>1.5008611711001414</v>
      </c>
      <c r="H264" s="75">
        <v>35.829191974967792</v>
      </c>
      <c r="I264" s="79" t="s">
        <v>158</v>
      </c>
      <c r="J264" s="75" t="s">
        <v>9</v>
      </c>
      <c r="K264" s="75">
        <v>1</v>
      </c>
      <c r="L264" s="75" t="s">
        <v>36</v>
      </c>
      <c r="M264" s="75">
        <v>11</v>
      </c>
      <c r="N264" s="75" t="s">
        <v>96</v>
      </c>
      <c r="O264" s="75" t="s">
        <v>72</v>
      </c>
      <c r="P264" s="75" t="s">
        <v>72</v>
      </c>
      <c r="Q264" s="76">
        <v>1037</v>
      </c>
    </row>
    <row r="265" spans="4:17" hidden="1" x14ac:dyDescent="0.3">
      <c r="D265" s="49" t="str">
        <f>IF(ISBLANK(BurstClassFull[[#This Row],[Spk/sec-Average]]),"",IF(BurstClassFull[[#This Row],[Spk/sec-Average]]&lt;$C$3,"LF","HF"))</f>
        <v>LF</v>
      </c>
      <c r="E265" s="49" t="str">
        <f>IF(ISBLANK(BurstClassFull[[#This Row],[%Spikes in Bursts-All]]),"",IF(BurstClassFull[[#This Row],[%Spikes in Bursts-All]]&lt;$D$3,"LB","HB"))</f>
        <v>HB</v>
      </c>
      <c r="F265" s="50" t="str">
        <f t="shared" si="3"/>
        <v>LFHB</v>
      </c>
      <c r="G265" s="75">
        <v>1.622383261494253</v>
      </c>
      <c r="H265" s="75">
        <v>34.783465860550699</v>
      </c>
      <c r="I265" s="79" t="s">
        <v>158</v>
      </c>
      <c r="J265" s="75" t="s">
        <v>9</v>
      </c>
      <c r="K265" s="75">
        <v>1</v>
      </c>
      <c r="L265" s="75" t="s">
        <v>36</v>
      </c>
      <c r="M265" s="75">
        <v>12</v>
      </c>
      <c r="N265" s="75" t="s">
        <v>97</v>
      </c>
      <c r="O265" s="75" t="s">
        <v>72</v>
      </c>
      <c r="P265" s="75" t="s">
        <v>10</v>
      </c>
      <c r="Q265" s="76">
        <v>1037</v>
      </c>
    </row>
    <row r="266" spans="4:17" hidden="1" x14ac:dyDescent="0.3">
      <c r="D266" s="49" t="str">
        <f>IF(ISBLANK(BurstClassFull[[#This Row],[Spk/sec-Average]]),"",IF(BurstClassFull[[#This Row],[Spk/sec-Average]]&lt;$C$3,"LF","HF"))</f>
        <v>LF</v>
      </c>
      <c r="E266" s="49" t="str">
        <f>IF(ISBLANK(BurstClassFull[[#This Row],[%Spikes in Bursts-All]]),"",IF(BurstClassFull[[#This Row],[%Spikes in Bursts-All]]&lt;$D$3,"LB","HB"))</f>
        <v>LB</v>
      </c>
      <c r="F266" s="50" t="str">
        <f t="shared" si="3"/>
        <v>LFLB</v>
      </c>
      <c r="G266" s="75">
        <v>0.76729166666666671</v>
      </c>
      <c r="H266" s="75">
        <v>19.036219013051202</v>
      </c>
      <c r="I266" s="79" t="s">
        <v>158</v>
      </c>
      <c r="J266" s="75" t="s">
        <v>9</v>
      </c>
      <c r="K266" s="75">
        <v>1</v>
      </c>
      <c r="L266" s="75" t="s">
        <v>36</v>
      </c>
      <c r="M266" s="75">
        <v>13</v>
      </c>
      <c r="N266" s="75" t="s">
        <v>123</v>
      </c>
      <c r="O266" s="75" t="s">
        <v>72</v>
      </c>
      <c r="P266" s="75" t="s">
        <v>10</v>
      </c>
      <c r="Q266" s="76">
        <v>1037</v>
      </c>
    </row>
    <row r="267" spans="4:17" x14ac:dyDescent="0.3">
      <c r="D267" s="49" t="str">
        <f>IF(ISBLANK(BurstClassFull[[#This Row],[Spk/sec-Average]]),"",IF(BurstClassFull[[#This Row],[Spk/sec-Average]]&lt;$C$3,"LF","HF"))</f>
        <v>HF</v>
      </c>
      <c r="E267" s="49" t="str">
        <f>IF(ISBLANK(BurstClassFull[[#This Row],[%Spikes in Bursts-All]]),"",IF(BurstClassFull[[#This Row],[%Spikes in Bursts-All]]&lt;$D$3,"LB","HB"))</f>
        <v>HB</v>
      </c>
      <c r="F267" s="50" t="str">
        <f t="shared" si="3"/>
        <v>HFHB</v>
      </c>
      <c r="G267" s="75">
        <v>11.116471070147274</v>
      </c>
      <c r="H267" s="75">
        <v>78.698736805675722</v>
      </c>
      <c r="I267" s="79" t="s">
        <v>140</v>
      </c>
      <c r="J267" s="75" t="s">
        <v>9</v>
      </c>
      <c r="K267" s="75">
        <v>22</v>
      </c>
      <c r="L267" s="75" t="s">
        <v>37</v>
      </c>
      <c r="M267" s="75">
        <v>5</v>
      </c>
      <c r="N267" s="75" t="s">
        <v>157</v>
      </c>
      <c r="O267" s="75" t="s">
        <v>11</v>
      </c>
      <c r="P267" s="75" t="s">
        <v>10</v>
      </c>
      <c r="Q267" s="76">
        <v>889</v>
      </c>
    </row>
    <row r="268" spans="4:17" hidden="1" x14ac:dyDescent="0.3">
      <c r="D268" s="49" t="str">
        <f>IF(ISBLANK(BurstClassFull[[#This Row],[Spk/sec-Average]]),"",IF(BurstClassFull[[#This Row],[Spk/sec-Average]]&lt;$C$3,"LF","HF"))</f>
        <v>LF</v>
      </c>
      <c r="E268" s="49" t="str">
        <f>IF(ISBLANK(BurstClassFull[[#This Row],[%Spikes in Bursts-All]]),"",IF(BurstClassFull[[#This Row],[%Spikes in Bursts-All]]&lt;$D$3,"LB","HB"))</f>
        <v>HB</v>
      </c>
      <c r="F268" s="50" t="str">
        <f t="shared" si="3"/>
        <v>LFHB</v>
      </c>
      <c r="G268" s="75">
        <v>1.9937764964458133</v>
      </c>
      <c r="H268" s="75">
        <v>69.617431524979807</v>
      </c>
      <c r="I268" s="79" t="s">
        <v>160</v>
      </c>
      <c r="J268" s="75" t="s">
        <v>9</v>
      </c>
      <c r="K268" s="75">
        <v>22</v>
      </c>
      <c r="L268" s="75" t="s">
        <v>37</v>
      </c>
      <c r="M268" s="75">
        <v>2</v>
      </c>
      <c r="N268" s="75" t="s">
        <v>134</v>
      </c>
      <c r="O268" s="75" t="s">
        <v>72</v>
      </c>
      <c r="P268" s="75" t="s">
        <v>72</v>
      </c>
      <c r="Q268" s="76">
        <v>889</v>
      </c>
    </row>
    <row r="269" spans="4:17" x14ac:dyDescent="0.3">
      <c r="D269" s="49" t="str">
        <f>IF(ISBLANK(BurstClassFull[[#This Row],[Spk/sec-Average]]),"",IF(BurstClassFull[[#This Row],[Spk/sec-Average]]&lt;$C$3,"LF","HF"))</f>
        <v>LF</v>
      </c>
      <c r="E269" s="49" t="str">
        <f>IF(ISBLANK(BurstClassFull[[#This Row],[%Spikes in Bursts-All]]),"",IF(BurstClassFull[[#This Row],[%Spikes in Bursts-All]]&lt;$D$3,"LB","HB"))</f>
        <v>LB</v>
      </c>
      <c r="F269" s="50" t="str">
        <f t="shared" si="3"/>
        <v>LFLB</v>
      </c>
      <c r="G269" s="75">
        <v>0.71211894433971046</v>
      </c>
      <c r="H269" s="75">
        <v>11.595163160510188</v>
      </c>
      <c r="I269" s="79" t="s">
        <v>140</v>
      </c>
      <c r="J269" s="75" t="s">
        <v>9</v>
      </c>
      <c r="K269" s="75">
        <v>22</v>
      </c>
      <c r="L269" s="75" t="s">
        <v>37</v>
      </c>
      <c r="M269" s="75">
        <v>8</v>
      </c>
      <c r="N269" s="75" t="s">
        <v>137</v>
      </c>
      <c r="O269" s="75" t="s">
        <v>11</v>
      </c>
      <c r="P269" s="75" t="s">
        <v>10</v>
      </c>
      <c r="Q269" s="76">
        <v>889</v>
      </c>
    </row>
    <row r="270" spans="4:17" x14ac:dyDescent="0.3">
      <c r="D270" s="49" t="str">
        <f>IF(ISBLANK(BurstClassFull[[#This Row],[Spk/sec-Average]]),"",IF(BurstClassFull[[#This Row],[Spk/sec-Average]]&lt;$C$3,"LF","HF"))</f>
        <v>LF</v>
      </c>
      <c r="E270" s="49" t="str">
        <f>IF(ISBLANK(BurstClassFull[[#This Row],[%Spikes in Bursts-All]]),"",IF(BurstClassFull[[#This Row],[%Spikes in Bursts-All]]&lt;$D$3,"LB","HB"))</f>
        <v>LB</v>
      </c>
      <c r="F270" s="50" t="str">
        <f t="shared" si="3"/>
        <v>LFLB</v>
      </c>
      <c r="G270" s="75">
        <v>0.84628156565656565</v>
      </c>
      <c r="H270" s="75">
        <v>9.480643402399128</v>
      </c>
      <c r="I270" s="79" t="s">
        <v>140</v>
      </c>
      <c r="J270" s="75" t="s">
        <v>9</v>
      </c>
      <c r="K270" s="75">
        <v>22</v>
      </c>
      <c r="L270" s="75" t="s">
        <v>37</v>
      </c>
      <c r="M270" s="75">
        <v>9</v>
      </c>
      <c r="N270" s="75" t="s">
        <v>88</v>
      </c>
      <c r="O270" s="75" t="s">
        <v>11</v>
      </c>
      <c r="P270" s="75" t="s">
        <v>72</v>
      </c>
      <c r="Q270" s="76">
        <v>889</v>
      </c>
    </row>
    <row r="271" spans="4:17" x14ac:dyDescent="0.3">
      <c r="D271" s="49" t="str">
        <f>IF(ISBLANK(BurstClassFull[[#This Row],[Spk/sec-Average]]),"",IF(BurstClassFull[[#This Row],[Spk/sec-Average]]&lt;$C$3,"LF","HF"))</f>
        <v>HF</v>
      </c>
      <c r="E271" s="49" t="str">
        <f>IF(ISBLANK(BurstClassFull[[#This Row],[%Spikes in Bursts-All]]),"",IF(BurstClassFull[[#This Row],[%Spikes in Bursts-All]]&lt;$D$3,"LB","HB"))</f>
        <v>HB</v>
      </c>
      <c r="F271" s="50" t="str">
        <f t="shared" si="3"/>
        <v>HFHB</v>
      </c>
      <c r="G271" s="75">
        <v>5.50617593425783</v>
      </c>
      <c r="H271" s="75">
        <v>51.384388334563191</v>
      </c>
      <c r="I271" s="79" t="s">
        <v>140</v>
      </c>
      <c r="J271" s="75" t="s">
        <v>9</v>
      </c>
      <c r="K271" s="75">
        <v>22</v>
      </c>
      <c r="L271" s="75" t="s">
        <v>37</v>
      </c>
      <c r="M271" s="75">
        <v>10</v>
      </c>
      <c r="N271" s="75" t="s">
        <v>113</v>
      </c>
      <c r="O271" s="75" t="s">
        <v>11</v>
      </c>
      <c r="P271" s="75" t="s">
        <v>10</v>
      </c>
      <c r="Q271" s="76">
        <v>889</v>
      </c>
    </row>
    <row r="272" spans="4:17" hidden="1" x14ac:dyDescent="0.3">
      <c r="D272" s="49" t="str">
        <f>IF(ISBLANK(BurstClassFull[[#This Row],[Spk/sec-Average]]),"",IF(BurstClassFull[[#This Row],[Spk/sec-Average]]&lt;$C$3,"LF","HF"))</f>
        <v>HF</v>
      </c>
      <c r="E272" s="49" t="str">
        <f>IF(ISBLANK(BurstClassFull[[#This Row],[%Spikes in Bursts-All]]),"",IF(BurstClassFull[[#This Row],[%Spikes in Bursts-All]]&lt;$D$3,"LB","HB"))</f>
        <v>HB</v>
      </c>
      <c r="F272" s="50" t="str">
        <f t="shared" si="3"/>
        <v>HFHB</v>
      </c>
      <c r="G272" s="75">
        <v>23.425734776527726</v>
      </c>
      <c r="H272" s="75">
        <v>93.936564632312624</v>
      </c>
      <c r="I272" s="79" t="s">
        <v>160</v>
      </c>
      <c r="J272" s="75" t="s">
        <v>9</v>
      </c>
      <c r="K272" s="75">
        <v>22</v>
      </c>
      <c r="L272" s="75" t="s">
        <v>37</v>
      </c>
      <c r="M272" s="75">
        <v>6</v>
      </c>
      <c r="N272" s="75" t="s">
        <v>132</v>
      </c>
      <c r="O272" s="75" t="s">
        <v>10</v>
      </c>
      <c r="P272" s="75" t="s">
        <v>72</v>
      </c>
      <c r="Q272" s="76">
        <v>889</v>
      </c>
    </row>
    <row r="273" spans="4:17" hidden="1" x14ac:dyDescent="0.3">
      <c r="D273" s="49" t="str">
        <f>IF(ISBLANK(BurstClassFull[[#This Row],[Spk/sec-Average]]),"",IF(BurstClassFull[[#This Row],[Spk/sec-Average]]&lt;$C$3,"LF","HF"))</f>
        <v>HF</v>
      </c>
      <c r="E273" s="49" t="str">
        <f>IF(ISBLANK(BurstClassFull[[#This Row],[%Spikes in Bursts-All]]),"",IF(BurstClassFull[[#This Row],[%Spikes in Bursts-All]]&lt;$D$3,"LB","HB"))</f>
        <v>HB</v>
      </c>
      <c r="F273" s="50" t="str">
        <f t="shared" si="3"/>
        <v>HFHB</v>
      </c>
      <c r="G273" s="75">
        <v>6.4881818181818183</v>
      </c>
      <c r="H273" s="75">
        <v>68.501200033104354</v>
      </c>
      <c r="I273" s="79" t="s">
        <v>160</v>
      </c>
      <c r="J273" s="75" t="s">
        <v>9</v>
      </c>
      <c r="K273" s="75">
        <v>22</v>
      </c>
      <c r="L273" s="75" t="s">
        <v>37</v>
      </c>
      <c r="M273" s="75">
        <v>7</v>
      </c>
      <c r="N273" s="75" t="s">
        <v>141</v>
      </c>
      <c r="O273" s="75" t="s">
        <v>10</v>
      </c>
      <c r="P273" s="75" t="s">
        <v>72</v>
      </c>
      <c r="Q273" s="76">
        <v>889</v>
      </c>
    </row>
    <row r="274" spans="4:17" x14ac:dyDescent="0.3">
      <c r="D274" s="49" t="str">
        <f>IF(ISBLANK(BurstClassFull[[#This Row],[Spk/sec-Average]]),"",IF(BurstClassFull[[#This Row],[Spk/sec-Average]]&lt;$C$3,"LF","HF"))</f>
        <v>LF</v>
      </c>
      <c r="E274" s="49" t="str">
        <f>IF(ISBLANK(BurstClassFull[[#This Row],[%Spikes in Bursts-All]]),"",IF(BurstClassFull[[#This Row],[%Spikes in Bursts-All]]&lt;$D$3,"LB","HB"))</f>
        <v>LB</v>
      </c>
      <c r="F274" s="50" t="str">
        <f t="shared" si="3"/>
        <v>LFLB</v>
      </c>
      <c r="G274" s="75">
        <v>1.3650973679098681</v>
      </c>
      <c r="H274" s="75">
        <v>28.326686004350982</v>
      </c>
      <c r="I274" s="79" t="s">
        <v>140</v>
      </c>
      <c r="J274" s="75" t="s">
        <v>9</v>
      </c>
      <c r="K274" s="75">
        <v>22</v>
      </c>
      <c r="L274" s="75" t="s">
        <v>37</v>
      </c>
      <c r="M274" s="75">
        <v>13</v>
      </c>
      <c r="N274" s="75" t="s">
        <v>95</v>
      </c>
      <c r="O274" s="75" t="s">
        <v>11</v>
      </c>
      <c r="P274" s="75" t="s">
        <v>10</v>
      </c>
      <c r="Q274" s="76">
        <v>889</v>
      </c>
    </row>
    <row r="275" spans="4:17" x14ac:dyDescent="0.3">
      <c r="D275" s="49" t="str">
        <f>IF(ISBLANK(BurstClassFull[[#This Row],[Spk/sec-Average]]),"",IF(BurstClassFull[[#This Row],[Spk/sec-Average]]&lt;$C$3,"LF","HF"))</f>
        <v>LF</v>
      </c>
      <c r="E275" s="49" t="str">
        <f>IF(ISBLANK(BurstClassFull[[#This Row],[%Spikes in Bursts-All]]),"",IF(BurstClassFull[[#This Row],[%Spikes in Bursts-All]]&lt;$D$3,"LB","HB"))</f>
        <v>LB</v>
      </c>
      <c r="F275" s="50" t="str">
        <f t="shared" si="3"/>
        <v>LFLB</v>
      </c>
      <c r="G275" s="75">
        <v>0.94601568351349163</v>
      </c>
      <c r="H275" s="75">
        <v>16.361903627375067</v>
      </c>
      <c r="I275" s="79" t="s">
        <v>140</v>
      </c>
      <c r="J275" s="75" t="s">
        <v>9</v>
      </c>
      <c r="K275" s="75">
        <v>22</v>
      </c>
      <c r="L275" s="75" t="s">
        <v>37</v>
      </c>
      <c r="M275" s="75">
        <v>14</v>
      </c>
      <c r="N275" s="75" t="s">
        <v>115</v>
      </c>
      <c r="O275" s="75" t="s">
        <v>11</v>
      </c>
      <c r="P275" s="75" t="s">
        <v>72</v>
      </c>
      <c r="Q275" s="76">
        <v>889</v>
      </c>
    </row>
    <row r="276" spans="4:17" x14ac:dyDescent="0.3">
      <c r="D276" s="49" t="str">
        <f>IF(ISBLANK(BurstClassFull[[#This Row],[Spk/sec-Average]]),"",IF(BurstClassFull[[#This Row],[Spk/sec-Average]]&lt;$C$3,"LF","HF"))</f>
        <v>HF</v>
      </c>
      <c r="E276" s="49" t="str">
        <f>IF(ISBLANK(BurstClassFull[[#This Row],[%Spikes in Bursts-All]]),"",IF(BurstClassFull[[#This Row],[%Spikes in Bursts-All]]&lt;$D$3,"LB","HB"))</f>
        <v>HB</v>
      </c>
      <c r="F276" s="50" t="str">
        <f t="shared" si="3"/>
        <v>HFHB</v>
      </c>
      <c r="G276" s="75">
        <v>10.097263257575758</v>
      </c>
      <c r="H276" s="75">
        <v>76.667785360032809</v>
      </c>
      <c r="I276" s="79" t="s">
        <v>160</v>
      </c>
      <c r="J276" s="75" t="s">
        <v>9</v>
      </c>
      <c r="K276" s="75">
        <v>22</v>
      </c>
      <c r="L276" s="75" t="s">
        <v>37</v>
      </c>
      <c r="M276" s="75">
        <v>1</v>
      </c>
      <c r="N276" s="75" t="s">
        <v>84</v>
      </c>
      <c r="O276" s="75" t="s">
        <v>11</v>
      </c>
      <c r="P276" s="75" t="s">
        <v>10</v>
      </c>
      <c r="Q276" s="76">
        <v>889</v>
      </c>
    </row>
    <row r="277" spans="4:17" hidden="1" x14ac:dyDescent="0.3">
      <c r="D277" s="49" t="str">
        <f>IF(ISBLANK(BurstClassFull[[#This Row],[Spk/sec-Average]]),"",IF(BurstClassFull[[#This Row],[Spk/sec-Average]]&lt;$C$3,"LF","HF"))</f>
        <v>HF</v>
      </c>
      <c r="E277" s="49" t="str">
        <f>IF(ISBLANK(BurstClassFull[[#This Row],[%Spikes in Bursts-All]]),"",IF(BurstClassFull[[#This Row],[%Spikes in Bursts-All]]&lt;$D$3,"LB","HB"))</f>
        <v>HB</v>
      </c>
      <c r="F277" s="50" t="str">
        <f t="shared" si="3"/>
        <v>HFHB</v>
      </c>
      <c r="G277" s="75">
        <v>6.4423636119056393</v>
      </c>
      <c r="H277" s="75">
        <v>63.563046403734134</v>
      </c>
      <c r="I277" s="79" t="s">
        <v>160</v>
      </c>
      <c r="J277" s="75" t="s">
        <v>9</v>
      </c>
      <c r="K277" s="75">
        <v>22</v>
      </c>
      <c r="L277" s="75" t="s">
        <v>37</v>
      </c>
      <c r="M277" s="75">
        <v>11</v>
      </c>
      <c r="N277" s="75" t="s">
        <v>114</v>
      </c>
      <c r="O277" s="75" t="s">
        <v>72</v>
      </c>
      <c r="P277" s="75" t="s">
        <v>10</v>
      </c>
      <c r="Q277" s="76">
        <v>889</v>
      </c>
    </row>
    <row r="278" spans="4:17" hidden="1" x14ac:dyDescent="0.3">
      <c r="D278" s="49" t="str">
        <f>IF(ISBLANK(BurstClassFull[[#This Row],[Spk/sec-Average]]),"",IF(BurstClassFull[[#This Row],[Spk/sec-Average]]&lt;$C$3,"LF","HF"))</f>
        <v>LF</v>
      </c>
      <c r="E278" s="49" t="str">
        <f>IF(ISBLANK(BurstClassFull[[#This Row],[%Spikes in Bursts-All]]),"",IF(BurstClassFull[[#This Row],[%Spikes in Bursts-All]]&lt;$D$3,"LB","HB"))</f>
        <v>LB</v>
      </c>
      <c r="F278" s="50" t="str">
        <f t="shared" si="3"/>
        <v>LFLB</v>
      </c>
      <c r="G278" s="75">
        <v>0.69159177473650213</v>
      </c>
      <c r="H278" s="75">
        <v>29.145907473309606</v>
      </c>
      <c r="I278" s="79" t="s">
        <v>160</v>
      </c>
      <c r="J278" s="75" t="s">
        <v>9</v>
      </c>
      <c r="K278" s="75">
        <v>22</v>
      </c>
      <c r="L278" s="75" t="s">
        <v>37</v>
      </c>
      <c r="M278" s="75">
        <v>12</v>
      </c>
      <c r="N278" s="75" t="s">
        <v>135</v>
      </c>
      <c r="O278" s="75" t="s">
        <v>10</v>
      </c>
      <c r="P278" s="75" t="s">
        <v>72</v>
      </c>
      <c r="Q278" s="76">
        <v>889</v>
      </c>
    </row>
    <row r="279" spans="4:17" x14ac:dyDescent="0.3">
      <c r="D279" s="49" t="str">
        <f>IF(ISBLANK(BurstClassFull[[#This Row],[Spk/sec-Average]]),"",IF(BurstClassFull[[#This Row],[Spk/sec-Average]]&lt;$C$3,"LF","HF"))</f>
        <v>LF</v>
      </c>
      <c r="E279" s="49" t="str">
        <f>IF(ISBLANK(BurstClassFull[[#This Row],[%Spikes in Bursts-All]]),"",IF(BurstClassFull[[#This Row],[%Spikes in Bursts-All]]&lt;$D$3,"LB","HB"))</f>
        <v>LB</v>
      </c>
      <c r="F279" s="50" t="str">
        <f t="shared" si="3"/>
        <v>LFLB</v>
      </c>
      <c r="G279" s="75">
        <v>2.3291619966791197</v>
      </c>
      <c r="H279" s="75">
        <v>25.281618706956383</v>
      </c>
      <c r="I279" s="79" t="s">
        <v>160</v>
      </c>
      <c r="J279" s="75" t="s">
        <v>9</v>
      </c>
      <c r="K279" s="75">
        <v>22</v>
      </c>
      <c r="L279" s="75" t="s">
        <v>37</v>
      </c>
      <c r="M279" s="75">
        <v>3</v>
      </c>
      <c r="N279" s="75" t="s">
        <v>112</v>
      </c>
      <c r="O279" s="75" t="s">
        <v>11</v>
      </c>
      <c r="P279" s="75" t="s">
        <v>72</v>
      </c>
      <c r="Q279" s="76">
        <v>889</v>
      </c>
    </row>
    <row r="280" spans="4:17" x14ac:dyDescent="0.3">
      <c r="D280" s="49" t="str">
        <f>IF(ISBLANK(BurstClassFull[[#This Row],[Spk/sec-Average]]),"",IF(BurstClassFull[[#This Row],[Spk/sec-Average]]&lt;$C$3,"LF","HF"))</f>
        <v>LF</v>
      </c>
      <c r="E280" s="49" t="str">
        <f>IF(ISBLANK(BurstClassFull[[#This Row],[%Spikes in Bursts-All]]),"",IF(BurstClassFull[[#This Row],[%Spikes in Bursts-All]]&lt;$D$3,"LB","HB"))</f>
        <v>HB</v>
      </c>
      <c r="F280" s="50" t="str">
        <f t="shared" si="3"/>
        <v>LFHB</v>
      </c>
      <c r="G280" s="75">
        <v>2.5016035353535355</v>
      </c>
      <c r="H280" s="75">
        <v>66.775947326721848</v>
      </c>
      <c r="I280" s="79" t="s">
        <v>160</v>
      </c>
      <c r="J280" s="75" t="s">
        <v>9</v>
      </c>
      <c r="K280" s="75">
        <v>22</v>
      </c>
      <c r="L280" s="75" t="s">
        <v>37</v>
      </c>
      <c r="M280" s="75">
        <v>4</v>
      </c>
      <c r="N280" s="75" t="s">
        <v>143</v>
      </c>
      <c r="O280" s="75" t="s">
        <v>11</v>
      </c>
      <c r="P280" s="75" t="s">
        <v>72</v>
      </c>
      <c r="Q280" s="76">
        <v>889</v>
      </c>
    </row>
    <row r="281" spans="4:17" x14ac:dyDescent="0.3">
      <c r="D281" s="49" t="str">
        <f>IF(ISBLANK(BurstClassFull[[#This Row],[Spk/sec-Average]]),"",IF(BurstClassFull[[#This Row],[Spk/sec-Average]]&lt;$C$3,"LF","HF"))</f>
        <v>HF</v>
      </c>
      <c r="E281" s="49" t="str">
        <f>IF(ISBLANK(BurstClassFull[[#This Row],[%Spikes in Bursts-All]]),"",IF(BurstClassFull[[#This Row],[%Spikes in Bursts-All]]&lt;$D$3,"LB","HB"))</f>
        <v>HB</v>
      </c>
      <c r="F281" s="50" t="str">
        <f t="shared" si="3"/>
        <v>HFHB</v>
      </c>
      <c r="G281" s="75">
        <v>11.116471070147274</v>
      </c>
      <c r="H281" s="75">
        <v>78.698736805675722</v>
      </c>
      <c r="I281" s="79" t="s">
        <v>160</v>
      </c>
      <c r="J281" s="75" t="s">
        <v>9</v>
      </c>
      <c r="K281" s="75">
        <v>22</v>
      </c>
      <c r="L281" s="75" t="s">
        <v>37</v>
      </c>
      <c r="M281" s="75">
        <v>5</v>
      </c>
      <c r="N281" s="75" t="s">
        <v>157</v>
      </c>
      <c r="O281" s="75" t="s">
        <v>11</v>
      </c>
      <c r="P281" s="75" t="s">
        <v>10</v>
      </c>
      <c r="Q281" s="76">
        <v>889</v>
      </c>
    </row>
    <row r="282" spans="4:17" hidden="1" x14ac:dyDescent="0.3">
      <c r="D282" s="49" t="str">
        <f>IF(ISBLANK(BurstClassFull[[#This Row],[Spk/sec-Average]]),"",IF(BurstClassFull[[#This Row],[Spk/sec-Average]]&lt;$C$3,"LF","HF"))</f>
        <v>LF</v>
      </c>
      <c r="E282" s="49" t="str">
        <f>IF(ISBLANK(BurstClassFull[[#This Row],[%Spikes in Bursts-All]]),"",IF(BurstClassFull[[#This Row],[%Spikes in Bursts-All]]&lt;$D$3,"LB","HB"))</f>
        <v>HB</v>
      </c>
      <c r="F282" s="50" t="str">
        <f t="shared" si="3"/>
        <v>LFHB</v>
      </c>
      <c r="G282" s="75">
        <v>1.5503055555555556</v>
      </c>
      <c r="H282" s="75">
        <v>57.123708901679414</v>
      </c>
      <c r="I282" s="79" t="s">
        <v>147</v>
      </c>
      <c r="J282" s="75" t="s">
        <v>9</v>
      </c>
      <c r="K282" s="75">
        <v>5</v>
      </c>
      <c r="L282" s="75" t="s">
        <v>36</v>
      </c>
      <c r="M282" s="75">
        <v>1</v>
      </c>
      <c r="N282" s="75" t="s">
        <v>84</v>
      </c>
      <c r="O282" s="75" t="s">
        <v>72</v>
      </c>
      <c r="P282" s="75" t="s">
        <v>72</v>
      </c>
      <c r="Q282" s="76">
        <v>786</v>
      </c>
    </row>
    <row r="283" spans="4:17" hidden="1" x14ac:dyDescent="0.3">
      <c r="D283" s="49" t="str">
        <f>IF(ISBLANK(BurstClassFull[[#This Row],[Spk/sec-Average]]),"",IF(BurstClassFull[[#This Row],[Spk/sec-Average]]&lt;$C$3,"LF","HF"))</f>
        <v>LF</v>
      </c>
      <c r="E283" s="49" t="str">
        <f>IF(ISBLANK(BurstClassFull[[#This Row],[%Spikes in Bursts-All]]),"",IF(BurstClassFull[[#This Row],[%Spikes in Bursts-All]]&lt;$D$3,"LB","HB"))</f>
        <v>LB</v>
      </c>
      <c r="F283" s="50" t="str">
        <f t="shared" si="3"/>
        <v>LFLB</v>
      </c>
      <c r="G283" s="75">
        <v>6.9096534034034041E-2</v>
      </c>
      <c r="H283" s="75">
        <v>20.29102667744543</v>
      </c>
      <c r="I283" s="79" t="s">
        <v>147</v>
      </c>
      <c r="J283" s="75" t="s">
        <v>9</v>
      </c>
      <c r="K283" s="75">
        <v>5</v>
      </c>
      <c r="L283" s="75" t="s">
        <v>36</v>
      </c>
      <c r="M283" s="75">
        <v>2</v>
      </c>
      <c r="N283" s="75" t="s">
        <v>134</v>
      </c>
      <c r="O283" s="75" t="s">
        <v>72</v>
      </c>
      <c r="P283" s="75" t="s">
        <v>72</v>
      </c>
      <c r="Q283" s="76">
        <v>786</v>
      </c>
    </row>
    <row r="284" spans="4:17" x14ac:dyDescent="0.3">
      <c r="D284" s="49" t="str">
        <f>IF(ISBLANK(BurstClassFull[[#This Row],[Spk/sec-Average]]),"",IF(BurstClassFull[[#This Row],[Spk/sec-Average]]&lt;$C$3,"LF","HF"))</f>
        <v>LF</v>
      </c>
      <c r="E284" s="49" t="str">
        <f>IF(ISBLANK(BurstClassFull[[#This Row],[%Spikes in Bursts-All]]),"",IF(BurstClassFull[[#This Row],[%Spikes in Bursts-All]]&lt;$D$3,"LB","HB"))</f>
        <v>LB</v>
      </c>
      <c r="F284" s="50" t="str">
        <f t="shared" si="3"/>
        <v>LFLB</v>
      </c>
      <c r="G284" s="75">
        <v>0.71211894433971046</v>
      </c>
      <c r="H284" s="75">
        <v>11.595163160510188</v>
      </c>
      <c r="I284" s="79" t="s">
        <v>160</v>
      </c>
      <c r="J284" s="75" t="s">
        <v>9</v>
      </c>
      <c r="K284" s="75">
        <v>22</v>
      </c>
      <c r="L284" s="75" t="s">
        <v>37</v>
      </c>
      <c r="M284" s="75">
        <v>8</v>
      </c>
      <c r="N284" s="75" t="s">
        <v>137</v>
      </c>
      <c r="O284" s="75" t="s">
        <v>11</v>
      </c>
      <c r="P284" s="75" t="s">
        <v>10</v>
      </c>
      <c r="Q284" s="76">
        <v>889</v>
      </c>
    </row>
    <row r="285" spans="4:17" x14ac:dyDescent="0.3">
      <c r="D285" s="49" t="str">
        <f>IF(ISBLANK(BurstClassFull[[#This Row],[Spk/sec-Average]]),"",IF(BurstClassFull[[#This Row],[Spk/sec-Average]]&lt;$C$3,"LF","HF"))</f>
        <v>LF</v>
      </c>
      <c r="E285" s="49" t="str">
        <f>IF(ISBLANK(BurstClassFull[[#This Row],[%Spikes in Bursts-All]]),"",IF(BurstClassFull[[#This Row],[%Spikes in Bursts-All]]&lt;$D$3,"LB","HB"))</f>
        <v>LB</v>
      </c>
      <c r="F285" s="50" t="str">
        <f t="shared" si="3"/>
        <v>LFLB</v>
      </c>
      <c r="G285" s="75">
        <v>0.84628156565656565</v>
      </c>
      <c r="H285" s="75">
        <v>9.480643402399128</v>
      </c>
      <c r="I285" s="79" t="s">
        <v>160</v>
      </c>
      <c r="J285" s="75" t="s">
        <v>9</v>
      </c>
      <c r="K285" s="75">
        <v>22</v>
      </c>
      <c r="L285" s="75" t="s">
        <v>37</v>
      </c>
      <c r="M285" s="75">
        <v>9</v>
      </c>
      <c r="N285" s="75" t="s">
        <v>88</v>
      </c>
      <c r="O285" s="75" t="s">
        <v>11</v>
      </c>
      <c r="P285" s="75" t="s">
        <v>72</v>
      </c>
      <c r="Q285" s="76">
        <v>889</v>
      </c>
    </row>
    <row r="286" spans="4:17" hidden="1" x14ac:dyDescent="0.3">
      <c r="D286" s="49" t="str">
        <f>IF(ISBLANK(BurstClassFull[[#This Row],[Spk/sec-Average]]),"",IF(BurstClassFull[[#This Row],[Spk/sec-Average]]&lt;$C$3,"LF","HF"))</f>
        <v>LF</v>
      </c>
      <c r="E286" s="49" t="str">
        <f>IF(ISBLANK(BurstClassFull[[#This Row],[%Spikes in Bursts-All]]),"",IF(BurstClassFull[[#This Row],[%Spikes in Bursts-All]]&lt;$D$3,"LB","HB"))</f>
        <v>LB</v>
      </c>
      <c r="F286" s="50" t="str">
        <f t="shared" si="3"/>
        <v>LFLB</v>
      </c>
      <c r="G286" s="75">
        <v>0.99848931623931625</v>
      </c>
      <c r="H286" s="75">
        <v>13.030263838592862</v>
      </c>
      <c r="I286" s="79" t="s">
        <v>147</v>
      </c>
      <c r="J286" s="75" t="s">
        <v>9</v>
      </c>
      <c r="K286" s="75">
        <v>5</v>
      </c>
      <c r="L286" s="75" t="s">
        <v>36</v>
      </c>
      <c r="M286" s="75">
        <v>5</v>
      </c>
      <c r="N286" s="75" t="s">
        <v>113</v>
      </c>
      <c r="O286" s="75" t="s">
        <v>72</v>
      </c>
      <c r="P286" s="75" t="s">
        <v>72</v>
      </c>
      <c r="Q286" s="76">
        <v>786</v>
      </c>
    </row>
    <row r="287" spans="4:17" hidden="1" x14ac:dyDescent="0.3">
      <c r="D287" s="49" t="str">
        <f>IF(ISBLANK(BurstClassFull[[#This Row],[Spk/sec-Average]]),"",IF(BurstClassFull[[#This Row],[Spk/sec-Average]]&lt;$C$3,"LF","HF"))</f>
        <v>LF</v>
      </c>
      <c r="E287" s="49" t="str">
        <f>IF(ISBLANK(BurstClassFull[[#This Row],[%Spikes in Bursts-All]]),"",IF(BurstClassFull[[#This Row],[%Spikes in Bursts-All]]&lt;$D$3,"LB","HB"))</f>
        <v>LB</v>
      </c>
      <c r="F287" s="50" t="str">
        <f t="shared" si="3"/>
        <v>LFLB</v>
      </c>
      <c r="G287" s="75">
        <v>0.51778605769230768</v>
      </c>
      <c r="H287" s="75">
        <v>7.784296028880866</v>
      </c>
      <c r="I287" s="79" t="s">
        <v>147</v>
      </c>
      <c r="J287" s="75" t="s">
        <v>9</v>
      </c>
      <c r="K287" s="75">
        <v>5</v>
      </c>
      <c r="L287" s="75" t="s">
        <v>36</v>
      </c>
      <c r="M287" s="75">
        <v>6</v>
      </c>
      <c r="N287" s="75" t="s">
        <v>114</v>
      </c>
      <c r="O287" s="75" t="s">
        <v>72</v>
      </c>
      <c r="P287" s="75" t="s">
        <v>72</v>
      </c>
      <c r="Q287" s="76">
        <v>786</v>
      </c>
    </row>
    <row r="288" spans="4:17" hidden="1" x14ac:dyDescent="0.3">
      <c r="D288" s="49" t="str">
        <f>IF(ISBLANK(BurstClassFull[[#This Row],[Spk/sec-Average]]),"",IF(BurstClassFull[[#This Row],[Spk/sec-Average]]&lt;$C$3,"LF","HF"))</f>
        <v>LF</v>
      </c>
      <c r="E288" s="49" t="str">
        <f>IF(ISBLANK(BurstClassFull[[#This Row],[%Spikes in Bursts-All]]),"",IF(BurstClassFull[[#This Row],[%Spikes in Bursts-All]]&lt;$D$3,"LB","HB"))</f>
        <v>HB</v>
      </c>
      <c r="F288" s="50" t="str">
        <f t="shared" si="3"/>
        <v>LFHB</v>
      </c>
      <c r="G288" s="75">
        <v>0.29979455790464016</v>
      </c>
      <c r="H288" s="75">
        <v>41.830432341381247</v>
      </c>
      <c r="I288" s="79" t="s">
        <v>147</v>
      </c>
      <c r="J288" s="75" t="s">
        <v>9</v>
      </c>
      <c r="K288" s="75">
        <v>5</v>
      </c>
      <c r="L288" s="75" t="s">
        <v>36</v>
      </c>
      <c r="M288" s="75">
        <v>7</v>
      </c>
      <c r="N288" s="75" t="s">
        <v>135</v>
      </c>
      <c r="O288" s="75" t="s">
        <v>72</v>
      </c>
      <c r="P288" s="75" t="s">
        <v>72</v>
      </c>
      <c r="Q288" s="76">
        <v>786</v>
      </c>
    </row>
    <row r="289" spans="4:17" x14ac:dyDescent="0.3">
      <c r="D289" s="49" t="str">
        <f>IF(ISBLANK(BurstClassFull[[#This Row],[Spk/sec-Average]]),"",IF(BurstClassFull[[#This Row],[Spk/sec-Average]]&lt;$C$3,"LF","HF"))</f>
        <v>HF</v>
      </c>
      <c r="E289" s="49" t="str">
        <f>IF(ISBLANK(BurstClassFull[[#This Row],[%Spikes in Bursts-All]]),"",IF(BurstClassFull[[#This Row],[%Spikes in Bursts-All]]&lt;$D$3,"LB","HB"))</f>
        <v>HB</v>
      </c>
      <c r="F289" s="50" t="str">
        <f t="shared" si="3"/>
        <v>HFHB</v>
      </c>
      <c r="G289" s="75">
        <v>5.50617593425783</v>
      </c>
      <c r="H289" s="75">
        <v>51.384388334563191</v>
      </c>
      <c r="I289" s="79" t="s">
        <v>160</v>
      </c>
      <c r="J289" s="75" t="s">
        <v>9</v>
      </c>
      <c r="K289" s="75">
        <v>22</v>
      </c>
      <c r="L289" s="75" t="s">
        <v>37</v>
      </c>
      <c r="M289" s="75">
        <v>10</v>
      </c>
      <c r="N289" s="75" t="s">
        <v>113</v>
      </c>
      <c r="O289" s="75" t="s">
        <v>11</v>
      </c>
      <c r="P289" s="75" t="s">
        <v>10</v>
      </c>
      <c r="Q289" s="76">
        <v>889</v>
      </c>
    </row>
    <row r="290" spans="4:17" hidden="1" x14ac:dyDescent="0.3">
      <c r="D290" s="49" t="str">
        <f>IF(ISBLANK(BurstClassFull[[#This Row],[Spk/sec-Average]]),"",IF(BurstClassFull[[#This Row],[Spk/sec-Average]]&lt;$C$3,"LF","HF"))</f>
        <v>LF</v>
      </c>
      <c r="E290" s="49" t="str">
        <f>IF(ISBLANK(BurstClassFull[[#This Row],[%Spikes in Bursts-All]]),"",IF(BurstClassFull[[#This Row],[%Spikes in Bursts-All]]&lt;$D$3,"LB","HB"))</f>
        <v>LB</v>
      </c>
      <c r="F290" s="50" t="str">
        <f t="shared" si="3"/>
        <v>LFLB</v>
      </c>
      <c r="G290" s="75">
        <v>0.58132929104477604</v>
      </c>
      <c r="H290" s="75">
        <v>9.0254934210526319</v>
      </c>
      <c r="I290" s="79" t="s">
        <v>147</v>
      </c>
      <c r="J290" s="75" t="s">
        <v>9</v>
      </c>
      <c r="K290" s="75">
        <v>5</v>
      </c>
      <c r="L290" s="75" t="s">
        <v>36</v>
      </c>
      <c r="M290" s="75">
        <v>9</v>
      </c>
      <c r="N290" s="75" t="s">
        <v>115</v>
      </c>
      <c r="O290" s="75" t="s">
        <v>72</v>
      </c>
      <c r="P290" s="75" t="s">
        <v>72</v>
      </c>
      <c r="Q290" s="76">
        <v>786</v>
      </c>
    </row>
    <row r="291" spans="4:17" hidden="1" x14ac:dyDescent="0.3">
      <c r="D291" s="49" t="str">
        <f>IF(ISBLANK(BurstClassFull[[#This Row],[Spk/sec-Average]]),"",IF(BurstClassFull[[#This Row],[Spk/sec-Average]]&lt;$C$3,"LF","HF"))</f>
        <v>LF</v>
      </c>
      <c r="E291" s="49" t="str">
        <f>IF(ISBLANK(BurstClassFull[[#This Row],[%Spikes in Bursts-All]]),"",IF(BurstClassFull[[#This Row],[%Spikes in Bursts-All]]&lt;$D$3,"LB","HB"))</f>
        <v>LB</v>
      </c>
      <c r="F291" s="50" t="str">
        <f t="shared" ref="F291:F354" si="4">CONCATENATE(D291,E291)</f>
        <v>LFLB</v>
      </c>
      <c r="G291" s="75">
        <v>0.19551923076923075</v>
      </c>
      <c r="H291" s="75">
        <v>7.9603484529888853</v>
      </c>
      <c r="I291" s="79" t="s">
        <v>147</v>
      </c>
      <c r="J291" s="75" t="s">
        <v>9</v>
      </c>
      <c r="K291" s="75">
        <v>5</v>
      </c>
      <c r="L291" s="75" t="s">
        <v>36</v>
      </c>
      <c r="M291" s="75">
        <v>10</v>
      </c>
      <c r="N291" s="75" t="s">
        <v>144</v>
      </c>
      <c r="O291" s="75" t="s">
        <v>72</v>
      </c>
      <c r="P291" s="75" t="s">
        <v>10</v>
      </c>
      <c r="Q291" s="76">
        <v>786</v>
      </c>
    </row>
    <row r="292" spans="4:17" x14ac:dyDescent="0.3">
      <c r="D292" s="49" t="str">
        <f>IF(ISBLANK(BurstClassFull[[#This Row],[Spk/sec-Average]]),"",IF(BurstClassFull[[#This Row],[Spk/sec-Average]]&lt;$C$3,"LF","HF"))</f>
        <v>LF</v>
      </c>
      <c r="E292" s="49" t="str">
        <f>IF(ISBLANK(BurstClassFull[[#This Row],[%Spikes in Bursts-All]]),"",IF(BurstClassFull[[#This Row],[%Spikes in Bursts-All]]&lt;$D$3,"LB","HB"))</f>
        <v>LB</v>
      </c>
      <c r="F292" s="50" t="str">
        <f t="shared" si="4"/>
        <v>LFLB</v>
      </c>
      <c r="G292" s="75">
        <v>1.3650973679098681</v>
      </c>
      <c r="H292" s="75">
        <v>28.326686004350982</v>
      </c>
      <c r="I292" s="79" t="s">
        <v>160</v>
      </c>
      <c r="J292" s="75" t="s">
        <v>9</v>
      </c>
      <c r="K292" s="75">
        <v>22</v>
      </c>
      <c r="L292" s="75" t="s">
        <v>37</v>
      </c>
      <c r="M292" s="75">
        <v>13</v>
      </c>
      <c r="N292" s="75" t="s">
        <v>95</v>
      </c>
      <c r="O292" s="75" t="s">
        <v>11</v>
      </c>
      <c r="P292" s="75" t="s">
        <v>10</v>
      </c>
      <c r="Q292" s="76">
        <v>889</v>
      </c>
    </row>
    <row r="293" spans="4:17" x14ac:dyDescent="0.3">
      <c r="D293" s="49" t="str">
        <f>IF(ISBLANK(BurstClassFull[[#This Row],[Spk/sec-Average]]),"",IF(BurstClassFull[[#This Row],[Spk/sec-Average]]&lt;$C$3,"LF","HF"))</f>
        <v>LF</v>
      </c>
      <c r="E293" s="49" t="str">
        <f>IF(ISBLANK(BurstClassFull[[#This Row],[%Spikes in Bursts-All]]),"",IF(BurstClassFull[[#This Row],[%Spikes in Bursts-All]]&lt;$D$3,"LB","HB"))</f>
        <v>LB</v>
      </c>
      <c r="F293" s="50" t="str">
        <f t="shared" si="4"/>
        <v>LFLB</v>
      </c>
      <c r="G293" s="75">
        <v>0.94601568351349163</v>
      </c>
      <c r="H293" s="75">
        <v>16.361903627375067</v>
      </c>
      <c r="I293" s="79" t="s">
        <v>160</v>
      </c>
      <c r="J293" s="75" t="s">
        <v>9</v>
      </c>
      <c r="K293" s="75">
        <v>22</v>
      </c>
      <c r="L293" s="75" t="s">
        <v>37</v>
      </c>
      <c r="M293" s="75">
        <v>14</v>
      </c>
      <c r="N293" s="75" t="s">
        <v>115</v>
      </c>
      <c r="O293" s="75" t="s">
        <v>11</v>
      </c>
      <c r="P293" s="75" t="s">
        <v>72</v>
      </c>
      <c r="Q293" s="76">
        <v>889</v>
      </c>
    </row>
    <row r="294" spans="4:17" hidden="1" x14ac:dyDescent="0.3">
      <c r="D294" s="49" t="str">
        <f>IF(ISBLANK(BurstClassFull[[#This Row],[Spk/sec-Average]]),"",IF(BurstClassFull[[#This Row],[Spk/sec-Average]]&lt;$C$3,"LF","HF"))</f>
        <v>LF</v>
      </c>
      <c r="E294" s="49" t="str">
        <f>IF(ISBLANK(BurstClassFull[[#This Row],[%Spikes in Bursts-All]]),"",IF(BurstClassFull[[#This Row],[%Spikes in Bursts-All]]&lt;$D$3,"LB","HB"))</f>
        <v>LB</v>
      </c>
      <c r="F294" s="50" t="str">
        <f t="shared" si="4"/>
        <v>LFLB</v>
      </c>
      <c r="G294" s="75">
        <v>0.18668792517006805</v>
      </c>
      <c r="H294" s="75">
        <v>4.8686514886164618</v>
      </c>
      <c r="I294" s="79" t="s">
        <v>147</v>
      </c>
      <c r="J294" s="75" t="s">
        <v>9</v>
      </c>
      <c r="K294" s="75">
        <v>5</v>
      </c>
      <c r="L294" s="75" t="s">
        <v>36</v>
      </c>
      <c r="M294" s="75">
        <v>13</v>
      </c>
      <c r="N294" s="75" t="s">
        <v>123</v>
      </c>
      <c r="O294" s="75" t="s">
        <v>72</v>
      </c>
      <c r="P294" s="75" t="s">
        <v>10</v>
      </c>
      <c r="Q294" s="76">
        <v>786</v>
      </c>
    </row>
    <row r="295" spans="4:17" hidden="1" x14ac:dyDescent="0.3">
      <c r="D295" s="49" t="str">
        <f>IF(ISBLANK(BurstClassFull[[#This Row],[Spk/sec-Average]]),"",IF(BurstClassFull[[#This Row],[Spk/sec-Average]]&lt;$C$3,"LF","HF"))</f>
        <v>LF</v>
      </c>
      <c r="E295" s="49" t="str">
        <f>IF(ISBLANK(BurstClassFull[[#This Row],[%Spikes in Bursts-All]]),"",IF(BurstClassFull[[#This Row],[%Spikes in Bursts-All]]&lt;$D$3,"LB","HB"))</f>
        <v>LB</v>
      </c>
      <c r="F295" s="50" t="str">
        <f t="shared" si="4"/>
        <v>LFLB</v>
      </c>
      <c r="G295" s="75">
        <v>0.14699672953764448</v>
      </c>
      <c r="H295" s="75">
        <v>10.826103357223689</v>
      </c>
      <c r="I295" s="79" t="s">
        <v>147</v>
      </c>
      <c r="J295" s="75" t="s">
        <v>9</v>
      </c>
      <c r="K295" s="75">
        <v>5</v>
      </c>
      <c r="L295" s="75" t="s">
        <v>36</v>
      </c>
      <c r="M295" s="75">
        <v>14</v>
      </c>
      <c r="N295" s="75" t="s">
        <v>102</v>
      </c>
      <c r="O295" s="75" t="s">
        <v>72</v>
      </c>
      <c r="P295" s="75" t="s">
        <v>10</v>
      </c>
      <c r="Q295" s="76">
        <v>786</v>
      </c>
    </row>
    <row r="296" spans="4:17" hidden="1" x14ac:dyDescent="0.3">
      <c r="D296" s="49" t="str">
        <f>IF(ISBLANK(BurstClassFull[[#This Row],[Spk/sec-Average]]),"",IF(BurstClassFull[[#This Row],[Spk/sec-Average]]&lt;$C$3,"LF","HF"))</f>
        <v>LF</v>
      </c>
      <c r="E296" s="49" t="str">
        <f>IF(ISBLANK(BurstClassFull[[#This Row],[%Spikes in Bursts-All]]),"",IF(BurstClassFull[[#This Row],[%Spikes in Bursts-All]]&lt;$D$3,"LB","HB"))</f>
        <v>LB</v>
      </c>
      <c r="F296" s="50" t="str">
        <f t="shared" si="4"/>
        <v>LFLB</v>
      </c>
      <c r="G296" s="75">
        <v>0.92649777361379748</v>
      </c>
      <c r="H296" s="75">
        <v>10.05913138041188</v>
      </c>
      <c r="I296" s="79" t="s">
        <v>161</v>
      </c>
      <c r="J296" s="75" t="s">
        <v>9</v>
      </c>
      <c r="K296" s="75">
        <v>8</v>
      </c>
      <c r="L296" s="75" t="s">
        <v>36</v>
      </c>
      <c r="M296" s="75">
        <v>1</v>
      </c>
      <c r="N296" s="75" t="s">
        <v>112</v>
      </c>
      <c r="O296" s="75" t="s">
        <v>72</v>
      </c>
      <c r="P296" s="75" t="s">
        <v>72</v>
      </c>
      <c r="Q296" s="76">
        <v>1000</v>
      </c>
    </row>
    <row r="297" spans="4:17" hidden="1" x14ac:dyDescent="0.3">
      <c r="D297" s="49" t="str">
        <f>IF(ISBLANK(BurstClassFull[[#This Row],[Spk/sec-Average]]),"",IF(BurstClassFull[[#This Row],[Spk/sec-Average]]&lt;$C$3,"LF","HF"))</f>
        <v>HF</v>
      </c>
      <c r="E297" s="49" t="str">
        <f>IF(ISBLANK(BurstClassFull[[#This Row],[%Spikes in Bursts-All]]),"",IF(BurstClassFull[[#This Row],[%Spikes in Bursts-All]]&lt;$D$3,"LB","HB"))</f>
        <v>HB</v>
      </c>
      <c r="F297" s="50" t="str">
        <f t="shared" si="4"/>
        <v>HFHB</v>
      </c>
      <c r="G297" s="75">
        <v>9.5672844402143262</v>
      </c>
      <c r="H297" s="75">
        <v>68.137139632225001</v>
      </c>
      <c r="I297" s="79" t="s">
        <v>161</v>
      </c>
      <c r="J297" s="75" t="s">
        <v>9</v>
      </c>
      <c r="K297" s="75">
        <v>8</v>
      </c>
      <c r="L297" s="75" t="s">
        <v>36</v>
      </c>
      <c r="M297" s="75">
        <v>2</v>
      </c>
      <c r="N297" s="75" t="s">
        <v>143</v>
      </c>
      <c r="O297" s="75" t="s">
        <v>72</v>
      </c>
      <c r="P297" s="75" t="s">
        <v>120</v>
      </c>
      <c r="Q297" s="76">
        <v>1000</v>
      </c>
    </row>
    <row r="298" spans="4:17" hidden="1" x14ac:dyDescent="0.3">
      <c r="D298" s="49" t="str">
        <f>IF(ISBLANK(BurstClassFull[[#This Row],[Spk/sec-Average]]),"",IF(BurstClassFull[[#This Row],[Spk/sec-Average]]&lt;$C$3,"LF","HF"))</f>
        <v>HF</v>
      </c>
      <c r="E298" s="49" t="str">
        <f>IF(ISBLANK(BurstClassFull[[#This Row],[%Spikes in Bursts-All]]),"",IF(BurstClassFull[[#This Row],[%Spikes in Bursts-All]]&lt;$D$3,"LB","HB"))</f>
        <v>HB</v>
      </c>
      <c r="F298" s="50" t="str">
        <f t="shared" si="4"/>
        <v>HFHB</v>
      </c>
      <c r="G298" s="75">
        <v>8.8597188888888905</v>
      </c>
      <c r="H298" s="75">
        <v>67.617379521111729</v>
      </c>
      <c r="I298" s="79" t="s">
        <v>161</v>
      </c>
      <c r="J298" s="75" t="s">
        <v>9</v>
      </c>
      <c r="K298" s="75">
        <v>8</v>
      </c>
      <c r="L298" s="75" t="s">
        <v>36</v>
      </c>
      <c r="M298" s="75">
        <v>3</v>
      </c>
      <c r="N298" s="75" t="s">
        <v>157</v>
      </c>
      <c r="O298" s="75" t="s">
        <v>10</v>
      </c>
      <c r="P298" s="75" t="s">
        <v>72</v>
      </c>
      <c r="Q298" s="76">
        <v>1000</v>
      </c>
    </row>
    <row r="299" spans="4:17" x14ac:dyDescent="0.3">
      <c r="D299" s="49" t="str">
        <f>IF(ISBLANK(BurstClassFull[[#This Row],[Spk/sec-Average]]),"",IF(BurstClassFull[[#This Row],[Spk/sec-Average]]&lt;$C$3,"LF","HF"))</f>
        <v>LF</v>
      </c>
      <c r="E299" s="49" t="str">
        <f>IF(ISBLANK(BurstClassFull[[#This Row],[%Spikes in Bursts-All]]),"",IF(BurstClassFull[[#This Row],[%Spikes in Bursts-All]]&lt;$D$3,"LB","HB"))</f>
        <v>LB</v>
      </c>
      <c r="F299" s="50" t="str">
        <f t="shared" si="4"/>
        <v>LFLB</v>
      </c>
      <c r="G299" s="75">
        <v>0.7174524205469327</v>
      </c>
      <c r="H299" s="75">
        <v>19.39875977352386</v>
      </c>
      <c r="I299" s="79" t="s">
        <v>160</v>
      </c>
      <c r="J299" s="75" t="s">
        <v>9</v>
      </c>
      <c r="K299" s="75">
        <v>22</v>
      </c>
      <c r="L299" s="75" t="s">
        <v>37</v>
      </c>
      <c r="M299" s="75">
        <v>15</v>
      </c>
      <c r="N299" s="75" t="s">
        <v>123</v>
      </c>
      <c r="O299" s="75" t="s">
        <v>11</v>
      </c>
      <c r="P299" s="75" t="s">
        <v>72</v>
      </c>
      <c r="Q299" s="76">
        <v>889</v>
      </c>
    </row>
    <row r="300" spans="4:17" hidden="1" x14ac:dyDescent="0.3">
      <c r="D300" s="49" t="str">
        <f>IF(ISBLANK(BurstClassFull[[#This Row],[Spk/sec-Average]]),"",IF(BurstClassFull[[#This Row],[Spk/sec-Average]]&lt;$C$3,"LF","HF"))</f>
        <v>LF</v>
      </c>
      <c r="E300" s="49" t="str">
        <f>IF(ISBLANK(BurstClassFull[[#This Row],[%Spikes in Bursts-All]]),"",IF(BurstClassFull[[#This Row],[%Spikes in Bursts-All]]&lt;$D$3,"LB","HB"))</f>
        <v>HB</v>
      </c>
      <c r="F300" s="50" t="str">
        <f t="shared" si="4"/>
        <v>LFHB</v>
      </c>
      <c r="G300" s="75">
        <v>0.71055166477041487</v>
      </c>
      <c r="H300" s="75">
        <v>53.731455117638241</v>
      </c>
      <c r="I300" s="79" t="s">
        <v>161</v>
      </c>
      <c r="J300" s="75" t="s">
        <v>9</v>
      </c>
      <c r="K300" s="75">
        <v>8</v>
      </c>
      <c r="L300" s="75" t="s">
        <v>36</v>
      </c>
      <c r="M300" s="75">
        <v>5</v>
      </c>
      <c r="N300" s="75" t="s">
        <v>137</v>
      </c>
      <c r="O300" s="75" t="s">
        <v>72</v>
      </c>
      <c r="P300" s="75" t="s">
        <v>10</v>
      </c>
      <c r="Q300" s="76">
        <v>1000</v>
      </c>
    </row>
    <row r="301" spans="4:17" hidden="1" x14ac:dyDescent="0.3">
      <c r="D301" s="49" t="str">
        <f>IF(ISBLANK(BurstClassFull[[#This Row],[Spk/sec-Average]]),"",IF(BurstClassFull[[#This Row],[Spk/sec-Average]]&lt;$C$3,"LF","HF"))</f>
        <v>LF</v>
      </c>
      <c r="E301" s="49" t="str">
        <f>IF(ISBLANK(BurstClassFull[[#This Row],[%Spikes in Bursts-All]]),"",IF(BurstClassFull[[#This Row],[%Spikes in Bursts-All]]&lt;$D$3,"LB","HB"))</f>
        <v>LB</v>
      </c>
      <c r="F301" s="50" t="str">
        <f t="shared" si="4"/>
        <v>LFLB</v>
      </c>
      <c r="G301" s="75">
        <v>2.1019097222222225</v>
      </c>
      <c r="H301" s="75">
        <v>18.775845293116031</v>
      </c>
      <c r="I301" s="79" t="s">
        <v>161</v>
      </c>
      <c r="J301" s="75" t="s">
        <v>9</v>
      </c>
      <c r="K301" s="75">
        <v>8</v>
      </c>
      <c r="L301" s="75" t="s">
        <v>36</v>
      </c>
      <c r="M301" s="75">
        <v>6</v>
      </c>
      <c r="N301" s="75" t="s">
        <v>113</v>
      </c>
      <c r="O301" s="75" t="s">
        <v>72</v>
      </c>
      <c r="P301" s="75" t="s">
        <v>72</v>
      </c>
      <c r="Q301" s="76">
        <v>1000</v>
      </c>
    </row>
    <row r="302" spans="4:17" x14ac:dyDescent="0.3">
      <c r="D302" s="49" t="str">
        <f>IF(ISBLANK(BurstClassFull[[#This Row],[Spk/sec-Average]]),"",IF(BurstClassFull[[#This Row],[Spk/sec-Average]]&lt;$C$3,"LF","HF"))</f>
        <v>LF</v>
      </c>
      <c r="E302" s="49" t="str">
        <f>IF(ISBLANK(BurstClassFull[[#This Row],[%Spikes in Bursts-All]]),"",IF(BurstClassFull[[#This Row],[%Spikes in Bursts-All]]&lt;$D$3,"LB","HB"))</f>
        <v>LB</v>
      </c>
      <c r="F302" s="50" t="str">
        <f t="shared" si="4"/>
        <v>LFLB</v>
      </c>
      <c r="G302" s="75">
        <v>4.1616319444444452E-2</v>
      </c>
      <c r="H302" s="75">
        <v>28.498293515358363</v>
      </c>
      <c r="I302" s="79" t="s">
        <v>148</v>
      </c>
      <c r="J302" s="75" t="s">
        <v>9</v>
      </c>
      <c r="K302" s="75">
        <v>1</v>
      </c>
      <c r="L302" s="75" t="s">
        <v>36</v>
      </c>
      <c r="M302" s="75">
        <v>1</v>
      </c>
      <c r="N302" s="75" t="s">
        <v>143</v>
      </c>
      <c r="O302" s="75" t="s">
        <v>11</v>
      </c>
      <c r="P302" s="75" t="s">
        <v>72</v>
      </c>
      <c r="Q302" s="76">
        <v>911</v>
      </c>
    </row>
    <row r="303" spans="4:17" x14ac:dyDescent="0.3">
      <c r="D303" s="49" t="str">
        <f>IF(ISBLANK(BurstClassFull[[#This Row],[Spk/sec-Average]]),"",IF(BurstClassFull[[#This Row],[Spk/sec-Average]]&lt;$C$3,"LF","HF"))</f>
        <v>HF</v>
      </c>
      <c r="E303" s="49" t="str">
        <f>IF(ISBLANK(BurstClassFull[[#This Row],[%Spikes in Bursts-All]]),"",IF(BurstClassFull[[#This Row],[%Spikes in Bursts-All]]&lt;$D$3,"LB","HB"))</f>
        <v>HB</v>
      </c>
      <c r="F303" s="50" t="str">
        <f t="shared" si="4"/>
        <v>HFHB</v>
      </c>
      <c r="G303" s="75">
        <v>5.7412405303030303</v>
      </c>
      <c r="H303" s="75">
        <v>55.028340973606603</v>
      </c>
      <c r="I303" s="79" t="s">
        <v>150</v>
      </c>
      <c r="J303" s="75" t="s">
        <v>9</v>
      </c>
      <c r="K303" s="75">
        <v>6</v>
      </c>
      <c r="L303" s="75" t="s">
        <v>36</v>
      </c>
      <c r="M303" s="75">
        <v>5</v>
      </c>
      <c r="N303" s="75" t="s">
        <v>97</v>
      </c>
      <c r="O303" s="75" t="s">
        <v>11</v>
      </c>
      <c r="P303" s="75" t="s">
        <v>76</v>
      </c>
      <c r="Q303" s="76">
        <v>968</v>
      </c>
    </row>
    <row r="304" spans="4:17" x14ac:dyDescent="0.3">
      <c r="D304" s="49" t="str">
        <f>IF(ISBLANK(BurstClassFull[[#This Row],[Spk/sec-Average]]),"",IF(BurstClassFull[[#This Row],[Spk/sec-Average]]&lt;$C$3,"LF","HF"))</f>
        <v>LF</v>
      </c>
      <c r="E304" s="49" t="str">
        <f>IF(ISBLANK(BurstClassFull[[#This Row],[%Spikes in Bursts-All]]),"",IF(BurstClassFull[[#This Row],[%Spikes in Bursts-All]]&lt;$D$3,"LB","HB"))</f>
        <v>HB</v>
      </c>
      <c r="F304" s="50" t="str">
        <f t="shared" si="4"/>
        <v>LFHB</v>
      </c>
      <c r="G304" s="75">
        <v>2.9541319444444447</v>
      </c>
      <c r="H304" s="75">
        <v>32.622862673405741</v>
      </c>
      <c r="I304" s="79" t="s">
        <v>161</v>
      </c>
      <c r="J304" s="75" t="s">
        <v>9</v>
      </c>
      <c r="K304" s="75">
        <v>8</v>
      </c>
      <c r="L304" s="75" t="s">
        <v>36</v>
      </c>
      <c r="M304" s="75">
        <v>4</v>
      </c>
      <c r="N304" s="75" t="s">
        <v>132</v>
      </c>
      <c r="O304" s="75" t="s">
        <v>11</v>
      </c>
      <c r="P304" s="75" t="s">
        <v>10</v>
      </c>
      <c r="Q304" s="76">
        <v>1000</v>
      </c>
    </row>
    <row r="305" spans="4:17" x14ac:dyDescent="0.3">
      <c r="D305" s="49" t="str">
        <f>IF(ISBLANK(BurstClassFull[[#This Row],[Spk/sec-Average]]),"",IF(BurstClassFull[[#This Row],[Spk/sec-Average]]&lt;$C$3,"LF","HF"))</f>
        <v>LF</v>
      </c>
      <c r="E305" s="49" t="str">
        <f>IF(ISBLANK(BurstClassFull[[#This Row],[%Spikes in Bursts-All]]),"",IF(BurstClassFull[[#This Row],[%Spikes in Bursts-All]]&lt;$D$3,"LB","HB"))</f>
        <v>LB</v>
      </c>
      <c r="F305" s="50" t="str">
        <f t="shared" si="4"/>
        <v>LFLB</v>
      </c>
      <c r="G305" s="75">
        <v>0.60225252165188004</v>
      </c>
      <c r="H305" s="75">
        <v>14.355489488214058</v>
      </c>
      <c r="I305" s="79" t="s">
        <v>161</v>
      </c>
      <c r="J305" s="75" t="s">
        <v>9</v>
      </c>
      <c r="K305" s="75">
        <v>8</v>
      </c>
      <c r="L305" s="75" t="s">
        <v>36</v>
      </c>
      <c r="M305" s="75">
        <v>7</v>
      </c>
      <c r="N305" s="75" t="s">
        <v>153</v>
      </c>
      <c r="O305" s="75" t="s">
        <v>11</v>
      </c>
      <c r="P305" s="75" t="s">
        <v>10</v>
      </c>
      <c r="Q305" s="76">
        <v>1000</v>
      </c>
    </row>
    <row r="306" spans="4:17" x14ac:dyDescent="0.3">
      <c r="D306" s="49" t="str">
        <f>IF(ISBLANK(BurstClassFull[[#This Row],[Spk/sec-Average]]),"",IF(BurstClassFull[[#This Row],[Spk/sec-Average]]&lt;$C$3,"LF","HF"))</f>
        <v>LF</v>
      </c>
      <c r="E306" s="49" t="str">
        <f>IF(ISBLANK(BurstClassFull[[#This Row],[%Spikes in Bursts-All]]),"",IF(BurstClassFull[[#This Row],[%Spikes in Bursts-All]]&lt;$D$3,"LB","HB"))</f>
        <v>LB</v>
      </c>
      <c r="F306" s="50" t="str">
        <f t="shared" si="4"/>
        <v>LFLB</v>
      </c>
      <c r="G306" s="75">
        <v>1.8213211605648001</v>
      </c>
      <c r="H306" s="75">
        <v>23.604208794598485</v>
      </c>
      <c r="I306" s="79" t="s">
        <v>161</v>
      </c>
      <c r="J306" s="75" t="s">
        <v>9</v>
      </c>
      <c r="K306" s="75">
        <v>8</v>
      </c>
      <c r="L306" s="75" t="s">
        <v>36</v>
      </c>
      <c r="M306" s="75">
        <v>8</v>
      </c>
      <c r="N306" s="75" t="s">
        <v>114</v>
      </c>
      <c r="O306" s="75" t="s">
        <v>11</v>
      </c>
      <c r="P306" s="75" t="s">
        <v>10</v>
      </c>
      <c r="Q306" s="76">
        <v>1000</v>
      </c>
    </row>
    <row r="307" spans="4:17" x14ac:dyDescent="0.3">
      <c r="D307" s="49" t="str">
        <f>IF(ISBLANK(BurstClassFull[[#This Row],[Spk/sec-Average]]),"",IF(BurstClassFull[[#This Row],[Spk/sec-Average]]&lt;$C$3,"LF","HF"))</f>
        <v>LF</v>
      </c>
      <c r="E307" s="49" t="str">
        <f>IF(ISBLANK(BurstClassFull[[#This Row],[%Spikes in Bursts-All]]),"",IF(BurstClassFull[[#This Row],[%Spikes in Bursts-All]]&lt;$D$3,"LB","HB"))</f>
        <v>LB</v>
      </c>
      <c r="F307" s="50" t="str">
        <f t="shared" si="4"/>
        <v>LFLB</v>
      </c>
      <c r="G307" s="75">
        <v>1.7083061343777732</v>
      </c>
      <c r="H307" s="75">
        <v>23.714631729604758</v>
      </c>
      <c r="I307" s="79" t="s">
        <v>161</v>
      </c>
      <c r="J307" s="75" t="s">
        <v>9</v>
      </c>
      <c r="K307" s="75">
        <v>8</v>
      </c>
      <c r="L307" s="75" t="s">
        <v>36</v>
      </c>
      <c r="M307" s="75">
        <v>9</v>
      </c>
      <c r="N307" s="75" t="s">
        <v>95</v>
      </c>
      <c r="O307" s="75" t="s">
        <v>11</v>
      </c>
      <c r="P307" s="75" t="s">
        <v>10</v>
      </c>
      <c r="Q307" s="76">
        <v>1000</v>
      </c>
    </row>
    <row r="308" spans="4:17" x14ac:dyDescent="0.3">
      <c r="D308" s="49" t="str">
        <f>IF(ISBLANK(BurstClassFull[[#This Row],[Spk/sec-Average]]),"",IF(BurstClassFull[[#This Row],[Spk/sec-Average]]&lt;$C$3,"LF","HF"))</f>
        <v>LF</v>
      </c>
      <c r="E308" s="49" t="str">
        <f>IF(ISBLANK(BurstClassFull[[#This Row],[%Spikes in Bursts-All]]),"",IF(BurstClassFull[[#This Row],[%Spikes in Bursts-All]]&lt;$D$3,"LB","HB"))</f>
        <v>LB</v>
      </c>
      <c r="F308" s="50" t="str">
        <f t="shared" si="4"/>
        <v>LFLB</v>
      </c>
      <c r="G308" s="75">
        <v>0.83739329610597013</v>
      </c>
      <c r="H308" s="75">
        <v>13.044494662199019</v>
      </c>
      <c r="I308" s="79" t="s">
        <v>161</v>
      </c>
      <c r="J308" s="75" t="s">
        <v>9</v>
      </c>
      <c r="K308" s="75">
        <v>8</v>
      </c>
      <c r="L308" s="75" t="s">
        <v>36</v>
      </c>
      <c r="M308" s="75">
        <v>10</v>
      </c>
      <c r="N308" s="75" t="s">
        <v>115</v>
      </c>
      <c r="O308" s="75" t="s">
        <v>11</v>
      </c>
      <c r="P308" s="75" t="s">
        <v>10</v>
      </c>
      <c r="Q308" s="76">
        <v>1000</v>
      </c>
    </row>
    <row r="309" spans="4:17" hidden="1" x14ac:dyDescent="0.3">
      <c r="D309" s="49" t="str">
        <f>IF(ISBLANK(BurstClassFull[[#This Row],[Spk/sec-Average]]),"",IF(BurstClassFull[[#This Row],[Spk/sec-Average]]&lt;$C$3,"LF","HF"))</f>
        <v>LF</v>
      </c>
      <c r="E309" s="49" t="str">
        <f>IF(ISBLANK(BurstClassFull[[#This Row],[%Spikes in Bursts-All]]),"",IF(BurstClassFull[[#This Row],[%Spikes in Bursts-All]]&lt;$D$3,"LB","HB"))</f>
        <v>HB</v>
      </c>
      <c r="F309" s="50" t="str">
        <f t="shared" si="4"/>
        <v>LFHB</v>
      </c>
      <c r="G309" s="75">
        <v>2.3298679617668165</v>
      </c>
      <c r="H309" s="75">
        <v>46.860235138995712</v>
      </c>
      <c r="I309" s="79" t="s">
        <v>161</v>
      </c>
      <c r="J309" s="75" t="s">
        <v>9</v>
      </c>
      <c r="K309" s="75">
        <v>8</v>
      </c>
      <c r="L309" s="75" t="s">
        <v>36</v>
      </c>
      <c r="M309" s="75">
        <v>14</v>
      </c>
      <c r="N309" s="75" t="s">
        <v>102</v>
      </c>
      <c r="O309" s="75" t="s">
        <v>72</v>
      </c>
      <c r="P309" s="75" t="s">
        <v>72</v>
      </c>
      <c r="Q309" s="76">
        <v>1000</v>
      </c>
    </row>
    <row r="310" spans="4:17" x14ac:dyDescent="0.3">
      <c r="D310" s="49" t="str">
        <f>IF(ISBLANK(BurstClassFull[[#This Row],[Spk/sec-Average]]),"",IF(BurstClassFull[[#This Row],[Spk/sec-Average]]&lt;$C$3,"LF","HF"))</f>
        <v>LF</v>
      </c>
      <c r="E310" s="49" t="str">
        <f>IF(ISBLANK(BurstClassFull[[#This Row],[%Spikes in Bursts-All]]),"",IF(BurstClassFull[[#This Row],[%Spikes in Bursts-All]]&lt;$D$3,"LB","HB"))</f>
        <v>LB</v>
      </c>
      <c r="F310" s="50" t="str">
        <f t="shared" si="4"/>
        <v>LFLB</v>
      </c>
      <c r="G310" s="75">
        <v>0.967339296102385</v>
      </c>
      <c r="H310" s="75">
        <v>17.264618434093162</v>
      </c>
      <c r="I310" s="79" t="s">
        <v>161</v>
      </c>
      <c r="J310" s="75" t="s">
        <v>9</v>
      </c>
      <c r="K310" s="75">
        <v>8</v>
      </c>
      <c r="L310" s="75" t="s">
        <v>36</v>
      </c>
      <c r="M310" s="75">
        <v>11</v>
      </c>
      <c r="N310" s="75" t="s">
        <v>97</v>
      </c>
      <c r="O310" s="75" t="s">
        <v>11</v>
      </c>
      <c r="P310" s="75" t="s">
        <v>10</v>
      </c>
      <c r="Q310" s="76">
        <v>1000</v>
      </c>
    </row>
    <row r="311" spans="4:17" x14ac:dyDescent="0.3">
      <c r="D311" s="49" t="str">
        <f>IF(ISBLANK(BurstClassFull[[#This Row],[Spk/sec-Average]]),"",IF(BurstClassFull[[#This Row],[Spk/sec-Average]]&lt;$C$3,"LF","HF"))</f>
        <v>LF</v>
      </c>
      <c r="E311" s="49" t="str">
        <f>IF(ISBLANK(BurstClassFull[[#This Row],[%Spikes in Bursts-All]]),"",IF(BurstClassFull[[#This Row],[%Spikes in Bursts-All]]&lt;$D$3,"LB","HB"))</f>
        <v>LB</v>
      </c>
      <c r="F311" s="50" t="str">
        <f t="shared" si="4"/>
        <v>LFLB</v>
      </c>
      <c r="G311" s="75">
        <v>2.303729989622513</v>
      </c>
      <c r="H311" s="75">
        <v>23.876118219907145</v>
      </c>
      <c r="I311" s="79" t="s">
        <v>161</v>
      </c>
      <c r="J311" s="75" t="s">
        <v>9</v>
      </c>
      <c r="K311" s="75">
        <v>8</v>
      </c>
      <c r="L311" s="75" t="s">
        <v>36</v>
      </c>
      <c r="M311" s="75">
        <v>12</v>
      </c>
      <c r="N311" s="75" t="s">
        <v>123</v>
      </c>
      <c r="O311" s="75" t="s">
        <v>11</v>
      </c>
      <c r="P311" s="75" t="s">
        <v>72</v>
      </c>
      <c r="Q311" s="76">
        <v>1000</v>
      </c>
    </row>
    <row r="312" spans="4:17" x14ac:dyDescent="0.3">
      <c r="D312" s="49" t="str">
        <f>IF(ISBLANK(BurstClassFull[[#This Row],[Spk/sec-Average]]),"",IF(BurstClassFull[[#This Row],[Spk/sec-Average]]&lt;$C$3,"LF","HF"))</f>
        <v>LF</v>
      </c>
      <c r="E312" s="49" t="str">
        <f>IF(ISBLANK(BurstClassFull[[#This Row],[%Spikes in Bursts-All]]),"",IF(BurstClassFull[[#This Row],[%Spikes in Bursts-All]]&lt;$D$3,"LB","HB"))</f>
        <v>LB</v>
      </c>
      <c r="F312" s="50" t="str">
        <f t="shared" si="4"/>
        <v>LFLB</v>
      </c>
      <c r="G312" s="75">
        <v>2.0860416666666666</v>
      </c>
      <c r="H312" s="75">
        <v>21.938197220068005</v>
      </c>
      <c r="I312" s="79" t="s">
        <v>161</v>
      </c>
      <c r="J312" s="75" t="s">
        <v>9</v>
      </c>
      <c r="K312" s="75">
        <v>8</v>
      </c>
      <c r="L312" s="75" t="s">
        <v>36</v>
      </c>
      <c r="M312" s="75">
        <v>13</v>
      </c>
      <c r="N312" s="75" t="s">
        <v>155</v>
      </c>
      <c r="O312" s="75" t="s">
        <v>11</v>
      </c>
      <c r="P312" s="75" t="s">
        <v>10</v>
      </c>
      <c r="Q312" s="76">
        <v>1000</v>
      </c>
    </row>
    <row r="313" spans="4:17" x14ac:dyDescent="0.3">
      <c r="D313" s="49" t="str">
        <f>IF(ISBLANK(BurstClassFull[[#This Row],[Spk/sec-Average]]),"",IF(BurstClassFull[[#This Row],[Spk/sec-Average]]&lt;$C$3,"LF","HF"))</f>
        <v>LF</v>
      </c>
      <c r="E313" s="49" t="str">
        <f>IF(ISBLANK(BurstClassFull[[#This Row],[%Spikes in Bursts-All]]),"",IF(BurstClassFull[[#This Row],[%Spikes in Bursts-All]]&lt;$D$3,"LB","HB"))</f>
        <v>LB</v>
      </c>
      <c r="F313" s="50" t="str">
        <f t="shared" si="4"/>
        <v>LFLB</v>
      </c>
      <c r="G313" s="75">
        <v>0.89246527777777773</v>
      </c>
      <c r="H313" s="75">
        <v>10.607866507747318</v>
      </c>
      <c r="I313" s="79" t="s">
        <v>161</v>
      </c>
      <c r="J313" s="75" t="s">
        <v>9</v>
      </c>
      <c r="K313" s="75">
        <v>8</v>
      </c>
      <c r="L313" s="75" t="s">
        <v>36</v>
      </c>
      <c r="M313" s="75">
        <v>15</v>
      </c>
      <c r="N313" s="75" t="s">
        <v>131</v>
      </c>
      <c r="O313" s="75" t="s">
        <v>11</v>
      </c>
      <c r="P313" s="75" t="s">
        <v>72</v>
      </c>
      <c r="Q313" s="76">
        <v>1000</v>
      </c>
    </row>
    <row r="314" spans="4:17" hidden="1" x14ac:dyDescent="0.3">
      <c r="D314" s="49" t="str">
        <f>IF(ISBLANK(BurstClassFull[[#This Row],[Spk/sec-Average]]),"",IF(BurstClassFull[[#This Row],[Spk/sec-Average]]&lt;$C$3,"LF","HF"))</f>
        <v>LF</v>
      </c>
      <c r="E314" s="49" t="str">
        <f>IF(ISBLANK(BurstClassFull[[#This Row],[%Spikes in Bursts-All]]),"",IF(BurstClassFull[[#This Row],[%Spikes in Bursts-All]]&lt;$D$3,"LB","HB"))</f>
        <v>HB</v>
      </c>
      <c r="F314" s="50" t="str">
        <f t="shared" si="4"/>
        <v>LFHB</v>
      </c>
      <c r="G314" s="75">
        <v>2.824727876290376</v>
      </c>
      <c r="H314" s="75">
        <v>34.630121478643275</v>
      </c>
      <c r="I314" s="79" t="s">
        <v>162</v>
      </c>
      <c r="J314" s="75" t="s">
        <v>9</v>
      </c>
      <c r="K314" s="75">
        <v>9</v>
      </c>
      <c r="L314" s="75" t="s">
        <v>107</v>
      </c>
      <c r="M314" s="75">
        <v>1</v>
      </c>
      <c r="N314" s="75" t="s">
        <v>84</v>
      </c>
      <c r="O314" s="75" t="s">
        <v>72</v>
      </c>
      <c r="P314" s="75" t="s">
        <v>10</v>
      </c>
      <c r="Q314" s="76">
        <v>1109</v>
      </c>
    </row>
    <row r="315" spans="4:17" hidden="1" x14ac:dyDescent="0.3">
      <c r="D315" s="49" t="str">
        <f>IF(ISBLANK(BurstClassFull[[#This Row],[Spk/sec-Average]]),"",IF(BurstClassFull[[#This Row],[Spk/sec-Average]]&lt;$C$3,"LF","HF"))</f>
        <v>LF</v>
      </c>
      <c r="E315" s="49" t="str">
        <f>IF(ISBLANK(BurstClassFull[[#This Row],[%Spikes in Bursts-All]]),"",IF(BurstClassFull[[#This Row],[%Spikes in Bursts-All]]&lt;$D$3,"LB","HB"))</f>
        <v>LB</v>
      </c>
      <c r="F315" s="50" t="str">
        <f t="shared" si="4"/>
        <v>LFLB</v>
      </c>
      <c r="G315" s="75">
        <v>1.1381788010404399</v>
      </c>
      <c r="H315" s="75">
        <v>16.979710456918358</v>
      </c>
      <c r="I315" s="79" t="s">
        <v>162</v>
      </c>
      <c r="J315" s="75" t="s">
        <v>9</v>
      </c>
      <c r="K315" s="75">
        <v>9</v>
      </c>
      <c r="L315" s="75" t="s">
        <v>107</v>
      </c>
      <c r="M315" s="75">
        <v>2</v>
      </c>
      <c r="N315" s="75" t="s">
        <v>134</v>
      </c>
      <c r="O315" s="75" t="s">
        <v>72</v>
      </c>
      <c r="P315" s="75" t="s">
        <v>72</v>
      </c>
      <c r="Q315" s="76">
        <v>1109</v>
      </c>
    </row>
    <row r="316" spans="4:17" x14ac:dyDescent="0.3">
      <c r="D316" s="49" t="str">
        <f>IF(ISBLANK(BurstClassFull[[#This Row],[Spk/sec-Average]]),"",IF(BurstClassFull[[#This Row],[Spk/sec-Average]]&lt;$C$3,"LF","HF"))</f>
        <v>LF</v>
      </c>
      <c r="E316" s="49" t="str">
        <f>IF(ISBLANK(BurstClassFull[[#This Row],[%Spikes in Bursts-All]]),"",IF(BurstClassFull[[#This Row],[%Spikes in Bursts-All]]&lt;$D$3,"LB","HB"))</f>
        <v>LB</v>
      </c>
      <c r="F316" s="50" t="str">
        <f t="shared" si="4"/>
        <v>LFLB</v>
      </c>
      <c r="G316" s="75">
        <v>0.5245850559409525</v>
      </c>
      <c r="H316" s="75">
        <v>4.4870210135970332</v>
      </c>
      <c r="I316" s="79" t="s">
        <v>161</v>
      </c>
      <c r="J316" s="75" t="s">
        <v>9</v>
      </c>
      <c r="K316" s="75">
        <v>8</v>
      </c>
      <c r="L316" s="75" t="s">
        <v>36</v>
      </c>
      <c r="M316" s="75">
        <v>16</v>
      </c>
      <c r="N316" s="75" t="s">
        <v>151</v>
      </c>
      <c r="O316" s="75" t="s">
        <v>11</v>
      </c>
      <c r="P316" s="75" t="s">
        <v>72</v>
      </c>
      <c r="Q316" s="76">
        <v>1000</v>
      </c>
    </row>
    <row r="317" spans="4:17" hidden="1" x14ac:dyDescent="0.3">
      <c r="D317" s="49" t="str">
        <f>IF(ISBLANK(BurstClassFull[[#This Row],[Spk/sec-Average]]),"",IF(BurstClassFull[[#This Row],[Spk/sec-Average]]&lt;$C$3,"LF","HF"))</f>
        <v>LF</v>
      </c>
      <c r="E317" s="49" t="str">
        <f>IF(ISBLANK(BurstClassFull[[#This Row],[%Spikes in Bursts-All]]),"",IF(BurstClassFull[[#This Row],[%Spikes in Bursts-All]]&lt;$D$3,"LB","HB"))</f>
        <v>LB</v>
      </c>
      <c r="F317" s="50" t="str">
        <f t="shared" si="4"/>
        <v>LFLB</v>
      </c>
      <c r="G317" s="75">
        <v>2.4872115719463754</v>
      </c>
      <c r="H317" s="75">
        <v>25.681304296084733</v>
      </c>
      <c r="I317" s="79" t="s">
        <v>162</v>
      </c>
      <c r="J317" s="75" t="s">
        <v>9</v>
      </c>
      <c r="K317" s="75">
        <v>9</v>
      </c>
      <c r="L317" s="75" t="s">
        <v>107</v>
      </c>
      <c r="M317" s="75">
        <v>4</v>
      </c>
      <c r="N317" s="75" t="s">
        <v>137</v>
      </c>
      <c r="O317" s="75" t="s">
        <v>72</v>
      </c>
      <c r="P317" s="75" t="s">
        <v>72</v>
      </c>
      <c r="Q317" s="76">
        <v>1109</v>
      </c>
    </row>
    <row r="318" spans="4:17" hidden="1" x14ac:dyDescent="0.3">
      <c r="D318" s="49" t="str">
        <f>IF(ISBLANK(BurstClassFull[[#This Row],[Spk/sec-Average]]),"",IF(BurstClassFull[[#This Row],[Spk/sec-Average]]&lt;$C$3,"LF","HF"))</f>
        <v>LF</v>
      </c>
      <c r="E318" s="49" t="str">
        <f>IF(ISBLANK(BurstClassFull[[#This Row],[%Spikes in Bursts-All]]),"",IF(BurstClassFull[[#This Row],[%Spikes in Bursts-All]]&lt;$D$3,"LB","HB"))</f>
        <v>LB</v>
      </c>
      <c r="F318" s="50" t="str">
        <f t="shared" si="4"/>
        <v>LFLB</v>
      </c>
      <c r="G318" s="75">
        <v>2.4358680555555554</v>
      </c>
      <c r="H318" s="75">
        <v>25.695136535778353</v>
      </c>
      <c r="I318" s="79" t="s">
        <v>162</v>
      </c>
      <c r="J318" s="75" t="s">
        <v>9</v>
      </c>
      <c r="K318" s="75">
        <v>9</v>
      </c>
      <c r="L318" s="75" t="s">
        <v>107</v>
      </c>
      <c r="M318" s="75">
        <v>5</v>
      </c>
      <c r="N318" s="75" t="s">
        <v>86</v>
      </c>
      <c r="O318" s="75" t="s">
        <v>72</v>
      </c>
      <c r="P318" s="75" t="s">
        <v>72</v>
      </c>
      <c r="Q318" s="76">
        <v>1109</v>
      </c>
    </row>
    <row r="319" spans="4:17" hidden="1" x14ac:dyDescent="0.3">
      <c r="D319" s="49" t="str">
        <f>IF(ISBLANK(BurstClassFull[[#This Row],[Spk/sec-Average]]),"",IF(BurstClassFull[[#This Row],[Spk/sec-Average]]&lt;$C$3,"LF","HF"))</f>
        <v>LF</v>
      </c>
      <c r="E319" s="49" t="str">
        <f>IF(ISBLANK(BurstClassFull[[#This Row],[%Spikes in Bursts-All]]),"",IF(BurstClassFull[[#This Row],[%Spikes in Bursts-All]]&lt;$D$3,"LB","HB"))</f>
        <v>LB</v>
      </c>
      <c r="F319" s="50" t="str">
        <f t="shared" si="4"/>
        <v>LFLB</v>
      </c>
      <c r="G319" s="75">
        <v>9.0277777777777784E-4</v>
      </c>
      <c r="H319" s="75">
        <v>0</v>
      </c>
      <c r="I319" s="79" t="s">
        <v>162</v>
      </c>
      <c r="J319" s="75" t="s">
        <v>9</v>
      </c>
      <c r="K319" s="75">
        <v>9</v>
      </c>
      <c r="L319" s="75" t="s">
        <v>107</v>
      </c>
      <c r="M319" s="75">
        <v>6</v>
      </c>
      <c r="N319" s="75" t="s">
        <v>163</v>
      </c>
      <c r="O319" s="75" t="s">
        <v>72</v>
      </c>
      <c r="P319" s="75" t="s">
        <v>72</v>
      </c>
      <c r="Q319" s="76">
        <v>1109</v>
      </c>
    </row>
    <row r="320" spans="4:17" x14ac:dyDescent="0.3">
      <c r="D320" s="49" t="str">
        <f>IF(ISBLANK(BurstClassFull[[#This Row],[Spk/sec-Average]]),"",IF(BurstClassFull[[#This Row],[Spk/sec-Average]]&lt;$C$3,"LF","HF"))</f>
        <v>LF</v>
      </c>
      <c r="E320" s="49" t="str">
        <f>IF(ISBLANK(BurstClassFull[[#This Row],[%Spikes in Bursts-All]]),"",IF(BurstClassFull[[#This Row],[%Spikes in Bursts-All]]&lt;$D$3,"LB","HB"))</f>
        <v>LB</v>
      </c>
      <c r="F320" s="50" t="str">
        <f t="shared" si="4"/>
        <v>LFLB</v>
      </c>
      <c r="G320" s="75">
        <v>1.3469642857142856</v>
      </c>
      <c r="H320" s="75">
        <v>14.012184508268058</v>
      </c>
      <c r="I320" s="79" t="s">
        <v>161</v>
      </c>
      <c r="J320" s="75" t="s">
        <v>9</v>
      </c>
      <c r="K320" s="75">
        <v>8</v>
      </c>
      <c r="L320" s="75" t="s">
        <v>36</v>
      </c>
      <c r="M320" s="75">
        <v>17</v>
      </c>
      <c r="N320" s="75" t="s">
        <v>136</v>
      </c>
      <c r="O320" s="75" t="s">
        <v>11</v>
      </c>
      <c r="P320" s="75" t="s">
        <v>72</v>
      </c>
      <c r="Q320" s="76">
        <v>1000</v>
      </c>
    </row>
    <row r="321" spans="4:17" x14ac:dyDescent="0.3">
      <c r="D321" s="49" t="str">
        <f>IF(ISBLANK(BurstClassFull[[#This Row],[Spk/sec-Average]]),"",IF(BurstClassFull[[#This Row],[Spk/sec-Average]]&lt;$C$3,"LF","HF"))</f>
        <v>LF</v>
      </c>
      <c r="E321" s="49" t="str">
        <f>IF(ISBLANK(BurstClassFull[[#This Row],[%Spikes in Bursts-All]]),"",IF(BurstClassFull[[#This Row],[%Spikes in Bursts-All]]&lt;$D$3,"LB","HB"))</f>
        <v>LB</v>
      </c>
      <c r="F321" s="50" t="str">
        <f t="shared" si="4"/>
        <v>LFLB</v>
      </c>
      <c r="G321" s="75">
        <v>1.5975162007283634</v>
      </c>
      <c r="H321" s="75">
        <v>8.3997767501195977</v>
      </c>
      <c r="I321" s="79" t="s">
        <v>161</v>
      </c>
      <c r="J321" s="75" t="s">
        <v>9</v>
      </c>
      <c r="K321" s="75">
        <v>8</v>
      </c>
      <c r="L321" s="75" t="s">
        <v>36</v>
      </c>
      <c r="M321" s="75">
        <v>18</v>
      </c>
      <c r="N321" s="75" t="s">
        <v>104</v>
      </c>
      <c r="O321" s="75" t="s">
        <v>11</v>
      </c>
      <c r="P321" s="75" t="s">
        <v>72</v>
      </c>
      <c r="Q321" s="76">
        <v>1000</v>
      </c>
    </row>
    <row r="322" spans="4:17" x14ac:dyDescent="0.3">
      <c r="D322" s="49" t="str">
        <f>IF(ISBLANK(BurstClassFull[[#This Row],[Spk/sec-Average]]),"",IF(BurstClassFull[[#This Row],[Spk/sec-Average]]&lt;$C$3,"LF","HF"))</f>
        <v>LF</v>
      </c>
      <c r="E322" s="49" t="str">
        <f>IF(ISBLANK(BurstClassFull[[#This Row],[%Spikes in Bursts-All]]),"",IF(BurstClassFull[[#This Row],[%Spikes in Bursts-All]]&lt;$D$3,"LB","HB"))</f>
        <v>LB</v>
      </c>
      <c r="F322" s="50" t="str">
        <f t="shared" si="4"/>
        <v>LFLB</v>
      </c>
      <c r="G322" s="75">
        <v>0.76479862462170334</v>
      </c>
      <c r="H322" s="75">
        <v>22.674220189748141</v>
      </c>
      <c r="I322" s="79" t="s">
        <v>158</v>
      </c>
      <c r="J322" s="75" t="s">
        <v>9</v>
      </c>
      <c r="K322" s="75">
        <v>1</v>
      </c>
      <c r="L322" s="75" t="s">
        <v>36</v>
      </c>
      <c r="M322" s="75">
        <v>1</v>
      </c>
      <c r="N322" s="75" t="s">
        <v>84</v>
      </c>
      <c r="O322" s="75" t="s">
        <v>11</v>
      </c>
      <c r="P322" s="75" t="s">
        <v>72</v>
      </c>
      <c r="Q322" s="76">
        <v>1037</v>
      </c>
    </row>
    <row r="323" spans="4:17" x14ac:dyDescent="0.3">
      <c r="D323" s="49" t="str">
        <f>IF(ISBLANK(BurstClassFull[[#This Row],[Spk/sec-Average]]),"",IF(BurstClassFull[[#This Row],[Spk/sec-Average]]&lt;$C$3,"LF","HF"))</f>
        <v>HF</v>
      </c>
      <c r="E323" s="49" t="str">
        <f>IF(ISBLANK(BurstClassFull[[#This Row],[%Spikes in Bursts-All]]),"",IF(BurstClassFull[[#This Row],[%Spikes in Bursts-All]]&lt;$D$3,"LB","HB"))</f>
        <v>HB</v>
      </c>
      <c r="F323" s="50" t="str">
        <f t="shared" si="4"/>
        <v>HFHB</v>
      </c>
      <c r="G323" s="75">
        <v>4.0492361111111119</v>
      </c>
      <c r="H323" s="75">
        <v>40.074635091089448</v>
      </c>
      <c r="I323" s="79" t="s">
        <v>162</v>
      </c>
      <c r="J323" s="75" t="s">
        <v>9</v>
      </c>
      <c r="K323" s="75">
        <v>9</v>
      </c>
      <c r="L323" s="75" t="s">
        <v>107</v>
      </c>
      <c r="M323" s="75">
        <v>3</v>
      </c>
      <c r="N323" s="75" t="s">
        <v>112</v>
      </c>
      <c r="O323" s="75" t="s">
        <v>11</v>
      </c>
      <c r="P323" s="75" t="s">
        <v>72</v>
      </c>
      <c r="Q323" s="76">
        <v>1109</v>
      </c>
    </row>
    <row r="324" spans="4:17" x14ac:dyDescent="0.3">
      <c r="D324" s="49" t="str">
        <f>IF(ISBLANK(BurstClassFull[[#This Row],[Spk/sec-Average]]),"",IF(BurstClassFull[[#This Row],[Spk/sec-Average]]&lt;$C$3,"LF","HF"))</f>
        <v>HF</v>
      </c>
      <c r="E324" s="49" t="str">
        <f>IF(ISBLANK(BurstClassFull[[#This Row],[%Spikes in Bursts-All]]),"",IF(BurstClassFull[[#This Row],[%Spikes in Bursts-All]]&lt;$D$3,"LB","HB"))</f>
        <v>HB</v>
      </c>
      <c r="F324" s="50" t="str">
        <f t="shared" si="4"/>
        <v>HFHB</v>
      </c>
      <c r="G324" s="75">
        <v>7.4608778683574872</v>
      </c>
      <c r="H324" s="75">
        <v>63.347091161309109</v>
      </c>
      <c r="I324" s="79" t="s">
        <v>162</v>
      </c>
      <c r="J324" s="75" t="s">
        <v>9</v>
      </c>
      <c r="K324" s="75">
        <v>9</v>
      </c>
      <c r="L324" s="75" t="s">
        <v>107</v>
      </c>
      <c r="M324" s="75">
        <v>7</v>
      </c>
      <c r="N324" s="75" t="s">
        <v>95</v>
      </c>
      <c r="O324" s="75" t="s">
        <v>11</v>
      </c>
      <c r="P324" s="75" t="s">
        <v>72</v>
      </c>
      <c r="Q324" s="76">
        <v>1109</v>
      </c>
    </row>
    <row r="325" spans="4:17" hidden="1" x14ac:dyDescent="0.3">
      <c r="D325" s="49" t="str">
        <f>IF(ISBLANK(BurstClassFull[[#This Row],[Spk/sec-Average]]),"",IF(BurstClassFull[[#This Row],[Spk/sec-Average]]&lt;$C$3,"LF","HF"))</f>
        <v>LF</v>
      </c>
      <c r="E325" s="49" t="str">
        <f>IF(ISBLANK(BurstClassFull[[#This Row],[%Spikes in Bursts-All]]),"",IF(BurstClassFull[[#This Row],[%Spikes in Bursts-All]]&lt;$D$3,"LB","HB"))</f>
        <v>HB</v>
      </c>
      <c r="F325" s="50" t="str">
        <f t="shared" si="4"/>
        <v>LFHB</v>
      </c>
      <c r="G325" s="75">
        <v>0.73750000000000004</v>
      </c>
      <c r="H325" s="75">
        <v>53.779568688903808</v>
      </c>
      <c r="I325" s="79" t="s">
        <v>162</v>
      </c>
      <c r="J325" s="75" t="s">
        <v>9</v>
      </c>
      <c r="K325" s="75">
        <v>9</v>
      </c>
      <c r="L325" s="75" t="s">
        <v>107</v>
      </c>
      <c r="M325" s="75">
        <v>12</v>
      </c>
      <c r="N325" s="75" t="s">
        <v>102</v>
      </c>
      <c r="O325" s="75" t="s">
        <v>72</v>
      </c>
      <c r="P325" s="75" t="s">
        <v>72</v>
      </c>
      <c r="Q325" s="76">
        <v>1109</v>
      </c>
    </row>
    <row r="326" spans="4:17" hidden="1" x14ac:dyDescent="0.3">
      <c r="D326" s="49" t="str">
        <f>IF(ISBLANK(BurstClassFull[[#This Row],[Spk/sec-Average]]),"",IF(BurstClassFull[[#This Row],[Spk/sec-Average]]&lt;$C$3,"LF","HF"))</f>
        <v>LF</v>
      </c>
      <c r="E326" s="49" t="str">
        <f>IF(ISBLANK(BurstClassFull[[#This Row],[%Spikes in Bursts-All]]),"",IF(BurstClassFull[[#This Row],[%Spikes in Bursts-All]]&lt;$D$3,"LB","HB"))</f>
        <v>LB</v>
      </c>
      <c r="F326" s="50" t="str">
        <f t="shared" si="4"/>
        <v>LFLB</v>
      </c>
      <c r="G326" s="75">
        <v>0.97390423519469516</v>
      </c>
      <c r="H326" s="75">
        <v>13.762609720948513</v>
      </c>
      <c r="I326" s="79" t="s">
        <v>162</v>
      </c>
      <c r="J326" s="75" t="s">
        <v>9</v>
      </c>
      <c r="K326" s="75">
        <v>9</v>
      </c>
      <c r="L326" s="75" t="s">
        <v>107</v>
      </c>
      <c r="M326" s="75">
        <v>13</v>
      </c>
      <c r="N326" s="75" t="s">
        <v>146</v>
      </c>
      <c r="O326" s="75" t="s">
        <v>72</v>
      </c>
      <c r="P326" s="75" t="s">
        <v>72</v>
      </c>
      <c r="Q326" s="76">
        <v>1109</v>
      </c>
    </row>
    <row r="327" spans="4:17" hidden="1" x14ac:dyDescent="0.3">
      <c r="D327" s="49" t="str">
        <f>IF(ISBLANK(BurstClassFull[[#This Row],[Spk/sec-Average]]),"",IF(BurstClassFull[[#This Row],[Spk/sec-Average]]&lt;$C$3,"LF","HF"))</f>
        <v>LF</v>
      </c>
      <c r="E327" s="49" t="str">
        <f>IF(ISBLANK(BurstClassFull[[#This Row],[%Spikes in Bursts-All]]),"",IF(BurstClassFull[[#This Row],[%Spikes in Bursts-All]]&lt;$D$3,"LB","HB"))</f>
        <v>LB</v>
      </c>
      <c r="F327" s="50" t="str">
        <f t="shared" si="4"/>
        <v>LFLB</v>
      </c>
      <c r="G327" s="75">
        <v>0.57319414039318783</v>
      </c>
      <c r="H327" s="75">
        <v>15.656146179401995</v>
      </c>
      <c r="I327" s="79" t="s">
        <v>162</v>
      </c>
      <c r="J327" s="75" t="s">
        <v>9</v>
      </c>
      <c r="K327" s="75">
        <v>9</v>
      </c>
      <c r="L327" s="75" t="s">
        <v>107</v>
      </c>
      <c r="M327" s="75">
        <v>14</v>
      </c>
      <c r="N327" s="75" t="s">
        <v>164</v>
      </c>
      <c r="O327" s="75" t="s">
        <v>72</v>
      </c>
      <c r="P327" s="75" t="s">
        <v>72</v>
      </c>
      <c r="Q327" s="76">
        <v>1109</v>
      </c>
    </row>
    <row r="328" spans="4:17" hidden="1" x14ac:dyDescent="0.3">
      <c r="D328" s="49" t="str">
        <f>IF(ISBLANK(BurstClassFull[[#This Row],[Spk/sec-Average]]),"",IF(BurstClassFull[[#This Row],[Spk/sec-Average]]&lt;$C$3,"LF","HF"))</f>
        <v>LF</v>
      </c>
      <c r="E328" s="49" t="str">
        <f>IF(ISBLANK(BurstClassFull[[#This Row],[%Spikes in Bursts-All]]),"",IF(BurstClassFull[[#This Row],[%Spikes in Bursts-All]]&lt;$D$3,"LB","HB"))</f>
        <v>LB</v>
      </c>
      <c r="F328" s="50" t="str">
        <f t="shared" si="4"/>
        <v>LFLB</v>
      </c>
      <c r="G328" s="75">
        <v>1.3052430555555556</v>
      </c>
      <c r="H328" s="75">
        <v>18.545608734828008</v>
      </c>
      <c r="I328" s="79" t="s">
        <v>162</v>
      </c>
      <c r="J328" s="75" t="s">
        <v>9</v>
      </c>
      <c r="K328" s="75">
        <v>9</v>
      </c>
      <c r="L328" s="75" t="s">
        <v>107</v>
      </c>
      <c r="M328" s="75">
        <v>15</v>
      </c>
      <c r="N328" s="75" t="s">
        <v>165</v>
      </c>
      <c r="O328" s="75" t="s">
        <v>72</v>
      </c>
      <c r="P328" s="75" t="s">
        <v>120</v>
      </c>
      <c r="Q328" s="76">
        <v>1109</v>
      </c>
    </row>
    <row r="329" spans="4:17" hidden="1" x14ac:dyDescent="0.3">
      <c r="D329" s="49" t="str">
        <f>IF(ISBLANK(BurstClassFull[[#This Row],[Spk/sec-Average]]),"",IF(BurstClassFull[[#This Row],[Spk/sec-Average]]&lt;$C$3,"LF","HF"))</f>
        <v>LF</v>
      </c>
      <c r="E329" s="49" t="str">
        <f>IF(ISBLANK(BurstClassFull[[#This Row],[%Spikes in Bursts-All]]),"",IF(BurstClassFull[[#This Row],[%Spikes in Bursts-All]]&lt;$D$3,"LB","HB"))</f>
        <v>LB</v>
      </c>
      <c r="F329" s="50" t="str">
        <f t="shared" si="4"/>
        <v>LFLB</v>
      </c>
      <c r="G329" s="75">
        <v>0.57975694444444448</v>
      </c>
      <c r="H329" s="75">
        <v>9.3211206896551726</v>
      </c>
      <c r="I329" s="79" t="s">
        <v>162</v>
      </c>
      <c r="J329" s="75" t="s">
        <v>9</v>
      </c>
      <c r="K329" s="75">
        <v>9</v>
      </c>
      <c r="L329" s="75" t="s">
        <v>107</v>
      </c>
      <c r="M329" s="75">
        <v>16</v>
      </c>
      <c r="N329" s="75" t="s">
        <v>131</v>
      </c>
      <c r="O329" s="75" t="s">
        <v>72</v>
      </c>
      <c r="P329" s="75" t="s">
        <v>72</v>
      </c>
      <c r="Q329" s="76">
        <v>1109</v>
      </c>
    </row>
    <row r="330" spans="4:17" x14ac:dyDescent="0.3">
      <c r="D330" s="49" t="str">
        <f>IF(ISBLANK(BurstClassFull[[#This Row],[Spk/sec-Average]]),"",IF(BurstClassFull[[#This Row],[Spk/sec-Average]]&lt;$C$3,"LF","HF"))</f>
        <v>LF</v>
      </c>
      <c r="E330" s="49" t="str">
        <f>IF(ISBLANK(BurstClassFull[[#This Row],[%Spikes in Bursts-All]]),"",IF(BurstClassFull[[#This Row],[%Spikes in Bursts-All]]&lt;$D$3,"LB","HB"))</f>
        <v>LB</v>
      </c>
      <c r="F330" s="50" t="str">
        <f t="shared" si="4"/>
        <v>LFLB</v>
      </c>
      <c r="G330" s="75">
        <v>1.6822916666666665</v>
      </c>
      <c r="H330" s="75">
        <v>29.910685392531228</v>
      </c>
      <c r="I330" s="79" t="s">
        <v>162</v>
      </c>
      <c r="J330" s="75" t="s">
        <v>9</v>
      </c>
      <c r="K330" s="75">
        <v>9</v>
      </c>
      <c r="L330" s="75" t="s">
        <v>107</v>
      </c>
      <c r="M330" s="75">
        <v>8</v>
      </c>
      <c r="N330" s="75" t="s">
        <v>115</v>
      </c>
      <c r="O330" s="75" t="s">
        <v>11</v>
      </c>
      <c r="P330" s="75" t="s">
        <v>72</v>
      </c>
      <c r="Q330" s="76">
        <v>1109</v>
      </c>
    </row>
    <row r="331" spans="4:17" x14ac:dyDescent="0.3">
      <c r="D331" s="49" t="str">
        <f>IF(ISBLANK(BurstClassFull[[#This Row],[Spk/sec-Average]]),"",IF(BurstClassFull[[#This Row],[Spk/sec-Average]]&lt;$C$3,"LF","HF"))</f>
        <v>LF</v>
      </c>
      <c r="E331" s="49" t="str">
        <f>IF(ISBLANK(BurstClassFull[[#This Row],[%Spikes in Bursts-All]]),"",IF(BurstClassFull[[#This Row],[%Spikes in Bursts-All]]&lt;$D$3,"LB","HB"))</f>
        <v>LB</v>
      </c>
      <c r="F331" s="50" t="str">
        <f t="shared" si="4"/>
        <v>LFLB</v>
      </c>
      <c r="G331" s="75">
        <v>1.0225871967071056</v>
      </c>
      <c r="H331" s="75">
        <v>19.74352123964734</v>
      </c>
      <c r="I331" s="79" t="s">
        <v>162</v>
      </c>
      <c r="J331" s="75" t="s">
        <v>9</v>
      </c>
      <c r="K331" s="75">
        <v>9</v>
      </c>
      <c r="L331" s="75" t="s">
        <v>107</v>
      </c>
      <c r="M331" s="75">
        <v>9</v>
      </c>
      <c r="N331" s="75" t="s">
        <v>144</v>
      </c>
      <c r="O331" s="75" t="s">
        <v>11</v>
      </c>
      <c r="P331" s="75" t="s">
        <v>72</v>
      </c>
      <c r="Q331" s="76">
        <v>1109</v>
      </c>
    </row>
    <row r="332" spans="4:17" hidden="1" x14ac:dyDescent="0.3">
      <c r="D332" s="49" t="str">
        <f>IF(ISBLANK(BurstClassFull[[#This Row],[Spk/sec-Average]]),"",IF(BurstClassFull[[#This Row],[Spk/sec-Average]]&lt;$C$3,"LF","HF"))</f>
        <v>LF</v>
      </c>
      <c r="E332" s="49" t="str">
        <f>IF(ISBLANK(BurstClassFull[[#This Row],[%Spikes in Bursts-All]]),"",IF(BurstClassFull[[#This Row],[%Spikes in Bursts-All]]&lt;$D$3,"LB","HB"))</f>
        <v>LB</v>
      </c>
      <c r="F332" s="50" t="str">
        <f t="shared" si="4"/>
        <v>LFLB</v>
      </c>
      <c r="G332" s="75">
        <v>1.3285137446422683</v>
      </c>
      <c r="H332" s="75">
        <v>16.548463356973993</v>
      </c>
      <c r="I332" s="79" t="s">
        <v>133</v>
      </c>
      <c r="J332" s="75" t="s">
        <v>9</v>
      </c>
      <c r="K332" s="75">
        <v>9</v>
      </c>
      <c r="L332" s="75" t="s">
        <v>107</v>
      </c>
      <c r="M332" s="75">
        <v>2</v>
      </c>
      <c r="N332" s="75" t="s">
        <v>137</v>
      </c>
      <c r="O332" s="75" t="s">
        <v>72</v>
      </c>
      <c r="P332" s="75" t="s">
        <v>10</v>
      </c>
      <c r="Q332" s="76">
        <v>331</v>
      </c>
    </row>
    <row r="333" spans="4:17" hidden="1" x14ac:dyDescent="0.3">
      <c r="D333" s="49" t="str">
        <f>IF(ISBLANK(BurstClassFull[[#This Row],[Spk/sec-Average]]),"",IF(BurstClassFull[[#This Row],[Spk/sec-Average]]&lt;$C$3,"LF","HF"))</f>
        <v>LF</v>
      </c>
      <c r="E333" s="49" t="str">
        <f>IF(ISBLANK(BurstClassFull[[#This Row],[%Spikes in Bursts-All]]),"",IF(BurstClassFull[[#This Row],[%Spikes in Bursts-All]]&lt;$D$3,"LB","HB"))</f>
        <v>LB</v>
      </c>
      <c r="F333" s="50" t="str">
        <f t="shared" si="4"/>
        <v>LFLB</v>
      </c>
      <c r="G333" s="75">
        <v>0.37642344497607655</v>
      </c>
      <c r="H333" s="75">
        <v>5.009371272789231</v>
      </c>
      <c r="I333" s="79" t="s">
        <v>133</v>
      </c>
      <c r="J333" s="75" t="s">
        <v>9</v>
      </c>
      <c r="K333" s="75">
        <v>9</v>
      </c>
      <c r="L333" s="75" t="s">
        <v>107</v>
      </c>
      <c r="M333" s="75">
        <v>3</v>
      </c>
      <c r="N333" s="75" t="s">
        <v>86</v>
      </c>
      <c r="O333" s="75" t="s">
        <v>72</v>
      </c>
      <c r="P333" s="75" t="s">
        <v>72</v>
      </c>
      <c r="Q333" s="76">
        <v>331</v>
      </c>
    </row>
    <row r="334" spans="4:17" hidden="1" x14ac:dyDescent="0.3">
      <c r="D334" s="49" t="str">
        <f>IF(ISBLANK(BurstClassFull[[#This Row],[Spk/sec-Average]]),"",IF(BurstClassFull[[#This Row],[Spk/sec-Average]]&lt;$C$3,"LF","HF"))</f>
        <v>LF</v>
      </c>
      <c r="E334" s="49" t="str">
        <f>IF(ISBLANK(BurstClassFull[[#This Row],[%Spikes in Bursts-All]]),"",IF(BurstClassFull[[#This Row],[%Spikes in Bursts-All]]&lt;$D$3,"LB","HB"))</f>
        <v>LB</v>
      </c>
      <c r="F334" s="50" t="str">
        <f t="shared" si="4"/>
        <v>LFLB</v>
      </c>
      <c r="G334" s="75">
        <v>1.5085372731915405</v>
      </c>
      <c r="H334" s="75">
        <v>20.104720744680851</v>
      </c>
      <c r="I334" s="79" t="s">
        <v>133</v>
      </c>
      <c r="J334" s="75" t="s">
        <v>9</v>
      </c>
      <c r="K334" s="75">
        <v>9</v>
      </c>
      <c r="L334" s="75" t="s">
        <v>107</v>
      </c>
      <c r="M334" s="75">
        <v>4</v>
      </c>
      <c r="N334" s="75" t="s">
        <v>113</v>
      </c>
      <c r="O334" s="75" t="s">
        <v>72</v>
      </c>
      <c r="P334" s="75" t="s">
        <v>10</v>
      </c>
      <c r="Q334" s="76">
        <v>331</v>
      </c>
    </row>
    <row r="335" spans="4:17" x14ac:dyDescent="0.3">
      <c r="D335" s="49" t="str">
        <f>IF(ISBLANK(BurstClassFull[[#This Row],[Spk/sec-Average]]),"",IF(BurstClassFull[[#This Row],[Spk/sec-Average]]&lt;$C$3,"LF","HF"))</f>
        <v>HF</v>
      </c>
      <c r="E335" s="49" t="str">
        <f>IF(ISBLANK(BurstClassFull[[#This Row],[%Spikes in Bursts-All]]),"",IF(BurstClassFull[[#This Row],[%Spikes in Bursts-All]]&lt;$D$3,"LB","HB"))</f>
        <v>HB</v>
      </c>
      <c r="F335" s="50" t="str">
        <f t="shared" si="4"/>
        <v>HFHB</v>
      </c>
      <c r="G335" s="75">
        <v>16.664428061764358</v>
      </c>
      <c r="H335" s="75">
        <v>89.233393759856156</v>
      </c>
      <c r="I335" s="79" t="s">
        <v>162</v>
      </c>
      <c r="J335" s="75" t="s">
        <v>9</v>
      </c>
      <c r="K335" s="75">
        <v>9</v>
      </c>
      <c r="L335" s="75" t="s">
        <v>107</v>
      </c>
      <c r="M335" s="75">
        <v>10</v>
      </c>
      <c r="N335" s="75" t="s">
        <v>123</v>
      </c>
      <c r="O335" s="75" t="s">
        <v>11</v>
      </c>
      <c r="P335" s="75" t="s">
        <v>72</v>
      </c>
      <c r="Q335" s="76">
        <v>1109</v>
      </c>
    </row>
    <row r="336" spans="4:17" x14ac:dyDescent="0.3">
      <c r="D336" s="49" t="str">
        <f>IF(ISBLANK(BurstClassFull[[#This Row],[Spk/sec-Average]]),"",IF(BurstClassFull[[#This Row],[Spk/sec-Average]]&lt;$C$3,"LF","HF"))</f>
        <v>LF</v>
      </c>
      <c r="E336" s="49" t="str">
        <f>IF(ISBLANK(BurstClassFull[[#This Row],[%Spikes in Bursts-All]]),"",IF(BurstClassFull[[#This Row],[%Spikes in Bursts-All]]&lt;$D$3,"LB","HB"))</f>
        <v>LB</v>
      </c>
      <c r="F336" s="50" t="str">
        <f t="shared" si="4"/>
        <v>LFLB</v>
      </c>
      <c r="G336" s="75">
        <v>0.73623515072179968</v>
      </c>
      <c r="H336" s="75">
        <v>15.466958867161159</v>
      </c>
      <c r="I336" s="79" t="s">
        <v>162</v>
      </c>
      <c r="J336" s="75" t="s">
        <v>9</v>
      </c>
      <c r="K336" s="75">
        <v>9</v>
      </c>
      <c r="L336" s="75" t="s">
        <v>107</v>
      </c>
      <c r="M336" s="75">
        <v>11</v>
      </c>
      <c r="N336" s="75" t="s">
        <v>155</v>
      </c>
      <c r="O336" s="75" t="s">
        <v>11</v>
      </c>
      <c r="P336" s="75" t="s">
        <v>72</v>
      </c>
      <c r="Q336" s="76">
        <v>1109</v>
      </c>
    </row>
    <row r="337" spans="4:17" hidden="1" x14ac:dyDescent="0.3">
      <c r="D337" s="49" t="str">
        <f>IF(ISBLANK(BurstClassFull[[#This Row],[Spk/sec-Average]]),"",IF(BurstClassFull[[#This Row],[Spk/sec-Average]]&lt;$C$3,"LF","HF"))</f>
        <v>HF</v>
      </c>
      <c r="E337" s="49" t="str">
        <f>IF(ISBLANK(BurstClassFull[[#This Row],[%Spikes in Bursts-All]]),"",IF(BurstClassFull[[#This Row],[%Spikes in Bursts-All]]&lt;$D$3,"LB","HB"))</f>
        <v>HB</v>
      </c>
      <c r="F337" s="50" t="str">
        <f t="shared" si="4"/>
        <v>HFHB</v>
      </c>
      <c r="G337" s="75">
        <v>4.1223272396630932</v>
      </c>
      <c r="H337" s="75">
        <v>44.241524761755976</v>
      </c>
      <c r="I337" s="79" t="s">
        <v>133</v>
      </c>
      <c r="J337" s="75" t="s">
        <v>9</v>
      </c>
      <c r="K337" s="75">
        <v>9</v>
      </c>
      <c r="L337" s="75" t="s">
        <v>107</v>
      </c>
      <c r="M337" s="75">
        <v>7</v>
      </c>
      <c r="N337" s="75" t="s">
        <v>96</v>
      </c>
      <c r="O337" s="75" t="s">
        <v>72</v>
      </c>
      <c r="P337" s="75" t="s">
        <v>72</v>
      </c>
      <c r="Q337" s="76">
        <v>331</v>
      </c>
    </row>
    <row r="338" spans="4:17" hidden="1" x14ac:dyDescent="0.3">
      <c r="D338" s="49" t="str">
        <f>IF(ISBLANK(BurstClassFull[[#This Row],[Spk/sec-Average]]),"",IF(BurstClassFull[[#This Row],[Spk/sec-Average]]&lt;$C$3,"LF","HF"))</f>
        <v>LF</v>
      </c>
      <c r="E338" s="49" t="str">
        <f>IF(ISBLANK(BurstClassFull[[#This Row],[%Spikes in Bursts-All]]),"",IF(BurstClassFull[[#This Row],[%Spikes in Bursts-All]]&lt;$D$3,"LB","HB"))</f>
        <v>LB</v>
      </c>
      <c r="F338" s="50" t="str">
        <f t="shared" si="4"/>
        <v>LFLB</v>
      </c>
      <c r="G338" s="75">
        <v>1.6825694444444446</v>
      </c>
      <c r="H338" s="75">
        <v>22.176630025598556</v>
      </c>
      <c r="I338" s="79" t="s">
        <v>133</v>
      </c>
      <c r="J338" s="75" t="s">
        <v>9</v>
      </c>
      <c r="K338" s="75">
        <v>9</v>
      </c>
      <c r="L338" s="75" t="s">
        <v>107</v>
      </c>
      <c r="M338" s="75">
        <v>8</v>
      </c>
      <c r="N338" s="75" t="s">
        <v>123</v>
      </c>
      <c r="O338" s="75" t="s">
        <v>72</v>
      </c>
      <c r="P338" s="75" t="s">
        <v>72</v>
      </c>
      <c r="Q338" s="76">
        <v>331</v>
      </c>
    </row>
    <row r="339" spans="4:17" hidden="1" x14ac:dyDescent="0.3">
      <c r="D339" s="49" t="str">
        <f>IF(ISBLANK(BurstClassFull[[#This Row],[Spk/sec-Average]]),"",IF(BurstClassFull[[#This Row],[Spk/sec-Average]]&lt;$C$3,"LF","HF"))</f>
        <v>HF</v>
      </c>
      <c r="E339" s="49" t="str">
        <f>IF(ISBLANK(BurstClassFull[[#This Row],[%Spikes in Bursts-All]]),"",IF(BurstClassFull[[#This Row],[%Spikes in Bursts-All]]&lt;$D$3,"LB","HB"))</f>
        <v>HB</v>
      </c>
      <c r="F339" s="50" t="str">
        <f t="shared" si="4"/>
        <v>HFHB</v>
      </c>
      <c r="G339" s="75">
        <v>4.7351768663194438</v>
      </c>
      <c r="H339" s="75">
        <v>47.845180698620752</v>
      </c>
      <c r="I339" s="79" t="s">
        <v>133</v>
      </c>
      <c r="J339" s="75" t="s">
        <v>9</v>
      </c>
      <c r="K339" s="75">
        <v>9</v>
      </c>
      <c r="L339" s="75" t="s">
        <v>107</v>
      </c>
      <c r="M339" s="75">
        <v>9</v>
      </c>
      <c r="N339" s="75" t="s">
        <v>102</v>
      </c>
      <c r="O339" s="75" t="s">
        <v>72</v>
      </c>
      <c r="P339" s="75" t="s">
        <v>10</v>
      </c>
      <c r="Q339" s="76">
        <v>331</v>
      </c>
    </row>
    <row r="340" spans="4:17" x14ac:dyDescent="0.3">
      <c r="D340" s="49" t="str">
        <f>IF(ISBLANK(BurstClassFull[[#This Row],[Spk/sec-Average]]),"",IF(BurstClassFull[[#This Row],[Spk/sec-Average]]&lt;$C$3,"LF","HF"))</f>
        <v>LF</v>
      </c>
      <c r="E340" s="49" t="str">
        <f>IF(ISBLANK(BurstClassFull[[#This Row],[%Spikes in Bursts-All]]),"",IF(BurstClassFull[[#This Row],[%Spikes in Bursts-All]]&lt;$D$3,"LB","HB"))</f>
        <v>LB</v>
      </c>
      <c r="F340" s="50" t="str">
        <f t="shared" si="4"/>
        <v>LFLB</v>
      </c>
      <c r="G340" s="75">
        <v>1.3034027777777779</v>
      </c>
      <c r="H340" s="75">
        <v>17.064716775081905</v>
      </c>
      <c r="I340" s="79" t="s">
        <v>162</v>
      </c>
      <c r="J340" s="75" t="s">
        <v>9</v>
      </c>
      <c r="K340" s="75">
        <v>9</v>
      </c>
      <c r="L340" s="75" t="s">
        <v>107</v>
      </c>
      <c r="M340" s="75">
        <v>17</v>
      </c>
      <c r="N340" s="75" t="s">
        <v>151</v>
      </c>
      <c r="O340" s="75" t="s">
        <v>11</v>
      </c>
      <c r="P340" s="75" t="s">
        <v>72</v>
      </c>
      <c r="Q340" s="76">
        <v>1109</v>
      </c>
    </row>
    <row r="341" spans="4:17" hidden="1" x14ac:dyDescent="0.3">
      <c r="D341" s="49" t="str">
        <f>IF(ISBLANK(BurstClassFull[[#This Row],[Spk/sec-Average]]),"",IF(BurstClassFull[[#This Row],[Spk/sec-Average]]&lt;$C$3,"LF","HF"))</f>
        <v/>
      </c>
      <c r="E341" s="49" t="str">
        <f>IF(ISBLANK(BurstClassFull[[#This Row],[%Spikes in Bursts-All]]),"",IF(BurstClassFull[[#This Row],[%Spikes in Bursts-All]]&lt;$D$3,"LB","HB"))</f>
        <v/>
      </c>
      <c r="F341" s="50" t="str">
        <f t="shared" si="4"/>
        <v/>
      </c>
      <c r="G341" s="77"/>
      <c r="H341" s="77"/>
      <c r="I341" s="78"/>
      <c r="J341" s="75"/>
      <c r="K341" s="75"/>
      <c r="L341" s="75"/>
      <c r="M341" s="75"/>
      <c r="N341" s="75"/>
      <c r="O341" s="75"/>
      <c r="P341" s="75"/>
      <c r="Q341" s="76"/>
    </row>
    <row r="342" spans="4:17" hidden="1" x14ac:dyDescent="0.3">
      <c r="D342" s="49" t="str">
        <f>IF(ISBLANK(BurstClassFull[[#This Row],[Spk/sec-Average]]),"",IF(BurstClassFull[[#This Row],[Spk/sec-Average]]&lt;$C$3,"LF","HF"))</f>
        <v/>
      </c>
      <c r="E342" s="49" t="str">
        <f>IF(ISBLANK(BurstClassFull[[#This Row],[%Spikes in Bursts-All]]),"",IF(BurstClassFull[[#This Row],[%Spikes in Bursts-All]]&lt;$D$3,"LB","HB"))</f>
        <v/>
      </c>
      <c r="F342" s="50" t="str">
        <f t="shared" si="4"/>
        <v/>
      </c>
      <c r="G342" s="77"/>
      <c r="H342" s="77"/>
      <c r="I342" s="78"/>
      <c r="J342" s="75"/>
      <c r="K342" s="75"/>
      <c r="L342" s="75"/>
      <c r="M342" s="75"/>
      <c r="N342" s="75"/>
      <c r="O342" s="75"/>
      <c r="P342" s="75"/>
      <c r="Q342" s="76"/>
    </row>
    <row r="343" spans="4:17" hidden="1" x14ac:dyDescent="0.3">
      <c r="D343" s="49" t="str">
        <f>IF(ISBLANK(BurstClassFull[[#This Row],[Spk/sec-Average]]),"",IF(BurstClassFull[[#This Row],[Spk/sec-Average]]&lt;$C$3,"LF","HF"))</f>
        <v/>
      </c>
      <c r="E343" s="49" t="str">
        <f>IF(ISBLANK(BurstClassFull[[#This Row],[%Spikes in Bursts-All]]),"",IF(BurstClassFull[[#This Row],[%Spikes in Bursts-All]]&lt;$D$3,"LB","HB"))</f>
        <v/>
      </c>
      <c r="F343" s="50" t="str">
        <f t="shared" si="4"/>
        <v/>
      </c>
      <c r="G343" s="77"/>
      <c r="H343" s="77"/>
      <c r="I343" s="78"/>
      <c r="J343" s="75"/>
      <c r="K343" s="75"/>
      <c r="L343" s="75"/>
      <c r="M343" s="75"/>
      <c r="N343" s="75"/>
      <c r="O343" s="75"/>
      <c r="P343" s="75"/>
      <c r="Q343" s="76"/>
    </row>
    <row r="344" spans="4:17" hidden="1" x14ac:dyDescent="0.3">
      <c r="D344" s="49" t="str">
        <f>IF(ISBLANK(BurstClassFull[[#This Row],[Spk/sec-Average]]),"",IF(BurstClassFull[[#This Row],[Spk/sec-Average]]&lt;$C$3,"LF","HF"))</f>
        <v/>
      </c>
      <c r="E344" s="49" t="str">
        <f>IF(ISBLANK(BurstClassFull[[#This Row],[%Spikes in Bursts-All]]),"",IF(BurstClassFull[[#This Row],[%Spikes in Bursts-All]]&lt;$D$3,"LB","HB"))</f>
        <v/>
      </c>
      <c r="F344" s="50" t="str">
        <f t="shared" si="4"/>
        <v/>
      </c>
      <c r="G344" s="77"/>
      <c r="H344" s="77"/>
      <c r="I344" s="78"/>
      <c r="J344" s="75"/>
      <c r="K344" s="75"/>
      <c r="L344" s="75"/>
      <c r="M344" s="75"/>
      <c r="N344" s="75"/>
      <c r="O344" s="75"/>
      <c r="P344" s="75"/>
      <c r="Q344" s="76"/>
    </row>
    <row r="345" spans="4:17" hidden="1" x14ac:dyDescent="0.3">
      <c r="D345" s="49" t="str">
        <f>IF(ISBLANK(BurstClassFull[[#This Row],[Spk/sec-Average]]),"",IF(BurstClassFull[[#This Row],[Spk/sec-Average]]&lt;$C$3,"LF","HF"))</f>
        <v/>
      </c>
      <c r="E345" s="49" t="str">
        <f>IF(ISBLANK(BurstClassFull[[#This Row],[%Spikes in Bursts-All]]),"",IF(BurstClassFull[[#This Row],[%Spikes in Bursts-All]]&lt;$D$3,"LB","HB"))</f>
        <v/>
      </c>
      <c r="F345" s="50" t="str">
        <f t="shared" si="4"/>
        <v/>
      </c>
      <c r="G345" s="77"/>
      <c r="H345" s="77"/>
      <c r="I345" s="78"/>
      <c r="J345" s="75"/>
      <c r="K345" s="75"/>
      <c r="L345" s="75"/>
      <c r="M345" s="75"/>
      <c r="N345" s="75"/>
      <c r="O345" s="75"/>
      <c r="P345" s="75"/>
      <c r="Q345" s="76"/>
    </row>
    <row r="346" spans="4:17" hidden="1" x14ac:dyDescent="0.3">
      <c r="D346" s="49" t="str">
        <f>IF(ISBLANK(BurstClassFull[[#This Row],[Spk/sec-Average]]),"",IF(BurstClassFull[[#This Row],[Spk/sec-Average]]&lt;$C$3,"LF","HF"))</f>
        <v/>
      </c>
      <c r="E346" s="49" t="str">
        <f>IF(ISBLANK(BurstClassFull[[#This Row],[%Spikes in Bursts-All]]),"",IF(BurstClassFull[[#This Row],[%Spikes in Bursts-All]]&lt;$D$3,"LB","HB"))</f>
        <v/>
      </c>
      <c r="F346" s="50" t="str">
        <f t="shared" si="4"/>
        <v/>
      </c>
      <c r="G346" s="77"/>
      <c r="H346" s="77"/>
      <c r="I346" s="78"/>
      <c r="J346" s="75"/>
      <c r="K346" s="75"/>
      <c r="L346" s="75"/>
      <c r="M346" s="75"/>
      <c r="N346" s="75"/>
      <c r="O346" s="75"/>
      <c r="P346" s="75"/>
      <c r="Q346" s="76"/>
    </row>
    <row r="347" spans="4:17" hidden="1" x14ac:dyDescent="0.3">
      <c r="D347" s="49" t="str">
        <f>IF(ISBLANK(BurstClassFull[[#This Row],[Spk/sec-Average]]),"",IF(BurstClassFull[[#This Row],[Spk/sec-Average]]&lt;$C$3,"LF","HF"))</f>
        <v/>
      </c>
      <c r="E347" s="49" t="str">
        <f>IF(ISBLANK(BurstClassFull[[#This Row],[%Spikes in Bursts-All]]),"",IF(BurstClassFull[[#This Row],[%Spikes in Bursts-All]]&lt;$D$3,"LB","HB"))</f>
        <v/>
      </c>
      <c r="F347" s="50" t="str">
        <f t="shared" si="4"/>
        <v/>
      </c>
      <c r="G347" s="77"/>
      <c r="H347" s="77"/>
      <c r="I347" s="78"/>
      <c r="J347" s="75"/>
      <c r="K347" s="75"/>
      <c r="L347" s="75"/>
      <c r="M347" s="75"/>
      <c r="N347" s="75"/>
      <c r="O347" s="75"/>
      <c r="P347" s="75"/>
      <c r="Q347" s="76"/>
    </row>
    <row r="348" spans="4:17" hidden="1" x14ac:dyDescent="0.3">
      <c r="D348" s="49" t="str">
        <f>IF(ISBLANK(BurstClassFull[[#This Row],[Spk/sec-Average]]),"",IF(BurstClassFull[[#This Row],[Spk/sec-Average]]&lt;$C$3,"LF","HF"))</f>
        <v/>
      </c>
      <c r="E348" s="49" t="str">
        <f>IF(ISBLANK(BurstClassFull[[#This Row],[%Spikes in Bursts-All]]),"",IF(BurstClassFull[[#This Row],[%Spikes in Bursts-All]]&lt;$D$3,"LB","HB"))</f>
        <v/>
      </c>
      <c r="F348" s="50" t="str">
        <f t="shared" si="4"/>
        <v/>
      </c>
      <c r="G348" s="77"/>
      <c r="H348" s="77"/>
      <c r="I348" s="78"/>
      <c r="J348" s="75"/>
      <c r="K348" s="75"/>
      <c r="L348" s="75"/>
      <c r="M348" s="75"/>
      <c r="N348" s="75"/>
      <c r="O348" s="75"/>
      <c r="P348" s="75"/>
      <c r="Q348" s="76"/>
    </row>
    <row r="349" spans="4:17" hidden="1" x14ac:dyDescent="0.3">
      <c r="D349" s="49" t="str">
        <f>IF(ISBLANK(BurstClassFull[[#This Row],[Spk/sec-Average]]),"",IF(BurstClassFull[[#This Row],[Spk/sec-Average]]&lt;$C$3,"LF","HF"))</f>
        <v/>
      </c>
      <c r="E349" s="49" t="str">
        <f>IF(ISBLANK(BurstClassFull[[#This Row],[%Spikes in Bursts-All]]),"",IF(BurstClassFull[[#This Row],[%Spikes in Bursts-All]]&lt;$D$3,"LB","HB"))</f>
        <v/>
      </c>
      <c r="F349" s="50" t="str">
        <f t="shared" si="4"/>
        <v/>
      </c>
      <c r="G349" s="77"/>
      <c r="H349" s="77"/>
      <c r="I349" s="78"/>
      <c r="J349" s="75"/>
      <c r="K349" s="75"/>
      <c r="L349" s="75"/>
      <c r="M349" s="75"/>
      <c r="N349" s="75"/>
      <c r="O349" s="75"/>
      <c r="P349" s="75"/>
      <c r="Q349" s="76"/>
    </row>
    <row r="350" spans="4:17" hidden="1" x14ac:dyDescent="0.3">
      <c r="D350" s="49" t="str">
        <f>IF(ISBLANK(BurstClassFull[[#This Row],[Spk/sec-Average]]),"",IF(BurstClassFull[[#This Row],[Spk/sec-Average]]&lt;$C$3,"LF","HF"))</f>
        <v/>
      </c>
      <c r="E350" s="49" t="str">
        <f>IF(ISBLANK(BurstClassFull[[#This Row],[%Spikes in Bursts-All]]),"",IF(BurstClassFull[[#This Row],[%Spikes in Bursts-All]]&lt;$D$3,"LB","HB"))</f>
        <v/>
      </c>
      <c r="F350" s="50" t="str">
        <f t="shared" si="4"/>
        <v/>
      </c>
      <c r="G350" s="77"/>
      <c r="H350" s="77"/>
      <c r="I350" s="78"/>
      <c r="J350" s="75"/>
      <c r="K350" s="75"/>
      <c r="L350" s="75"/>
      <c r="M350" s="75"/>
      <c r="N350" s="75"/>
      <c r="O350" s="75"/>
      <c r="P350" s="75"/>
      <c r="Q350" s="76"/>
    </row>
    <row r="351" spans="4:17" hidden="1" x14ac:dyDescent="0.3">
      <c r="D351" s="49" t="str">
        <f>IF(ISBLANK(BurstClassFull[[#This Row],[Spk/sec-Average]]),"",IF(BurstClassFull[[#This Row],[Spk/sec-Average]]&lt;$C$3,"LF","HF"))</f>
        <v/>
      </c>
      <c r="E351" s="49" t="str">
        <f>IF(ISBLANK(BurstClassFull[[#This Row],[%Spikes in Bursts-All]]),"",IF(BurstClassFull[[#This Row],[%Spikes in Bursts-All]]&lt;$D$3,"LB","HB"))</f>
        <v/>
      </c>
      <c r="F351" s="50" t="str">
        <f t="shared" si="4"/>
        <v/>
      </c>
      <c r="G351" s="77"/>
      <c r="H351" s="77"/>
      <c r="I351" s="78"/>
      <c r="J351" s="75"/>
      <c r="K351" s="75"/>
      <c r="L351" s="75"/>
      <c r="M351" s="75"/>
      <c r="N351" s="75"/>
      <c r="O351" s="75"/>
      <c r="P351" s="75"/>
      <c r="Q351" s="76"/>
    </row>
    <row r="352" spans="4:17" hidden="1" x14ac:dyDescent="0.3">
      <c r="D352" s="49" t="str">
        <f>IF(ISBLANK(BurstClassFull[[#This Row],[Spk/sec-Average]]),"",IF(BurstClassFull[[#This Row],[Spk/sec-Average]]&lt;$C$3,"LF","HF"))</f>
        <v/>
      </c>
      <c r="E352" s="49" t="str">
        <f>IF(ISBLANK(BurstClassFull[[#This Row],[%Spikes in Bursts-All]]),"",IF(BurstClassFull[[#This Row],[%Spikes in Bursts-All]]&lt;$D$3,"LB","HB"))</f>
        <v/>
      </c>
      <c r="F352" s="50" t="str">
        <f t="shared" si="4"/>
        <v/>
      </c>
      <c r="G352" s="77"/>
      <c r="H352" s="77"/>
      <c r="I352" s="78"/>
      <c r="J352" s="75"/>
      <c r="K352" s="75"/>
      <c r="L352" s="75"/>
      <c r="M352" s="75"/>
      <c r="N352" s="75"/>
      <c r="O352" s="75"/>
      <c r="P352" s="75"/>
      <c r="Q352" s="76"/>
    </row>
    <row r="353" spans="4:17" hidden="1" x14ac:dyDescent="0.3">
      <c r="D353" s="49" t="str">
        <f>IF(ISBLANK(BurstClassFull[[#This Row],[Spk/sec-Average]]),"",IF(BurstClassFull[[#This Row],[Spk/sec-Average]]&lt;$C$3,"LF","HF"))</f>
        <v/>
      </c>
      <c r="E353" s="49" t="str">
        <f>IF(ISBLANK(BurstClassFull[[#This Row],[%Spikes in Bursts-All]]),"",IF(BurstClassFull[[#This Row],[%Spikes in Bursts-All]]&lt;$D$3,"LB","HB"))</f>
        <v/>
      </c>
      <c r="F353" s="50" t="str">
        <f t="shared" si="4"/>
        <v/>
      </c>
      <c r="G353" s="77"/>
      <c r="H353" s="77"/>
      <c r="I353" s="78"/>
      <c r="J353" s="75"/>
      <c r="K353" s="75"/>
      <c r="L353" s="75"/>
      <c r="M353" s="75"/>
      <c r="N353" s="75"/>
      <c r="O353" s="75"/>
      <c r="P353" s="75"/>
      <c r="Q353" s="76"/>
    </row>
    <row r="354" spans="4:17" hidden="1" x14ac:dyDescent="0.3">
      <c r="D354" s="49" t="str">
        <f>IF(ISBLANK(BurstClassFull[[#This Row],[Spk/sec-Average]]),"",IF(BurstClassFull[[#This Row],[Spk/sec-Average]]&lt;$C$3,"LF","HF"))</f>
        <v/>
      </c>
      <c r="E354" s="49" t="str">
        <f>IF(ISBLANK(BurstClassFull[[#This Row],[%Spikes in Bursts-All]]),"",IF(BurstClassFull[[#This Row],[%Spikes in Bursts-All]]&lt;$D$3,"LB","HB"))</f>
        <v/>
      </c>
      <c r="F354" s="50" t="str">
        <f t="shared" si="4"/>
        <v/>
      </c>
      <c r="G354" s="77"/>
      <c r="H354" s="77"/>
      <c r="I354" s="78"/>
      <c r="J354" s="75"/>
      <c r="K354" s="75"/>
      <c r="L354" s="75"/>
      <c r="M354" s="75"/>
      <c r="N354" s="75"/>
      <c r="O354" s="75"/>
      <c r="P354" s="75"/>
      <c r="Q354" s="76"/>
    </row>
    <row r="355" spans="4:17" hidden="1" x14ac:dyDescent="0.3">
      <c r="D355" s="49" t="str">
        <f>IF(ISBLANK(BurstClassFull[[#This Row],[Spk/sec-Average]]),"",IF(BurstClassFull[[#This Row],[Spk/sec-Average]]&lt;$C$3,"LF","HF"))</f>
        <v/>
      </c>
      <c r="E355" s="49" t="str">
        <f>IF(ISBLANK(BurstClassFull[[#This Row],[%Spikes in Bursts-All]]),"",IF(BurstClassFull[[#This Row],[%Spikes in Bursts-All]]&lt;$D$3,"LB","HB"))</f>
        <v/>
      </c>
      <c r="F355" s="50" t="str">
        <f t="shared" ref="F355:F415" si="5">CONCATENATE(D355,E355)</f>
        <v/>
      </c>
      <c r="G355" s="77"/>
      <c r="H355" s="77"/>
      <c r="I355" s="78"/>
      <c r="J355" s="75"/>
      <c r="K355" s="75"/>
      <c r="L355" s="75"/>
      <c r="M355" s="75"/>
      <c r="N355" s="75"/>
      <c r="O355" s="75"/>
      <c r="P355" s="75"/>
      <c r="Q355" s="76"/>
    </row>
    <row r="356" spans="4:17" hidden="1" x14ac:dyDescent="0.3">
      <c r="D356" s="49" t="str">
        <f>IF(ISBLANK(BurstClassFull[[#This Row],[Spk/sec-Average]]),"",IF(BurstClassFull[[#This Row],[Spk/sec-Average]]&lt;$C$3,"LF","HF"))</f>
        <v/>
      </c>
      <c r="E356" s="49" t="str">
        <f>IF(ISBLANK(BurstClassFull[[#This Row],[%Spikes in Bursts-All]]),"",IF(BurstClassFull[[#This Row],[%Spikes in Bursts-All]]&lt;$D$3,"LB","HB"))</f>
        <v/>
      </c>
      <c r="F356" s="50" t="str">
        <f t="shared" si="5"/>
        <v/>
      </c>
      <c r="G356" s="77"/>
      <c r="H356" s="77"/>
      <c r="I356" s="78"/>
      <c r="J356" s="75"/>
      <c r="K356" s="75"/>
      <c r="L356" s="75"/>
      <c r="M356" s="75"/>
      <c r="N356" s="75"/>
      <c r="O356" s="75"/>
      <c r="P356" s="75"/>
      <c r="Q356" s="76"/>
    </row>
    <row r="357" spans="4:17" hidden="1" x14ac:dyDescent="0.3">
      <c r="D357" s="49" t="str">
        <f>IF(ISBLANK(BurstClassFull[[#This Row],[Spk/sec-Average]]),"",IF(BurstClassFull[[#This Row],[Spk/sec-Average]]&lt;$C$3,"LF","HF"))</f>
        <v/>
      </c>
      <c r="E357" s="49" t="str">
        <f>IF(ISBLANK(BurstClassFull[[#This Row],[%Spikes in Bursts-All]]),"",IF(BurstClassFull[[#This Row],[%Spikes in Bursts-All]]&lt;$D$3,"LB","HB"))</f>
        <v/>
      </c>
      <c r="F357" s="50" t="str">
        <f t="shared" si="5"/>
        <v/>
      </c>
      <c r="G357" s="77"/>
      <c r="H357" s="77"/>
      <c r="I357" s="78"/>
      <c r="J357" s="75"/>
      <c r="K357" s="75"/>
      <c r="L357" s="75"/>
      <c r="M357" s="75"/>
      <c r="N357" s="75"/>
      <c r="O357" s="75"/>
      <c r="P357" s="75"/>
      <c r="Q357" s="76"/>
    </row>
    <row r="358" spans="4:17" hidden="1" x14ac:dyDescent="0.3">
      <c r="D358" s="49" t="str">
        <f>IF(ISBLANK(BurstClassFull[[#This Row],[Spk/sec-Average]]),"",IF(BurstClassFull[[#This Row],[Spk/sec-Average]]&lt;$C$3,"LF","HF"))</f>
        <v/>
      </c>
      <c r="E358" s="49" t="str">
        <f>IF(ISBLANK(BurstClassFull[[#This Row],[%Spikes in Bursts-All]]),"",IF(BurstClassFull[[#This Row],[%Spikes in Bursts-All]]&lt;$D$3,"LB","HB"))</f>
        <v/>
      </c>
      <c r="F358" s="50" t="str">
        <f t="shared" si="5"/>
        <v/>
      </c>
      <c r="G358" s="77"/>
      <c r="H358" s="77"/>
      <c r="I358" s="78"/>
      <c r="J358" s="75"/>
      <c r="K358" s="75"/>
      <c r="L358" s="75"/>
      <c r="M358" s="75"/>
      <c r="N358" s="75"/>
      <c r="O358" s="75"/>
      <c r="P358" s="75"/>
      <c r="Q358" s="76"/>
    </row>
    <row r="359" spans="4:17" hidden="1" x14ac:dyDescent="0.3">
      <c r="D359" s="49" t="str">
        <f>IF(ISBLANK(BurstClassFull[[#This Row],[Spk/sec-Average]]),"",IF(BurstClassFull[[#This Row],[Spk/sec-Average]]&lt;$C$3,"LF","HF"))</f>
        <v/>
      </c>
      <c r="E359" s="49" t="str">
        <f>IF(ISBLANK(BurstClassFull[[#This Row],[%Spikes in Bursts-All]]),"",IF(BurstClassFull[[#This Row],[%Spikes in Bursts-All]]&lt;$D$3,"LB","HB"))</f>
        <v/>
      </c>
      <c r="F359" s="50" t="str">
        <f t="shared" si="5"/>
        <v/>
      </c>
      <c r="G359" s="77"/>
      <c r="H359" s="77"/>
      <c r="I359" s="78"/>
      <c r="J359" s="75"/>
      <c r="K359" s="75"/>
      <c r="L359" s="75"/>
      <c r="M359" s="75"/>
      <c r="N359" s="75"/>
      <c r="O359" s="75"/>
      <c r="P359" s="75"/>
      <c r="Q359" s="76"/>
    </row>
    <row r="360" spans="4:17" hidden="1" x14ac:dyDescent="0.3">
      <c r="D360" s="49" t="str">
        <f>IF(ISBLANK(BurstClassFull[[#This Row],[Spk/sec-Average]]),"",IF(BurstClassFull[[#This Row],[Spk/sec-Average]]&lt;$C$3,"LF","HF"))</f>
        <v/>
      </c>
      <c r="E360" s="49" t="str">
        <f>IF(ISBLANK(BurstClassFull[[#This Row],[%Spikes in Bursts-All]]),"",IF(BurstClassFull[[#This Row],[%Spikes in Bursts-All]]&lt;$D$3,"LB","HB"))</f>
        <v/>
      </c>
      <c r="F360" s="50" t="str">
        <f t="shared" si="5"/>
        <v/>
      </c>
      <c r="G360" s="77"/>
      <c r="H360" s="77"/>
      <c r="I360" s="78"/>
      <c r="J360" s="75"/>
      <c r="K360" s="75"/>
      <c r="L360" s="75"/>
      <c r="M360" s="75"/>
      <c r="N360" s="75"/>
      <c r="O360" s="75"/>
      <c r="P360" s="75"/>
      <c r="Q360" s="76"/>
    </row>
    <row r="361" spans="4:17" hidden="1" x14ac:dyDescent="0.3">
      <c r="D361" s="49" t="str">
        <f>IF(ISBLANK(BurstClassFull[[#This Row],[Spk/sec-Average]]),"",IF(BurstClassFull[[#This Row],[Spk/sec-Average]]&lt;$C$3,"LF","HF"))</f>
        <v/>
      </c>
      <c r="E361" s="49" t="str">
        <f>IF(ISBLANK(BurstClassFull[[#This Row],[%Spikes in Bursts-All]]),"",IF(BurstClassFull[[#This Row],[%Spikes in Bursts-All]]&lt;$D$3,"LB","HB"))</f>
        <v/>
      </c>
      <c r="F361" s="50" t="str">
        <f t="shared" si="5"/>
        <v/>
      </c>
      <c r="G361" s="77"/>
      <c r="H361" s="77"/>
      <c r="I361" s="78"/>
      <c r="J361" s="75"/>
      <c r="K361" s="75"/>
      <c r="L361" s="75"/>
      <c r="M361" s="75"/>
      <c r="N361" s="75"/>
      <c r="O361" s="75"/>
      <c r="P361" s="75"/>
      <c r="Q361" s="76"/>
    </row>
    <row r="362" spans="4:17" hidden="1" x14ac:dyDescent="0.3">
      <c r="D362" s="49" t="str">
        <f>IF(ISBLANK(BurstClassFull[[#This Row],[Spk/sec-Average]]),"",IF(BurstClassFull[[#This Row],[Spk/sec-Average]]&lt;$C$3,"LF","HF"))</f>
        <v/>
      </c>
      <c r="E362" s="49" t="str">
        <f>IF(ISBLANK(BurstClassFull[[#This Row],[%Spikes in Bursts-All]]),"",IF(BurstClassFull[[#This Row],[%Spikes in Bursts-All]]&lt;$D$3,"LB","HB"))</f>
        <v/>
      </c>
      <c r="F362" s="50" t="str">
        <f t="shared" si="5"/>
        <v/>
      </c>
      <c r="G362" s="77"/>
      <c r="H362" s="77"/>
      <c r="I362" s="78"/>
      <c r="J362" s="75"/>
      <c r="K362" s="75"/>
      <c r="L362" s="75"/>
      <c r="M362" s="75"/>
      <c r="N362" s="75"/>
      <c r="O362" s="75"/>
      <c r="P362" s="75"/>
      <c r="Q362" s="76"/>
    </row>
    <row r="363" spans="4:17" hidden="1" x14ac:dyDescent="0.3">
      <c r="D363" s="49" t="str">
        <f>IF(ISBLANK(BurstClassFull[[#This Row],[Spk/sec-Average]]),"",IF(BurstClassFull[[#This Row],[Spk/sec-Average]]&lt;$C$3,"LF","HF"))</f>
        <v/>
      </c>
      <c r="E363" s="49" t="str">
        <f>IF(ISBLANK(BurstClassFull[[#This Row],[%Spikes in Bursts-All]]),"",IF(BurstClassFull[[#This Row],[%Spikes in Bursts-All]]&lt;$D$3,"LB","HB"))</f>
        <v/>
      </c>
      <c r="F363" s="50" t="str">
        <f t="shared" si="5"/>
        <v/>
      </c>
      <c r="G363" s="77"/>
      <c r="H363" s="77"/>
      <c r="I363" s="78"/>
      <c r="J363" s="75"/>
      <c r="K363" s="75"/>
      <c r="L363" s="75"/>
      <c r="M363" s="75"/>
      <c r="N363" s="75"/>
      <c r="O363" s="75"/>
      <c r="P363" s="75"/>
      <c r="Q363" s="76"/>
    </row>
    <row r="364" spans="4:17" hidden="1" x14ac:dyDescent="0.3">
      <c r="D364" s="49" t="str">
        <f>IF(ISBLANK(BurstClassFull[[#This Row],[Spk/sec-Average]]),"",IF(BurstClassFull[[#This Row],[Spk/sec-Average]]&lt;$C$3,"LF","HF"))</f>
        <v/>
      </c>
      <c r="E364" s="49" t="str">
        <f>IF(ISBLANK(BurstClassFull[[#This Row],[%Spikes in Bursts-All]]),"",IF(BurstClassFull[[#This Row],[%Spikes in Bursts-All]]&lt;$D$3,"LB","HB"))</f>
        <v/>
      </c>
      <c r="F364" s="50" t="str">
        <f t="shared" si="5"/>
        <v/>
      </c>
      <c r="G364" s="77"/>
      <c r="H364" s="77"/>
      <c r="I364" s="78"/>
      <c r="J364" s="75"/>
      <c r="K364" s="75"/>
      <c r="L364" s="75"/>
      <c r="M364" s="75"/>
      <c r="N364" s="75"/>
      <c r="O364" s="75"/>
      <c r="P364" s="75"/>
      <c r="Q364" s="76"/>
    </row>
    <row r="365" spans="4:17" hidden="1" x14ac:dyDescent="0.3">
      <c r="D365" s="49" t="str">
        <f>IF(ISBLANK(BurstClassFull[[#This Row],[Spk/sec-Average]]),"",IF(BurstClassFull[[#This Row],[Spk/sec-Average]]&lt;$C$3,"LF","HF"))</f>
        <v/>
      </c>
      <c r="E365" s="49" t="str">
        <f>IF(ISBLANK(BurstClassFull[[#This Row],[%Spikes in Bursts-All]]),"",IF(BurstClassFull[[#This Row],[%Spikes in Bursts-All]]&lt;$D$3,"LB","HB"))</f>
        <v/>
      </c>
      <c r="F365" s="50" t="str">
        <f t="shared" si="5"/>
        <v/>
      </c>
      <c r="G365" s="77"/>
      <c r="H365" s="77"/>
      <c r="I365" s="78"/>
      <c r="J365" s="75"/>
      <c r="K365" s="75"/>
      <c r="L365" s="75"/>
      <c r="M365" s="75"/>
      <c r="N365" s="75"/>
      <c r="O365" s="75"/>
      <c r="P365" s="75"/>
      <c r="Q365" s="76"/>
    </row>
    <row r="366" spans="4:17" hidden="1" x14ac:dyDescent="0.3">
      <c r="D366" s="49" t="str">
        <f>IF(ISBLANK(BurstClassFull[[#This Row],[Spk/sec-Average]]),"",IF(BurstClassFull[[#This Row],[Spk/sec-Average]]&lt;$C$3,"LF","HF"))</f>
        <v/>
      </c>
      <c r="E366" s="49" t="str">
        <f>IF(ISBLANK(BurstClassFull[[#This Row],[%Spikes in Bursts-All]]),"",IF(BurstClassFull[[#This Row],[%Spikes in Bursts-All]]&lt;$D$3,"LB","HB"))</f>
        <v/>
      </c>
      <c r="F366" s="50" t="str">
        <f t="shared" si="5"/>
        <v/>
      </c>
      <c r="G366" s="77"/>
      <c r="H366" s="77"/>
      <c r="I366" s="78"/>
      <c r="J366" s="75"/>
      <c r="K366" s="75"/>
      <c r="L366" s="75"/>
      <c r="M366" s="75"/>
      <c r="N366" s="75"/>
      <c r="O366" s="75"/>
      <c r="P366" s="75"/>
      <c r="Q366" s="76"/>
    </row>
    <row r="367" spans="4:17" hidden="1" x14ac:dyDescent="0.3">
      <c r="D367" s="49" t="str">
        <f>IF(ISBLANK(BurstClassFull[[#This Row],[Spk/sec-Average]]),"",IF(BurstClassFull[[#This Row],[Spk/sec-Average]]&lt;$C$3,"LF","HF"))</f>
        <v/>
      </c>
      <c r="E367" s="49" t="str">
        <f>IF(ISBLANK(BurstClassFull[[#This Row],[%Spikes in Bursts-All]]),"",IF(BurstClassFull[[#This Row],[%Spikes in Bursts-All]]&lt;$D$3,"LB","HB"))</f>
        <v/>
      </c>
      <c r="F367" s="50" t="str">
        <f t="shared" si="5"/>
        <v/>
      </c>
      <c r="G367" s="77"/>
      <c r="H367" s="77"/>
      <c r="I367" s="78"/>
      <c r="J367" s="75"/>
      <c r="K367" s="75"/>
      <c r="L367" s="75"/>
      <c r="M367" s="75"/>
      <c r="N367" s="75"/>
      <c r="O367" s="75"/>
      <c r="P367" s="75"/>
      <c r="Q367" s="76"/>
    </row>
    <row r="368" spans="4:17" hidden="1" x14ac:dyDescent="0.3">
      <c r="D368" s="49" t="str">
        <f>IF(ISBLANK(BurstClassFull[[#This Row],[Spk/sec-Average]]),"",IF(BurstClassFull[[#This Row],[Spk/sec-Average]]&lt;$C$3,"LF","HF"))</f>
        <v/>
      </c>
      <c r="E368" s="49" t="str">
        <f>IF(ISBLANK(BurstClassFull[[#This Row],[%Spikes in Bursts-All]]),"",IF(BurstClassFull[[#This Row],[%Spikes in Bursts-All]]&lt;$D$3,"LB","HB"))</f>
        <v/>
      </c>
      <c r="F368" s="50" t="str">
        <f t="shared" si="5"/>
        <v/>
      </c>
      <c r="G368" s="77"/>
      <c r="H368" s="77"/>
      <c r="I368" s="78"/>
      <c r="J368" s="75"/>
      <c r="K368" s="75"/>
      <c r="L368" s="75"/>
      <c r="M368" s="75"/>
      <c r="N368" s="75"/>
      <c r="O368" s="75"/>
      <c r="P368" s="75"/>
      <c r="Q368" s="76"/>
    </row>
    <row r="369" spans="4:17" hidden="1" x14ac:dyDescent="0.3">
      <c r="D369" s="49" t="str">
        <f>IF(ISBLANK(BurstClassFull[[#This Row],[Spk/sec-Average]]),"",IF(BurstClassFull[[#This Row],[Spk/sec-Average]]&lt;$C$3,"LF","HF"))</f>
        <v/>
      </c>
      <c r="E369" s="49" t="str">
        <f>IF(ISBLANK(BurstClassFull[[#This Row],[%Spikes in Bursts-All]]),"",IF(BurstClassFull[[#This Row],[%Spikes in Bursts-All]]&lt;$D$3,"LB","HB"))</f>
        <v/>
      </c>
      <c r="F369" s="50" t="str">
        <f t="shared" si="5"/>
        <v/>
      </c>
      <c r="G369" s="77"/>
      <c r="H369" s="77"/>
      <c r="I369" s="78"/>
      <c r="J369" s="75"/>
      <c r="K369" s="75"/>
      <c r="L369" s="75"/>
      <c r="M369" s="75"/>
      <c r="N369" s="75"/>
      <c r="O369" s="75"/>
      <c r="P369" s="75"/>
      <c r="Q369" s="76"/>
    </row>
    <row r="370" spans="4:17" hidden="1" x14ac:dyDescent="0.3">
      <c r="D370" s="49" t="str">
        <f>IF(ISBLANK(BurstClassFull[[#This Row],[Spk/sec-Average]]),"",IF(BurstClassFull[[#This Row],[Spk/sec-Average]]&lt;$C$3,"LF","HF"))</f>
        <v/>
      </c>
      <c r="E370" s="49" t="str">
        <f>IF(ISBLANK(BurstClassFull[[#This Row],[%Spikes in Bursts-All]]),"",IF(BurstClassFull[[#This Row],[%Spikes in Bursts-All]]&lt;$D$3,"LB","HB"))</f>
        <v/>
      </c>
      <c r="F370" s="50" t="str">
        <f t="shared" si="5"/>
        <v/>
      </c>
      <c r="G370" s="77"/>
      <c r="H370" s="77"/>
      <c r="I370" s="78"/>
      <c r="J370" s="75"/>
      <c r="K370" s="75"/>
      <c r="L370" s="75"/>
      <c r="M370" s="75"/>
      <c r="N370" s="75"/>
      <c r="O370" s="75"/>
      <c r="P370" s="75"/>
      <c r="Q370" s="76"/>
    </row>
    <row r="371" spans="4:17" hidden="1" x14ac:dyDescent="0.3">
      <c r="D371" s="49" t="str">
        <f>IF(ISBLANK(BurstClassFull[[#This Row],[Spk/sec-Average]]),"",IF(BurstClassFull[[#This Row],[Spk/sec-Average]]&lt;$C$3,"LF","HF"))</f>
        <v/>
      </c>
      <c r="E371" s="49" t="str">
        <f>IF(ISBLANK(BurstClassFull[[#This Row],[%Spikes in Bursts-All]]),"",IF(BurstClassFull[[#This Row],[%Spikes in Bursts-All]]&lt;$D$3,"LB","HB"))</f>
        <v/>
      </c>
      <c r="F371" s="50" t="str">
        <f t="shared" si="5"/>
        <v/>
      </c>
      <c r="G371" s="77"/>
      <c r="H371" s="77"/>
      <c r="I371" s="78"/>
      <c r="J371" s="75"/>
      <c r="K371" s="75"/>
      <c r="L371" s="75"/>
      <c r="M371" s="75"/>
      <c r="N371" s="75"/>
      <c r="O371" s="75"/>
      <c r="P371" s="75"/>
      <c r="Q371" s="76"/>
    </row>
    <row r="372" spans="4:17" hidden="1" x14ac:dyDescent="0.3">
      <c r="D372" s="49" t="str">
        <f>IF(ISBLANK(BurstClassFull[[#This Row],[Spk/sec-Average]]),"",IF(BurstClassFull[[#This Row],[Spk/sec-Average]]&lt;$C$3,"LF","HF"))</f>
        <v/>
      </c>
      <c r="E372" s="49" t="str">
        <f>IF(ISBLANK(BurstClassFull[[#This Row],[%Spikes in Bursts-All]]),"",IF(BurstClassFull[[#This Row],[%Spikes in Bursts-All]]&lt;$D$3,"LB","HB"))</f>
        <v/>
      </c>
      <c r="F372" s="50" t="str">
        <f t="shared" si="5"/>
        <v/>
      </c>
      <c r="G372" s="77"/>
      <c r="H372" s="77"/>
      <c r="I372" s="78"/>
      <c r="J372" s="75"/>
      <c r="K372" s="75"/>
      <c r="L372" s="75"/>
      <c r="M372" s="75"/>
      <c r="N372" s="75"/>
      <c r="O372" s="75"/>
      <c r="P372" s="75"/>
      <c r="Q372" s="76"/>
    </row>
    <row r="373" spans="4:17" hidden="1" x14ac:dyDescent="0.3">
      <c r="D373" s="49" t="str">
        <f>IF(ISBLANK(BurstClassFull[[#This Row],[Spk/sec-Average]]),"",IF(BurstClassFull[[#This Row],[Spk/sec-Average]]&lt;$C$3,"LF","HF"))</f>
        <v/>
      </c>
      <c r="E373" s="49" t="str">
        <f>IF(ISBLANK(BurstClassFull[[#This Row],[%Spikes in Bursts-All]]),"",IF(BurstClassFull[[#This Row],[%Spikes in Bursts-All]]&lt;$D$3,"LB","HB"))</f>
        <v/>
      </c>
      <c r="F373" s="50" t="str">
        <f t="shared" si="5"/>
        <v/>
      </c>
      <c r="G373" s="77"/>
      <c r="H373" s="77"/>
      <c r="I373" s="78"/>
      <c r="J373" s="75"/>
      <c r="K373" s="75"/>
      <c r="L373" s="75"/>
      <c r="M373" s="75"/>
      <c r="N373" s="75"/>
      <c r="O373" s="75"/>
      <c r="P373" s="75"/>
      <c r="Q373" s="76"/>
    </row>
    <row r="374" spans="4:17" hidden="1" x14ac:dyDescent="0.3">
      <c r="D374" s="49" t="str">
        <f>IF(ISBLANK(BurstClassFull[[#This Row],[Spk/sec-Average]]),"",IF(BurstClassFull[[#This Row],[Spk/sec-Average]]&lt;$C$3,"LF","HF"))</f>
        <v/>
      </c>
      <c r="E374" s="49" t="str">
        <f>IF(ISBLANK(BurstClassFull[[#This Row],[%Spikes in Bursts-All]]),"",IF(BurstClassFull[[#This Row],[%Spikes in Bursts-All]]&lt;$D$3,"LB","HB"))</f>
        <v/>
      </c>
      <c r="F374" s="50" t="str">
        <f t="shared" si="5"/>
        <v/>
      </c>
      <c r="G374" s="77"/>
      <c r="H374" s="77"/>
      <c r="I374" s="78"/>
      <c r="J374" s="75"/>
      <c r="K374" s="75"/>
      <c r="L374" s="75"/>
      <c r="M374" s="75"/>
      <c r="N374" s="75"/>
      <c r="O374" s="75"/>
      <c r="P374" s="75"/>
      <c r="Q374" s="76"/>
    </row>
    <row r="375" spans="4:17" hidden="1" x14ac:dyDescent="0.3">
      <c r="D375" s="49" t="str">
        <f>IF(ISBLANK(BurstClassFull[[#This Row],[Spk/sec-Average]]),"",IF(BurstClassFull[[#This Row],[Spk/sec-Average]]&lt;$C$3,"LF","HF"))</f>
        <v/>
      </c>
      <c r="E375" s="49" t="str">
        <f>IF(ISBLANK(BurstClassFull[[#This Row],[%Spikes in Bursts-All]]),"",IF(BurstClassFull[[#This Row],[%Spikes in Bursts-All]]&lt;$D$3,"LB","HB"))</f>
        <v/>
      </c>
      <c r="F375" s="50" t="str">
        <f t="shared" si="5"/>
        <v/>
      </c>
      <c r="G375" s="77"/>
      <c r="H375" s="77"/>
      <c r="I375" s="78"/>
      <c r="J375" s="75"/>
      <c r="K375" s="75"/>
      <c r="L375" s="75"/>
      <c r="M375" s="75"/>
      <c r="N375" s="75"/>
      <c r="O375" s="75"/>
      <c r="P375" s="75"/>
      <c r="Q375" s="76"/>
    </row>
    <row r="376" spans="4:17" hidden="1" x14ac:dyDescent="0.3">
      <c r="D376" s="49" t="str">
        <f>IF(ISBLANK(BurstClassFull[[#This Row],[Spk/sec-Average]]),"",IF(BurstClassFull[[#This Row],[Spk/sec-Average]]&lt;$C$3,"LF","HF"))</f>
        <v/>
      </c>
      <c r="E376" s="49" t="str">
        <f>IF(ISBLANK(BurstClassFull[[#This Row],[%Spikes in Bursts-All]]),"",IF(BurstClassFull[[#This Row],[%Spikes in Bursts-All]]&lt;$D$3,"LB","HB"))</f>
        <v/>
      </c>
      <c r="F376" s="50" t="str">
        <f t="shared" si="5"/>
        <v/>
      </c>
      <c r="G376" s="77"/>
      <c r="H376" s="77"/>
      <c r="I376" s="78"/>
      <c r="J376" s="75"/>
      <c r="K376" s="75"/>
      <c r="L376" s="75"/>
      <c r="M376" s="75"/>
      <c r="N376" s="75"/>
      <c r="O376" s="75"/>
      <c r="P376" s="75"/>
      <c r="Q376" s="76"/>
    </row>
    <row r="377" spans="4:17" hidden="1" x14ac:dyDescent="0.3">
      <c r="D377" s="49" t="str">
        <f>IF(ISBLANK(BurstClassFull[[#This Row],[Spk/sec-Average]]),"",IF(BurstClassFull[[#This Row],[Spk/sec-Average]]&lt;$C$3,"LF","HF"))</f>
        <v/>
      </c>
      <c r="E377" s="49" t="str">
        <f>IF(ISBLANK(BurstClassFull[[#This Row],[%Spikes in Bursts-All]]),"",IF(BurstClassFull[[#This Row],[%Spikes in Bursts-All]]&lt;$D$3,"LB","HB"))</f>
        <v/>
      </c>
      <c r="F377" s="50" t="str">
        <f t="shared" si="5"/>
        <v/>
      </c>
      <c r="G377" s="77"/>
      <c r="H377" s="77"/>
      <c r="I377" s="78"/>
      <c r="J377" s="75"/>
      <c r="K377" s="75"/>
      <c r="L377" s="75"/>
      <c r="M377" s="75"/>
      <c r="N377" s="75"/>
      <c r="O377" s="75"/>
      <c r="P377" s="75"/>
      <c r="Q377" s="76"/>
    </row>
    <row r="378" spans="4:17" hidden="1" x14ac:dyDescent="0.3">
      <c r="D378" s="49" t="str">
        <f>IF(ISBLANK(BurstClassFull[[#This Row],[Spk/sec-Average]]),"",IF(BurstClassFull[[#This Row],[Spk/sec-Average]]&lt;$C$3,"LF","HF"))</f>
        <v/>
      </c>
      <c r="E378" s="49" t="str">
        <f>IF(ISBLANK(BurstClassFull[[#This Row],[%Spikes in Bursts-All]]),"",IF(BurstClassFull[[#This Row],[%Spikes in Bursts-All]]&lt;$D$3,"LB","HB"))</f>
        <v/>
      </c>
      <c r="F378" s="50" t="str">
        <f t="shared" si="5"/>
        <v/>
      </c>
      <c r="G378" s="77"/>
      <c r="H378" s="77"/>
      <c r="I378" s="78"/>
      <c r="J378" s="75"/>
      <c r="K378" s="75"/>
      <c r="L378" s="75"/>
      <c r="M378" s="75"/>
      <c r="N378" s="75"/>
      <c r="O378" s="75"/>
      <c r="P378" s="75"/>
      <c r="Q378" s="76"/>
    </row>
    <row r="379" spans="4:17" hidden="1" x14ac:dyDescent="0.3">
      <c r="D379" s="49" t="str">
        <f>IF(ISBLANK(BurstClassFull[[#This Row],[Spk/sec-Average]]),"",IF(BurstClassFull[[#This Row],[Spk/sec-Average]]&lt;$C$3,"LF","HF"))</f>
        <v/>
      </c>
      <c r="E379" s="49" t="str">
        <f>IF(ISBLANK(BurstClassFull[[#This Row],[%Spikes in Bursts-All]]),"",IF(BurstClassFull[[#This Row],[%Spikes in Bursts-All]]&lt;$D$3,"LB","HB"))</f>
        <v/>
      </c>
      <c r="F379" s="50" t="str">
        <f t="shared" si="5"/>
        <v/>
      </c>
      <c r="G379" s="77"/>
      <c r="H379" s="77"/>
      <c r="I379" s="78"/>
      <c r="J379" s="75"/>
      <c r="K379" s="75"/>
      <c r="L379" s="75"/>
      <c r="M379" s="75"/>
      <c r="N379" s="75"/>
      <c r="O379" s="75"/>
      <c r="P379" s="75"/>
      <c r="Q379" s="76"/>
    </row>
    <row r="380" spans="4:17" hidden="1" x14ac:dyDescent="0.3">
      <c r="D380" s="49" t="str">
        <f>IF(ISBLANK(BurstClassFull[[#This Row],[Spk/sec-Average]]),"",IF(BurstClassFull[[#This Row],[Spk/sec-Average]]&lt;$C$3,"LF","HF"))</f>
        <v/>
      </c>
      <c r="E380" s="49" t="str">
        <f>IF(ISBLANK(BurstClassFull[[#This Row],[%Spikes in Bursts-All]]),"",IF(BurstClassFull[[#This Row],[%Spikes in Bursts-All]]&lt;$D$3,"LB","HB"))</f>
        <v/>
      </c>
      <c r="F380" s="50" t="str">
        <f t="shared" si="5"/>
        <v/>
      </c>
      <c r="G380" s="77"/>
      <c r="H380" s="77"/>
      <c r="I380" s="78"/>
      <c r="J380" s="75"/>
      <c r="K380" s="75"/>
      <c r="L380" s="75"/>
      <c r="M380" s="75"/>
      <c r="N380" s="75"/>
      <c r="O380" s="75"/>
      <c r="P380" s="75"/>
      <c r="Q380" s="76"/>
    </row>
    <row r="381" spans="4:17" hidden="1" x14ac:dyDescent="0.3">
      <c r="D381" s="49" t="str">
        <f>IF(ISBLANK(BurstClassFull[[#This Row],[Spk/sec-Average]]),"",IF(BurstClassFull[[#This Row],[Spk/sec-Average]]&lt;$C$3,"LF","HF"))</f>
        <v/>
      </c>
      <c r="E381" s="49" t="str">
        <f>IF(ISBLANK(BurstClassFull[[#This Row],[%Spikes in Bursts-All]]),"",IF(BurstClassFull[[#This Row],[%Spikes in Bursts-All]]&lt;$D$3,"LB","HB"))</f>
        <v/>
      </c>
      <c r="F381" s="50" t="str">
        <f t="shared" si="5"/>
        <v/>
      </c>
      <c r="G381" s="77"/>
      <c r="H381" s="77"/>
      <c r="I381" s="78"/>
      <c r="J381" s="75"/>
      <c r="K381" s="75"/>
      <c r="L381" s="75"/>
      <c r="M381" s="75"/>
      <c r="N381" s="75"/>
      <c r="O381" s="75"/>
      <c r="P381" s="75"/>
      <c r="Q381" s="76"/>
    </row>
    <row r="382" spans="4:17" hidden="1" x14ac:dyDescent="0.3">
      <c r="D382" s="49" t="str">
        <f>IF(ISBLANK(BurstClassFull[[#This Row],[Spk/sec-Average]]),"",IF(BurstClassFull[[#This Row],[Spk/sec-Average]]&lt;$C$3,"LF","HF"))</f>
        <v/>
      </c>
      <c r="E382" s="49" t="str">
        <f>IF(ISBLANK(BurstClassFull[[#This Row],[%Spikes in Bursts-All]]),"",IF(BurstClassFull[[#This Row],[%Spikes in Bursts-All]]&lt;$D$3,"LB","HB"))</f>
        <v/>
      </c>
      <c r="F382" s="50" t="str">
        <f t="shared" si="5"/>
        <v/>
      </c>
      <c r="G382" s="77"/>
      <c r="H382" s="77"/>
      <c r="I382" s="78"/>
      <c r="J382" s="75"/>
      <c r="K382" s="75"/>
      <c r="L382" s="75"/>
      <c r="M382" s="75"/>
      <c r="N382" s="75"/>
      <c r="O382" s="75"/>
      <c r="P382" s="75"/>
      <c r="Q382" s="76"/>
    </row>
    <row r="383" spans="4:17" hidden="1" x14ac:dyDescent="0.3">
      <c r="D383" s="49" t="str">
        <f>IF(ISBLANK(BurstClassFull[[#This Row],[Spk/sec-Average]]),"",IF(BurstClassFull[[#This Row],[Spk/sec-Average]]&lt;$C$3,"LF","HF"))</f>
        <v/>
      </c>
      <c r="E383" s="49" t="str">
        <f>IF(ISBLANK(BurstClassFull[[#This Row],[%Spikes in Bursts-All]]),"",IF(BurstClassFull[[#This Row],[%Spikes in Bursts-All]]&lt;$D$3,"LB","HB"))</f>
        <v/>
      </c>
      <c r="F383" s="50" t="str">
        <f t="shared" si="5"/>
        <v/>
      </c>
      <c r="G383" s="77"/>
      <c r="H383" s="77"/>
      <c r="I383" s="78"/>
      <c r="J383" s="75"/>
      <c r="K383" s="75"/>
      <c r="L383" s="75"/>
      <c r="M383" s="75"/>
      <c r="N383" s="75"/>
      <c r="O383" s="75"/>
      <c r="P383" s="75"/>
      <c r="Q383" s="76"/>
    </row>
    <row r="384" spans="4:17" hidden="1" x14ac:dyDescent="0.3">
      <c r="D384" s="49" t="str">
        <f>IF(ISBLANK(BurstClassFull[[#This Row],[Spk/sec-Average]]),"",IF(BurstClassFull[[#This Row],[Spk/sec-Average]]&lt;$C$3,"LF","HF"))</f>
        <v/>
      </c>
      <c r="E384" s="49" t="str">
        <f>IF(ISBLANK(BurstClassFull[[#This Row],[%Spikes in Bursts-All]]),"",IF(BurstClassFull[[#This Row],[%Spikes in Bursts-All]]&lt;$D$3,"LB","HB"))</f>
        <v/>
      </c>
      <c r="F384" s="50" t="str">
        <f t="shared" si="5"/>
        <v/>
      </c>
      <c r="G384" s="77"/>
      <c r="H384" s="77"/>
      <c r="I384" s="78"/>
      <c r="J384" s="75"/>
      <c r="K384" s="75"/>
      <c r="L384" s="75"/>
      <c r="M384" s="75"/>
      <c r="N384" s="75"/>
      <c r="O384" s="75"/>
      <c r="P384" s="75"/>
      <c r="Q384" s="76"/>
    </row>
    <row r="385" spans="4:17" hidden="1" x14ac:dyDescent="0.3">
      <c r="D385" s="49" t="str">
        <f>IF(ISBLANK(BurstClassFull[[#This Row],[Spk/sec-Average]]),"",IF(BurstClassFull[[#This Row],[Spk/sec-Average]]&lt;$C$3,"LF","HF"))</f>
        <v/>
      </c>
      <c r="E385" s="49" t="str">
        <f>IF(ISBLANK(BurstClassFull[[#This Row],[%Spikes in Bursts-All]]),"",IF(BurstClassFull[[#This Row],[%Spikes in Bursts-All]]&lt;$D$3,"LB","HB"))</f>
        <v/>
      </c>
      <c r="F385" s="50" t="str">
        <f t="shared" si="5"/>
        <v/>
      </c>
      <c r="G385" s="77"/>
      <c r="H385" s="77"/>
      <c r="I385" s="78"/>
      <c r="J385" s="75"/>
      <c r="K385" s="75"/>
      <c r="L385" s="75"/>
      <c r="M385" s="75"/>
      <c r="N385" s="75"/>
      <c r="O385" s="75"/>
      <c r="P385" s="75"/>
      <c r="Q385" s="76"/>
    </row>
    <row r="386" spans="4:17" hidden="1" x14ac:dyDescent="0.3">
      <c r="D386" s="49" t="str">
        <f>IF(ISBLANK(BurstClassFull[[#This Row],[Spk/sec-Average]]),"",IF(BurstClassFull[[#This Row],[Spk/sec-Average]]&lt;$C$3,"LF","HF"))</f>
        <v/>
      </c>
      <c r="E386" s="49" t="str">
        <f>IF(ISBLANK(BurstClassFull[[#This Row],[%Spikes in Bursts-All]]),"",IF(BurstClassFull[[#This Row],[%Spikes in Bursts-All]]&lt;$D$3,"LB","HB"))</f>
        <v/>
      </c>
      <c r="F386" s="50" t="str">
        <f t="shared" si="5"/>
        <v/>
      </c>
      <c r="G386" s="77"/>
      <c r="H386" s="77"/>
      <c r="I386" s="78"/>
      <c r="J386" s="75"/>
      <c r="K386" s="75"/>
      <c r="L386" s="75"/>
      <c r="M386" s="75"/>
      <c r="N386" s="75"/>
      <c r="O386" s="75"/>
      <c r="P386" s="75"/>
      <c r="Q386" s="76"/>
    </row>
    <row r="387" spans="4:17" hidden="1" x14ac:dyDescent="0.3">
      <c r="D387" s="49" t="str">
        <f>IF(ISBLANK(BurstClassFull[[#This Row],[Spk/sec-Average]]),"",IF(BurstClassFull[[#This Row],[Spk/sec-Average]]&lt;$C$3,"LF","HF"))</f>
        <v/>
      </c>
      <c r="E387" s="49" t="str">
        <f>IF(ISBLANK(BurstClassFull[[#This Row],[%Spikes in Bursts-All]]),"",IF(BurstClassFull[[#This Row],[%Spikes in Bursts-All]]&lt;$D$3,"LB","HB"))</f>
        <v/>
      </c>
      <c r="F387" s="50" t="str">
        <f t="shared" si="5"/>
        <v/>
      </c>
      <c r="G387" s="77"/>
      <c r="H387" s="77"/>
      <c r="I387" s="78"/>
      <c r="J387" s="75"/>
      <c r="K387" s="75"/>
      <c r="L387" s="75"/>
      <c r="M387" s="75"/>
      <c r="N387" s="75"/>
      <c r="O387" s="75"/>
      <c r="P387" s="75"/>
      <c r="Q387" s="76"/>
    </row>
    <row r="388" spans="4:17" hidden="1" x14ac:dyDescent="0.3">
      <c r="D388" s="49" t="str">
        <f>IF(ISBLANK(BurstClassFull[[#This Row],[Spk/sec-Average]]),"",IF(BurstClassFull[[#This Row],[Spk/sec-Average]]&lt;$C$3,"LF","HF"))</f>
        <v/>
      </c>
      <c r="E388" s="49" t="str">
        <f>IF(ISBLANK(BurstClassFull[[#This Row],[%Spikes in Bursts-All]]),"",IF(BurstClassFull[[#This Row],[%Spikes in Bursts-All]]&lt;$D$3,"LB","HB"))</f>
        <v/>
      </c>
      <c r="F388" s="50" t="str">
        <f t="shared" si="5"/>
        <v/>
      </c>
      <c r="G388" s="77"/>
      <c r="H388" s="77"/>
      <c r="I388" s="78"/>
      <c r="J388" s="75"/>
      <c r="K388" s="75"/>
      <c r="L388" s="75"/>
      <c r="M388" s="75"/>
      <c r="N388" s="75"/>
      <c r="O388" s="75"/>
      <c r="P388" s="75"/>
      <c r="Q388" s="76"/>
    </row>
    <row r="389" spans="4:17" hidden="1" x14ac:dyDescent="0.3">
      <c r="D389" s="49" t="str">
        <f>IF(ISBLANK(BurstClassFull[[#This Row],[Spk/sec-Average]]),"",IF(BurstClassFull[[#This Row],[Spk/sec-Average]]&lt;$C$3,"LF","HF"))</f>
        <v/>
      </c>
      <c r="E389" s="49" t="str">
        <f>IF(ISBLANK(BurstClassFull[[#This Row],[%Spikes in Bursts-All]]),"",IF(BurstClassFull[[#This Row],[%Spikes in Bursts-All]]&lt;$D$3,"LB","HB"))</f>
        <v/>
      </c>
      <c r="F389" s="50" t="str">
        <f t="shared" si="5"/>
        <v/>
      </c>
      <c r="G389" s="77"/>
      <c r="H389" s="77"/>
      <c r="I389" s="78"/>
      <c r="J389" s="75"/>
      <c r="K389" s="75"/>
      <c r="L389" s="75"/>
      <c r="M389" s="75"/>
      <c r="N389" s="75"/>
      <c r="O389" s="75"/>
      <c r="P389" s="75"/>
      <c r="Q389" s="76"/>
    </row>
    <row r="390" spans="4:17" hidden="1" x14ac:dyDescent="0.3">
      <c r="D390" s="49" t="str">
        <f>IF(ISBLANK(BurstClassFull[[#This Row],[Spk/sec-Average]]),"",IF(BurstClassFull[[#This Row],[Spk/sec-Average]]&lt;$C$3,"LF","HF"))</f>
        <v/>
      </c>
      <c r="E390" s="49" t="str">
        <f>IF(ISBLANK(BurstClassFull[[#This Row],[%Spikes in Bursts-All]]),"",IF(BurstClassFull[[#This Row],[%Spikes in Bursts-All]]&lt;$D$3,"LB","HB"))</f>
        <v/>
      </c>
      <c r="F390" s="50" t="str">
        <f t="shared" si="5"/>
        <v/>
      </c>
      <c r="G390" s="77"/>
      <c r="H390" s="77"/>
      <c r="I390" s="78"/>
      <c r="J390" s="75"/>
      <c r="K390" s="75"/>
      <c r="L390" s="75"/>
      <c r="M390" s="75"/>
      <c r="N390" s="75"/>
      <c r="O390" s="75"/>
      <c r="P390" s="75"/>
      <c r="Q390" s="76"/>
    </row>
    <row r="391" spans="4:17" hidden="1" x14ac:dyDescent="0.3">
      <c r="D391" s="49" t="str">
        <f>IF(ISBLANK(BurstClassFull[[#This Row],[Spk/sec-Average]]),"",IF(BurstClassFull[[#This Row],[Spk/sec-Average]]&lt;$C$3,"LF","HF"))</f>
        <v/>
      </c>
      <c r="E391" s="49" t="str">
        <f>IF(ISBLANK(BurstClassFull[[#This Row],[%Spikes in Bursts-All]]),"",IF(BurstClassFull[[#This Row],[%Spikes in Bursts-All]]&lt;$D$3,"LB","HB"))</f>
        <v/>
      </c>
      <c r="F391" s="50" t="str">
        <f t="shared" si="5"/>
        <v/>
      </c>
      <c r="G391" s="77"/>
      <c r="H391" s="77"/>
      <c r="I391" s="78"/>
      <c r="J391" s="75"/>
      <c r="K391" s="75"/>
      <c r="L391" s="75"/>
      <c r="M391" s="75"/>
      <c r="N391" s="75"/>
      <c r="O391" s="75"/>
      <c r="P391" s="75"/>
      <c r="Q391" s="76"/>
    </row>
    <row r="392" spans="4:17" hidden="1" x14ac:dyDescent="0.3">
      <c r="D392" s="49" t="str">
        <f>IF(ISBLANK(BurstClassFull[[#This Row],[Spk/sec-Average]]),"",IF(BurstClassFull[[#This Row],[Spk/sec-Average]]&lt;$C$3,"LF","HF"))</f>
        <v/>
      </c>
      <c r="E392" s="49" t="str">
        <f>IF(ISBLANK(BurstClassFull[[#This Row],[%Spikes in Bursts-All]]),"",IF(BurstClassFull[[#This Row],[%Spikes in Bursts-All]]&lt;$D$3,"LB","HB"))</f>
        <v/>
      </c>
      <c r="F392" s="50" t="str">
        <f t="shared" si="5"/>
        <v/>
      </c>
      <c r="G392" s="77"/>
      <c r="H392" s="77"/>
      <c r="I392" s="78"/>
      <c r="J392" s="75"/>
      <c r="K392" s="75"/>
      <c r="L392" s="75"/>
      <c r="M392" s="75"/>
      <c r="N392" s="75"/>
      <c r="O392" s="75"/>
      <c r="P392" s="75"/>
      <c r="Q392" s="76"/>
    </row>
    <row r="393" spans="4:17" hidden="1" x14ac:dyDescent="0.3">
      <c r="D393" s="49" t="str">
        <f>IF(ISBLANK(BurstClassFull[[#This Row],[Spk/sec-Average]]),"",IF(BurstClassFull[[#This Row],[Spk/sec-Average]]&lt;$C$3,"LF","HF"))</f>
        <v/>
      </c>
      <c r="E393" s="49" t="str">
        <f>IF(ISBLANK(BurstClassFull[[#This Row],[%Spikes in Bursts-All]]),"",IF(BurstClassFull[[#This Row],[%Spikes in Bursts-All]]&lt;$D$3,"LB","HB"))</f>
        <v/>
      </c>
      <c r="F393" s="50" t="str">
        <f t="shared" si="5"/>
        <v/>
      </c>
      <c r="G393" s="77"/>
      <c r="H393" s="77"/>
      <c r="I393" s="78"/>
      <c r="J393" s="75"/>
      <c r="K393" s="75"/>
      <c r="L393" s="75"/>
      <c r="M393" s="75"/>
      <c r="N393" s="75"/>
      <c r="O393" s="75"/>
      <c r="P393" s="75"/>
      <c r="Q393" s="76"/>
    </row>
    <row r="394" spans="4:17" hidden="1" x14ac:dyDescent="0.3">
      <c r="D394" s="49" t="str">
        <f>IF(ISBLANK(BurstClassFull[[#This Row],[Spk/sec-Average]]),"",IF(BurstClassFull[[#This Row],[Spk/sec-Average]]&lt;$C$3,"LF","HF"))</f>
        <v/>
      </c>
      <c r="E394" s="49" t="str">
        <f>IF(ISBLANK(BurstClassFull[[#This Row],[%Spikes in Bursts-All]]),"",IF(BurstClassFull[[#This Row],[%Spikes in Bursts-All]]&lt;$D$3,"LB","HB"))</f>
        <v/>
      </c>
      <c r="F394" s="50" t="str">
        <f t="shared" si="5"/>
        <v/>
      </c>
      <c r="G394" s="77"/>
      <c r="H394" s="77"/>
      <c r="I394" s="78"/>
      <c r="J394" s="75"/>
      <c r="K394" s="75"/>
      <c r="L394" s="75"/>
      <c r="M394" s="75"/>
      <c r="N394" s="75"/>
      <c r="O394" s="75"/>
      <c r="P394" s="75"/>
      <c r="Q394" s="76"/>
    </row>
    <row r="395" spans="4:17" hidden="1" x14ac:dyDescent="0.3">
      <c r="D395" s="49" t="str">
        <f>IF(ISBLANK(BurstClassFull[[#This Row],[Spk/sec-Average]]),"",IF(BurstClassFull[[#This Row],[Spk/sec-Average]]&lt;$C$3,"LF","HF"))</f>
        <v/>
      </c>
      <c r="E395" s="49" t="str">
        <f>IF(ISBLANK(BurstClassFull[[#This Row],[%Spikes in Bursts-All]]),"",IF(BurstClassFull[[#This Row],[%Spikes in Bursts-All]]&lt;$D$3,"LB","HB"))</f>
        <v/>
      </c>
      <c r="F395" s="50" t="str">
        <f t="shared" si="5"/>
        <v/>
      </c>
      <c r="G395" s="77"/>
      <c r="H395" s="77"/>
      <c r="I395" s="78"/>
      <c r="J395" s="75"/>
      <c r="K395" s="75"/>
      <c r="L395" s="75"/>
      <c r="M395" s="75"/>
      <c r="N395" s="75"/>
      <c r="O395" s="75"/>
      <c r="P395" s="75"/>
      <c r="Q395" s="76"/>
    </row>
    <row r="396" spans="4:17" hidden="1" x14ac:dyDescent="0.3">
      <c r="D396" s="49" t="str">
        <f>IF(ISBLANK(BurstClassFull[[#This Row],[Spk/sec-Average]]),"",IF(BurstClassFull[[#This Row],[Spk/sec-Average]]&lt;$C$3,"LF","HF"))</f>
        <v/>
      </c>
      <c r="E396" s="49" t="str">
        <f>IF(ISBLANK(BurstClassFull[[#This Row],[%Spikes in Bursts-All]]),"",IF(BurstClassFull[[#This Row],[%Spikes in Bursts-All]]&lt;$D$3,"LB","HB"))</f>
        <v/>
      </c>
      <c r="F396" s="50" t="str">
        <f t="shared" si="5"/>
        <v/>
      </c>
      <c r="G396" s="77"/>
      <c r="H396" s="77"/>
      <c r="I396" s="78"/>
      <c r="J396" s="75"/>
      <c r="K396" s="75"/>
      <c r="L396" s="75"/>
      <c r="M396" s="75"/>
      <c r="N396" s="75"/>
      <c r="O396" s="75"/>
      <c r="P396" s="75"/>
      <c r="Q396" s="76"/>
    </row>
    <row r="397" spans="4:17" hidden="1" x14ac:dyDescent="0.3">
      <c r="D397" s="49" t="str">
        <f>IF(ISBLANK(BurstClassFull[[#This Row],[Spk/sec-Average]]),"",IF(BurstClassFull[[#This Row],[Spk/sec-Average]]&lt;$C$3,"LF","HF"))</f>
        <v/>
      </c>
      <c r="E397" s="49" t="str">
        <f>IF(ISBLANK(BurstClassFull[[#This Row],[%Spikes in Bursts-All]]),"",IF(BurstClassFull[[#This Row],[%Spikes in Bursts-All]]&lt;$D$3,"LB","HB"))</f>
        <v/>
      </c>
      <c r="F397" s="50" t="str">
        <f t="shared" si="5"/>
        <v/>
      </c>
      <c r="G397" s="77"/>
      <c r="H397" s="77"/>
      <c r="I397" s="78"/>
      <c r="J397" s="75"/>
      <c r="K397" s="75"/>
      <c r="L397" s="75"/>
      <c r="M397" s="75"/>
      <c r="N397" s="75"/>
      <c r="O397" s="75"/>
      <c r="P397" s="75"/>
      <c r="Q397" s="76"/>
    </row>
    <row r="398" spans="4:17" hidden="1" x14ac:dyDescent="0.3">
      <c r="D398" s="49" t="str">
        <f>IF(ISBLANK(BurstClassFull[[#This Row],[Spk/sec-Average]]),"",IF(BurstClassFull[[#This Row],[Spk/sec-Average]]&lt;$C$3,"LF","HF"))</f>
        <v/>
      </c>
      <c r="E398" s="49" t="str">
        <f>IF(ISBLANK(BurstClassFull[[#This Row],[%Spikes in Bursts-All]]),"",IF(BurstClassFull[[#This Row],[%Spikes in Bursts-All]]&lt;$D$3,"LB","HB"))</f>
        <v/>
      </c>
      <c r="F398" s="50" t="str">
        <f t="shared" si="5"/>
        <v/>
      </c>
      <c r="G398" s="77"/>
      <c r="H398" s="77"/>
      <c r="I398" s="78"/>
      <c r="J398" s="75"/>
      <c r="K398" s="75"/>
      <c r="L398" s="75"/>
      <c r="M398" s="75"/>
      <c r="N398" s="75"/>
      <c r="O398" s="75"/>
      <c r="P398" s="75"/>
      <c r="Q398" s="76"/>
    </row>
    <row r="399" spans="4:17" hidden="1" x14ac:dyDescent="0.3">
      <c r="D399" s="49" t="str">
        <f>IF(ISBLANK(BurstClassFull[[#This Row],[Spk/sec-Average]]),"",IF(BurstClassFull[[#This Row],[Spk/sec-Average]]&lt;$C$3,"LF","HF"))</f>
        <v/>
      </c>
      <c r="E399" s="49" t="str">
        <f>IF(ISBLANK(BurstClassFull[[#This Row],[%Spikes in Bursts-All]]),"",IF(BurstClassFull[[#This Row],[%Spikes in Bursts-All]]&lt;$D$3,"LB","HB"))</f>
        <v/>
      </c>
      <c r="F399" s="50" t="str">
        <f t="shared" si="5"/>
        <v/>
      </c>
      <c r="G399" s="77"/>
      <c r="H399" s="77"/>
      <c r="I399" s="78"/>
      <c r="J399" s="75"/>
      <c r="K399" s="75"/>
      <c r="L399" s="75"/>
      <c r="M399" s="75"/>
      <c r="N399" s="75"/>
      <c r="O399" s="75"/>
      <c r="P399" s="75"/>
      <c r="Q399" s="76"/>
    </row>
    <row r="400" spans="4:17" hidden="1" x14ac:dyDescent="0.3">
      <c r="D400" s="49" t="str">
        <f>IF(ISBLANK(BurstClassFull[[#This Row],[Spk/sec-Average]]),"",IF(BurstClassFull[[#This Row],[Spk/sec-Average]]&lt;$C$3,"LF","HF"))</f>
        <v/>
      </c>
      <c r="E400" s="49" t="str">
        <f>IF(ISBLANK(BurstClassFull[[#This Row],[%Spikes in Bursts-All]]),"",IF(BurstClassFull[[#This Row],[%Spikes in Bursts-All]]&lt;$D$3,"LB","HB"))</f>
        <v/>
      </c>
      <c r="F400" s="50" t="str">
        <f t="shared" si="5"/>
        <v/>
      </c>
      <c r="G400" s="77"/>
      <c r="H400" s="77"/>
      <c r="I400" s="78"/>
      <c r="J400" s="75"/>
      <c r="K400" s="75"/>
      <c r="L400" s="75"/>
      <c r="M400" s="75"/>
      <c r="N400" s="75"/>
      <c r="O400" s="75"/>
      <c r="P400" s="75"/>
      <c r="Q400" s="76"/>
    </row>
    <row r="401" spans="4:17" hidden="1" x14ac:dyDescent="0.3">
      <c r="D401" s="49" t="str">
        <f>IF(ISBLANK(BurstClassFull[[#This Row],[Spk/sec-Average]]),"",IF(BurstClassFull[[#This Row],[Spk/sec-Average]]&lt;$C$3,"LF","HF"))</f>
        <v/>
      </c>
      <c r="E401" s="49" t="str">
        <f>IF(ISBLANK(BurstClassFull[[#This Row],[%Spikes in Bursts-All]]),"",IF(BurstClassFull[[#This Row],[%Spikes in Bursts-All]]&lt;$D$3,"LB","HB"))</f>
        <v/>
      </c>
      <c r="F401" s="50" t="str">
        <f t="shared" si="5"/>
        <v/>
      </c>
      <c r="G401" s="77"/>
      <c r="H401" s="77"/>
      <c r="I401" s="78"/>
      <c r="J401" s="75"/>
      <c r="K401" s="75"/>
      <c r="L401" s="75"/>
      <c r="M401" s="75"/>
      <c r="N401" s="75"/>
      <c r="O401" s="75"/>
      <c r="P401" s="75"/>
      <c r="Q401" s="76"/>
    </row>
    <row r="402" spans="4:17" hidden="1" x14ac:dyDescent="0.3">
      <c r="D402" s="49" t="str">
        <f>IF(ISBLANK(BurstClassFull[[#This Row],[Spk/sec-Average]]),"",IF(BurstClassFull[[#This Row],[Spk/sec-Average]]&lt;$C$3,"LF","HF"))</f>
        <v/>
      </c>
      <c r="E402" s="49" t="str">
        <f>IF(ISBLANK(BurstClassFull[[#This Row],[%Spikes in Bursts-All]]),"",IF(BurstClassFull[[#This Row],[%Spikes in Bursts-All]]&lt;$D$3,"LB","HB"))</f>
        <v/>
      </c>
      <c r="F402" s="50" t="str">
        <f t="shared" si="5"/>
        <v/>
      </c>
      <c r="G402" s="77"/>
      <c r="H402" s="77"/>
      <c r="I402" s="78"/>
      <c r="J402" s="75"/>
      <c r="K402" s="75"/>
      <c r="L402" s="75"/>
      <c r="M402" s="75"/>
      <c r="N402" s="75"/>
      <c r="O402" s="75"/>
      <c r="P402" s="75"/>
      <c r="Q402" s="76"/>
    </row>
    <row r="403" spans="4:17" hidden="1" x14ac:dyDescent="0.3">
      <c r="D403" s="49" t="str">
        <f>IF(ISBLANK(BurstClassFull[[#This Row],[Spk/sec-Average]]),"",IF(BurstClassFull[[#This Row],[Spk/sec-Average]]&lt;$C$3,"LF","HF"))</f>
        <v/>
      </c>
      <c r="E403" s="49" t="str">
        <f>IF(ISBLANK(BurstClassFull[[#This Row],[%Spikes in Bursts-All]]),"",IF(BurstClassFull[[#This Row],[%Spikes in Bursts-All]]&lt;$D$3,"LB","HB"))</f>
        <v/>
      </c>
      <c r="F403" s="50" t="str">
        <f t="shared" si="5"/>
        <v/>
      </c>
      <c r="G403" s="77"/>
      <c r="H403" s="77"/>
      <c r="I403" s="78"/>
      <c r="J403" s="75"/>
      <c r="K403" s="75"/>
      <c r="L403" s="75"/>
      <c r="M403" s="75"/>
      <c r="N403" s="75"/>
      <c r="O403" s="75"/>
      <c r="P403" s="75"/>
      <c r="Q403" s="76"/>
    </row>
    <row r="404" spans="4:17" hidden="1" x14ac:dyDescent="0.3">
      <c r="D404" s="49" t="str">
        <f>IF(ISBLANK(BurstClassFull[[#This Row],[Spk/sec-Average]]),"",IF(BurstClassFull[[#This Row],[Spk/sec-Average]]&lt;$C$3,"LF","HF"))</f>
        <v/>
      </c>
      <c r="E404" s="49" t="str">
        <f>IF(ISBLANK(BurstClassFull[[#This Row],[%Spikes in Bursts-All]]),"",IF(BurstClassFull[[#This Row],[%Spikes in Bursts-All]]&lt;$D$3,"LB","HB"))</f>
        <v/>
      </c>
      <c r="F404" s="50" t="str">
        <f t="shared" si="5"/>
        <v/>
      </c>
      <c r="G404" s="77"/>
      <c r="H404" s="77"/>
      <c r="I404" s="78"/>
      <c r="J404" s="75"/>
      <c r="K404" s="75"/>
      <c r="L404" s="75"/>
      <c r="M404" s="75"/>
      <c r="N404" s="75"/>
      <c r="O404" s="75"/>
      <c r="P404" s="75"/>
      <c r="Q404" s="76"/>
    </row>
    <row r="405" spans="4:17" hidden="1" x14ac:dyDescent="0.3">
      <c r="D405" s="49" t="str">
        <f>IF(ISBLANK(BurstClassFull[[#This Row],[Spk/sec-Average]]),"",IF(BurstClassFull[[#This Row],[Spk/sec-Average]]&lt;$C$3,"LF","HF"))</f>
        <v/>
      </c>
      <c r="E405" s="49" t="str">
        <f>IF(ISBLANK(BurstClassFull[[#This Row],[%Spikes in Bursts-All]]),"",IF(BurstClassFull[[#This Row],[%Spikes in Bursts-All]]&lt;$D$3,"LB","HB"))</f>
        <v/>
      </c>
      <c r="F405" s="50" t="str">
        <f t="shared" si="5"/>
        <v/>
      </c>
      <c r="G405" s="77"/>
      <c r="H405" s="77"/>
      <c r="I405" s="78"/>
      <c r="J405" s="75"/>
      <c r="K405" s="75"/>
      <c r="L405" s="75"/>
      <c r="M405" s="75"/>
      <c r="N405" s="75"/>
      <c r="O405" s="75"/>
      <c r="P405" s="75"/>
      <c r="Q405" s="76"/>
    </row>
    <row r="406" spans="4:17" hidden="1" x14ac:dyDescent="0.3">
      <c r="D406" s="49" t="str">
        <f>IF(ISBLANK(BurstClassFull[[#This Row],[Spk/sec-Average]]),"",IF(BurstClassFull[[#This Row],[Spk/sec-Average]]&lt;$C$3,"LF","HF"))</f>
        <v/>
      </c>
      <c r="E406" s="49" t="str">
        <f>IF(ISBLANK(BurstClassFull[[#This Row],[%Spikes in Bursts-All]]),"",IF(BurstClassFull[[#This Row],[%Spikes in Bursts-All]]&lt;$D$3,"LB","HB"))</f>
        <v/>
      </c>
      <c r="F406" s="50" t="str">
        <f t="shared" si="5"/>
        <v/>
      </c>
      <c r="G406" s="77"/>
      <c r="H406" s="77"/>
      <c r="I406" s="78"/>
      <c r="J406" s="75"/>
      <c r="K406" s="75"/>
      <c r="L406" s="75"/>
      <c r="M406" s="75"/>
      <c r="N406" s="75"/>
      <c r="O406" s="75"/>
      <c r="P406" s="75"/>
      <c r="Q406" s="76"/>
    </row>
    <row r="407" spans="4:17" hidden="1" x14ac:dyDescent="0.3">
      <c r="D407" s="49" t="str">
        <f>IF(ISBLANK(BurstClassFull[[#This Row],[Spk/sec-Average]]),"",IF(BurstClassFull[[#This Row],[Spk/sec-Average]]&lt;$C$3,"LF","HF"))</f>
        <v/>
      </c>
      <c r="E407" s="49" t="str">
        <f>IF(ISBLANK(BurstClassFull[[#This Row],[%Spikes in Bursts-All]]),"",IF(BurstClassFull[[#This Row],[%Spikes in Bursts-All]]&lt;$D$3,"LB","HB"))</f>
        <v/>
      </c>
      <c r="F407" s="50" t="str">
        <f t="shared" si="5"/>
        <v/>
      </c>
      <c r="G407" s="77"/>
      <c r="H407" s="77"/>
      <c r="I407" s="78"/>
      <c r="J407" s="75"/>
      <c r="K407" s="75"/>
      <c r="L407" s="75"/>
      <c r="M407" s="75"/>
      <c r="N407" s="75"/>
      <c r="O407" s="75"/>
      <c r="P407" s="75"/>
      <c r="Q407" s="76"/>
    </row>
    <row r="408" spans="4:17" hidden="1" x14ac:dyDescent="0.3">
      <c r="D408" s="49" t="str">
        <f>IF(ISBLANK(BurstClassFull[[#This Row],[Spk/sec-Average]]),"",IF(BurstClassFull[[#This Row],[Spk/sec-Average]]&lt;$C$3,"LF","HF"))</f>
        <v/>
      </c>
      <c r="E408" s="49" t="str">
        <f>IF(ISBLANK(BurstClassFull[[#This Row],[%Spikes in Bursts-All]]),"",IF(BurstClassFull[[#This Row],[%Spikes in Bursts-All]]&lt;$D$3,"LB","HB"))</f>
        <v/>
      </c>
      <c r="F408" s="50" t="str">
        <f t="shared" si="5"/>
        <v/>
      </c>
      <c r="G408" s="77"/>
      <c r="H408" s="77"/>
      <c r="I408" s="78"/>
      <c r="J408" s="75"/>
      <c r="K408" s="75"/>
      <c r="L408" s="75"/>
      <c r="M408" s="75"/>
      <c r="N408" s="75"/>
      <c r="O408" s="75"/>
      <c r="P408" s="75"/>
      <c r="Q408" s="76"/>
    </row>
    <row r="409" spans="4:17" hidden="1" x14ac:dyDescent="0.3">
      <c r="D409" s="49" t="str">
        <f>IF(ISBLANK(BurstClassFull[[#This Row],[Spk/sec-Average]]),"",IF(BurstClassFull[[#This Row],[Spk/sec-Average]]&lt;$C$3,"LF","HF"))</f>
        <v/>
      </c>
      <c r="E409" s="49" t="str">
        <f>IF(ISBLANK(BurstClassFull[[#This Row],[%Spikes in Bursts-All]]),"",IF(BurstClassFull[[#This Row],[%Spikes in Bursts-All]]&lt;$D$3,"LB","HB"))</f>
        <v/>
      </c>
      <c r="F409" s="50" t="str">
        <f t="shared" si="5"/>
        <v/>
      </c>
      <c r="G409" s="77"/>
      <c r="H409" s="77"/>
      <c r="I409" s="78"/>
      <c r="J409" s="75"/>
      <c r="K409" s="75"/>
      <c r="L409" s="75"/>
      <c r="M409" s="75"/>
      <c r="N409" s="75"/>
      <c r="O409" s="75"/>
      <c r="P409" s="75"/>
      <c r="Q409" s="76"/>
    </row>
    <row r="410" spans="4:17" hidden="1" x14ac:dyDescent="0.3">
      <c r="D410" s="49" t="str">
        <f>IF(ISBLANK(BurstClassFull[[#This Row],[Spk/sec-Average]]),"",IF(BurstClassFull[[#This Row],[Spk/sec-Average]]&lt;$C$3,"LF","HF"))</f>
        <v/>
      </c>
      <c r="E410" s="49" t="str">
        <f>IF(ISBLANK(BurstClassFull[[#This Row],[%Spikes in Bursts-All]]),"",IF(BurstClassFull[[#This Row],[%Spikes in Bursts-All]]&lt;$D$3,"LB","HB"))</f>
        <v/>
      </c>
      <c r="F410" s="50" t="str">
        <f t="shared" si="5"/>
        <v/>
      </c>
      <c r="G410" s="77"/>
      <c r="H410" s="77"/>
      <c r="I410" s="78"/>
      <c r="J410" s="75"/>
      <c r="K410" s="75"/>
      <c r="L410" s="75"/>
      <c r="M410" s="75"/>
      <c r="N410" s="75"/>
      <c r="O410" s="75"/>
      <c r="P410" s="75"/>
      <c r="Q410" s="76"/>
    </row>
    <row r="411" spans="4:17" hidden="1" x14ac:dyDescent="0.3">
      <c r="D411" s="49" t="str">
        <f>IF(ISBLANK(BurstClassFull[[#This Row],[Spk/sec-Average]]),"",IF(BurstClassFull[[#This Row],[Spk/sec-Average]]&lt;$C$3,"LF","HF"))</f>
        <v/>
      </c>
      <c r="E411" s="49" t="str">
        <f>IF(ISBLANK(BurstClassFull[[#This Row],[%Spikes in Bursts-All]]),"",IF(BurstClassFull[[#This Row],[%Spikes in Bursts-All]]&lt;$D$3,"LB","HB"))</f>
        <v/>
      </c>
      <c r="F411" s="50" t="str">
        <f t="shared" si="5"/>
        <v/>
      </c>
      <c r="G411" s="77"/>
      <c r="H411" s="77"/>
      <c r="I411" s="78"/>
      <c r="J411" s="75"/>
      <c r="K411" s="75"/>
      <c r="L411" s="75"/>
      <c r="M411" s="75"/>
      <c r="N411" s="75"/>
      <c r="O411" s="75"/>
      <c r="P411" s="75"/>
      <c r="Q411" s="76"/>
    </row>
    <row r="412" spans="4:17" hidden="1" x14ac:dyDescent="0.3">
      <c r="D412" s="49" t="str">
        <f>IF(ISBLANK(BurstClassFull[[#This Row],[Spk/sec-Average]]),"",IF(BurstClassFull[[#This Row],[Spk/sec-Average]]&lt;$C$3,"LF","HF"))</f>
        <v/>
      </c>
      <c r="E412" s="49" t="str">
        <f>IF(ISBLANK(BurstClassFull[[#This Row],[%Spikes in Bursts-All]]),"",IF(BurstClassFull[[#This Row],[%Spikes in Bursts-All]]&lt;$D$3,"LB","HB"))</f>
        <v/>
      </c>
      <c r="F412" s="50" t="str">
        <f t="shared" si="5"/>
        <v/>
      </c>
      <c r="G412" s="77"/>
      <c r="H412" s="77"/>
      <c r="I412" s="78"/>
      <c r="J412" s="75"/>
      <c r="K412" s="75"/>
      <c r="L412" s="75"/>
      <c r="M412" s="75"/>
      <c r="N412" s="75"/>
      <c r="O412" s="75"/>
      <c r="P412" s="75"/>
      <c r="Q412" s="76"/>
    </row>
    <row r="413" spans="4:17" hidden="1" x14ac:dyDescent="0.3">
      <c r="D413" s="49" t="str">
        <f>IF(ISBLANK(BurstClassFull[[#This Row],[Spk/sec-Average]]),"",IF(BurstClassFull[[#This Row],[Spk/sec-Average]]&lt;$C$3,"LF","HF"))</f>
        <v/>
      </c>
      <c r="E413" s="49" t="str">
        <f>IF(ISBLANK(BurstClassFull[[#This Row],[%Spikes in Bursts-All]]),"",IF(BurstClassFull[[#This Row],[%Spikes in Bursts-All]]&lt;$D$3,"LB","HB"))</f>
        <v/>
      </c>
      <c r="F413" s="50" t="str">
        <f t="shared" si="5"/>
        <v/>
      </c>
      <c r="G413" s="77"/>
      <c r="H413" s="77"/>
      <c r="I413" s="78"/>
      <c r="J413" s="75"/>
      <c r="K413" s="75"/>
      <c r="L413" s="75"/>
      <c r="M413" s="75"/>
      <c r="N413" s="75"/>
      <c r="O413" s="75"/>
      <c r="P413" s="75"/>
      <c r="Q413" s="76"/>
    </row>
    <row r="414" spans="4:17" hidden="1" x14ac:dyDescent="0.3">
      <c r="D414" s="49" t="str">
        <f>IF(ISBLANK(BurstClassFull[[#This Row],[Spk/sec-Average]]),"",IF(BurstClassFull[[#This Row],[Spk/sec-Average]]&lt;$C$3,"LF","HF"))</f>
        <v/>
      </c>
      <c r="E414" s="49" t="str">
        <f>IF(ISBLANK(BurstClassFull[[#This Row],[%Spikes in Bursts-All]]),"",IF(BurstClassFull[[#This Row],[%Spikes in Bursts-All]]&lt;$D$3,"LB","HB"))</f>
        <v/>
      </c>
      <c r="F414" s="50" t="str">
        <f t="shared" si="5"/>
        <v/>
      </c>
      <c r="G414" s="77"/>
      <c r="H414" s="77"/>
      <c r="I414" s="78"/>
      <c r="J414" s="75"/>
      <c r="K414" s="75"/>
      <c r="L414" s="75"/>
      <c r="M414" s="75"/>
      <c r="N414" s="75"/>
      <c r="O414" s="75"/>
      <c r="P414" s="75"/>
      <c r="Q414" s="76"/>
    </row>
    <row r="415" spans="4:17" hidden="1" x14ac:dyDescent="0.3">
      <c r="D415" s="49" t="str">
        <f>IF(ISBLANK(BurstClassFull[[#This Row],[Spk/sec-Average]]),"",IF(BurstClassFull[[#This Row],[Spk/sec-Average]]&lt;$C$3,"LF","HF"))</f>
        <v/>
      </c>
      <c r="E415" s="49" t="str">
        <f>IF(ISBLANK(BurstClassFull[[#This Row],[%Spikes in Bursts-All]]),"",IF(BurstClassFull[[#This Row],[%Spikes in Bursts-All]]&lt;$D$3,"LB","HB"))</f>
        <v/>
      </c>
      <c r="F415" s="50" t="str">
        <f t="shared" si="5"/>
        <v/>
      </c>
      <c r="G415" s="77"/>
      <c r="H415" s="77"/>
      <c r="I415" s="78"/>
      <c r="J415" s="75"/>
      <c r="K415" s="75"/>
      <c r="L415" s="75"/>
      <c r="M415" s="75"/>
      <c r="N415" s="75"/>
      <c r="O415" s="75"/>
      <c r="P415" s="75"/>
      <c r="Q415" s="76"/>
    </row>
  </sheetData>
  <sheetProtection formatCells="0" formatColumns="0" formatRows="0" insertColumns="0" insertRows="0" insertHyperlinks="0" deleteColumns="0" deleteRows="0" sort="0" autoFilter="0" pivotTables="0"/>
  <mergeCells count="2">
    <mergeCell ref="D33:F33"/>
    <mergeCell ref="G33:H33"/>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Q407"/>
  <sheetViews>
    <sheetView workbookViewId="0"/>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20</v>
      </c>
      <c r="F3" s="12">
        <f ca="1">SUMPRODUCT(SUBTOTAL(3,OFFSET($F$27:$F$407,ROW($F$27:$F$407)-MIN(ROW($F$27:$F$407)),,1)),--($F$27:$F$407=F2))</f>
        <v>11</v>
      </c>
      <c r="G3" s="13">
        <f ca="1">SUMPRODUCT(SUBTOTAL(3,OFFSET($F$27:$F$407,ROW($F$27:$F$407)-MIN(ROW($F$27:$F$407)),,1)),--($F$27:$F$407=G2))</f>
        <v>11</v>
      </c>
      <c r="H3" s="13">
        <f ca="1">SUMPRODUCT(SUBTOTAL(3,OFFSET($F$27:$F$407,ROW($F$27:$F$407)-MIN(ROW($F$27:$F$407)),,1)),--($F$27:$F$407=H2))</f>
        <v>3</v>
      </c>
      <c r="I3" s="13">
        <f ca="1">SUMPRODUCT(SUBTOTAL(3,OFFSET($F$27:$F$407,ROW($F$27:$F$407)-MIN(ROW($F$27:$F$407)),,1)),--($F$27:$F$407=I2))</f>
        <v>0</v>
      </c>
      <c r="J3" s="14">
        <f ca="1">SUM(F3:I3)</f>
        <v>25</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t="15" thickBot="1" x14ac:dyDescent="0.35">
      <c r="A8" s="27" t="s">
        <v>33</v>
      </c>
      <c r="B8" s="26" t="s">
        <v>32</v>
      </c>
      <c r="C8" s="27" t="s">
        <v>11</v>
      </c>
      <c r="D8" s="27" t="s">
        <v>34</v>
      </c>
      <c r="E8" s="25" t="s">
        <v>32</v>
      </c>
      <c r="F8" s="12">
        <v>42</v>
      </c>
      <c r="G8" s="13">
        <v>36</v>
      </c>
      <c r="H8" s="13">
        <v>20</v>
      </c>
      <c r="I8" s="13">
        <v>0</v>
      </c>
      <c r="J8" s="14">
        <v>98</v>
      </c>
      <c r="K8" s="69">
        <f>Table812[[#This Row],[LFHB]]/Table812[[#This Row],[Total]]</f>
        <v>0.42857142857142855</v>
      </c>
      <c r="L8" s="69">
        <f>Table812[[#This Row],[LFLB]]/Table812[[#This Row],[Total]]</f>
        <v>0.36734693877551022</v>
      </c>
      <c r="M8" s="69">
        <f>Table812[[#This Row],[HFHB]]/Table812[[#This Row],[Total]]</f>
        <v>0.20408163265306123</v>
      </c>
      <c r="N8" s="69">
        <f>Table812[[#This Row],[HFLB]]/Table812[[#This Row],[Total]]</f>
        <v>0</v>
      </c>
    </row>
    <row r="9" spans="1:14" x14ac:dyDescent="0.3">
      <c r="A9" s="29" t="s">
        <v>33</v>
      </c>
      <c r="B9" s="26" t="s">
        <v>32</v>
      </c>
      <c r="C9" s="29" t="s">
        <v>35</v>
      </c>
      <c r="D9" s="29" t="s">
        <v>34</v>
      </c>
      <c r="E9" s="25" t="s">
        <v>32</v>
      </c>
      <c r="F9" s="30">
        <v>100</v>
      </c>
      <c r="G9" s="30">
        <v>78</v>
      </c>
      <c r="H9" s="30">
        <v>30</v>
      </c>
      <c r="I9" s="30">
        <v>0</v>
      </c>
      <c r="J9" s="28">
        <v>208</v>
      </c>
      <c r="K9" s="69">
        <f>Table812[[#This Row],[LFHB]]/Table812[[#This Row],[Total]]</f>
        <v>0.48076923076923078</v>
      </c>
      <c r="L9" s="69">
        <f>Table812[[#This Row],[LFLB]]/Table812[[#This Row],[Total]]</f>
        <v>0.375</v>
      </c>
      <c r="M9" s="69">
        <f>Table812[[#This Row],[HFHB]]/Table812[[#This Row],[Total]]</f>
        <v>0.14423076923076922</v>
      </c>
      <c r="N9" s="69">
        <f>Table812[[#This Row],[HFLB]]/Table812[[#This Row],[Total]]</f>
        <v>0</v>
      </c>
    </row>
    <row r="10" spans="1:14" x14ac:dyDescent="0.3">
      <c r="A10" s="27" t="s">
        <v>9</v>
      </c>
      <c r="B10" s="26" t="s">
        <v>32</v>
      </c>
      <c r="C10" s="27" t="s">
        <v>11</v>
      </c>
      <c r="D10" s="27" t="s">
        <v>10</v>
      </c>
      <c r="E10" s="25" t="s">
        <v>32</v>
      </c>
      <c r="F10" s="27">
        <v>16</v>
      </c>
      <c r="G10" s="27">
        <v>6</v>
      </c>
      <c r="H10" s="27">
        <v>11</v>
      </c>
      <c r="I10" s="27">
        <v>0</v>
      </c>
      <c r="J10" s="28">
        <v>33</v>
      </c>
      <c r="K10" s="69">
        <f>Table812[[#This Row],[LFHB]]/Table812[[#This Row],[Total]]</f>
        <v>0.48484848484848486</v>
      </c>
      <c r="L10" s="69">
        <f>Table812[[#This Row],[LFLB]]/Table812[[#This Row],[Total]]</f>
        <v>0.18181818181818182</v>
      </c>
      <c r="M10" s="69">
        <f>Table812[[#This Row],[HFHB]]/Table812[[#This Row],[Total]]</f>
        <v>0.33333333333333331</v>
      </c>
      <c r="N10" s="69">
        <f>Table812[[#This Row],[HFLB]]/Table812[[#This Row],[Total]]</f>
        <v>0</v>
      </c>
    </row>
    <row r="11" spans="1:14" ht="14.4" customHeight="1" x14ac:dyDescent="0.3">
      <c r="A11" s="27" t="s">
        <v>9</v>
      </c>
      <c r="B11" s="26" t="s">
        <v>32</v>
      </c>
      <c r="C11" s="27" t="s">
        <v>35</v>
      </c>
      <c r="D11" s="27" t="s">
        <v>10</v>
      </c>
      <c r="E11" s="25" t="s">
        <v>32</v>
      </c>
      <c r="F11" s="27">
        <v>18</v>
      </c>
      <c r="G11" s="27">
        <v>17</v>
      </c>
      <c r="H11" s="27">
        <v>10</v>
      </c>
      <c r="I11" s="27">
        <v>0</v>
      </c>
      <c r="J11" s="28">
        <v>45</v>
      </c>
      <c r="K11" s="69">
        <f>Table812[[#This Row],[LFHB]]/Table812[[#This Row],[Total]]</f>
        <v>0.4</v>
      </c>
      <c r="L11" s="69">
        <f>Table812[[#This Row],[LFLB]]/Table812[[#This Row],[Total]]</f>
        <v>0.37777777777777777</v>
      </c>
      <c r="M11" s="69">
        <f>Table812[[#This Row],[HFHB]]/Table812[[#This Row],[Total]]</f>
        <v>0.22222222222222221</v>
      </c>
      <c r="N11" s="69">
        <f>Table812[[#This Row],[HFLB]]/Table812[[#This Row],[Total]]</f>
        <v>0</v>
      </c>
    </row>
    <row r="12" spans="1:14" x14ac:dyDescent="0.3">
      <c r="A12" s="29" t="s">
        <v>9</v>
      </c>
      <c r="B12" s="26" t="s">
        <v>32</v>
      </c>
      <c r="C12" s="29" t="s">
        <v>11</v>
      </c>
      <c r="D12" s="29" t="s">
        <v>34</v>
      </c>
      <c r="E12" s="25" t="s">
        <v>36</v>
      </c>
      <c r="F12" s="27">
        <v>17</v>
      </c>
      <c r="G12" s="27">
        <v>14</v>
      </c>
      <c r="H12" s="27">
        <v>4</v>
      </c>
      <c r="I12" s="27">
        <v>0</v>
      </c>
      <c r="J12" s="28">
        <v>35</v>
      </c>
      <c r="K12" s="69">
        <f>Table812[[#This Row],[LFHB]]/Table812[[#This Row],[Total]]</f>
        <v>0.48571428571428571</v>
      </c>
      <c r="L12" s="69">
        <f>Table812[[#This Row],[LFLB]]/Table812[[#This Row],[Total]]</f>
        <v>0.4</v>
      </c>
      <c r="M12" s="69">
        <f>Table812[[#This Row],[HFHB]]/Table812[[#This Row],[Total]]</f>
        <v>0.11428571428571428</v>
      </c>
      <c r="N12" s="69">
        <f>Table812[[#This Row],[HFLB]]/Table812[[#This Row],[Total]]</f>
        <v>0</v>
      </c>
    </row>
    <row r="13" spans="1:14" x14ac:dyDescent="0.3">
      <c r="A13" s="27" t="s">
        <v>9</v>
      </c>
      <c r="B13" s="26" t="s">
        <v>32</v>
      </c>
      <c r="C13" s="29" t="s">
        <v>35</v>
      </c>
      <c r="D13" s="29" t="s">
        <v>34</v>
      </c>
      <c r="E13" s="25" t="s">
        <v>36</v>
      </c>
      <c r="F13" s="27">
        <v>35</v>
      </c>
      <c r="G13" s="27">
        <v>36</v>
      </c>
      <c r="H13" s="27">
        <v>3</v>
      </c>
      <c r="I13" s="27">
        <v>0</v>
      </c>
      <c r="J13" s="28">
        <v>74</v>
      </c>
      <c r="K13" s="69">
        <f>Table812[[#This Row],[LFHB]]/Table812[[#This Row],[Total]]</f>
        <v>0.47297297297297297</v>
      </c>
      <c r="L13" s="69">
        <f>Table812[[#This Row],[LFLB]]/Table812[[#This Row],[Total]]</f>
        <v>0.48648648648648651</v>
      </c>
      <c r="M13" s="69">
        <f>Table812[[#This Row],[HFHB]]/Table812[[#This Row],[Total]]</f>
        <v>4.0540540540540543E-2</v>
      </c>
      <c r="N13" s="69">
        <f>Table812[[#This Row],[HFLB]]/Table812[[#This Row],[Total]]</f>
        <v>0</v>
      </c>
    </row>
    <row r="14" spans="1:14" x14ac:dyDescent="0.3">
      <c r="A14" s="29" t="s">
        <v>9</v>
      </c>
      <c r="B14" s="26" t="s">
        <v>32</v>
      </c>
      <c r="C14" s="29" t="s">
        <v>11</v>
      </c>
      <c r="D14" s="29" t="s">
        <v>10</v>
      </c>
      <c r="E14" s="25" t="s">
        <v>36</v>
      </c>
      <c r="F14" s="27">
        <v>4</v>
      </c>
      <c r="G14" s="26">
        <v>3</v>
      </c>
      <c r="H14" s="26">
        <v>0</v>
      </c>
      <c r="I14" s="27">
        <v>0</v>
      </c>
      <c r="J14" s="28">
        <v>7</v>
      </c>
      <c r="K14" s="69">
        <f>Table812[[#This Row],[LFHB]]/Table812[[#This Row],[Total]]</f>
        <v>0.5714285714285714</v>
      </c>
      <c r="L14" s="69">
        <f>Table812[[#This Row],[LFLB]]/Table812[[#This Row],[Total]]</f>
        <v>0.42857142857142855</v>
      </c>
      <c r="M14" s="69">
        <f>Table812[[#This Row],[HFHB]]/Table812[[#This Row],[Total]]</f>
        <v>0</v>
      </c>
      <c r="N14" s="69">
        <f>Table812[[#This Row],[HFLB]]/Table812[[#This Row],[Total]]</f>
        <v>0</v>
      </c>
    </row>
    <row r="15" spans="1:14" x14ac:dyDescent="0.3">
      <c r="A15" s="27" t="s">
        <v>9</v>
      </c>
      <c r="B15" s="26" t="s">
        <v>32</v>
      </c>
      <c r="C15" s="29" t="s">
        <v>35</v>
      </c>
      <c r="D15" s="29" t="s">
        <v>10</v>
      </c>
      <c r="E15" s="25" t="s">
        <v>36</v>
      </c>
      <c r="F15" s="30">
        <v>4</v>
      </c>
      <c r="G15" s="30">
        <v>7</v>
      </c>
      <c r="H15" s="30">
        <v>0</v>
      </c>
      <c r="I15" s="30">
        <v>0</v>
      </c>
      <c r="J15" s="28">
        <v>11</v>
      </c>
      <c r="K15" s="69">
        <f>Table812[[#This Row],[LFHB]]/Table812[[#This Row],[Total]]</f>
        <v>0.36363636363636365</v>
      </c>
      <c r="L15" s="69">
        <f>Table812[[#This Row],[LFLB]]/Table812[[#This Row],[Total]]</f>
        <v>0.63636363636363635</v>
      </c>
      <c r="M15" s="70">
        <f>Table812[[#This Row],[HFHB]]/Table812[[#This Row],[Total]]</f>
        <v>0</v>
      </c>
      <c r="N15" s="69">
        <f>Table812[[#This Row],[HFLB]]/Table812[[#This Row],[Total]]</f>
        <v>0</v>
      </c>
    </row>
    <row r="16" spans="1:14" x14ac:dyDescent="0.3">
      <c r="A16" s="27" t="s">
        <v>9</v>
      </c>
      <c r="B16" s="26" t="s">
        <v>32</v>
      </c>
      <c r="C16" s="29" t="s">
        <v>11</v>
      </c>
      <c r="D16" s="29" t="s">
        <v>34</v>
      </c>
      <c r="E16" s="25" t="s">
        <v>37</v>
      </c>
      <c r="F16" s="27">
        <v>15</v>
      </c>
      <c r="G16" s="27">
        <v>18</v>
      </c>
      <c r="H16" s="27">
        <v>9</v>
      </c>
      <c r="I16" s="27">
        <v>0</v>
      </c>
      <c r="J16" s="28">
        <f t="shared" ref="J16" si="0">SUM(F16:I16)</f>
        <v>42</v>
      </c>
      <c r="K16" s="69">
        <f>Table812[[#This Row],[LFHB]]/Table812[[#This Row],[Total]]</f>
        <v>0.35714285714285715</v>
      </c>
      <c r="L16" s="69">
        <f>Table812[[#This Row],[LFLB]]/Table812[[#This Row],[Total]]</f>
        <v>0.42857142857142855</v>
      </c>
      <c r="M16" s="69">
        <f>Table812[[#This Row],[HFHB]]/Table812[[#This Row],[Total]]</f>
        <v>0.21428571428571427</v>
      </c>
      <c r="N16" s="69">
        <f>Table812[[#This Row],[HFLB]]/Table812[[#This Row],[Total]]</f>
        <v>0</v>
      </c>
    </row>
    <row r="17" spans="1:17" ht="15" thickBot="1" x14ac:dyDescent="0.35">
      <c r="A17" s="27" t="s">
        <v>9</v>
      </c>
      <c r="B17" s="26" t="s">
        <v>32</v>
      </c>
      <c r="C17" s="29" t="s">
        <v>35</v>
      </c>
      <c r="D17" s="29" t="s">
        <v>34</v>
      </c>
      <c r="E17" s="25" t="s">
        <v>37</v>
      </c>
      <c r="F17" s="59">
        <v>56</v>
      </c>
      <c r="G17" s="60">
        <v>31</v>
      </c>
      <c r="H17" s="60">
        <v>24</v>
      </c>
      <c r="I17" s="60">
        <v>0</v>
      </c>
      <c r="J17" s="28">
        <v>111</v>
      </c>
      <c r="K17" s="69">
        <f>Table812[[#This Row],[LFHB]]/Table812[[#This Row],[Total]]</f>
        <v>0.50450450450450446</v>
      </c>
      <c r="L17" s="69">
        <f>Table812[[#This Row],[LFLB]]/Table812[[#This Row],[Total]]</f>
        <v>0.27927927927927926</v>
      </c>
      <c r="M17" s="69">
        <f>Table812[[#This Row],[HFHB]]/Table812[[#This Row],[Total]]</f>
        <v>0.21621621621621623</v>
      </c>
      <c r="N17" s="69">
        <f>Table812[[#This Row],[HFLB]]/Table812[[#This Row],[Total]]</f>
        <v>0</v>
      </c>
    </row>
    <row r="18" spans="1:17" x14ac:dyDescent="0.3">
      <c r="A18" s="27" t="s">
        <v>9</v>
      </c>
      <c r="B18" s="26" t="s">
        <v>32</v>
      </c>
      <c r="C18" s="29" t="s">
        <v>11</v>
      </c>
      <c r="D18" s="29" t="s">
        <v>10</v>
      </c>
      <c r="E18" s="25" t="s">
        <v>37</v>
      </c>
      <c r="F18" s="26">
        <v>4</v>
      </c>
      <c r="G18" s="26">
        <v>3</v>
      </c>
      <c r="H18" s="26">
        <v>9</v>
      </c>
      <c r="I18" s="26">
        <v>0</v>
      </c>
      <c r="J18" s="28">
        <v>16</v>
      </c>
      <c r="K18" s="69">
        <f>Table812[[#This Row],[LFHB]]/Table812[[#This Row],[Total]]</f>
        <v>0.25</v>
      </c>
      <c r="L18" s="69">
        <f>Table812[[#This Row],[LFLB]]/Table812[[#This Row],[Total]]</f>
        <v>0.1875</v>
      </c>
      <c r="M18" s="70">
        <f>Table812[[#This Row],[HFHB]]/Table812[[#This Row],[Total]]</f>
        <v>0.5625</v>
      </c>
      <c r="N18" s="69">
        <f>Table812[[#This Row],[HFLB]]/Table812[[#This Row],[Total]]</f>
        <v>0</v>
      </c>
    </row>
    <row r="19" spans="1:17" x14ac:dyDescent="0.3">
      <c r="A19" s="33" t="s">
        <v>9</v>
      </c>
      <c r="B19" s="32" t="s">
        <v>32</v>
      </c>
      <c r="C19" s="34" t="s">
        <v>35</v>
      </c>
      <c r="D19" s="34" t="s">
        <v>10</v>
      </c>
      <c r="E19" s="31" t="s">
        <v>37</v>
      </c>
      <c r="F19" s="33">
        <v>10</v>
      </c>
      <c r="G19" s="35">
        <v>7</v>
      </c>
      <c r="H19" s="35">
        <v>8</v>
      </c>
      <c r="I19" s="33">
        <v>0</v>
      </c>
      <c r="J19" s="28">
        <v>25</v>
      </c>
      <c r="K19" s="69">
        <f>Table812[[#This Row],[LFHB]]/Table812[[#This Row],[Total]]</f>
        <v>0.4</v>
      </c>
      <c r="L19" s="69">
        <f>Table812[[#This Row],[LFLB]]/Table812[[#This Row],[Total]]</f>
        <v>0.28000000000000003</v>
      </c>
      <c r="M19" s="70">
        <f>Table812[[#This Row],[HFHB]]/Table812[[#This Row],[Total]]</f>
        <v>0.32</v>
      </c>
      <c r="N19" s="69">
        <f>Table812[[#This Row],[HFLB]]/Table812[[#This Row],[Total]]</f>
        <v>0</v>
      </c>
    </row>
    <row r="20" spans="1:17" x14ac:dyDescent="0.3">
      <c r="A20" s="33" t="s">
        <v>9</v>
      </c>
      <c r="B20" s="32" t="s">
        <v>32</v>
      </c>
      <c r="C20" s="34" t="s">
        <v>11</v>
      </c>
      <c r="D20" s="34" t="s">
        <v>72</v>
      </c>
      <c r="E20" s="31" t="s">
        <v>32</v>
      </c>
      <c r="F20" s="80">
        <v>18</v>
      </c>
      <c r="G20" s="81">
        <v>26</v>
      </c>
      <c r="H20" s="81">
        <v>8</v>
      </c>
      <c r="I20" s="80">
        <v>0</v>
      </c>
      <c r="J20" s="82">
        <v>52</v>
      </c>
      <c r="K20" s="83">
        <f>Table812[[#This Row],[LFHB]]/Table812[[#This Row],[Total]]</f>
        <v>0.34615384615384615</v>
      </c>
      <c r="L20" s="83">
        <f>Table812[[#This Row],[LFLB]]/Table812[[#This Row],[Total]]</f>
        <v>0.5</v>
      </c>
      <c r="M20" s="84">
        <f>Table812[[#This Row],[HFHB]]/Table812[[#This Row],[Total]]</f>
        <v>0.15384615384615385</v>
      </c>
      <c r="N20" s="83">
        <f>Table812[[#This Row],[HFLB]]/Table812[[#This Row],[Total]]</f>
        <v>0</v>
      </c>
    </row>
    <row r="21" spans="1:17" x14ac:dyDescent="0.3">
      <c r="A21" s="33" t="s">
        <v>9</v>
      </c>
      <c r="B21" s="32" t="s">
        <v>32</v>
      </c>
      <c r="C21" s="34" t="s">
        <v>11</v>
      </c>
      <c r="D21" s="34" t="s">
        <v>72</v>
      </c>
      <c r="E21" s="31" t="s">
        <v>36</v>
      </c>
      <c r="F21" s="80">
        <v>11</v>
      </c>
      <c r="G21" s="81">
        <v>11</v>
      </c>
      <c r="H21" s="81">
        <v>3</v>
      </c>
      <c r="I21" s="80">
        <v>0</v>
      </c>
      <c r="J21" s="82">
        <v>25</v>
      </c>
      <c r="K21" s="83">
        <f>Table812[[#This Row],[LFHB]]/Table812[[#This Row],[Total]]</f>
        <v>0.44</v>
      </c>
      <c r="L21" s="83">
        <f>Table812[[#This Row],[LFLB]]/Table812[[#This Row],[Total]]</f>
        <v>0.44</v>
      </c>
      <c r="M21" s="84">
        <f>Table812[[#This Row],[HFHB]]/Table812[[#This Row],[Total]]</f>
        <v>0.12</v>
      </c>
      <c r="N21" s="83">
        <f>Table812[[#This Row],[HFLB]]/Table812[[#This Row],[Total]]</f>
        <v>0</v>
      </c>
    </row>
    <row r="22" spans="1:17" x14ac:dyDescent="0.3">
      <c r="A22" s="33" t="s">
        <v>33</v>
      </c>
      <c r="B22" s="32" t="s">
        <v>209</v>
      </c>
      <c r="C22" s="34" t="s">
        <v>11</v>
      </c>
      <c r="D22" s="34" t="s">
        <v>72</v>
      </c>
      <c r="E22" s="31" t="s">
        <v>37</v>
      </c>
      <c r="F22" s="80">
        <v>5</v>
      </c>
      <c r="G22" s="81">
        <v>11</v>
      </c>
      <c r="H22" s="81">
        <v>0</v>
      </c>
      <c r="I22" s="80">
        <v>0</v>
      </c>
      <c r="J22" s="82">
        <v>16</v>
      </c>
      <c r="K22" s="83">
        <f>Table812[[#This Row],[LFHB]]/Table812[[#This Row],[Total]]</f>
        <v>0.3125</v>
      </c>
      <c r="L22" s="83">
        <f>Table812[[#This Row],[LFLB]]/Table812[[#This Row],[Total]]</f>
        <v>0.6875</v>
      </c>
      <c r="M22" s="84">
        <f>Table812[[#This Row],[HFHB]]/Table812[[#This Row],[Total]]</f>
        <v>0</v>
      </c>
      <c r="N22" s="83">
        <f>Table812[[#This Row],[HFLB]]/Table812[[#This Row],[Total]]</f>
        <v>0</v>
      </c>
    </row>
    <row r="23" spans="1:17" x14ac:dyDescent="0.3">
      <c r="A23" s="36"/>
      <c r="B23" s="36"/>
      <c r="C23" s="37"/>
      <c r="D23" s="38"/>
      <c r="E23" s="38"/>
      <c r="F23" s="37"/>
      <c r="G23" s="39"/>
      <c r="H23" s="39"/>
      <c r="I23" s="37"/>
      <c r="J23"/>
      <c r="K23" s="69"/>
      <c r="L23" s="69"/>
      <c r="M23" s="70"/>
      <c r="N23" s="69"/>
    </row>
    <row r="24" spans="1:17" ht="15" thickBot="1" x14ac:dyDescent="0.35">
      <c r="A24" s="36"/>
      <c r="B24" s="36"/>
      <c r="C24" s="37"/>
      <c r="D24" s="38"/>
      <c r="E24" s="38"/>
      <c r="F24" s="37"/>
      <c r="G24" s="39"/>
      <c r="H24" s="39"/>
      <c r="I24" s="37"/>
      <c r="J24" s="37"/>
      <c r="M24" s="10"/>
    </row>
    <row r="25" spans="1:17" ht="15" thickBot="1" x14ac:dyDescent="0.35">
      <c r="D25" s="193" t="s">
        <v>38</v>
      </c>
      <c r="E25" s="193"/>
      <c r="F25" s="194"/>
      <c r="G25" s="195" t="s">
        <v>39</v>
      </c>
      <c r="H25" s="195"/>
      <c r="I25" s="40" t="s">
        <v>40</v>
      </c>
      <c r="J25" s="41"/>
      <c r="K25" s="41"/>
      <c r="L25" s="42"/>
      <c r="M25" s="41"/>
      <c r="N25" s="42"/>
      <c r="O25" s="42"/>
      <c r="P25" s="43"/>
    </row>
    <row r="26" spans="1:17" ht="15" thickBot="1" x14ac:dyDescent="0.35">
      <c r="D26" t="s">
        <v>41</v>
      </c>
      <c r="E26" t="s">
        <v>42</v>
      </c>
      <c r="F26" t="s">
        <v>43</v>
      </c>
      <c r="G26" s="44" t="s">
        <v>45</v>
      </c>
      <c r="H26" s="45" t="s">
        <v>8</v>
      </c>
      <c r="I26" t="s">
        <v>0</v>
      </c>
      <c r="J26" t="s">
        <v>1</v>
      </c>
      <c r="K26" t="s">
        <v>2</v>
      </c>
      <c r="L26" t="s">
        <v>47</v>
      </c>
      <c r="M26" t="s">
        <v>3</v>
      </c>
      <c r="N26" t="s">
        <v>4</v>
      </c>
      <c r="O26" t="s">
        <v>5</v>
      </c>
      <c r="P26" t="s">
        <v>6</v>
      </c>
      <c r="Q26" t="s">
        <v>48</v>
      </c>
    </row>
    <row r="27" spans="1:17" hidden="1" x14ac:dyDescent="0.3">
      <c r="D27" s="47" t="str">
        <f>IF(ISBLANK(BurstClassFull7[[#This Row],[Spk/sec-Average]]),"",IF(BurstClassFull7[[#This Row],[Spk/sec-Average]]&lt;$C$3,"LF","HF"))</f>
        <v>LF</v>
      </c>
      <c r="E27" s="47" t="str">
        <f>IF(ISBLANK(BurstClassFull7[[#This Row],[%Spikes in Bursts-All]]),"",IF(BurstClassFull7[[#This Row],[%Spikes in Bursts-All]]&lt;$D$3,"LB","HB"))</f>
        <v>LB</v>
      </c>
      <c r="F27" s="71" t="str">
        <f t="shared" ref="F27:F90" si="1">CONCATENATE(D27,E27)</f>
        <v>LFLB</v>
      </c>
      <c r="G27" s="75">
        <v>1.3869886686558681</v>
      </c>
      <c r="H27" s="75">
        <v>15.830954200008044</v>
      </c>
      <c r="I27" s="79" t="s">
        <v>70</v>
      </c>
      <c r="J27" s="75" t="s">
        <v>9</v>
      </c>
      <c r="K27" s="75">
        <v>21</v>
      </c>
      <c r="L27" s="75" t="s">
        <v>37</v>
      </c>
      <c r="M27" s="75">
        <v>1</v>
      </c>
      <c r="N27" s="75" t="s">
        <v>71</v>
      </c>
      <c r="O27" s="75" t="s">
        <v>72</v>
      </c>
      <c r="P27" s="75" t="s">
        <v>10</v>
      </c>
      <c r="Q27" s="76">
        <v>531</v>
      </c>
    </row>
    <row r="28" spans="1:17" hidden="1" x14ac:dyDescent="0.3">
      <c r="D28" s="47" t="str">
        <f>IF(ISBLANK(BurstClassFull7[[#This Row],[Spk/sec-Average]]),"",IF(BurstClassFull7[[#This Row],[Spk/sec-Average]]&lt;$C$3,"LF","HF"))</f>
        <v>LF</v>
      </c>
      <c r="E28" s="47" t="str">
        <f>IF(ISBLANK(BurstClassFull7[[#This Row],[%Spikes in Bursts-All]]),"",IF(BurstClassFull7[[#This Row],[%Spikes in Bursts-All]]&lt;$D$3,"LB","HB"))</f>
        <v>HB</v>
      </c>
      <c r="F28" s="71" t="str">
        <f t="shared" si="1"/>
        <v>LFHB</v>
      </c>
      <c r="G28" s="75">
        <v>0</v>
      </c>
      <c r="H28" s="75">
        <v>42.843771936666407</v>
      </c>
      <c r="I28" s="79" t="s">
        <v>73</v>
      </c>
      <c r="J28" s="75" t="s">
        <v>9</v>
      </c>
      <c r="K28" s="75">
        <v>19</v>
      </c>
      <c r="L28" s="75" t="s">
        <v>37</v>
      </c>
      <c r="M28" s="75">
        <v>3</v>
      </c>
      <c r="N28" s="75" t="s">
        <v>74</v>
      </c>
      <c r="O28" s="75" t="s">
        <v>11</v>
      </c>
      <c r="P28" s="75" t="s">
        <v>72</v>
      </c>
      <c r="Q28" s="76">
        <v>2</v>
      </c>
    </row>
    <row r="29" spans="1:17" hidden="1" x14ac:dyDescent="0.3">
      <c r="D29" s="47" t="str">
        <f>IF(ISBLANK(BurstClassFull7[[#This Row],[Spk/sec-Average]]),"",IF(BurstClassFull7[[#This Row],[Spk/sec-Average]]&lt;$C$3,"LF","HF"))</f>
        <v>LF</v>
      </c>
      <c r="E29" s="47" t="str">
        <f>IF(ISBLANK(BurstClassFull7[[#This Row],[%Spikes in Bursts-All]]),"",IF(BurstClassFull7[[#This Row],[%Spikes in Bursts-All]]&lt;$D$3,"LB","HB"))</f>
        <v>LB</v>
      </c>
      <c r="F29" s="71" t="str">
        <f t="shared" si="1"/>
        <v>LFLB</v>
      </c>
      <c r="G29" s="75">
        <v>0</v>
      </c>
      <c r="H29" s="75">
        <v>19.304029304029307</v>
      </c>
      <c r="I29" s="79" t="s">
        <v>73</v>
      </c>
      <c r="J29" s="75" t="s">
        <v>9</v>
      </c>
      <c r="K29" s="75">
        <v>19</v>
      </c>
      <c r="L29" s="75" t="s">
        <v>37</v>
      </c>
      <c r="M29" s="75">
        <v>6</v>
      </c>
      <c r="N29" s="75" t="s">
        <v>75</v>
      </c>
      <c r="O29" s="75" t="s">
        <v>11</v>
      </c>
      <c r="P29" s="75" t="s">
        <v>72</v>
      </c>
      <c r="Q29" s="76">
        <v>2</v>
      </c>
    </row>
    <row r="30" spans="1:17" hidden="1" x14ac:dyDescent="0.3">
      <c r="D30" s="47" t="str">
        <f>IF(ISBLANK(BurstClassFull7[[#This Row],[Spk/sec-Average]]),"",IF(BurstClassFull7[[#This Row],[Spk/sec-Average]]&lt;$C$3,"LF","HF"))</f>
        <v>LF</v>
      </c>
      <c r="E30" s="47" t="str">
        <f>IF(ISBLANK(BurstClassFull7[[#This Row],[%Spikes in Bursts-All]]),"",IF(BurstClassFull7[[#This Row],[%Spikes in Bursts-All]]&lt;$D$3,"LB","HB"))</f>
        <v>HB</v>
      </c>
      <c r="F30" s="71" t="str">
        <f t="shared" si="1"/>
        <v>LFHB</v>
      </c>
      <c r="G30" s="75">
        <v>3.2452083333333337</v>
      </c>
      <c r="H30" s="75">
        <v>36.761018171825086</v>
      </c>
      <c r="I30" s="79" t="s">
        <v>70</v>
      </c>
      <c r="J30" s="75" t="s">
        <v>9</v>
      </c>
      <c r="K30" s="75">
        <v>21</v>
      </c>
      <c r="L30" s="75" t="s">
        <v>37</v>
      </c>
      <c r="M30" s="75">
        <v>4</v>
      </c>
      <c r="N30" s="75" t="s">
        <v>74</v>
      </c>
      <c r="O30" s="75" t="s">
        <v>72</v>
      </c>
      <c r="P30" s="75" t="s">
        <v>76</v>
      </c>
      <c r="Q30" s="76">
        <v>531</v>
      </c>
    </row>
    <row r="31" spans="1:17" hidden="1" x14ac:dyDescent="0.3">
      <c r="D31" s="47" t="str">
        <f>IF(ISBLANK(BurstClassFull7[[#This Row],[Spk/sec-Average]]),"",IF(BurstClassFull7[[#This Row],[Spk/sec-Average]]&lt;$C$3,"LF","HF"))</f>
        <v>HF</v>
      </c>
      <c r="E31" s="47" t="str">
        <f>IF(ISBLANK(BurstClassFull7[[#This Row],[%Spikes in Bursts-All]]),"",IF(BurstClassFull7[[#This Row],[%Spikes in Bursts-All]]&lt;$D$3,"LB","HB"))</f>
        <v>HB</v>
      </c>
      <c r="F31" s="71" t="str">
        <f t="shared" si="1"/>
        <v>HFHB</v>
      </c>
      <c r="G31" s="75">
        <v>21.382428374842085</v>
      </c>
      <c r="H31" s="75">
        <v>93.091219369117141</v>
      </c>
      <c r="I31" s="79" t="s">
        <v>70</v>
      </c>
      <c r="J31" s="75" t="s">
        <v>9</v>
      </c>
      <c r="K31" s="75">
        <v>21</v>
      </c>
      <c r="L31" s="75" t="s">
        <v>37</v>
      </c>
      <c r="M31" s="75">
        <v>5</v>
      </c>
      <c r="N31" s="75" t="s">
        <v>77</v>
      </c>
      <c r="O31" s="75" t="s">
        <v>72</v>
      </c>
      <c r="P31" s="75" t="s">
        <v>10</v>
      </c>
      <c r="Q31" s="76">
        <v>531</v>
      </c>
    </row>
    <row r="32" spans="1:17" hidden="1" x14ac:dyDescent="0.3">
      <c r="D32" s="47" t="str">
        <f>IF(ISBLANK(BurstClassFull7[[#This Row],[Spk/sec-Average]]),"",IF(BurstClassFull7[[#This Row],[Spk/sec-Average]]&lt;$C$3,"LF","HF"))</f>
        <v>HF</v>
      </c>
      <c r="E32" s="47" t="str">
        <f>IF(ISBLANK(BurstClassFull7[[#This Row],[%Spikes in Bursts-All]]),"",IF(BurstClassFull7[[#This Row],[%Spikes in Bursts-All]]&lt;$D$3,"LB","HB"))</f>
        <v>HB</v>
      </c>
      <c r="F32" s="71" t="str">
        <f t="shared" si="1"/>
        <v>HFHB</v>
      </c>
      <c r="G32" s="75">
        <v>8.2364900335022782</v>
      </c>
      <c r="H32" s="75">
        <v>35.36485559872888</v>
      </c>
      <c r="I32" s="79" t="s">
        <v>70</v>
      </c>
      <c r="J32" s="75" t="s">
        <v>9</v>
      </c>
      <c r="K32" s="75">
        <v>21</v>
      </c>
      <c r="L32" s="75" t="s">
        <v>37</v>
      </c>
      <c r="M32" s="75">
        <v>6</v>
      </c>
      <c r="N32" s="75" t="s">
        <v>78</v>
      </c>
      <c r="O32" s="75" t="s">
        <v>72</v>
      </c>
      <c r="P32" s="75" t="s">
        <v>72</v>
      </c>
      <c r="Q32" s="76">
        <v>531</v>
      </c>
    </row>
    <row r="33" spans="4:17" hidden="1" x14ac:dyDescent="0.3">
      <c r="D33" s="47" t="str">
        <f>IF(ISBLANK(BurstClassFull7[[#This Row],[Spk/sec-Average]]),"",IF(BurstClassFull7[[#This Row],[Spk/sec-Average]]&lt;$C$3,"LF","HF"))</f>
        <v>HF</v>
      </c>
      <c r="E33" s="47" t="str">
        <f>IF(ISBLANK(BurstClassFull7[[#This Row],[%Spikes in Bursts-All]]),"",IF(BurstClassFull7[[#This Row],[%Spikes in Bursts-All]]&lt;$D$3,"LB","HB"))</f>
        <v>HB</v>
      </c>
      <c r="F33" s="71" t="str">
        <f t="shared" si="1"/>
        <v>HFHB</v>
      </c>
      <c r="G33" s="75">
        <v>4.3699652777777773</v>
      </c>
      <c r="H33" s="75">
        <v>59.113448883121698</v>
      </c>
      <c r="I33" s="79" t="s">
        <v>70</v>
      </c>
      <c r="J33" s="75" t="s">
        <v>9</v>
      </c>
      <c r="K33" s="75">
        <v>21</v>
      </c>
      <c r="L33" s="75" t="s">
        <v>37</v>
      </c>
      <c r="M33" s="75">
        <v>7</v>
      </c>
      <c r="N33" s="75" t="s">
        <v>79</v>
      </c>
      <c r="O33" s="75" t="s">
        <v>72</v>
      </c>
      <c r="P33" s="75" t="s">
        <v>76</v>
      </c>
      <c r="Q33" s="76">
        <v>531</v>
      </c>
    </row>
    <row r="34" spans="4:17" hidden="1" x14ac:dyDescent="0.3">
      <c r="D34" s="47" t="str">
        <f>IF(ISBLANK(BurstClassFull7[[#This Row],[Spk/sec-Average]]),"",IF(BurstClassFull7[[#This Row],[Spk/sec-Average]]&lt;$C$3,"LF","HF"))</f>
        <v>HF</v>
      </c>
      <c r="E34" s="47" t="str">
        <f>IF(ISBLANK(BurstClassFull7[[#This Row],[%Spikes in Bursts-All]]),"",IF(BurstClassFull7[[#This Row],[%Spikes in Bursts-All]]&lt;$D$3,"LB","HB"))</f>
        <v>HB</v>
      </c>
      <c r="F34" s="71" t="str">
        <f t="shared" si="1"/>
        <v>HFHB</v>
      </c>
      <c r="G34" s="75">
        <v>4.4868402777777776</v>
      </c>
      <c r="H34" s="75">
        <v>46.581704689009442</v>
      </c>
      <c r="I34" s="79" t="s">
        <v>70</v>
      </c>
      <c r="J34" s="75" t="s">
        <v>9</v>
      </c>
      <c r="K34" s="75">
        <v>21</v>
      </c>
      <c r="L34" s="75" t="s">
        <v>37</v>
      </c>
      <c r="M34" s="75">
        <v>8</v>
      </c>
      <c r="N34" s="75" t="s">
        <v>75</v>
      </c>
      <c r="O34" s="75" t="s">
        <v>72</v>
      </c>
      <c r="P34" s="75" t="s">
        <v>76</v>
      </c>
      <c r="Q34" s="76">
        <v>531</v>
      </c>
    </row>
    <row r="35" spans="4:17" hidden="1" x14ac:dyDescent="0.3">
      <c r="D35" s="47" t="str">
        <f>IF(ISBLANK(BurstClassFull7[[#This Row],[Spk/sec-Average]]),"",IF(BurstClassFull7[[#This Row],[Spk/sec-Average]]&lt;$C$3,"LF","HF"))</f>
        <v>LF</v>
      </c>
      <c r="E35" s="47" t="str">
        <f>IF(ISBLANK(BurstClassFull7[[#This Row],[%Spikes in Bursts-All]]),"",IF(BurstClassFull7[[#This Row],[%Spikes in Bursts-All]]&lt;$D$3,"LB","HB"))</f>
        <v>HB</v>
      </c>
      <c r="F35" s="71" t="str">
        <f t="shared" si="1"/>
        <v>LFHB</v>
      </c>
      <c r="G35" s="75">
        <v>2.8955555555555557</v>
      </c>
      <c r="H35" s="75">
        <v>37.612834400131298</v>
      </c>
      <c r="I35" s="79" t="s">
        <v>70</v>
      </c>
      <c r="J35" s="75" t="s">
        <v>9</v>
      </c>
      <c r="K35" s="75">
        <v>21</v>
      </c>
      <c r="L35" s="75" t="s">
        <v>37</v>
      </c>
      <c r="M35" s="75">
        <v>9</v>
      </c>
      <c r="N35" s="75" t="s">
        <v>80</v>
      </c>
      <c r="O35" s="75" t="s">
        <v>72</v>
      </c>
      <c r="P35" s="75" t="s">
        <v>76</v>
      </c>
      <c r="Q35" s="76">
        <v>531</v>
      </c>
    </row>
    <row r="36" spans="4:17" hidden="1" x14ac:dyDescent="0.3">
      <c r="D36" s="47" t="str">
        <f>IF(ISBLANK(BurstClassFull7[[#This Row],[Spk/sec-Average]]),"",IF(BurstClassFull7[[#This Row],[Spk/sec-Average]]&lt;$C$3,"LF","HF"))</f>
        <v>LF</v>
      </c>
      <c r="E36" s="47" t="str">
        <f>IF(ISBLANK(BurstClassFull7[[#This Row],[%Spikes in Bursts-All]]),"",IF(BurstClassFull7[[#This Row],[%Spikes in Bursts-All]]&lt;$D$3,"LB","HB"))</f>
        <v>HB</v>
      </c>
      <c r="F36" s="71" t="str">
        <f t="shared" si="1"/>
        <v>LFHB</v>
      </c>
      <c r="G36" s="75">
        <v>2.3727777777777779</v>
      </c>
      <c r="H36" s="75">
        <v>27.126096259199173</v>
      </c>
      <c r="I36" s="79" t="s">
        <v>70</v>
      </c>
      <c r="J36" s="75" t="s">
        <v>9</v>
      </c>
      <c r="K36" s="75">
        <v>21</v>
      </c>
      <c r="L36" s="75" t="s">
        <v>37</v>
      </c>
      <c r="M36" s="75">
        <v>10</v>
      </c>
      <c r="N36" s="75" t="s">
        <v>81</v>
      </c>
      <c r="O36" s="75" t="s">
        <v>82</v>
      </c>
      <c r="P36" s="75" t="s">
        <v>72</v>
      </c>
      <c r="Q36" s="76">
        <v>531</v>
      </c>
    </row>
    <row r="37" spans="4:17" x14ac:dyDescent="0.3">
      <c r="D37" s="47" t="str">
        <f>IF(ISBLANK(BurstClassFull7[[#This Row],[Spk/sec-Average]]),"",IF(BurstClassFull7[[#This Row],[Spk/sec-Average]]&lt;$C$3,"LF","HF"))</f>
        <v>LF</v>
      </c>
      <c r="E37" s="47" t="str">
        <f>IF(ISBLANK(BurstClassFull7[[#This Row],[%Spikes in Bursts-All]]),"",IF(BurstClassFull7[[#This Row],[%Spikes in Bursts-All]]&lt;$D$3,"LB","HB"))</f>
        <v>HB</v>
      </c>
      <c r="F37" s="71" t="str">
        <f t="shared" si="1"/>
        <v>LFHB</v>
      </c>
      <c r="G37" s="75">
        <v>1.8023227775637736</v>
      </c>
      <c r="H37" s="75">
        <v>34.558413750623295</v>
      </c>
      <c r="I37" s="79" t="s">
        <v>83</v>
      </c>
      <c r="J37" s="75" t="s">
        <v>9</v>
      </c>
      <c r="K37" s="75">
        <v>1</v>
      </c>
      <c r="L37" s="75" t="s">
        <v>36</v>
      </c>
      <c r="M37" s="75">
        <v>1</v>
      </c>
      <c r="N37" s="75" t="s">
        <v>84</v>
      </c>
      <c r="O37" s="75" t="s">
        <v>11</v>
      </c>
      <c r="P37" s="75" t="s">
        <v>72</v>
      </c>
      <c r="Q37" s="76">
        <v>24</v>
      </c>
    </row>
    <row r="38" spans="4:17" hidden="1" x14ac:dyDescent="0.3">
      <c r="D38" s="47" t="str">
        <f>IF(ISBLANK(BurstClassFull7[[#This Row],[Spk/sec-Average]]),"",IF(BurstClassFull7[[#This Row],[Spk/sec-Average]]&lt;$C$3,"LF","HF"))</f>
        <v>LF</v>
      </c>
      <c r="E38" s="47" t="str">
        <f>IF(ISBLANK(BurstClassFull7[[#This Row],[%Spikes in Bursts-All]]),"",IF(BurstClassFull7[[#This Row],[%Spikes in Bursts-All]]&lt;$D$3,"LB","HB"))</f>
        <v>HB</v>
      </c>
      <c r="F38" s="71" t="str">
        <f t="shared" si="1"/>
        <v>LFHB</v>
      </c>
      <c r="G38" s="75">
        <v>0.89178739512993643</v>
      </c>
      <c r="H38" s="75">
        <v>21.125569290826284</v>
      </c>
      <c r="I38" s="79" t="s">
        <v>70</v>
      </c>
      <c r="J38" s="75" t="s">
        <v>9</v>
      </c>
      <c r="K38" s="75">
        <v>21</v>
      </c>
      <c r="L38" s="75" t="s">
        <v>37</v>
      </c>
      <c r="M38" s="75">
        <v>12</v>
      </c>
      <c r="N38" s="75" t="s">
        <v>85</v>
      </c>
      <c r="O38" s="75" t="s">
        <v>72</v>
      </c>
      <c r="P38" s="75" t="s">
        <v>72</v>
      </c>
      <c r="Q38" s="76">
        <v>531</v>
      </c>
    </row>
    <row r="39" spans="4:17" x14ac:dyDescent="0.3">
      <c r="D39" s="47" t="str">
        <f>IF(ISBLANK(BurstClassFull7[[#This Row],[Spk/sec-Average]]),"",IF(BurstClassFull7[[#This Row],[Spk/sec-Average]]&lt;$C$3,"LF","HF"))</f>
        <v>LF</v>
      </c>
      <c r="E39" s="47" t="str">
        <f>IF(ISBLANK(BurstClassFull7[[#This Row],[%Spikes in Bursts-All]]),"",IF(BurstClassFull7[[#This Row],[%Spikes in Bursts-All]]&lt;$D$3,"LB","HB"))</f>
        <v>LB</v>
      </c>
      <c r="F39" s="71" t="str">
        <f t="shared" si="1"/>
        <v>LFLB</v>
      </c>
      <c r="G39" s="75">
        <v>0.46598626675104726</v>
      </c>
      <c r="H39" s="75">
        <v>17.035421211176899</v>
      </c>
      <c r="I39" s="79" t="s">
        <v>83</v>
      </c>
      <c r="J39" s="75" t="s">
        <v>9</v>
      </c>
      <c r="K39" s="75">
        <v>1</v>
      </c>
      <c r="L39" s="75" t="s">
        <v>36</v>
      </c>
      <c r="M39" s="75">
        <v>4</v>
      </c>
      <c r="N39" s="75" t="s">
        <v>86</v>
      </c>
      <c r="O39" s="75" t="s">
        <v>11</v>
      </c>
      <c r="P39" s="75" t="s">
        <v>72</v>
      </c>
      <c r="Q39" s="76">
        <v>24</v>
      </c>
    </row>
    <row r="40" spans="4:17" hidden="1" x14ac:dyDescent="0.3">
      <c r="D40" s="47" t="str">
        <f>IF(ISBLANK(BurstClassFull7[[#This Row],[Spk/sec-Average]]),"",IF(BurstClassFull7[[#This Row],[Spk/sec-Average]]&lt;$C$3,"LF","HF"))</f>
        <v>LF</v>
      </c>
      <c r="E40" s="47" t="str">
        <f>IF(ISBLANK(BurstClassFull7[[#This Row],[%Spikes in Bursts-All]]),"",IF(BurstClassFull7[[#This Row],[%Spikes in Bursts-All]]&lt;$D$3,"LB","HB"))</f>
        <v>HB</v>
      </c>
      <c r="F40" s="71" t="str">
        <f t="shared" si="1"/>
        <v>LFHB</v>
      </c>
      <c r="G40" s="75">
        <v>0.32916666666666666</v>
      </c>
      <c r="H40" s="75">
        <v>21.816930488644186</v>
      </c>
      <c r="I40" s="79" t="s">
        <v>70</v>
      </c>
      <c r="J40" s="75" t="s">
        <v>9</v>
      </c>
      <c r="K40" s="75">
        <v>21</v>
      </c>
      <c r="L40" s="75" t="s">
        <v>37</v>
      </c>
      <c r="M40" s="75">
        <v>14</v>
      </c>
      <c r="N40" s="75" t="s">
        <v>87</v>
      </c>
      <c r="O40" s="75" t="s">
        <v>72</v>
      </c>
      <c r="P40" s="75" t="s">
        <v>72</v>
      </c>
      <c r="Q40" s="76">
        <v>531</v>
      </c>
    </row>
    <row r="41" spans="4:17" x14ac:dyDescent="0.3">
      <c r="D41" s="47" t="str">
        <f>IF(ISBLANK(BurstClassFull7[[#This Row],[Spk/sec-Average]]),"",IF(BurstClassFull7[[#This Row],[Spk/sec-Average]]&lt;$C$3,"LF","HF"))</f>
        <v>LF</v>
      </c>
      <c r="E41" s="47" t="str">
        <f>IF(ISBLANK(BurstClassFull7[[#This Row],[%Spikes in Bursts-All]]),"",IF(BurstClassFull7[[#This Row],[%Spikes in Bursts-All]]&lt;$D$3,"LB","HB"))</f>
        <v>HB</v>
      </c>
      <c r="F41" s="71" t="str">
        <f t="shared" si="1"/>
        <v>LFHB</v>
      </c>
      <c r="G41" s="75">
        <v>0.5826005637547389</v>
      </c>
      <c r="H41" s="75">
        <v>27.76055792328555</v>
      </c>
      <c r="I41" s="79" t="s">
        <v>83</v>
      </c>
      <c r="J41" s="75" t="s">
        <v>9</v>
      </c>
      <c r="K41" s="75">
        <v>1</v>
      </c>
      <c r="L41" s="75" t="s">
        <v>36</v>
      </c>
      <c r="M41" s="75">
        <v>5</v>
      </c>
      <c r="N41" s="75" t="s">
        <v>88</v>
      </c>
      <c r="O41" s="75" t="s">
        <v>11</v>
      </c>
      <c r="P41" s="75" t="s">
        <v>72</v>
      </c>
      <c r="Q41" s="76">
        <v>24</v>
      </c>
    </row>
    <row r="42" spans="4:17" x14ac:dyDescent="0.3">
      <c r="D42" s="47" t="str">
        <f>IF(ISBLANK(BurstClassFull7[[#This Row],[Spk/sec-Average]]),"",IF(BurstClassFull7[[#This Row],[Spk/sec-Average]]&lt;$C$3,"LF","HF"))</f>
        <v>LF</v>
      </c>
      <c r="E42" s="47" t="str">
        <f>IF(ISBLANK(BurstClassFull7[[#This Row],[%Spikes in Bursts-All]]),"",IF(BurstClassFull7[[#This Row],[%Spikes in Bursts-All]]&lt;$D$3,"LB","HB"))</f>
        <v>LB</v>
      </c>
      <c r="F42" s="71" t="str">
        <f t="shared" si="1"/>
        <v>LFLB</v>
      </c>
      <c r="G42" s="75">
        <v>0.82020833333333332</v>
      </c>
      <c r="H42" s="75">
        <v>16.461026967122276</v>
      </c>
      <c r="I42" s="79" t="s">
        <v>83</v>
      </c>
      <c r="J42" s="75" t="s">
        <v>9</v>
      </c>
      <c r="K42" s="75">
        <v>1</v>
      </c>
      <c r="L42" s="75" t="s">
        <v>36</v>
      </c>
      <c r="M42" s="75">
        <v>6</v>
      </c>
      <c r="N42" s="75" t="s">
        <v>89</v>
      </c>
      <c r="O42" s="75" t="s">
        <v>11</v>
      </c>
      <c r="P42" s="75" t="s">
        <v>72</v>
      </c>
      <c r="Q42" s="76">
        <v>24</v>
      </c>
    </row>
    <row r="43" spans="4:17" hidden="1" x14ac:dyDescent="0.3">
      <c r="D43" s="47" t="str">
        <f>IF(ISBLANK(BurstClassFull7[[#This Row],[Spk/sec-Average]]),"",IF(BurstClassFull7[[#This Row],[Spk/sec-Average]]&lt;$C$3,"LF","HF"))</f>
        <v>LF</v>
      </c>
      <c r="E43" s="47" t="str">
        <f>IF(ISBLANK(BurstClassFull7[[#This Row],[%Spikes in Bursts-All]]),"",IF(BurstClassFull7[[#This Row],[%Spikes in Bursts-All]]&lt;$D$3,"LB","HB"))</f>
        <v>HB</v>
      </c>
      <c r="F43" s="71" t="str">
        <f t="shared" si="1"/>
        <v>LFHB</v>
      </c>
      <c r="G43" s="75">
        <v>1.6482638888888888</v>
      </c>
      <c r="H43" s="75">
        <v>33.817697543651967</v>
      </c>
      <c r="I43" s="79" t="s">
        <v>70</v>
      </c>
      <c r="J43" s="75" t="s">
        <v>9</v>
      </c>
      <c r="K43" s="75">
        <v>21</v>
      </c>
      <c r="L43" s="75" t="s">
        <v>37</v>
      </c>
      <c r="M43" s="75">
        <v>17</v>
      </c>
      <c r="N43" s="75" t="s">
        <v>90</v>
      </c>
      <c r="O43" s="75" t="s">
        <v>72</v>
      </c>
      <c r="P43" s="75" t="s">
        <v>76</v>
      </c>
      <c r="Q43" s="76">
        <v>531</v>
      </c>
    </row>
    <row r="44" spans="4:17" x14ac:dyDescent="0.3">
      <c r="D44" s="47" t="str">
        <f>IF(ISBLANK(BurstClassFull7[[#This Row],[Spk/sec-Average]]),"",IF(BurstClassFull7[[#This Row],[Spk/sec-Average]]&lt;$C$3,"LF","HF"))</f>
        <v>LF</v>
      </c>
      <c r="E44" s="47" t="str">
        <f>IF(ISBLANK(BurstClassFull7[[#This Row],[%Spikes in Bursts-All]]),"",IF(BurstClassFull7[[#This Row],[%Spikes in Bursts-All]]&lt;$D$3,"LB","HB"))</f>
        <v>LB</v>
      </c>
      <c r="F44" s="71" t="str">
        <f t="shared" si="1"/>
        <v>LFLB</v>
      </c>
      <c r="G44" s="75">
        <v>0.88525219298245617</v>
      </c>
      <c r="H44" s="75">
        <v>17.013400459021248</v>
      </c>
      <c r="I44" s="79" t="s">
        <v>83</v>
      </c>
      <c r="J44" s="75" t="s">
        <v>9</v>
      </c>
      <c r="K44" s="75">
        <v>1</v>
      </c>
      <c r="L44" s="75" t="s">
        <v>36</v>
      </c>
      <c r="M44" s="75">
        <v>7</v>
      </c>
      <c r="N44" s="75" t="s">
        <v>91</v>
      </c>
      <c r="O44" s="75" t="s">
        <v>11</v>
      </c>
      <c r="P44" s="75" t="s">
        <v>72</v>
      </c>
      <c r="Q44" s="76">
        <v>24</v>
      </c>
    </row>
    <row r="45" spans="4:17" hidden="1" x14ac:dyDescent="0.3">
      <c r="D45" s="47" t="str">
        <f>IF(ISBLANK(BurstClassFull7[[#This Row],[Spk/sec-Average]]),"",IF(BurstClassFull7[[#This Row],[Spk/sec-Average]]&lt;$C$3,"LF","HF"))</f>
        <v>LF</v>
      </c>
      <c r="E45" s="47" t="str">
        <f>IF(ISBLANK(BurstClassFull7[[#This Row],[%Spikes in Bursts-All]]),"",IF(BurstClassFull7[[#This Row],[%Spikes in Bursts-All]]&lt;$D$3,"LB","HB"))</f>
        <v>LB</v>
      </c>
      <c r="F45" s="71" t="str">
        <f t="shared" si="1"/>
        <v>LFLB</v>
      </c>
      <c r="G45" s="75">
        <v>0</v>
      </c>
      <c r="H45" s="75">
        <v>9.5833333333333339</v>
      </c>
      <c r="I45" s="79" t="s">
        <v>92</v>
      </c>
      <c r="J45" s="75" t="s">
        <v>9</v>
      </c>
      <c r="K45" s="75">
        <v>18</v>
      </c>
      <c r="L45" s="75" t="s">
        <v>37</v>
      </c>
      <c r="M45" s="75">
        <v>1</v>
      </c>
      <c r="N45" s="75" t="s">
        <v>79</v>
      </c>
      <c r="O45" s="75" t="s">
        <v>72</v>
      </c>
      <c r="P45" s="75" t="s">
        <v>10</v>
      </c>
      <c r="Q45" s="76">
        <v>767</v>
      </c>
    </row>
    <row r="46" spans="4:17" hidden="1" x14ac:dyDescent="0.3">
      <c r="D46" s="47" t="str">
        <f>IF(ISBLANK(BurstClassFull7[[#This Row],[Spk/sec-Average]]),"",IF(BurstClassFull7[[#This Row],[Spk/sec-Average]]&lt;$C$3,"LF","HF"))</f>
        <v>LF</v>
      </c>
      <c r="E46" s="47" t="str">
        <f>IF(ISBLANK(BurstClassFull7[[#This Row],[%Spikes in Bursts-All]]),"",IF(BurstClassFull7[[#This Row],[%Spikes in Bursts-All]]&lt;$D$3,"LB","HB"))</f>
        <v>LB</v>
      </c>
      <c r="F46" s="71" t="str">
        <f t="shared" si="1"/>
        <v>LFLB</v>
      </c>
      <c r="G46" s="75">
        <v>0</v>
      </c>
      <c r="H46" s="75">
        <v>18.800250134000358</v>
      </c>
      <c r="I46" s="79" t="s">
        <v>92</v>
      </c>
      <c r="J46" s="75" t="s">
        <v>9</v>
      </c>
      <c r="K46" s="75">
        <v>18</v>
      </c>
      <c r="L46" s="75" t="s">
        <v>37</v>
      </c>
      <c r="M46" s="75">
        <v>2</v>
      </c>
      <c r="N46" s="75" t="s">
        <v>81</v>
      </c>
      <c r="O46" s="75" t="s">
        <v>72</v>
      </c>
      <c r="P46" s="75" t="s">
        <v>72</v>
      </c>
      <c r="Q46" s="76">
        <v>767</v>
      </c>
    </row>
    <row r="47" spans="4:17" hidden="1" x14ac:dyDescent="0.3">
      <c r="D47" s="47" t="str">
        <f>IF(ISBLANK(BurstClassFull7[[#This Row],[Spk/sec-Average]]),"",IF(BurstClassFull7[[#This Row],[Spk/sec-Average]]&lt;$C$3,"LF","HF"))</f>
        <v>LF</v>
      </c>
      <c r="E47" s="47" t="str">
        <f>IF(ISBLANK(BurstClassFull7[[#This Row],[%Spikes in Bursts-All]]),"",IF(BurstClassFull7[[#This Row],[%Spikes in Bursts-All]]&lt;$D$3,"LB","HB"))</f>
        <v>LB</v>
      </c>
      <c r="F47" s="71" t="str">
        <f t="shared" si="1"/>
        <v>LFLB</v>
      </c>
      <c r="G47" s="75">
        <v>0</v>
      </c>
      <c r="H47" s="75">
        <v>8.3417721518987342</v>
      </c>
      <c r="I47" s="79" t="s">
        <v>92</v>
      </c>
      <c r="J47" s="75" t="s">
        <v>9</v>
      </c>
      <c r="K47" s="75">
        <v>18</v>
      </c>
      <c r="L47" s="75" t="s">
        <v>37</v>
      </c>
      <c r="M47" s="75">
        <v>3</v>
      </c>
      <c r="N47" s="75" t="s">
        <v>93</v>
      </c>
      <c r="O47" s="75" t="s">
        <v>72</v>
      </c>
      <c r="P47" s="75" t="s">
        <v>72</v>
      </c>
      <c r="Q47" s="76">
        <v>767</v>
      </c>
    </row>
    <row r="48" spans="4:17" hidden="1" x14ac:dyDescent="0.3">
      <c r="D48" s="47" t="str">
        <f>IF(ISBLANK(BurstClassFull7[[#This Row],[Spk/sec-Average]]),"",IF(BurstClassFull7[[#This Row],[Spk/sec-Average]]&lt;$C$3,"LF","HF"))</f>
        <v>LF</v>
      </c>
      <c r="E48" s="47" t="str">
        <f>IF(ISBLANK(BurstClassFull7[[#This Row],[%Spikes in Bursts-All]]),"",IF(BurstClassFull7[[#This Row],[%Spikes in Bursts-All]]&lt;$D$3,"LB","HB"))</f>
        <v>LB</v>
      </c>
      <c r="F48" s="71" t="str">
        <f t="shared" si="1"/>
        <v>LFLB</v>
      </c>
      <c r="G48" s="75">
        <v>0</v>
      </c>
      <c r="H48" s="75">
        <v>7.8199052132701423</v>
      </c>
      <c r="I48" s="79" t="s">
        <v>92</v>
      </c>
      <c r="J48" s="75" t="s">
        <v>9</v>
      </c>
      <c r="K48" s="75">
        <v>18</v>
      </c>
      <c r="L48" s="75" t="s">
        <v>37</v>
      </c>
      <c r="M48" s="75">
        <v>4</v>
      </c>
      <c r="N48" s="75" t="s">
        <v>87</v>
      </c>
      <c r="O48" s="75" t="s">
        <v>72</v>
      </c>
      <c r="P48" s="75" t="s">
        <v>72</v>
      </c>
      <c r="Q48" s="76">
        <v>767</v>
      </c>
    </row>
    <row r="49" spans="4:17" hidden="1" x14ac:dyDescent="0.3">
      <c r="D49" s="47" t="str">
        <f>IF(ISBLANK(BurstClassFull7[[#This Row],[Spk/sec-Average]]),"",IF(BurstClassFull7[[#This Row],[Spk/sec-Average]]&lt;$C$3,"LF","HF"))</f>
        <v>LF</v>
      </c>
      <c r="E49" s="47" t="str">
        <f>IF(ISBLANK(BurstClassFull7[[#This Row],[%Spikes in Bursts-All]]),"",IF(BurstClassFull7[[#This Row],[%Spikes in Bursts-All]]&lt;$D$3,"LB","HB"))</f>
        <v>LB</v>
      </c>
      <c r="F49" s="71" t="str">
        <f t="shared" si="1"/>
        <v>LFLB</v>
      </c>
      <c r="G49" s="75">
        <v>0</v>
      </c>
      <c r="H49" s="75">
        <v>12.592592592592592</v>
      </c>
      <c r="I49" s="79" t="s">
        <v>92</v>
      </c>
      <c r="J49" s="75" t="s">
        <v>9</v>
      </c>
      <c r="K49" s="75">
        <v>18</v>
      </c>
      <c r="L49" s="75" t="s">
        <v>37</v>
      </c>
      <c r="M49" s="75">
        <v>5</v>
      </c>
      <c r="N49" s="75" t="s">
        <v>94</v>
      </c>
      <c r="O49" s="75" t="s">
        <v>72</v>
      </c>
      <c r="P49" s="75" t="s">
        <v>72</v>
      </c>
      <c r="Q49" s="76">
        <v>767</v>
      </c>
    </row>
    <row r="50" spans="4:17" x14ac:dyDescent="0.3">
      <c r="D50" s="47" t="str">
        <f>IF(ISBLANK(BurstClassFull7[[#This Row],[Spk/sec-Average]]),"",IF(BurstClassFull7[[#This Row],[Spk/sec-Average]]&lt;$C$3,"LF","HF"))</f>
        <v>LF</v>
      </c>
      <c r="E50" s="47" t="str">
        <f>IF(ISBLANK(BurstClassFull7[[#This Row],[%Spikes in Bursts-All]]),"",IF(BurstClassFull7[[#This Row],[%Spikes in Bursts-All]]&lt;$D$3,"LB","HB"))</f>
        <v>LB</v>
      </c>
      <c r="F50" s="71" t="str">
        <f t="shared" si="1"/>
        <v>LFLB</v>
      </c>
      <c r="G50" s="75">
        <v>0.62099971804789345</v>
      </c>
      <c r="H50" s="75">
        <v>14.093737038573206</v>
      </c>
      <c r="I50" s="79" t="s">
        <v>83</v>
      </c>
      <c r="J50" s="75" t="s">
        <v>9</v>
      </c>
      <c r="K50" s="75">
        <v>1</v>
      </c>
      <c r="L50" s="75" t="s">
        <v>36</v>
      </c>
      <c r="M50" s="75">
        <v>9</v>
      </c>
      <c r="N50" s="75" t="s">
        <v>95</v>
      </c>
      <c r="O50" s="75" t="s">
        <v>11</v>
      </c>
      <c r="P50" s="75" t="s">
        <v>72</v>
      </c>
      <c r="Q50" s="76">
        <v>24</v>
      </c>
    </row>
    <row r="51" spans="4:17" x14ac:dyDescent="0.3">
      <c r="D51" s="47" t="str">
        <f>IF(ISBLANK(BurstClassFull7[[#This Row],[Spk/sec-Average]]),"",IF(BurstClassFull7[[#This Row],[Spk/sec-Average]]&lt;$C$3,"LF","HF"))</f>
        <v>HF</v>
      </c>
      <c r="E51" s="47" t="str">
        <f>IF(ISBLANK(BurstClassFull7[[#This Row],[%Spikes in Bursts-All]]),"",IF(BurstClassFull7[[#This Row],[%Spikes in Bursts-All]]&lt;$D$3,"LB","HB"))</f>
        <v>HB</v>
      </c>
      <c r="F51" s="71" t="str">
        <f t="shared" si="1"/>
        <v>HFHB</v>
      </c>
      <c r="G51" s="75">
        <v>4.6519215407177352</v>
      </c>
      <c r="H51" s="75">
        <v>45.984318711591435</v>
      </c>
      <c r="I51" s="79" t="s">
        <v>83</v>
      </c>
      <c r="J51" s="75" t="s">
        <v>9</v>
      </c>
      <c r="K51" s="75">
        <v>1</v>
      </c>
      <c r="L51" s="75" t="s">
        <v>36</v>
      </c>
      <c r="M51" s="75">
        <v>12</v>
      </c>
      <c r="N51" s="75" t="s">
        <v>96</v>
      </c>
      <c r="O51" s="75" t="s">
        <v>11</v>
      </c>
      <c r="P51" s="75" t="s">
        <v>72</v>
      </c>
      <c r="Q51" s="76">
        <v>24</v>
      </c>
    </row>
    <row r="52" spans="4:17" x14ac:dyDescent="0.3">
      <c r="D52" s="47" t="str">
        <f>IF(ISBLANK(BurstClassFull7[[#This Row],[Spk/sec-Average]]),"",IF(BurstClassFull7[[#This Row],[Spk/sec-Average]]&lt;$C$3,"LF","HF"))</f>
        <v>LF</v>
      </c>
      <c r="E52" s="47" t="str">
        <f>IF(ISBLANK(BurstClassFull7[[#This Row],[%Spikes in Bursts-All]]),"",IF(BurstClassFull7[[#This Row],[%Spikes in Bursts-All]]&lt;$D$3,"LB","HB"))</f>
        <v>HB</v>
      </c>
      <c r="F52" s="71" t="str">
        <f t="shared" si="1"/>
        <v>LFHB</v>
      </c>
      <c r="G52" s="75">
        <v>1.1857775333283778</v>
      </c>
      <c r="H52" s="75">
        <v>25.161784741144416</v>
      </c>
      <c r="I52" s="79" t="s">
        <v>83</v>
      </c>
      <c r="J52" s="75" t="s">
        <v>9</v>
      </c>
      <c r="K52" s="75">
        <v>1</v>
      </c>
      <c r="L52" s="75" t="s">
        <v>36</v>
      </c>
      <c r="M52" s="75">
        <v>13</v>
      </c>
      <c r="N52" s="75" t="s">
        <v>97</v>
      </c>
      <c r="O52" s="75" t="s">
        <v>11</v>
      </c>
      <c r="P52" s="75" t="s">
        <v>72</v>
      </c>
      <c r="Q52" s="76">
        <v>24</v>
      </c>
    </row>
    <row r="53" spans="4:17" hidden="1" x14ac:dyDescent="0.3">
      <c r="D53" s="47" t="str">
        <f>IF(ISBLANK(BurstClassFull7[[#This Row],[Spk/sec-Average]]),"",IF(BurstClassFull7[[#This Row],[Spk/sec-Average]]&lt;$C$3,"LF","HF"))</f>
        <v>HF</v>
      </c>
      <c r="E53" s="47" t="str">
        <f>IF(ISBLANK(BurstClassFull7[[#This Row],[%Spikes in Bursts-All]]),"",IF(BurstClassFull7[[#This Row],[%Spikes in Bursts-All]]&lt;$D$3,"LB","HB"))</f>
        <v>HB</v>
      </c>
      <c r="F53" s="71" t="str">
        <f t="shared" si="1"/>
        <v>HFHB</v>
      </c>
      <c r="G53" s="75">
        <v>9.5806787139349279</v>
      </c>
      <c r="H53" s="75">
        <v>84.929377202640126</v>
      </c>
      <c r="I53" s="79" t="s">
        <v>98</v>
      </c>
      <c r="J53" s="75" t="s">
        <v>9</v>
      </c>
      <c r="K53" s="75">
        <v>22</v>
      </c>
      <c r="L53" s="75" t="s">
        <v>37</v>
      </c>
      <c r="M53" s="75">
        <v>2</v>
      </c>
      <c r="N53" s="75" t="s">
        <v>99</v>
      </c>
      <c r="O53" s="75" t="s">
        <v>72</v>
      </c>
      <c r="P53" s="75" t="s">
        <v>10</v>
      </c>
      <c r="Q53" s="76">
        <v>769</v>
      </c>
    </row>
    <row r="54" spans="4:17" hidden="1" x14ac:dyDescent="0.3">
      <c r="D54" s="47" t="str">
        <f>IF(ISBLANK(BurstClassFull7[[#This Row],[Spk/sec-Average]]),"",IF(BurstClassFull7[[#This Row],[Spk/sec-Average]]&lt;$C$3,"LF","HF"))</f>
        <v>LF</v>
      </c>
      <c r="E54" s="47" t="str">
        <f>IF(ISBLANK(BurstClassFull7[[#This Row],[%Spikes in Bursts-All]]),"",IF(BurstClassFull7[[#This Row],[%Spikes in Bursts-All]]&lt;$D$3,"LB","HB"))</f>
        <v>LB</v>
      </c>
      <c r="F54" s="71" t="str">
        <f t="shared" si="1"/>
        <v>LFLB</v>
      </c>
      <c r="G54" s="75">
        <v>0</v>
      </c>
      <c r="H54" s="75">
        <v>4.5248868778280542</v>
      </c>
      <c r="I54" s="79" t="s">
        <v>98</v>
      </c>
      <c r="J54" s="75" t="s">
        <v>9</v>
      </c>
      <c r="K54" s="75">
        <v>22</v>
      </c>
      <c r="L54" s="75" t="s">
        <v>37</v>
      </c>
      <c r="M54" s="75">
        <v>3</v>
      </c>
      <c r="N54" s="75" t="s">
        <v>74</v>
      </c>
      <c r="O54" s="75" t="s">
        <v>72</v>
      </c>
      <c r="P54" s="75" t="s">
        <v>72</v>
      </c>
      <c r="Q54" s="76">
        <v>769</v>
      </c>
    </row>
    <row r="55" spans="4:17" hidden="1" x14ac:dyDescent="0.3">
      <c r="D55" s="47" t="str">
        <f>IF(ISBLANK(BurstClassFull7[[#This Row],[Spk/sec-Average]]),"",IF(BurstClassFull7[[#This Row],[Spk/sec-Average]]&lt;$C$3,"LF","HF"))</f>
        <v>LF</v>
      </c>
      <c r="E55" s="47" t="str">
        <f>IF(ISBLANK(BurstClassFull7[[#This Row],[%Spikes in Bursts-All]]),"",IF(BurstClassFull7[[#This Row],[%Spikes in Bursts-All]]&lt;$D$3,"LB","HB"))</f>
        <v>HB</v>
      </c>
      <c r="F55" s="71" t="str">
        <f t="shared" si="1"/>
        <v>LFHB</v>
      </c>
      <c r="G55" s="75">
        <v>0</v>
      </c>
      <c r="H55" s="75">
        <v>28.438083385189795</v>
      </c>
      <c r="I55" s="79" t="s">
        <v>98</v>
      </c>
      <c r="J55" s="75" t="s">
        <v>9</v>
      </c>
      <c r="K55" s="75">
        <v>22</v>
      </c>
      <c r="L55" s="75" t="s">
        <v>37</v>
      </c>
      <c r="M55" s="75">
        <v>4</v>
      </c>
      <c r="N55" s="75" t="s">
        <v>100</v>
      </c>
      <c r="O55" s="75" t="s">
        <v>72</v>
      </c>
      <c r="P55" s="75" t="s">
        <v>82</v>
      </c>
      <c r="Q55" s="76">
        <v>769</v>
      </c>
    </row>
    <row r="56" spans="4:17" hidden="1" x14ac:dyDescent="0.3">
      <c r="D56" s="47" t="str">
        <f>IF(ISBLANK(BurstClassFull7[[#This Row],[Spk/sec-Average]]),"",IF(BurstClassFull7[[#This Row],[Spk/sec-Average]]&lt;$C$3,"LF","HF"))</f>
        <v>LF</v>
      </c>
      <c r="E56" s="47" t="str">
        <f>IF(ISBLANK(BurstClassFull7[[#This Row],[%Spikes in Bursts-All]]),"",IF(BurstClassFull7[[#This Row],[%Spikes in Bursts-All]]&lt;$D$3,"LB","HB"))</f>
        <v>HB</v>
      </c>
      <c r="F56" s="71" t="str">
        <f t="shared" si="1"/>
        <v>LFHB</v>
      </c>
      <c r="G56" s="75">
        <v>2.6658808849154783</v>
      </c>
      <c r="H56" s="75">
        <v>38.985074626865675</v>
      </c>
      <c r="I56" s="79" t="s">
        <v>98</v>
      </c>
      <c r="J56" s="75" t="s">
        <v>9</v>
      </c>
      <c r="K56" s="75">
        <v>22</v>
      </c>
      <c r="L56" s="75" t="s">
        <v>37</v>
      </c>
      <c r="M56" s="75">
        <v>5</v>
      </c>
      <c r="N56" s="75" t="s">
        <v>101</v>
      </c>
      <c r="O56" s="75" t="s">
        <v>72</v>
      </c>
      <c r="P56" s="75" t="s">
        <v>72</v>
      </c>
      <c r="Q56" s="76">
        <v>769</v>
      </c>
    </row>
    <row r="57" spans="4:17" hidden="1" x14ac:dyDescent="0.3">
      <c r="D57" s="47" t="str">
        <f>IF(ISBLANK(BurstClassFull7[[#This Row],[Spk/sec-Average]]),"",IF(BurstClassFull7[[#This Row],[Spk/sec-Average]]&lt;$C$3,"LF","HF"))</f>
        <v>LF</v>
      </c>
      <c r="E57" s="47" t="str">
        <f>IF(ISBLANK(BurstClassFull7[[#This Row],[%Spikes in Bursts-All]]),"",IF(BurstClassFull7[[#This Row],[%Spikes in Bursts-All]]&lt;$D$3,"LB","HB"))</f>
        <v>LB</v>
      </c>
      <c r="F57" s="71" t="str">
        <f t="shared" si="1"/>
        <v>LFLB</v>
      </c>
      <c r="G57" s="75">
        <v>0.30114022856517936</v>
      </c>
      <c r="H57" s="75">
        <v>8.0043462513582035</v>
      </c>
      <c r="I57" s="79" t="s">
        <v>98</v>
      </c>
      <c r="J57" s="75" t="s">
        <v>9</v>
      </c>
      <c r="K57" s="75">
        <v>22</v>
      </c>
      <c r="L57" s="75" t="s">
        <v>37</v>
      </c>
      <c r="M57" s="75">
        <v>6</v>
      </c>
      <c r="N57" s="75" t="s">
        <v>77</v>
      </c>
      <c r="O57" s="75" t="s">
        <v>72</v>
      </c>
      <c r="P57" s="75" t="s">
        <v>72</v>
      </c>
      <c r="Q57" s="76">
        <v>769</v>
      </c>
    </row>
    <row r="58" spans="4:17" x14ac:dyDescent="0.3">
      <c r="D58" s="47" t="str">
        <f>IF(ISBLANK(BurstClassFull7[[#This Row],[Spk/sec-Average]]),"",IF(BurstClassFull7[[#This Row],[Spk/sec-Average]]&lt;$C$3,"LF","HF"))</f>
        <v>LF</v>
      </c>
      <c r="E58" s="47" t="str">
        <f>IF(ISBLANK(BurstClassFull7[[#This Row],[%Spikes in Bursts-All]]),"",IF(BurstClassFull7[[#This Row],[%Spikes in Bursts-All]]&lt;$D$3,"LB","HB"))</f>
        <v>HB</v>
      </c>
      <c r="F58" s="71" t="str">
        <f t="shared" si="1"/>
        <v>LFHB</v>
      </c>
      <c r="G58" s="75">
        <v>2.6347087442204886</v>
      </c>
      <c r="H58" s="75">
        <v>32.144593937429086</v>
      </c>
      <c r="I58" s="79" t="s">
        <v>83</v>
      </c>
      <c r="J58" s="75" t="s">
        <v>9</v>
      </c>
      <c r="K58" s="75">
        <v>1</v>
      </c>
      <c r="L58" s="75" t="s">
        <v>36</v>
      </c>
      <c r="M58" s="75">
        <v>15</v>
      </c>
      <c r="N58" s="75" t="s">
        <v>102</v>
      </c>
      <c r="O58" s="75" t="s">
        <v>11</v>
      </c>
      <c r="P58" s="75" t="s">
        <v>72</v>
      </c>
      <c r="Q58" s="76">
        <v>24</v>
      </c>
    </row>
    <row r="59" spans="4:17" hidden="1" x14ac:dyDescent="0.3">
      <c r="D59" s="47" t="str">
        <f>IF(ISBLANK(BurstClassFull7[[#This Row],[Spk/sec-Average]]),"",IF(BurstClassFull7[[#This Row],[Spk/sec-Average]]&lt;$C$3,"LF","HF"))</f>
        <v>LF</v>
      </c>
      <c r="E59" s="47" t="str">
        <f>IF(ISBLANK(BurstClassFull7[[#This Row],[%Spikes in Bursts-All]]),"",IF(BurstClassFull7[[#This Row],[%Spikes in Bursts-All]]&lt;$D$3,"LB","HB"))</f>
        <v>LB</v>
      </c>
      <c r="F59" s="71" t="str">
        <f t="shared" si="1"/>
        <v>LFLB</v>
      </c>
      <c r="G59" s="75">
        <v>1.0272836538461538</v>
      </c>
      <c r="H59" s="75">
        <v>11.313492708841547</v>
      </c>
      <c r="I59" s="79" t="s">
        <v>98</v>
      </c>
      <c r="J59" s="75" t="s">
        <v>9</v>
      </c>
      <c r="K59" s="75">
        <v>22</v>
      </c>
      <c r="L59" s="75" t="s">
        <v>37</v>
      </c>
      <c r="M59" s="75">
        <v>8</v>
      </c>
      <c r="N59" s="75" t="s">
        <v>80</v>
      </c>
      <c r="O59" s="75" t="s">
        <v>72</v>
      </c>
      <c r="P59" s="75" t="s">
        <v>72</v>
      </c>
      <c r="Q59" s="76">
        <v>769</v>
      </c>
    </row>
    <row r="60" spans="4:17" hidden="1" x14ac:dyDescent="0.3">
      <c r="D60" s="47" t="str">
        <f>IF(ISBLANK(BurstClassFull7[[#This Row],[Spk/sec-Average]]),"",IF(BurstClassFull7[[#This Row],[Spk/sec-Average]]&lt;$C$3,"LF","HF"))</f>
        <v>HF</v>
      </c>
      <c r="E60" s="47" t="str">
        <f>IF(ISBLANK(BurstClassFull7[[#This Row],[%Spikes in Bursts-All]]),"",IF(BurstClassFull7[[#This Row],[%Spikes in Bursts-All]]&lt;$D$3,"LB","HB"))</f>
        <v>HB</v>
      </c>
      <c r="F60" s="71" t="str">
        <f t="shared" si="1"/>
        <v>HFHB</v>
      </c>
      <c r="G60" s="75">
        <v>12.831875</v>
      </c>
      <c r="H60" s="75">
        <v>85.883155783129212</v>
      </c>
      <c r="I60" s="79" t="s">
        <v>98</v>
      </c>
      <c r="J60" s="75" t="s">
        <v>9</v>
      </c>
      <c r="K60" s="75">
        <v>22</v>
      </c>
      <c r="L60" s="75" t="s">
        <v>37</v>
      </c>
      <c r="M60" s="75">
        <v>9</v>
      </c>
      <c r="N60" s="75" t="s">
        <v>103</v>
      </c>
      <c r="O60" s="75" t="s">
        <v>10</v>
      </c>
      <c r="P60" s="75" t="s">
        <v>72</v>
      </c>
      <c r="Q60" s="76">
        <v>769</v>
      </c>
    </row>
    <row r="61" spans="4:17" hidden="1" x14ac:dyDescent="0.3">
      <c r="D61" s="47" t="str">
        <f>IF(ISBLANK(BurstClassFull7[[#This Row],[Spk/sec-Average]]),"",IF(BurstClassFull7[[#This Row],[Spk/sec-Average]]&lt;$C$3,"LF","HF"))</f>
        <v>LF</v>
      </c>
      <c r="E61" s="47" t="str">
        <f>IF(ISBLANK(BurstClassFull7[[#This Row],[%Spikes in Bursts-All]]),"",IF(BurstClassFull7[[#This Row],[%Spikes in Bursts-All]]&lt;$D$3,"LB","HB"))</f>
        <v>HB</v>
      </c>
      <c r="F61" s="71" t="str">
        <f t="shared" si="1"/>
        <v>LFHB</v>
      </c>
      <c r="G61" s="75">
        <v>0</v>
      </c>
      <c r="H61" s="75">
        <v>34.450197989643613</v>
      </c>
      <c r="I61" s="79" t="s">
        <v>98</v>
      </c>
      <c r="J61" s="75" t="s">
        <v>9</v>
      </c>
      <c r="K61" s="75">
        <v>22</v>
      </c>
      <c r="L61" s="75" t="s">
        <v>37</v>
      </c>
      <c r="M61" s="75">
        <v>10</v>
      </c>
      <c r="N61" s="75" t="s">
        <v>85</v>
      </c>
      <c r="O61" s="75" t="s">
        <v>72</v>
      </c>
      <c r="P61" s="75" t="s">
        <v>72</v>
      </c>
      <c r="Q61" s="76">
        <v>769</v>
      </c>
    </row>
    <row r="62" spans="4:17" x14ac:dyDescent="0.3">
      <c r="D62" s="47" t="str">
        <f>IF(ISBLANK(BurstClassFull7[[#This Row],[Spk/sec-Average]]),"",IF(BurstClassFull7[[#This Row],[Spk/sec-Average]]&lt;$C$3,"LF","HF"))</f>
        <v>LF</v>
      </c>
      <c r="E62" s="47" t="str">
        <f>IF(ISBLANK(BurstClassFull7[[#This Row],[%Spikes in Bursts-All]]),"",IF(BurstClassFull7[[#This Row],[%Spikes in Bursts-All]]&lt;$D$3,"LB","HB"))</f>
        <v>HB</v>
      </c>
      <c r="F62" s="71" t="str">
        <f t="shared" si="1"/>
        <v>LFHB</v>
      </c>
      <c r="G62" s="75">
        <v>0.9968055555555555</v>
      </c>
      <c r="H62" s="75">
        <v>26.30995901185333</v>
      </c>
      <c r="I62" s="79" t="s">
        <v>83</v>
      </c>
      <c r="J62" s="75" t="s">
        <v>9</v>
      </c>
      <c r="K62" s="75">
        <v>1</v>
      </c>
      <c r="L62" s="75" t="s">
        <v>36</v>
      </c>
      <c r="M62" s="75">
        <v>19</v>
      </c>
      <c r="N62" s="75" t="s">
        <v>104</v>
      </c>
      <c r="O62" s="75" t="s">
        <v>11</v>
      </c>
      <c r="P62" s="75" t="s">
        <v>72</v>
      </c>
      <c r="Q62" s="76">
        <v>24</v>
      </c>
    </row>
    <row r="63" spans="4:17" hidden="1" x14ac:dyDescent="0.3">
      <c r="D63" s="47" t="str">
        <f>IF(ISBLANK(BurstClassFull7[[#This Row],[Spk/sec-Average]]),"",IF(BurstClassFull7[[#This Row],[Spk/sec-Average]]&lt;$C$3,"LF","HF"))</f>
        <v>LF</v>
      </c>
      <c r="E63" s="47" t="str">
        <f>IF(ISBLANK(BurstClassFull7[[#This Row],[%Spikes in Bursts-All]]),"",IF(BurstClassFull7[[#This Row],[%Spikes in Bursts-All]]&lt;$D$3,"LB","HB"))</f>
        <v>LB</v>
      </c>
      <c r="F63" s="71" t="str">
        <f t="shared" si="1"/>
        <v>LFLB</v>
      </c>
      <c r="G63" s="75">
        <v>0.12902155887230515</v>
      </c>
      <c r="H63" s="75">
        <v>9.0322580645161281</v>
      </c>
      <c r="I63" s="79" t="s">
        <v>98</v>
      </c>
      <c r="J63" s="75" t="s">
        <v>9</v>
      </c>
      <c r="K63" s="75">
        <v>22</v>
      </c>
      <c r="L63" s="75" t="s">
        <v>37</v>
      </c>
      <c r="M63" s="75">
        <v>12</v>
      </c>
      <c r="N63" s="75" t="s">
        <v>105</v>
      </c>
      <c r="O63" s="75" t="s">
        <v>72</v>
      </c>
      <c r="P63" s="75" t="s">
        <v>72</v>
      </c>
      <c r="Q63" s="76">
        <v>769</v>
      </c>
    </row>
    <row r="64" spans="4:17" hidden="1" x14ac:dyDescent="0.3">
      <c r="D64" s="47" t="str">
        <f>IF(ISBLANK(BurstClassFull7[[#This Row],[Spk/sec-Average]]),"",IF(BurstClassFull7[[#This Row],[Spk/sec-Average]]&lt;$C$3,"LF","HF"))</f>
        <v>LF</v>
      </c>
      <c r="E64" s="47" t="str">
        <f>IF(ISBLANK(BurstClassFull7[[#This Row],[%Spikes in Bursts-All]]),"",IF(BurstClassFull7[[#This Row],[%Spikes in Bursts-All]]&lt;$D$3,"LB","HB"))</f>
        <v>HB</v>
      </c>
      <c r="F64" s="71" t="str">
        <f t="shared" si="1"/>
        <v>LFHB</v>
      </c>
      <c r="G64" s="75">
        <v>2.033031273303505</v>
      </c>
      <c r="H64" s="75">
        <v>36.167689372453978</v>
      </c>
      <c r="I64" s="79" t="s">
        <v>106</v>
      </c>
      <c r="J64" s="75" t="s">
        <v>9</v>
      </c>
      <c r="K64" s="75">
        <v>10</v>
      </c>
      <c r="L64" s="75" t="s">
        <v>107</v>
      </c>
      <c r="M64" s="75">
        <v>1</v>
      </c>
      <c r="N64" s="75" t="s">
        <v>84</v>
      </c>
      <c r="O64" s="75" t="s">
        <v>11</v>
      </c>
      <c r="P64" s="75" t="s">
        <v>10</v>
      </c>
      <c r="Q64" s="76">
        <v>199</v>
      </c>
    </row>
    <row r="65" spans="4:17" hidden="1" x14ac:dyDescent="0.3">
      <c r="D65" s="47" t="str">
        <f>IF(ISBLANK(BurstClassFull7[[#This Row],[Spk/sec-Average]]),"",IF(BurstClassFull7[[#This Row],[Spk/sec-Average]]&lt;$C$3,"LF","HF"))</f>
        <v>LF</v>
      </c>
      <c r="E65" s="47" t="str">
        <f>IF(ISBLANK(BurstClassFull7[[#This Row],[%Spikes in Bursts-All]]),"",IF(BurstClassFull7[[#This Row],[%Spikes in Bursts-All]]&lt;$D$3,"LB","HB"))</f>
        <v>LB</v>
      </c>
      <c r="F65" s="71" t="str">
        <f t="shared" si="1"/>
        <v>LFLB</v>
      </c>
      <c r="G65" s="75">
        <v>0</v>
      </c>
      <c r="H65" s="75">
        <v>6.7961165048543686</v>
      </c>
      <c r="I65" s="79" t="s">
        <v>98</v>
      </c>
      <c r="J65" s="75" t="s">
        <v>9</v>
      </c>
      <c r="K65" s="75">
        <v>22</v>
      </c>
      <c r="L65" s="75" t="s">
        <v>37</v>
      </c>
      <c r="M65" s="75">
        <v>14</v>
      </c>
      <c r="N65" s="75" t="s">
        <v>108</v>
      </c>
      <c r="O65" s="75" t="s">
        <v>72</v>
      </c>
      <c r="P65" s="75" t="s">
        <v>76</v>
      </c>
      <c r="Q65" s="76">
        <v>769</v>
      </c>
    </row>
    <row r="66" spans="4:17" hidden="1" x14ac:dyDescent="0.3">
      <c r="D66" s="47" t="str">
        <f>IF(ISBLANK(BurstClassFull7[[#This Row],[Spk/sec-Average]]),"",IF(BurstClassFull7[[#This Row],[Spk/sec-Average]]&lt;$C$3,"LF","HF"))</f>
        <v>LF</v>
      </c>
      <c r="E66" s="47" t="str">
        <f>IF(ISBLANK(BurstClassFull7[[#This Row],[%Spikes in Bursts-All]]),"",IF(BurstClassFull7[[#This Row],[%Spikes in Bursts-All]]&lt;$D$3,"LB","HB"))</f>
        <v>HB</v>
      </c>
      <c r="F66" s="71" t="str">
        <f t="shared" si="1"/>
        <v>LFHB</v>
      </c>
      <c r="G66" s="75">
        <v>0.87987019190830351</v>
      </c>
      <c r="H66" s="75">
        <v>59.74989773856133</v>
      </c>
      <c r="I66" s="79" t="s">
        <v>106</v>
      </c>
      <c r="J66" s="75" t="s">
        <v>9</v>
      </c>
      <c r="K66" s="75">
        <v>10</v>
      </c>
      <c r="L66" s="75" t="s">
        <v>107</v>
      </c>
      <c r="M66" s="75">
        <v>3</v>
      </c>
      <c r="N66" s="75" t="s">
        <v>109</v>
      </c>
      <c r="O66" s="75" t="s">
        <v>11</v>
      </c>
      <c r="P66" s="75" t="s">
        <v>10</v>
      </c>
      <c r="Q66" s="76">
        <v>199</v>
      </c>
    </row>
    <row r="67" spans="4:17" hidden="1" x14ac:dyDescent="0.3">
      <c r="D67" s="47" t="str">
        <f>IF(ISBLANK(BurstClassFull7[[#This Row],[Spk/sec-Average]]),"",IF(BurstClassFull7[[#This Row],[Spk/sec-Average]]&lt;$C$3,"LF","HF"))</f>
        <v>HF</v>
      </c>
      <c r="E67" s="47" t="str">
        <f>IF(ISBLANK(BurstClassFull7[[#This Row],[%Spikes in Bursts-All]]),"",IF(BurstClassFull7[[#This Row],[%Spikes in Bursts-All]]&lt;$D$3,"LB","HB"))</f>
        <v>HB</v>
      </c>
      <c r="F67" s="71" t="str">
        <f t="shared" si="1"/>
        <v>HFHB</v>
      </c>
      <c r="G67" s="75">
        <v>23.163923642539061</v>
      </c>
      <c r="H67" s="75">
        <v>97.124134849779352</v>
      </c>
      <c r="I67" s="79" t="s">
        <v>110</v>
      </c>
      <c r="J67" s="75" t="s">
        <v>9</v>
      </c>
      <c r="K67" s="75">
        <v>21</v>
      </c>
      <c r="L67" s="75" t="s">
        <v>37</v>
      </c>
      <c r="M67" s="75">
        <v>1</v>
      </c>
      <c r="N67" s="75" t="s">
        <v>111</v>
      </c>
      <c r="O67" s="75" t="s">
        <v>10</v>
      </c>
      <c r="P67" s="75" t="s">
        <v>10</v>
      </c>
      <c r="Q67" s="76">
        <v>344</v>
      </c>
    </row>
    <row r="68" spans="4:17" hidden="1" x14ac:dyDescent="0.3">
      <c r="D68" s="47" t="str">
        <f>IF(ISBLANK(BurstClassFull7[[#This Row],[Spk/sec-Average]]),"",IF(BurstClassFull7[[#This Row],[Spk/sec-Average]]&lt;$C$3,"LF","HF"))</f>
        <v>HF</v>
      </c>
      <c r="E68" s="47" t="str">
        <f>IF(ISBLANK(BurstClassFull7[[#This Row],[%Spikes in Bursts-All]]),"",IF(BurstClassFull7[[#This Row],[%Spikes in Bursts-All]]&lt;$D$3,"LB","HB"))</f>
        <v>HB</v>
      </c>
      <c r="F68" s="71" t="str">
        <f t="shared" si="1"/>
        <v>HFHB</v>
      </c>
      <c r="G68" s="75">
        <v>8.7839236111111099</v>
      </c>
      <c r="H68" s="75">
        <v>80.141000068780528</v>
      </c>
      <c r="I68" s="79" t="s">
        <v>110</v>
      </c>
      <c r="J68" s="75" t="s">
        <v>9</v>
      </c>
      <c r="K68" s="75">
        <v>21</v>
      </c>
      <c r="L68" s="75" t="s">
        <v>37</v>
      </c>
      <c r="M68" s="75">
        <v>2</v>
      </c>
      <c r="N68" s="75" t="s">
        <v>99</v>
      </c>
      <c r="O68" s="75" t="s">
        <v>10</v>
      </c>
      <c r="P68" s="75" t="s">
        <v>10</v>
      </c>
      <c r="Q68" s="76">
        <v>344</v>
      </c>
    </row>
    <row r="69" spans="4:17" hidden="1" x14ac:dyDescent="0.3">
      <c r="D69" s="47" t="str">
        <f>IF(ISBLANK(BurstClassFull7[[#This Row],[Spk/sec-Average]]),"",IF(BurstClassFull7[[#This Row],[Spk/sec-Average]]&lt;$C$3,"LF","HF"))</f>
        <v>LF</v>
      </c>
      <c r="E69" s="47" t="str">
        <f>IF(ISBLANK(BurstClassFull7[[#This Row],[%Spikes in Bursts-All]]),"",IF(BurstClassFull7[[#This Row],[%Spikes in Bursts-All]]&lt;$D$3,"LB","HB"))</f>
        <v>HB</v>
      </c>
      <c r="F69" s="71" t="str">
        <f t="shared" si="1"/>
        <v>LFHB</v>
      </c>
      <c r="G69" s="75">
        <v>3.7961169773489765</v>
      </c>
      <c r="H69" s="75">
        <v>49.82948472149171</v>
      </c>
      <c r="I69" s="79" t="s">
        <v>106</v>
      </c>
      <c r="J69" s="75" t="s">
        <v>9</v>
      </c>
      <c r="K69" s="75">
        <v>10</v>
      </c>
      <c r="L69" s="75" t="s">
        <v>107</v>
      </c>
      <c r="M69" s="75">
        <v>4</v>
      </c>
      <c r="N69" s="75" t="s">
        <v>112</v>
      </c>
      <c r="O69" s="75" t="s">
        <v>11</v>
      </c>
      <c r="P69" s="75" t="s">
        <v>10</v>
      </c>
      <c r="Q69" s="76">
        <v>199</v>
      </c>
    </row>
    <row r="70" spans="4:17" hidden="1" x14ac:dyDescent="0.3">
      <c r="D70" s="47" t="str">
        <f>IF(ISBLANK(BurstClassFull7[[#This Row],[Spk/sec-Average]]),"",IF(BurstClassFull7[[#This Row],[Spk/sec-Average]]&lt;$C$3,"LF","HF"))</f>
        <v>LF</v>
      </c>
      <c r="E70" s="47" t="str">
        <f>IF(ISBLANK(BurstClassFull7[[#This Row],[%Spikes in Bursts-All]]),"",IF(BurstClassFull7[[#This Row],[%Spikes in Bursts-All]]&lt;$D$3,"LB","HB"))</f>
        <v>HB</v>
      </c>
      <c r="F70" s="71" t="str">
        <f t="shared" si="1"/>
        <v>LFHB</v>
      </c>
      <c r="G70" s="75">
        <v>1.839375</v>
      </c>
      <c r="H70" s="75">
        <v>27.683361600498422</v>
      </c>
      <c r="I70" s="79" t="s">
        <v>110</v>
      </c>
      <c r="J70" s="75" t="s">
        <v>9</v>
      </c>
      <c r="K70" s="75">
        <v>21</v>
      </c>
      <c r="L70" s="75" t="s">
        <v>37</v>
      </c>
      <c r="M70" s="75">
        <v>4</v>
      </c>
      <c r="N70" s="75" t="s">
        <v>101</v>
      </c>
      <c r="O70" s="75" t="s">
        <v>72</v>
      </c>
      <c r="P70" s="75" t="s">
        <v>72</v>
      </c>
      <c r="Q70" s="76">
        <v>344</v>
      </c>
    </row>
    <row r="71" spans="4:17" hidden="1" x14ac:dyDescent="0.3">
      <c r="D71" s="47" t="str">
        <f>IF(ISBLANK(BurstClassFull7[[#This Row],[Spk/sec-Average]]),"",IF(BurstClassFull7[[#This Row],[Spk/sec-Average]]&lt;$C$3,"LF","HF"))</f>
        <v>LF</v>
      </c>
      <c r="E71" s="47" t="str">
        <f>IF(ISBLANK(BurstClassFull7[[#This Row],[%Spikes in Bursts-All]]),"",IF(BurstClassFull7[[#This Row],[%Spikes in Bursts-All]]&lt;$D$3,"LB","HB"))</f>
        <v>HB</v>
      </c>
      <c r="F71" s="71" t="str">
        <f t="shared" si="1"/>
        <v>LFHB</v>
      </c>
      <c r="G71" s="75">
        <v>0.22329039308685553</v>
      </c>
      <c r="H71" s="75">
        <v>23.132604343138766</v>
      </c>
      <c r="I71" s="79" t="s">
        <v>110</v>
      </c>
      <c r="J71" s="75" t="s">
        <v>9</v>
      </c>
      <c r="K71" s="75">
        <v>21</v>
      </c>
      <c r="L71" s="75" t="s">
        <v>37</v>
      </c>
      <c r="M71" s="75">
        <v>5</v>
      </c>
      <c r="N71" s="75" t="s">
        <v>77</v>
      </c>
      <c r="O71" s="75" t="s">
        <v>72</v>
      </c>
      <c r="P71" s="75" t="s">
        <v>72</v>
      </c>
      <c r="Q71" s="76">
        <v>344</v>
      </c>
    </row>
    <row r="72" spans="4:17" hidden="1" x14ac:dyDescent="0.3">
      <c r="D72" s="47" t="str">
        <f>IF(ISBLANK(BurstClassFull7[[#This Row],[Spk/sec-Average]]),"",IF(BurstClassFull7[[#This Row],[Spk/sec-Average]]&lt;$C$3,"LF","HF"))</f>
        <v>HF</v>
      </c>
      <c r="E72" s="47" t="str">
        <f>IF(ISBLANK(BurstClassFull7[[#This Row],[%Spikes in Bursts-All]]),"",IF(BurstClassFull7[[#This Row],[%Spikes in Bursts-All]]&lt;$D$3,"LB","HB"))</f>
        <v>HB</v>
      </c>
      <c r="F72" s="71" t="str">
        <f t="shared" si="1"/>
        <v>HFHB</v>
      </c>
      <c r="G72" s="75">
        <v>8.8358719789080862</v>
      </c>
      <c r="H72" s="75">
        <v>71.19370213677503</v>
      </c>
      <c r="I72" s="79" t="s">
        <v>106</v>
      </c>
      <c r="J72" s="75" t="s">
        <v>9</v>
      </c>
      <c r="K72" s="75">
        <v>10</v>
      </c>
      <c r="L72" s="75" t="s">
        <v>107</v>
      </c>
      <c r="M72" s="75">
        <v>8</v>
      </c>
      <c r="N72" s="75" t="s">
        <v>113</v>
      </c>
      <c r="O72" s="75" t="s">
        <v>11</v>
      </c>
      <c r="P72" s="75" t="s">
        <v>10</v>
      </c>
      <c r="Q72" s="76">
        <v>199</v>
      </c>
    </row>
    <row r="73" spans="4:17" hidden="1" x14ac:dyDescent="0.3">
      <c r="D73" s="47" t="str">
        <f>IF(ISBLANK(BurstClassFull7[[#This Row],[Spk/sec-Average]]),"",IF(BurstClassFull7[[#This Row],[Spk/sec-Average]]&lt;$C$3,"LF","HF"))</f>
        <v>LF</v>
      </c>
      <c r="E73" s="47" t="str">
        <f>IF(ISBLANK(BurstClassFull7[[#This Row],[%Spikes in Bursts-All]]),"",IF(BurstClassFull7[[#This Row],[%Spikes in Bursts-All]]&lt;$D$3,"LB","HB"))</f>
        <v>HB</v>
      </c>
      <c r="F73" s="71" t="str">
        <f t="shared" si="1"/>
        <v>LFHB</v>
      </c>
      <c r="G73" s="75">
        <v>2.7965277777777779</v>
      </c>
      <c r="H73" s="75">
        <v>32.915944825771362</v>
      </c>
      <c r="I73" s="79" t="s">
        <v>110</v>
      </c>
      <c r="J73" s="75" t="s">
        <v>9</v>
      </c>
      <c r="K73" s="75">
        <v>21</v>
      </c>
      <c r="L73" s="75" t="s">
        <v>37</v>
      </c>
      <c r="M73" s="75">
        <v>7</v>
      </c>
      <c r="N73" s="75" t="s">
        <v>80</v>
      </c>
      <c r="O73" s="75" t="s">
        <v>72</v>
      </c>
      <c r="P73" s="75" t="s">
        <v>72</v>
      </c>
      <c r="Q73" s="76">
        <v>344</v>
      </c>
    </row>
    <row r="74" spans="4:17" hidden="1" x14ac:dyDescent="0.3">
      <c r="D74" s="47" t="str">
        <f>IF(ISBLANK(BurstClassFull7[[#This Row],[Spk/sec-Average]]),"",IF(BurstClassFull7[[#This Row],[Spk/sec-Average]]&lt;$C$3,"LF","HF"))</f>
        <v>HF</v>
      </c>
      <c r="E74" s="47" t="str">
        <f>IF(ISBLANK(BurstClassFull7[[#This Row],[%Spikes in Bursts-All]]),"",IF(BurstClassFull7[[#This Row],[%Spikes in Bursts-All]]&lt;$D$3,"LB","HB"))</f>
        <v>HB</v>
      </c>
      <c r="F74" s="71" t="str">
        <f t="shared" si="1"/>
        <v>HFHB</v>
      </c>
      <c r="G74" s="75">
        <v>11.375069444444444</v>
      </c>
      <c r="H74" s="75">
        <v>82.581587920116903</v>
      </c>
      <c r="I74" s="79" t="s">
        <v>110</v>
      </c>
      <c r="J74" s="75" t="s">
        <v>9</v>
      </c>
      <c r="K74" s="75">
        <v>21</v>
      </c>
      <c r="L74" s="75" t="s">
        <v>37</v>
      </c>
      <c r="M74" s="75">
        <v>8</v>
      </c>
      <c r="N74" s="75" t="s">
        <v>103</v>
      </c>
      <c r="O74" s="75" t="s">
        <v>10</v>
      </c>
      <c r="P74" s="75" t="s">
        <v>72</v>
      </c>
      <c r="Q74" s="76">
        <v>344</v>
      </c>
    </row>
    <row r="75" spans="4:17" hidden="1" x14ac:dyDescent="0.3">
      <c r="D75" s="47" t="str">
        <f>IF(ISBLANK(BurstClassFull7[[#This Row],[Spk/sec-Average]]),"",IF(BurstClassFull7[[#This Row],[Spk/sec-Average]]&lt;$C$3,"LF","HF"))</f>
        <v>HF</v>
      </c>
      <c r="E75" s="47" t="str">
        <f>IF(ISBLANK(BurstClassFull7[[#This Row],[%Spikes in Bursts-All]]),"",IF(BurstClassFull7[[#This Row],[%Spikes in Bursts-All]]&lt;$D$3,"LB","HB"))</f>
        <v>HB</v>
      </c>
      <c r="F75" s="71" t="str">
        <f t="shared" si="1"/>
        <v>HFHB</v>
      </c>
      <c r="G75" s="75">
        <v>8.1027611634662513</v>
      </c>
      <c r="H75" s="75">
        <v>72.072167123865796</v>
      </c>
      <c r="I75" s="79" t="s">
        <v>106</v>
      </c>
      <c r="J75" s="75" t="s">
        <v>9</v>
      </c>
      <c r="K75" s="75">
        <v>10</v>
      </c>
      <c r="L75" s="75" t="s">
        <v>107</v>
      </c>
      <c r="M75" s="75">
        <v>9</v>
      </c>
      <c r="N75" s="75" t="s">
        <v>114</v>
      </c>
      <c r="O75" s="75" t="s">
        <v>11</v>
      </c>
      <c r="P75" s="75" t="s">
        <v>10</v>
      </c>
      <c r="Q75" s="76">
        <v>199</v>
      </c>
    </row>
    <row r="76" spans="4:17" hidden="1" x14ac:dyDescent="0.3">
      <c r="D76" s="47" t="str">
        <f>IF(ISBLANK(BurstClassFull7[[#This Row],[Spk/sec-Average]]),"",IF(BurstClassFull7[[#This Row],[Spk/sec-Average]]&lt;$C$3,"LF","HF"))</f>
        <v>LF</v>
      </c>
      <c r="E76" s="47" t="str">
        <f>IF(ISBLANK(BurstClassFull7[[#This Row],[%Spikes in Bursts-All]]),"",IF(BurstClassFull7[[#This Row],[%Spikes in Bursts-All]]&lt;$D$3,"LB","HB"))</f>
        <v>LB</v>
      </c>
      <c r="F76" s="71" t="str">
        <f t="shared" si="1"/>
        <v>LFLB</v>
      </c>
      <c r="G76" s="75">
        <v>0.1055389225432329</v>
      </c>
      <c r="H76" s="75">
        <v>5.6353003721424777</v>
      </c>
      <c r="I76" s="79" t="s">
        <v>110</v>
      </c>
      <c r="J76" s="75" t="s">
        <v>9</v>
      </c>
      <c r="K76" s="75">
        <v>21</v>
      </c>
      <c r="L76" s="75" t="s">
        <v>37</v>
      </c>
      <c r="M76" s="75">
        <v>10</v>
      </c>
      <c r="N76" s="75" t="s">
        <v>105</v>
      </c>
      <c r="O76" s="75" t="s">
        <v>72</v>
      </c>
      <c r="P76" s="75" t="s">
        <v>72</v>
      </c>
      <c r="Q76" s="76">
        <v>344</v>
      </c>
    </row>
    <row r="77" spans="4:17" hidden="1" x14ac:dyDescent="0.3">
      <c r="D77" s="47" t="str">
        <f>IF(ISBLANK(BurstClassFull7[[#This Row],[Spk/sec-Average]]),"",IF(BurstClassFull7[[#This Row],[Spk/sec-Average]]&lt;$C$3,"LF","HF"))</f>
        <v>HF</v>
      </c>
      <c r="E77" s="47" t="str">
        <f>IF(ISBLANK(BurstClassFull7[[#This Row],[%Spikes in Bursts-All]]),"",IF(BurstClassFull7[[#This Row],[%Spikes in Bursts-All]]&lt;$D$3,"LB","HB"))</f>
        <v>HB</v>
      </c>
      <c r="F77" s="71" t="str">
        <f t="shared" si="1"/>
        <v>HFHB</v>
      </c>
      <c r="G77" s="75">
        <v>5.627472222222222</v>
      </c>
      <c r="H77" s="75">
        <v>57.608110631473728</v>
      </c>
      <c r="I77" s="79" t="s">
        <v>106</v>
      </c>
      <c r="J77" s="75" t="s">
        <v>9</v>
      </c>
      <c r="K77" s="75">
        <v>10</v>
      </c>
      <c r="L77" s="75" t="s">
        <v>107</v>
      </c>
      <c r="M77" s="75">
        <v>12</v>
      </c>
      <c r="N77" s="75" t="s">
        <v>115</v>
      </c>
      <c r="O77" s="75" t="s">
        <v>11</v>
      </c>
      <c r="P77" s="75" t="s">
        <v>72</v>
      </c>
      <c r="Q77" s="76">
        <v>199</v>
      </c>
    </row>
    <row r="78" spans="4:17" hidden="1" x14ac:dyDescent="0.3">
      <c r="D78" s="47" t="str">
        <f>IF(ISBLANK(BurstClassFull7[[#This Row],[Spk/sec-Average]]),"",IF(BurstClassFull7[[#This Row],[Spk/sec-Average]]&lt;$C$3,"LF","HF"))</f>
        <v>LF</v>
      </c>
      <c r="E78" s="47" t="str">
        <f>IF(ISBLANK(BurstClassFull7[[#This Row],[%Spikes in Bursts-All]]),"",IF(BurstClassFull7[[#This Row],[%Spikes in Bursts-All]]&lt;$D$3,"LB","HB"))</f>
        <v>HB</v>
      </c>
      <c r="F78" s="71" t="str">
        <f t="shared" si="1"/>
        <v>LFHB</v>
      </c>
      <c r="G78" s="75">
        <v>1.6152494091011189</v>
      </c>
      <c r="H78" s="75">
        <v>21.151200122305458</v>
      </c>
      <c r="I78" s="79" t="s">
        <v>110</v>
      </c>
      <c r="J78" s="75" t="s">
        <v>9</v>
      </c>
      <c r="K78" s="75">
        <v>21</v>
      </c>
      <c r="L78" s="75" t="s">
        <v>37</v>
      </c>
      <c r="M78" s="75">
        <v>12</v>
      </c>
      <c r="N78" s="75" t="s">
        <v>116</v>
      </c>
      <c r="O78" s="75" t="s">
        <v>72</v>
      </c>
      <c r="P78" s="75" t="s">
        <v>72</v>
      </c>
      <c r="Q78" s="76">
        <v>344</v>
      </c>
    </row>
    <row r="79" spans="4:17" hidden="1" x14ac:dyDescent="0.3">
      <c r="D79" s="47" t="str">
        <f>IF(ISBLANK(BurstClassFull7[[#This Row],[Spk/sec-Average]]),"",IF(BurstClassFull7[[#This Row],[Spk/sec-Average]]&lt;$C$3,"LF","HF"))</f>
        <v>LF</v>
      </c>
      <c r="E79" s="47" t="str">
        <f>IF(ISBLANK(BurstClassFull7[[#This Row],[%Spikes in Bursts-All]]),"",IF(BurstClassFull7[[#This Row],[%Spikes in Bursts-All]]&lt;$D$3,"LB","HB"))</f>
        <v>HB</v>
      </c>
      <c r="F79" s="71" t="str">
        <f t="shared" si="1"/>
        <v>LFHB</v>
      </c>
      <c r="G79" s="75">
        <v>0</v>
      </c>
      <c r="H79" s="75">
        <v>56.200364423969475</v>
      </c>
      <c r="I79" s="79" t="s">
        <v>73</v>
      </c>
      <c r="J79" s="75" t="s">
        <v>9</v>
      </c>
      <c r="K79" s="75">
        <v>19</v>
      </c>
      <c r="L79" s="75" t="s">
        <v>37</v>
      </c>
      <c r="M79" s="75">
        <v>1</v>
      </c>
      <c r="N79" s="75" t="s">
        <v>111</v>
      </c>
      <c r="O79" s="75" t="s">
        <v>72</v>
      </c>
      <c r="P79" s="75" t="s">
        <v>72</v>
      </c>
      <c r="Q79" s="76">
        <v>2</v>
      </c>
    </row>
    <row r="80" spans="4:17" hidden="1" x14ac:dyDescent="0.3">
      <c r="D80" s="47" t="str">
        <f>IF(ISBLANK(BurstClassFull7[[#This Row],[Spk/sec-Average]]),"",IF(BurstClassFull7[[#This Row],[Spk/sec-Average]]&lt;$C$3,"LF","HF"))</f>
        <v>LF</v>
      </c>
      <c r="E80" s="47" t="str">
        <f>IF(ISBLANK(BurstClassFull7[[#This Row],[%Spikes in Bursts-All]]),"",IF(BurstClassFull7[[#This Row],[%Spikes in Bursts-All]]&lt;$D$3,"LB","HB"))</f>
        <v>HB</v>
      </c>
      <c r="F80" s="71" t="str">
        <f t="shared" si="1"/>
        <v>LFHB</v>
      </c>
      <c r="G80" s="75">
        <v>0</v>
      </c>
      <c r="H80" s="75">
        <v>25.266669799351533</v>
      </c>
      <c r="I80" s="79" t="s">
        <v>73</v>
      </c>
      <c r="J80" s="75" t="s">
        <v>9</v>
      </c>
      <c r="K80" s="75">
        <v>19</v>
      </c>
      <c r="L80" s="75" t="s">
        <v>37</v>
      </c>
      <c r="M80" s="75">
        <v>2</v>
      </c>
      <c r="N80" s="75" t="s">
        <v>99</v>
      </c>
      <c r="O80" s="75" t="s">
        <v>72</v>
      </c>
      <c r="P80" s="75" t="s">
        <v>72</v>
      </c>
      <c r="Q80" s="76">
        <v>2</v>
      </c>
    </row>
    <row r="81" spans="4:17" hidden="1" x14ac:dyDescent="0.3">
      <c r="D81" s="47" t="str">
        <f>IF(ISBLANK(BurstClassFull7[[#This Row],[Spk/sec-Average]]),"",IF(BurstClassFull7[[#This Row],[Spk/sec-Average]]&lt;$C$3,"LF","HF"))</f>
        <v>LF</v>
      </c>
      <c r="E81" s="47" t="str">
        <f>IF(ISBLANK(BurstClassFull7[[#This Row],[%Spikes in Bursts-All]]),"",IF(BurstClassFull7[[#This Row],[%Spikes in Bursts-All]]&lt;$D$3,"LB","HB"))</f>
        <v>HB</v>
      </c>
      <c r="F81" s="71" t="str">
        <f t="shared" si="1"/>
        <v>LFHB</v>
      </c>
      <c r="G81" s="75">
        <v>3.6272562500000003</v>
      </c>
      <c r="H81" s="75">
        <v>39.274016484900834</v>
      </c>
      <c r="I81" s="79" t="s">
        <v>106</v>
      </c>
      <c r="J81" s="75" t="s">
        <v>9</v>
      </c>
      <c r="K81" s="75">
        <v>10</v>
      </c>
      <c r="L81" s="75" t="s">
        <v>107</v>
      </c>
      <c r="M81" s="75">
        <v>13</v>
      </c>
      <c r="N81" s="75" t="s">
        <v>96</v>
      </c>
      <c r="O81" s="75" t="s">
        <v>11</v>
      </c>
      <c r="P81" s="75" t="s">
        <v>10</v>
      </c>
      <c r="Q81" s="76">
        <v>199</v>
      </c>
    </row>
    <row r="82" spans="4:17" hidden="1" x14ac:dyDescent="0.3">
      <c r="D82" s="47" t="str">
        <f>IF(ISBLANK(BurstClassFull7[[#This Row],[Spk/sec-Average]]),"",IF(BurstClassFull7[[#This Row],[Spk/sec-Average]]&lt;$C$3,"LF","HF"))</f>
        <v>LF</v>
      </c>
      <c r="E82" s="47" t="str">
        <f>IF(ISBLANK(BurstClassFull7[[#This Row],[%Spikes in Bursts-All]]),"",IF(BurstClassFull7[[#This Row],[%Spikes in Bursts-All]]&lt;$D$3,"LB","HB"))</f>
        <v>LB</v>
      </c>
      <c r="F82" s="71" t="str">
        <f t="shared" si="1"/>
        <v>LFLB</v>
      </c>
      <c r="G82" s="75">
        <v>0</v>
      </c>
      <c r="H82" s="75">
        <v>3.9740470397404706</v>
      </c>
      <c r="I82" s="79" t="s">
        <v>73</v>
      </c>
      <c r="J82" s="75" t="s">
        <v>9</v>
      </c>
      <c r="K82" s="75">
        <v>19</v>
      </c>
      <c r="L82" s="75" t="s">
        <v>37</v>
      </c>
      <c r="M82" s="75">
        <v>4</v>
      </c>
      <c r="N82" s="75" t="s">
        <v>101</v>
      </c>
      <c r="O82" s="75" t="s">
        <v>72</v>
      </c>
      <c r="P82" s="75" t="s">
        <v>72</v>
      </c>
      <c r="Q82" s="76">
        <v>2</v>
      </c>
    </row>
    <row r="83" spans="4:17" hidden="1" x14ac:dyDescent="0.3">
      <c r="D83" s="47" t="str">
        <f>IF(ISBLANK(BurstClassFull7[[#This Row],[Spk/sec-Average]]),"",IF(BurstClassFull7[[#This Row],[Spk/sec-Average]]&lt;$C$3,"LF","HF"))</f>
        <v>LF</v>
      </c>
      <c r="E83" s="47" t="str">
        <f>IF(ISBLANK(BurstClassFull7[[#This Row],[%Spikes in Bursts-All]]),"",IF(BurstClassFull7[[#This Row],[%Spikes in Bursts-All]]&lt;$D$3,"LB","HB"))</f>
        <v>HB</v>
      </c>
      <c r="F83" s="71" t="str">
        <f t="shared" si="1"/>
        <v>LFHB</v>
      </c>
      <c r="G83" s="75">
        <v>0</v>
      </c>
      <c r="H83" s="75">
        <v>22.619935371613224</v>
      </c>
      <c r="I83" s="79" t="s">
        <v>73</v>
      </c>
      <c r="J83" s="75" t="s">
        <v>9</v>
      </c>
      <c r="K83" s="75">
        <v>19</v>
      </c>
      <c r="L83" s="75" t="s">
        <v>37</v>
      </c>
      <c r="M83" s="75">
        <v>5</v>
      </c>
      <c r="N83" s="75" t="s">
        <v>77</v>
      </c>
      <c r="O83" s="75" t="s">
        <v>72</v>
      </c>
      <c r="P83" s="75" t="s">
        <v>72</v>
      </c>
      <c r="Q83" s="76">
        <v>2</v>
      </c>
    </row>
    <row r="84" spans="4:17" hidden="1" x14ac:dyDescent="0.3">
      <c r="D84" s="47" t="str">
        <f>IF(ISBLANK(BurstClassFull7[[#This Row],[Spk/sec-Average]]),"",IF(BurstClassFull7[[#This Row],[Spk/sec-Average]]&lt;$C$3,"LF","HF"))</f>
        <v>LF</v>
      </c>
      <c r="E84" s="47" t="str">
        <f>IF(ISBLANK(BurstClassFull7[[#This Row],[%Spikes in Bursts-All]]),"",IF(BurstClassFull7[[#This Row],[%Spikes in Bursts-All]]&lt;$D$3,"LB","HB"))</f>
        <v>HB</v>
      </c>
      <c r="F84" s="71" t="str">
        <f t="shared" si="1"/>
        <v>LFHB</v>
      </c>
      <c r="G84" s="75">
        <v>2.5166527777777778</v>
      </c>
      <c r="H84" s="75">
        <v>42.113323124042878</v>
      </c>
      <c r="I84" s="79" t="s">
        <v>106</v>
      </c>
      <c r="J84" s="75" t="s">
        <v>9</v>
      </c>
      <c r="K84" s="75">
        <v>10</v>
      </c>
      <c r="L84" s="75" t="s">
        <v>107</v>
      </c>
      <c r="M84" s="75">
        <v>14</v>
      </c>
      <c r="N84" s="75" t="s">
        <v>97</v>
      </c>
      <c r="O84" s="75" t="s">
        <v>11</v>
      </c>
      <c r="P84" s="75" t="s">
        <v>10</v>
      </c>
      <c r="Q84" s="76">
        <v>199</v>
      </c>
    </row>
    <row r="85" spans="4:17" hidden="1" x14ac:dyDescent="0.3">
      <c r="D85" s="47" t="str">
        <f>IF(ISBLANK(BurstClassFull7[[#This Row],[Spk/sec-Average]]),"",IF(BurstClassFull7[[#This Row],[Spk/sec-Average]]&lt;$C$3,"LF","HF"))</f>
        <v>LF</v>
      </c>
      <c r="E85" s="47" t="str">
        <f>IF(ISBLANK(BurstClassFull7[[#This Row],[%Spikes in Bursts-All]]),"",IF(BurstClassFull7[[#This Row],[%Spikes in Bursts-All]]&lt;$D$3,"LB","HB"))</f>
        <v>LB</v>
      </c>
      <c r="F85" s="71" t="str">
        <f t="shared" si="1"/>
        <v>LFLB</v>
      </c>
      <c r="G85" s="75">
        <v>0</v>
      </c>
      <c r="H85" s="75">
        <v>10.433884297520661</v>
      </c>
      <c r="I85" s="79" t="s">
        <v>73</v>
      </c>
      <c r="J85" s="75" t="s">
        <v>9</v>
      </c>
      <c r="K85" s="75">
        <v>19</v>
      </c>
      <c r="L85" s="75" t="s">
        <v>37</v>
      </c>
      <c r="M85" s="75">
        <v>7</v>
      </c>
      <c r="N85" s="75" t="s">
        <v>80</v>
      </c>
      <c r="O85" s="75" t="s">
        <v>72</v>
      </c>
      <c r="P85" s="75" t="s">
        <v>72</v>
      </c>
      <c r="Q85" s="76">
        <v>2</v>
      </c>
    </row>
    <row r="86" spans="4:17" hidden="1" x14ac:dyDescent="0.3">
      <c r="D86" s="47" t="str">
        <f>IF(ISBLANK(BurstClassFull7[[#This Row],[Spk/sec-Average]]),"",IF(BurstClassFull7[[#This Row],[Spk/sec-Average]]&lt;$C$3,"LF","HF"))</f>
        <v>LF</v>
      </c>
      <c r="E86" s="47" t="str">
        <f>IF(ISBLANK(BurstClassFull7[[#This Row],[%Spikes in Bursts-All]]),"",IF(BurstClassFull7[[#This Row],[%Spikes in Bursts-All]]&lt;$D$3,"LB","HB"))</f>
        <v>HB</v>
      </c>
      <c r="F86" s="71" t="str">
        <f t="shared" si="1"/>
        <v>LFHB</v>
      </c>
      <c r="G86" s="75">
        <v>0</v>
      </c>
      <c r="H86" s="75">
        <v>77.147587221779389</v>
      </c>
      <c r="I86" s="79" t="s">
        <v>73</v>
      </c>
      <c r="J86" s="75" t="s">
        <v>9</v>
      </c>
      <c r="K86" s="75">
        <v>19</v>
      </c>
      <c r="L86" s="75" t="s">
        <v>37</v>
      </c>
      <c r="M86" s="75">
        <v>8</v>
      </c>
      <c r="N86" s="75" t="s">
        <v>103</v>
      </c>
      <c r="O86" s="75" t="s">
        <v>10</v>
      </c>
      <c r="P86" s="75" t="s">
        <v>72</v>
      </c>
      <c r="Q86" s="76">
        <v>2</v>
      </c>
    </row>
    <row r="87" spans="4:17" hidden="1" x14ac:dyDescent="0.3">
      <c r="D87" s="47" t="str">
        <f>IF(ISBLANK(BurstClassFull7[[#This Row],[Spk/sec-Average]]),"",IF(BurstClassFull7[[#This Row],[Spk/sec-Average]]&lt;$C$3,"LF","HF"))</f>
        <v>LF</v>
      </c>
      <c r="E87" s="47" t="str">
        <f>IF(ISBLANK(BurstClassFull7[[#This Row],[%Spikes in Bursts-All]]),"",IF(BurstClassFull7[[#This Row],[%Spikes in Bursts-All]]&lt;$D$3,"LB","HB"))</f>
        <v>LB</v>
      </c>
      <c r="F87" s="71" t="str">
        <f t="shared" si="1"/>
        <v>LFLB</v>
      </c>
      <c r="G87" s="75">
        <v>0</v>
      </c>
      <c r="H87" s="75">
        <v>8.354591836734695</v>
      </c>
      <c r="I87" s="79" t="s">
        <v>73</v>
      </c>
      <c r="J87" s="75" t="s">
        <v>9</v>
      </c>
      <c r="K87" s="75">
        <v>19</v>
      </c>
      <c r="L87" s="75" t="s">
        <v>37</v>
      </c>
      <c r="M87" s="75">
        <v>9</v>
      </c>
      <c r="N87" s="75" t="s">
        <v>87</v>
      </c>
      <c r="O87" s="75" t="s">
        <v>72</v>
      </c>
      <c r="P87" s="75" t="s">
        <v>72</v>
      </c>
      <c r="Q87" s="76">
        <v>2</v>
      </c>
    </row>
    <row r="88" spans="4:17" hidden="1" x14ac:dyDescent="0.3">
      <c r="D88" s="47" t="str">
        <f>IF(ISBLANK(BurstClassFull7[[#This Row],[Spk/sec-Average]]),"",IF(BurstClassFull7[[#This Row],[Spk/sec-Average]]&lt;$C$3,"LF","HF"))</f>
        <v>LF</v>
      </c>
      <c r="E88" s="47" t="str">
        <f>IF(ISBLANK(BurstClassFull7[[#This Row],[%Spikes in Bursts-All]]),"",IF(BurstClassFull7[[#This Row],[%Spikes in Bursts-All]]&lt;$D$3,"LB","HB"))</f>
        <v>LB</v>
      </c>
      <c r="F88" s="71" t="str">
        <f t="shared" si="1"/>
        <v>LFLB</v>
      </c>
      <c r="G88" s="75">
        <v>0</v>
      </c>
      <c r="H88" s="75">
        <v>3.782572149061362</v>
      </c>
      <c r="I88" s="79" t="s">
        <v>73</v>
      </c>
      <c r="J88" s="75" t="s">
        <v>9</v>
      </c>
      <c r="K88" s="75">
        <v>19</v>
      </c>
      <c r="L88" s="75" t="s">
        <v>37</v>
      </c>
      <c r="M88" s="75">
        <v>10</v>
      </c>
      <c r="N88" s="75" t="s">
        <v>90</v>
      </c>
      <c r="O88" s="75" t="s">
        <v>72</v>
      </c>
      <c r="P88" s="75" t="s">
        <v>72</v>
      </c>
      <c r="Q88" s="76">
        <v>2</v>
      </c>
    </row>
    <row r="89" spans="4:17" hidden="1" x14ac:dyDescent="0.3">
      <c r="D89" s="47" t="str">
        <f>IF(ISBLANK(BurstClassFull7[[#This Row],[Spk/sec-Average]]),"",IF(BurstClassFull7[[#This Row],[Spk/sec-Average]]&lt;$C$3,"LF","HF"))</f>
        <v>LF</v>
      </c>
      <c r="E89" s="47" t="str">
        <f>IF(ISBLANK(BurstClassFull7[[#This Row],[%Spikes in Bursts-All]]),"",IF(BurstClassFull7[[#This Row],[%Spikes in Bursts-All]]&lt;$D$3,"LB","HB"))</f>
        <v>HB</v>
      </c>
      <c r="F89" s="71" t="str">
        <f t="shared" si="1"/>
        <v>LFHB</v>
      </c>
      <c r="G89" s="75">
        <v>0</v>
      </c>
      <c r="H89" s="75">
        <v>20.403264522323571</v>
      </c>
      <c r="I89" s="79" t="s">
        <v>73</v>
      </c>
      <c r="J89" s="75" t="s">
        <v>9</v>
      </c>
      <c r="K89" s="75">
        <v>19</v>
      </c>
      <c r="L89" s="75" t="s">
        <v>37</v>
      </c>
      <c r="M89" s="75">
        <v>11</v>
      </c>
      <c r="N89" s="75" t="s">
        <v>116</v>
      </c>
      <c r="O89" s="75" t="s">
        <v>72</v>
      </c>
      <c r="P89" s="75" t="s">
        <v>72</v>
      </c>
      <c r="Q89" s="76">
        <v>2</v>
      </c>
    </row>
    <row r="90" spans="4:17" hidden="1" x14ac:dyDescent="0.3">
      <c r="D90" s="47" t="str">
        <f>IF(ISBLANK(BurstClassFull7[[#This Row],[Spk/sec-Average]]),"",IF(BurstClassFull7[[#This Row],[Spk/sec-Average]]&lt;$C$3,"LF","HF"))</f>
        <v>LF</v>
      </c>
      <c r="E90" s="47" t="str">
        <f>IF(ISBLANK(BurstClassFull7[[#This Row],[%Spikes in Bursts-All]]),"",IF(BurstClassFull7[[#This Row],[%Spikes in Bursts-All]]&lt;$D$3,"LB","HB"))</f>
        <v>HB</v>
      </c>
      <c r="F90" s="71" t="str">
        <f t="shared" si="1"/>
        <v>LFHB</v>
      </c>
      <c r="G90" s="75">
        <v>6.1270384425872237E-2</v>
      </c>
      <c r="H90" s="75">
        <v>66.620013995801258</v>
      </c>
      <c r="I90" s="79" t="s">
        <v>117</v>
      </c>
      <c r="J90" s="75" t="s">
        <v>9</v>
      </c>
      <c r="K90" s="75">
        <v>22</v>
      </c>
      <c r="L90" s="75" t="s">
        <v>37</v>
      </c>
      <c r="M90" s="75">
        <v>1</v>
      </c>
      <c r="N90" s="75" t="s">
        <v>71</v>
      </c>
      <c r="O90" s="75" t="s">
        <v>72</v>
      </c>
      <c r="P90" s="75" t="s">
        <v>72</v>
      </c>
      <c r="Q90" s="76">
        <v>778</v>
      </c>
    </row>
    <row r="91" spans="4:17" hidden="1" x14ac:dyDescent="0.3">
      <c r="D91" s="47" t="str">
        <f>IF(ISBLANK(BurstClassFull7[[#This Row],[Spk/sec-Average]]),"",IF(BurstClassFull7[[#This Row],[Spk/sec-Average]]&lt;$C$3,"LF","HF"))</f>
        <v>LF</v>
      </c>
      <c r="E91" s="47" t="str">
        <f>IF(ISBLANK(BurstClassFull7[[#This Row],[%Spikes in Bursts-All]]),"",IF(BurstClassFull7[[#This Row],[%Spikes in Bursts-All]]&lt;$D$3,"LB","HB"))</f>
        <v>LB</v>
      </c>
      <c r="F91" s="71" t="str">
        <f t="shared" ref="F91:F154" si="2">CONCATENATE(D91,E91)</f>
        <v>LFLB</v>
      </c>
      <c r="G91" s="75">
        <v>0.8331236709197235</v>
      </c>
      <c r="H91" s="75">
        <v>18.740376860473642</v>
      </c>
      <c r="I91" s="79" t="s">
        <v>117</v>
      </c>
      <c r="J91" s="75" t="s">
        <v>9</v>
      </c>
      <c r="K91" s="75">
        <v>22</v>
      </c>
      <c r="L91" s="75" t="s">
        <v>37</v>
      </c>
      <c r="M91" s="75">
        <v>2</v>
      </c>
      <c r="N91" s="75" t="s">
        <v>111</v>
      </c>
      <c r="O91" s="75" t="s">
        <v>72</v>
      </c>
      <c r="P91" s="75" t="s">
        <v>82</v>
      </c>
      <c r="Q91" s="76">
        <v>778</v>
      </c>
    </row>
    <row r="92" spans="4:17" hidden="1" x14ac:dyDescent="0.3">
      <c r="D92" s="47" t="str">
        <f>IF(ISBLANK(BurstClassFull7[[#This Row],[Spk/sec-Average]]),"",IF(BurstClassFull7[[#This Row],[Spk/sec-Average]]&lt;$C$3,"LF","HF"))</f>
        <v>HF</v>
      </c>
      <c r="E92" s="47" t="str">
        <f>IF(ISBLANK(BurstClassFull7[[#This Row],[%Spikes in Bursts-All]]),"",IF(BurstClassFull7[[#This Row],[%Spikes in Bursts-All]]&lt;$D$3,"LB","HB"))</f>
        <v>HB</v>
      </c>
      <c r="F92" s="71" t="str">
        <f t="shared" si="2"/>
        <v>HFHB</v>
      </c>
      <c r="G92" s="75">
        <v>7.3757932660313488</v>
      </c>
      <c r="H92" s="75">
        <v>63.784273978448738</v>
      </c>
      <c r="I92" s="79" t="s">
        <v>117</v>
      </c>
      <c r="J92" s="75" t="s">
        <v>9</v>
      </c>
      <c r="K92" s="75">
        <v>22</v>
      </c>
      <c r="L92" s="75" t="s">
        <v>37</v>
      </c>
      <c r="M92" s="75">
        <v>3</v>
      </c>
      <c r="N92" s="75" t="s">
        <v>74</v>
      </c>
      <c r="O92" s="75" t="s">
        <v>72</v>
      </c>
      <c r="P92" s="75" t="s">
        <v>10</v>
      </c>
      <c r="Q92" s="76">
        <v>778</v>
      </c>
    </row>
    <row r="93" spans="4:17" hidden="1" x14ac:dyDescent="0.3">
      <c r="D93" s="47" t="str">
        <f>IF(ISBLANK(BurstClassFull7[[#This Row],[Spk/sec-Average]]),"",IF(BurstClassFull7[[#This Row],[Spk/sec-Average]]&lt;$C$3,"LF","HF"))</f>
        <v>HF</v>
      </c>
      <c r="E93" s="47" t="str">
        <f>IF(ISBLANK(BurstClassFull7[[#This Row],[%Spikes in Bursts-All]]),"",IF(BurstClassFull7[[#This Row],[%Spikes in Bursts-All]]&lt;$D$3,"LB","HB"))</f>
        <v>HB</v>
      </c>
      <c r="F93" s="71" t="str">
        <f t="shared" si="2"/>
        <v>HFHB</v>
      </c>
      <c r="G93" s="75">
        <v>4.7668981481481492</v>
      </c>
      <c r="H93" s="75">
        <v>37.81392694063927</v>
      </c>
      <c r="I93" s="79" t="s">
        <v>117</v>
      </c>
      <c r="J93" s="75" t="s">
        <v>9</v>
      </c>
      <c r="K93" s="75">
        <v>22</v>
      </c>
      <c r="L93" s="75" t="s">
        <v>37</v>
      </c>
      <c r="M93" s="75">
        <v>4</v>
      </c>
      <c r="N93" s="75" t="s">
        <v>79</v>
      </c>
      <c r="O93" s="75" t="s">
        <v>72</v>
      </c>
      <c r="P93" s="75" t="s">
        <v>72</v>
      </c>
      <c r="Q93" s="76">
        <v>778</v>
      </c>
    </row>
    <row r="94" spans="4:17" hidden="1" x14ac:dyDescent="0.3">
      <c r="D94" s="47" t="str">
        <f>IF(ISBLANK(BurstClassFull7[[#This Row],[Spk/sec-Average]]),"",IF(BurstClassFull7[[#This Row],[Spk/sec-Average]]&lt;$C$3,"LF","HF"))</f>
        <v>LF</v>
      </c>
      <c r="E94" s="47" t="str">
        <f>IF(ISBLANK(BurstClassFull7[[#This Row],[%Spikes in Bursts-All]]),"",IF(BurstClassFull7[[#This Row],[%Spikes in Bursts-All]]&lt;$D$3,"LB","HB"))</f>
        <v>HB</v>
      </c>
      <c r="F94" s="71" t="str">
        <f t="shared" si="2"/>
        <v>LFHB</v>
      </c>
      <c r="G94" s="75">
        <v>0.24148600004774717</v>
      </c>
      <c r="H94" s="75">
        <v>59.040686338229563</v>
      </c>
      <c r="I94" s="79" t="s">
        <v>117</v>
      </c>
      <c r="J94" s="75" t="s">
        <v>9</v>
      </c>
      <c r="K94" s="75">
        <v>22</v>
      </c>
      <c r="L94" s="75" t="s">
        <v>37</v>
      </c>
      <c r="M94" s="75">
        <v>5</v>
      </c>
      <c r="N94" s="75" t="s">
        <v>118</v>
      </c>
      <c r="O94" s="75" t="s">
        <v>72</v>
      </c>
      <c r="P94" s="75" t="s">
        <v>72</v>
      </c>
      <c r="Q94" s="76">
        <v>778</v>
      </c>
    </row>
    <row r="95" spans="4:17" hidden="1" x14ac:dyDescent="0.3">
      <c r="D95" s="47" t="str">
        <f>IF(ISBLANK(BurstClassFull7[[#This Row],[Spk/sec-Average]]),"",IF(BurstClassFull7[[#This Row],[Spk/sec-Average]]&lt;$C$3,"LF","HF"))</f>
        <v>LF</v>
      </c>
      <c r="E95" s="47" t="str">
        <f>IF(ISBLANK(BurstClassFull7[[#This Row],[%Spikes in Bursts-All]]),"",IF(BurstClassFull7[[#This Row],[%Spikes in Bursts-All]]&lt;$D$3,"LB","HB"))</f>
        <v>HB</v>
      </c>
      <c r="F95" s="71" t="str">
        <f t="shared" si="2"/>
        <v>LFHB</v>
      </c>
      <c r="G95" s="75">
        <v>0.32475694444444447</v>
      </c>
      <c r="H95" s="75">
        <v>31.543334293118342</v>
      </c>
      <c r="I95" s="79" t="s">
        <v>117</v>
      </c>
      <c r="J95" s="75" t="s">
        <v>9</v>
      </c>
      <c r="K95" s="75">
        <v>22</v>
      </c>
      <c r="L95" s="75" t="s">
        <v>37</v>
      </c>
      <c r="M95" s="75">
        <v>6</v>
      </c>
      <c r="N95" s="75" t="s">
        <v>119</v>
      </c>
      <c r="O95" s="75" t="s">
        <v>72</v>
      </c>
      <c r="P95" s="75" t="s">
        <v>72</v>
      </c>
      <c r="Q95" s="76">
        <v>778</v>
      </c>
    </row>
    <row r="96" spans="4:17" hidden="1" x14ac:dyDescent="0.3">
      <c r="D96" s="47" t="str">
        <f>IF(ISBLANK(BurstClassFull7[[#This Row],[Spk/sec-Average]]),"",IF(BurstClassFull7[[#This Row],[Spk/sec-Average]]&lt;$C$3,"LF","HF"))</f>
        <v>HF</v>
      </c>
      <c r="E96" s="47" t="str">
        <f>IF(ISBLANK(BurstClassFull7[[#This Row],[%Spikes in Bursts-All]]),"",IF(BurstClassFull7[[#This Row],[%Spikes in Bursts-All]]&lt;$D$3,"LB","HB"))</f>
        <v>HB</v>
      </c>
      <c r="F96" s="71" t="str">
        <f t="shared" si="2"/>
        <v>HFHB</v>
      </c>
      <c r="G96" s="75">
        <v>12.130520833333335</v>
      </c>
      <c r="H96" s="75">
        <v>78.782252154639494</v>
      </c>
      <c r="I96" s="79" t="s">
        <v>117</v>
      </c>
      <c r="J96" s="75" t="s">
        <v>9</v>
      </c>
      <c r="K96" s="75">
        <v>22</v>
      </c>
      <c r="L96" s="75" t="s">
        <v>37</v>
      </c>
      <c r="M96" s="75">
        <v>7</v>
      </c>
      <c r="N96" s="75" t="s">
        <v>75</v>
      </c>
      <c r="O96" s="75" t="s">
        <v>10</v>
      </c>
      <c r="P96" s="75" t="s">
        <v>76</v>
      </c>
      <c r="Q96" s="76">
        <v>778</v>
      </c>
    </row>
    <row r="97" spans="4:17" hidden="1" x14ac:dyDescent="0.3">
      <c r="D97" s="47" t="str">
        <f>IF(ISBLANK(BurstClassFull7[[#This Row],[Spk/sec-Average]]),"",IF(BurstClassFull7[[#This Row],[Spk/sec-Average]]&lt;$C$3,"LF","HF"))</f>
        <v>LF</v>
      </c>
      <c r="E97" s="47" t="str">
        <f>IF(ISBLANK(BurstClassFull7[[#This Row],[%Spikes in Bursts-All]]),"",IF(BurstClassFull7[[#This Row],[%Spikes in Bursts-All]]&lt;$D$3,"LB","HB"))</f>
        <v>HB</v>
      </c>
      <c r="F97" s="71" t="str">
        <f t="shared" si="2"/>
        <v>LFHB</v>
      </c>
      <c r="G97" s="75">
        <v>1.3249649929439493</v>
      </c>
      <c r="H97" s="75">
        <v>50.181915667726237</v>
      </c>
      <c r="I97" s="79" t="s">
        <v>117</v>
      </c>
      <c r="J97" s="75" t="s">
        <v>9</v>
      </c>
      <c r="K97" s="75">
        <v>22</v>
      </c>
      <c r="L97" s="75" t="s">
        <v>37</v>
      </c>
      <c r="M97" s="75">
        <v>8</v>
      </c>
      <c r="N97" s="75" t="s">
        <v>81</v>
      </c>
      <c r="O97" s="75" t="s">
        <v>72</v>
      </c>
      <c r="P97" s="75" t="s">
        <v>72</v>
      </c>
      <c r="Q97" s="76">
        <v>778</v>
      </c>
    </row>
    <row r="98" spans="4:17" hidden="1" x14ac:dyDescent="0.3">
      <c r="D98" s="47" t="str">
        <f>IF(ISBLANK(BurstClassFull7[[#This Row],[Spk/sec-Average]]),"",IF(BurstClassFull7[[#This Row],[Spk/sec-Average]]&lt;$C$3,"LF","HF"))</f>
        <v>HF</v>
      </c>
      <c r="E98" s="47" t="str">
        <f>IF(ISBLANK(BurstClassFull7[[#This Row],[%Spikes in Bursts-All]]),"",IF(BurstClassFull7[[#This Row],[%Spikes in Bursts-All]]&lt;$D$3,"LB","HB"))</f>
        <v>HB</v>
      </c>
      <c r="F98" s="71" t="str">
        <f t="shared" si="2"/>
        <v>HFHB</v>
      </c>
      <c r="G98" s="75">
        <v>19.85032480069756</v>
      </c>
      <c r="H98" s="75">
        <v>93.499052615825136</v>
      </c>
      <c r="I98" s="79" t="s">
        <v>117</v>
      </c>
      <c r="J98" s="75" t="s">
        <v>9</v>
      </c>
      <c r="K98" s="75">
        <v>22</v>
      </c>
      <c r="L98" s="75" t="s">
        <v>37</v>
      </c>
      <c r="M98" s="75">
        <v>9</v>
      </c>
      <c r="N98" s="75" t="s">
        <v>93</v>
      </c>
      <c r="O98" s="75" t="s">
        <v>10</v>
      </c>
      <c r="P98" s="75" t="s">
        <v>120</v>
      </c>
      <c r="Q98" s="76">
        <v>778</v>
      </c>
    </row>
    <row r="99" spans="4:17" hidden="1" x14ac:dyDescent="0.3">
      <c r="D99" s="47" t="str">
        <f>IF(ISBLANK(BurstClassFull7[[#This Row],[Spk/sec-Average]]),"",IF(BurstClassFull7[[#This Row],[Spk/sec-Average]]&lt;$C$3,"LF","HF"))</f>
        <v>HF</v>
      </c>
      <c r="E99" s="47" t="str">
        <f>IF(ISBLANK(BurstClassFull7[[#This Row],[%Spikes in Bursts-All]]),"",IF(BurstClassFull7[[#This Row],[%Spikes in Bursts-All]]&lt;$D$3,"LB","HB"))</f>
        <v>HB</v>
      </c>
      <c r="F99" s="71" t="str">
        <f t="shared" si="2"/>
        <v>HFHB</v>
      </c>
      <c r="G99" s="75">
        <v>4.9433333333333334</v>
      </c>
      <c r="H99" s="75">
        <v>42.612771196233226</v>
      </c>
      <c r="I99" s="79" t="s">
        <v>117</v>
      </c>
      <c r="J99" s="75" t="s">
        <v>9</v>
      </c>
      <c r="K99" s="75">
        <v>22</v>
      </c>
      <c r="L99" s="75" t="s">
        <v>37</v>
      </c>
      <c r="M99" s="75">
        <v>10</v>
      </c>
      <c r="N99" s="75" t="s">
        <v>103</v>
      </c>
      <c r="O99" s="75" t="s">
        <v>10</v>
      </c>
      <c r="P99" s="75" t="s">
        <v>76</v>
      </c>
      <c r="Q99" s="76">
        <v>778</v>
      </c>
    </row>
    <row r="100" spans="4:17" hidden="1" x14ac:dyDescent="0.3">
      <c r="D100" s="47" t="str">
        <f>IF(ISBLANK(BurstClassFull7[[#This Row],[Spk/sec-Average]]),"",IF(BurstClassFull7[[#This Row],[Spk/sec-Average]]&lt;$C$3,"LF","HF"))</f>
        <v>HF</v>
      </c>
      <c r="E100" s="47" t="str">
        <f>IF(ISBLANK(BurstClassFull7[[#This Row],[%Spikes in Bursts-All]]),"",IF(BurstClassFull7[[#This Row],[%Spikes in Bursts-All]]&lt;$D$3,"LB","HB"))</f>
        <v>HB</v>
      </c>
      <c r="F100" s="71" t="str">
        <f t="shared" si="2"/>
        <v>HFHB</v>
      </c>
      <c r="G100" s="75">
        <v>9.5471527777777769</v>
      </c>
      <c r="H100" s="75">
        <v>68.113438919497753</v>
      </c>
      <c r="I100" s="79" t="s">
        <v>117</v>
      </c>
      <c r="J100" s="75" t="s">
        <v>9</v>
      </c>
      <c r="K100" s="75">
        <v>22</v>
      </c>
      <c r="L100" s="75" t="s">
        <v>37</v>
      </c>
      <c r="M100" s="75">
        <v>11</v>
      </c>
      <c r="N100" s="75" t="s">
        <v>85</v>
      </c>
      <c r="O100" s="75" t="s">
        <v>10</v>
      </c>
      <c r="P100" s="75" t="s">
        <v>72</v>
      </c>
      <c r="Q100" s="76">
        <v>778</v>
      </c>
    </row>
    <row r="101" spans="4:17" hidden="1" x14ac:dyDescent="0.3">
      <c r="D101" s="47" t="str">
        <f>IF(ISBLANK(BurstClassFull7[[#This Row],[Spk/sec-Average]]),"",IF(BurstClassFull7[[#This Row],[Spk/sec-Average]]&lt;$C$3,"LF","HF"))</f>
        <v>LF</v>
      </c>
      <c r="E101" s="47" t="str">
        <f>IF(ISBLANK(BurstClassFull7[[#This Row],[%Spikes in Bursts-All]]),"",IF(BurstClassFull7[[#This Row],[%Spikes in Bursts-All]]&lt;$D$3,"LB","HB"))</f>
        <v>HB</v>
      </c>
      <c r="F101" s="71" t="str">
        <f t="shared" si="2"/>
        <v>LFHB</v>
      </c>
      <c r="G101" s="75">
        <v>3.0168370660884984</v>
      </c>
      <c r="H101" s="75">
        <v>28.477957169888064</v>
      </c>
      <c r="I101" s="79" t="s">
        <v>117</v>
      </c>
      <c r="J101" s="75" t="s">
        <v>9</v>
      </c>
      <c r="K101" s="75">
        <v>22</v>
      </c>
      <c r="L101" s="75" t="s">
        <v>37</v>
      </c>
      <c r="M101" s="75">
        <v>12</v>
      </c>
      <c r="N101" s="75" t="s">
        <v>87</v>
      </c>
      <c r="O101" s="75" t="s">
        <v>10</v>
      </c>
      <c r="P101" s="75" t="s">
        <v>120</v>
      </c>
      <c r="Q101" s="76">
        <v>778</v>
      </c>
    </row>
    <row r="102" spans="4:17" hidden="1" x14ac:dyDescent="0.3">
      <c r="D102" s="47" t="str">
        <f>IF(ISBLANK(BurstClassFull7[[#This Row],[Spk/sec-Average]]),"",IF(BurstClassFull7[[#This Row],[Spk/sec-Average]]&lt;$C$3,"LF","HF"))</f>
        <v>HF</v>
      </c>
      <c r="E102" s="47" t="str">
        <f>IF(ISBLANK(BurstClassFull7[[#This Row],[%Spikes in Bursts-All]]),"",IF(BurstClassFull7[[#This Row],[%Spikes in Bursts-All]]&lt;$D$3,"LB","HB"))</f>
        <v>HB</v>
      </c>
      <c r="F102" s="71" t="str">
        <f t="shared" si="2"/>
        <v>HFHB</v>
      </c>
      <c r="G102" s="75">
        <v>6.5770138888888887</v>
      </c>
      <c r="H102" s="75">
        <v>52.184314281189302</v>
      </c>
      <c r="I102" s="79" t="s">
        <v>117</v>
      </c>
      <c r="J102" s="75" t="s">
        <v>9</v>
      </c>
      <c r="K102" s="75">
        <v>22</v>
      </c>
      <c r="L102" s="75" t="s">
        <v>37</v>
      </c>
      <c r="M102" s="75">
        <v>13</v>
      </c>
      <c r="N102" s="75" t="s">
        <v>105</v>
      </c>
      <c r="O102" s="75" t="s">
        <v>72</v>
      </c>
      <c r="P102" s="75" t="s">
        <v>76</v>
      </c>
      <c r="Q102" s="76">
        <v>778</v>
      </c>
    </row>
    <row r="103" spans="4:17" hidden="1" x14ac:dyDescent="0.3">
      <c r="D103" s="47" t="str">
        <f>IF(ISBLANK(BurstClassFull7[[#This Row],[Spk/sec-Average]]),"",IF(BurstClassFull7[[#This Row],[Spk/sec-Average]]&lt;$C$3,"LF","HF"))</f>
        <v>LF</v>
      </c>
      <c r="E103" s="47" t="str">
        <f>IF(ISBLANK(BurstClassFull7[[#This Row],[%Spikes in Bursts-All]]),"",IF(BurstClassFull7[[#This Row],[%Spikes in Bursts-All]]&lt;$D$3,"LB","HB"))</f>
        <v>HB</v>
      </c>
      <c r="F103" s="71" t="str">
        <f t="shared" si="2"/>
        <v>LFHB</v>
      </c>
      <c r="G103" s="75">
        <v>0.82610450525878976</v>
      </c>
      <c r="H103" s="75">
        <v>23.786270346779901</v>
      </c>
      <c r="I103" s="79" t="s">
        <v>117</v>
      </c>
      <c r="J103" s="75" t="s">
        <v>9</v>
      </c>
      <c r="K103" s="75">
        <v>22</v>
      </c>
      <c r="L103" s="75" t="s">
        <v>37</v>
      </c>
      <c r="M103" s="75">
        <v>14</v>
      </c>
      <c r="N103" s="75" t="s">
        <v>90</v>
      </c>
      <c r="O103" s="75" t="s">
        <v>72</v>
      </c>
      <c r="P103" s="75" t="s">
        <v>72</v>
      </c>
      <c r="Q103" s="76">
        <v>778</v>
      </c>
    </row>
    <row r="104" spans="4:17" hidden="1" x14ac:dyDescent="0.3">
      <c r="D104" s="47" t="str">
        <f>IF(ISBLANK(BurstClassFull7[[#This Row],[Spk/sec-Average]]),"",IF(BurstClassFull7[[#This Row],[Spk/sec-Average]]&lt;$C$3,"LF","HF"))</f>
        <v>HF</v>
      </c>
      <c r="E104" s="47" t="str">
        <f>IF(ISBLANK(BurstClassFull7[[#This Row],[%Spikes in Bursts-All]]),"",IF(BurstClassFull7[[#This Row],[%Spikes in Bursts-All]]&lt;$D$3,"LB","HB"))</f>
        <v>HB</v>
      </c>
      <c r="F104" s="71" t="str">
        <f t="shared" si="2"/>
        <v>HFHB</v>
      </c>
      <c r="G104" s="75">
        <v>7.5621111763132038</v>
      </c>
      <c r="H104" s="75">
        <v>65.445276710860441</v>
      </c>
      <c r="I104" s="79" t="s">
        <v>117</v>
      </c>
      <c r="J104" s="75" t="s">
        <v>9</v>
      </c>
      <c r="K104" s="75">
        <v>22</v>
      </c>
      <c r="L104" s="75" t="s">
        <v>37</v>
      </c>
      <c r="M104" s="75">
        <v>15</v>
      </c>
      <c r="N104" s="75" t="s">
        <v>116</v>
      </c>
      <c r="O104" s="75" t="s">
        <v>10</v>
      </c>
      <c r="P104" s="75" t="s">
        <v>72</v>
      </c>
      <c r="Q104" s="76">
        <v>778</v>
      </c>
    </row>
    <row r="105" spans="4:17" hidden="1" x14ac:dyDescent="0.3">
      <c r="D105" s="47" t="str">
        <f>IF(ISBLANK(BurstClassFull7[[#This Row],[Spk/sec-Average]]),"",IF(BurstClassFull7[[#This Row],[Spk/sec-Average]]&lt;$C$3,"LF","HF"))</f>
        <v>LF</v>
      </c>
      <c r="E105" s="47" t="str">
        <f>IF(ISBLANK(BurstClassFull7[[#This Row],[%Spikes in Bursts-All]]),"",IF(BurstClassFull7[[#This Row],[%Spikes in Bursts-All]]&lt;$D$3,"LB","HB"))</f>
        <v>HB</v>
      </c>
      <c r="F105" s="71" t="str">
        <f t="shared" si="2"/>
        <v>LFHB</v>
      </c>
      <c r="G105" s="75">
        <v>0</v>
      </c>
      <c r="H105" s="75">
        <v>58.037770612620911</v>
      </c>
      <c r="I105" s="79" t="s">
        <v>121</v>
      </c>
      <c r="J105" s="75" t="s">
        <v>9</v>
      </c>
      <c r="K105" s="75">
        <v>20</v>
      </c>
      <c r="L105" s="75" t="s">
        <v>37</v>
      </c>
      <c r="M105" s="75">
        <v>1</v>
      </c>
      <c r="N105" s="75" t="s">
        <v>71</v>
      </c>
      <c r="O105" s="75" t="s">
        <v>72</v>
      </c>
      <c r="P105" s="75" t="s">
        <v>10</v>
      </c>
      <c r="Q105" s="76">
        <v>824</v>
      </c>
    </row>
    <row r="106" spans="4:17" hidden="1" x14ac:dyDescent="0.3">
      <c r="D106" s="47" t="str">
        <f>IF(ISBLANK(BurstClassFull7[[#This Row],[Spk/sec-Average]]),"",IF(BurstClassFull7[[#This Row],[Spk/sec-Average]]&lt;$C$3,"LF","HF"))</f>
        <v>LF</v>
      </c>
      <c r="E106" s="47" t="str">
        <f>IF(ISBLANK(BurstClassFull7[[#This Row],[%Spikes in Bursts-All]]),"",IF(BurstClassFull7[[#This Row],[%Spikes in Bursts-All]]&lt;$D$3,"LB","HB"))</f>
        <v>HB</v>
      </c>
      <c r="F106" s="71" t="str">
        <f t="shared" si="2"/>
        <v>LFHB</v>
      </c>
      <c r="G106" s="75">
        <v>0</v>
      </c>
      <c r="H106" s="75">
        <v>62.506028287492001</v>
      </c>
      <c r="I106" s="79" t="s">
        <v>121</v>
      </c>
      <c r="J106" s="75" t="s">
        <v>9</v>
      </c>
      <c r="K106" s="75">
        <v>20</v>
      </c>
      <c r="L106" s="75" t="s">
        <v>37</v>
      </c>
      <c r="M106" s="75">
        <v>2</v>
      </c>
      <c r="N106" s="75" t="s">
        <v>74</v>
      </c>
      <c r="O106" s="75" t="s">
        <v>10</v>
      </c>
      <c r="P106" s="75" t="s">
        <v>10</v>
      </c>
      <c r="Q106" s="76">
        <v>824</v>
      </c>
    </row>
    <row r="107" spans="4:17" hidden="1" x14ac:dyDescent="0.3">
      <c r="D107" s="47" t="str">
        <f>IF(ISBLANK(BurstClassFull7[[#This Row],[Spk/sec-Average]]),"",IF(BurstClassFull7[[#This Row],[Spk/sec-Average]]&lt;$C$3,"LF","HF"))</f>
        <v>LF</v>
      </c>
      <c r="E107" s="47" t="str">
        <f>IF(ISBLANK(BurstClassFull7[[#This Row],[%Spikes in Bursts-All]]),"",IF(BurstClassFull7[[#This Row],[%Spikes in Bursts-All]]&lt;$D$3,"LB","HB"))</f>
        <v>HB</v>
      </c>
      <c r="F107" s="71" t="str">
        <f t="shared" si="2"/>
        <v>LFHB</v>
      </c>
      <c r="G107" s="75">
        <v>0</v>
      </c>
      <c r="H107" s="75">
        <v>64.334022692974131</v>
      </c>
      <c r="I107" s="79" t="s">
        <v>121</v>
      </c>
      <c r="J107" s="75" t="s">
        <v>9</v>
      </c>
      <c r="K107" s="75">
        <v>20</v>
      </c>
      <c r="L107" s="75" t="s">
        <v>37</v>
      </c>
      <c r="M107" s="75">
        <v>3</v>
      </c>
      <c r="N107" s="75" t="s">
        <v>101</v>
      </c>
      <c r="O107" s="75" t="s">
        <v>72</v>
      </c>
      <c r="P107" s="75" t="s">
        <v>72</v>
      </c>
      <c r="Q107" s="76">
        <v>824</v>
      </c>
    </row>
    <row r="108" spans="4:17" hidden="1" x14ac:dyDescent="0.3">
      <c r="D108" s="47" t="str">
        <f>IF(ISBLANK(BurstClassFull7[[#This Row],[Spk/sec-Average]]),"",IF(BurstClassFull7[[#This Row],[Spk/sec-Average]]&lt;$C$3,"LF","HF"))</f>
        <v>LF</v>
      </c>
      <c r="E108" s="47" t="str">
        <f>IF(ISBLANK(BurstClassFull7[[#This Row],[%Spikes in Bursts-All]]),"",IF(BurstClassFull7[[#This Row],[%Spikes in Bursts-All]]&lt;$D$3,"LB","HB"))</f>
        <v>HB</v>
      </c>
      <c r="F108" s="71" t="str">
        <f t="shared" si="2"/>
        <v>LFHB</v>
      </c>
      <c r="G108" s="75">
        <v>0</v>
      </c>
      <c r="H108" s="75">
        <v>33.975471479810246</v>
      </c>
      <c r="I108" s="79" t="s">
        <v>121</v>
      </c>
      <c r="J108" s="75" t="s">
        <v>9</v>
      </c>
      <c r="K108" s="75">
        <v>20</v>
      </c>
      <c r="L108" s="75" t="s">
        <v>37</v>
      </c>
      <c r="M108" s="75">
        <v>4</v>
      </c>
      <c r="N108" s="75" t="s">
        <v>77</v>
      </c>
      <c r="O108" s="75" t="s">
        <v>72</v>
      </c>
      <c r="P108" s="75" t="s">
        <v>82</v>
      </c>
      <c r="Q108" s="76">
        <v>824</v>
      </c>
    </row>
    <row r="109" spans="4:17" hidden="1" x14ac:dyDescent="0.3">
      <c r="D109" s="47" t="str">
        <f>IF(ISBLANK(BurstClassFull7[[#This Row],[Spk/sec-Average]]),"",IF(BurstClassFull7[[#This Row],[Spk/sec-Average]]&lt;$C$3,"LF","HF"))</f>
        <v>LF</v>
      </c>
      <c r="E109" s="47" t="str">
        <f>IF(ISBLANK(BurstClassFull7[[#This Row],[%Spikes in Bursts-All]]),"",IF(BurstClassFull7[[#This Row],[%Spikes in Bursts-All]]&lt;$D$3,"LB","HB"))</f>
        <v>HB</v>
      </c>
      <c r="F109" s="71" t="str">
        <f t="shared" si="2"/>
        <v>LFHB</v>
      </c>
      <c r="G109" s="75">
        <v>0</v>
      </c>
      <c r="H109" s="75">
        <v>53.699179898796025</v>
      </c>
      <c r="I109" s="79" t="s">
        <v>121</v>
      </c>
      <c r="J109" s="75" t="s">
        <v>9</v>
      </c>
      <c r="K109" s="75">
        <v>20</v>
      </c>
      <c r="L109" s="75" t="s">
        <v>37</v>
      </c>
      <c r="M109" s="75">
        <v>5</v>
      </c>
      <c r="N109" s="75" t="s">
        <v>79</v>
      </c>
      <c r="O109" s="75" t="s">
        <v>72</v>
      </c>
      <c r="P109" s="75" t="s">
        <v>72</v>
      </c>
      <c r="Q109" s="76">
        <v>824</v>
      </c>
    </row>
    <row r="110" spans="4:17" hidden="1" x14ac:dyDescent="0.3">
      <c r="D110" s="47" t="str">
        <f>IF(ISBLANK(BurstClassFull7[[#This Row],[Spk/sec-Average]]),"",IF(BurstClassFull7[[#This Row],[Spk/sec-Average]]&lt;$C$3,"LF","HF"))</f>
        <v>LF</v>
      </c>
      <c r="E110" s="47" t="str">
        <f>IF(ISBLANK(BurstClassFull7[[#This Row],[%Spikes in Bursts-All]]),"",IF(BurstClassFull7[[#This Row],[%Spikes in Bursts-All]]&lt;$D$3,"LB","HB"))</f>
        <v>HB</v>
      </c>
      <c r="F110" s="71" t="str">
        <f t="shared" si="2"/>
        <v>LFHB</v>
      </c>
      <c r="G110" s="75">
        <v>0</v>
      </c>
      <c r="H110" s="75">
        <v>38.920914239482201</v>
      </c>
      <c r="I110" s="79" t="s">
        <v>121</v>
      </c>
      <c r="J110" s="75" t="s">
        <v>9</v>
      </c>
      <c r="K110" s="75">
        <v>20</v>
      </c>
      <c r="L110" s="75" t="s">
        <v>37</v>
      </c>
      <c r="M110" s="75">
        <v>6</v>
      </c>
      <c r="N110" s="75" t="s">
        <v>75</v>
      </c>
      <c r="O110" s="75" t="s">
        <v>10</v>
      </c>
      <c r="P110" s="75" t="s">
        <v>76</v>
      </c>
      <c r="Q110" s="76">
        <v>824</v>
      </c>
    </row>
    <row r="111" spans="4:17" hidden="1" x14ac:dyDescent="0.3">
      <c r="D111" s="47" t="str">
        <f>IF(ISBLANK(BurstClassFull7[[#This Row],[Spk/sec-Average]]),"",IF(BurstClassFull7[[#This Row],[Spk/sec-Average]]&lt;$C$3,"LF","HF"))</f>
        <v>LF</v>
      </c>
      <c r="E111" s="47" t="str">
        <f>IF(ISBLANK(BurstClassFull7[[#This Row],[%Spikes in Bursts-All]]),"",IF(BurstClassFull7[[#This Row],[%Spikes in Bursts-All]]&lt;$D$3,"LB","HB"))</f>
        <v>HB</v>
      </c>
      <c r="F111" s="71" t="str">
        <f t="shared" si="2"/>
        <v>LFHB</v>
      </c>
      <c r="G111" s="75">
        <v>0</v>
      </c>
      <c r="H111" s="75">
        <v>22.178186429930246</v>
      </c>
      <c r="I111" s="79" t="s">
        <v>121</v>
      </c>
      <c r="J111" s="75" t="s">
        <v>9</v>
      </c>
      <c r="K111" s="75">
        <v>20</v>
      </c>
      <c r="L111" s="75" t="s">
        <v>37</v>
      </c>
      <c r="M111" s="75">
        <v>7</v>
      </c>
      <c r="N111" s="75" t="s">
        <v>81</v>
      </c>
      <c r="O111" s="75" t="s">
        <v>72</v>
      </c>
      <c r="P111" s="75" t="s">
        <v>72</v>
      </c>
      <c r="Q111" s="76">
        <v>824</v>
      </c>
    </row>
    <row r="112" spans="4:17" hidden="1" x14ac:dyDescent="0.3">
      <c r="D112" s="47" t="str">
        <f>IF(ISBLANK(BurstClassFull7[[#This Row],[Spk/sec-Average]]),"",IF(BurstClassFull7[[#This Row],[Spk/sec-Average]]&lt;$C$3,"LF","HF"))</f>
        <v>LF</v>
      </c>
      <c r="E112" s="47" t="str">
        <f>IF(ISBLANK(BurstClassFull7[[#This Row],[%Spikes in Bursts-All]]),"",IF(BurstClassFull7[[#This Row],[%Spikes in Bursts-All]]&lt;$D$3,"LB","HB"))</f>
        <v>LB</v>
      </c>
      <c r="F112" s="71" t="str">
        <f t="shared" si="2"/>
        <v>LFLB</v>
      </c>
      <c r="G112" s="75">
        <v>0</v>
      </c>
      <c r="H112" s="75">
        <v>18.93866706029965</v>
      </c>
      <c r="I112" s="79" t="s">
        <v>121</v>
      </c>
      <c r="J112" s="75" t="s">
        <v>9</v>
      </c>
      <c r="K112" s="75">
        <v>20</v>
      </c>
      <c r="L112" s="75" t="s">
        <v>37</v>
      </c>
      <c r="M112" s="75">
        <v>8</v>
      </c>
      <c r="N112" s="75" t="s">
        <v>93</v>
      </c>
      <c r="O112" s="75" t="s">
        <v>72</v>
      </c>
      <c r="P112" s="75" t="s">
        <v>10</v>
      </c>
      <c r="Q112" s="76">
        <v>824</v>
      </c>
    </row>
    <row r="113" spans="4:17" hidden="1" x14ac:dyDescent="0.3">
      <c r="D113" s="47" t="str">
        <f>IF(ISBLANK(BurstClassFull7[[#This Row],[Spk/sec-Average]]),"",IF(BurstClassFull7[[#This Row],[Spk/sec-Average]]&lt;$C$3,"LF","HF"))</f>
        <v>LF</v>
      </c>
      <c r="E113" s="47" t="str">
        <f>IF(ISBLANK(BurstClassFull7[[#This Row],[%Spikes in Bursts-All]]),"",IF(BurstClassFull7[[#This Row],[%Spikes in Bursts-All]]&lt;$D$3,"LB","HB"))</f>
        <v>LB</v>
      </c>
      <c r="F113" s="71" t="str">
        <f t="shared" si="2"/>
        <v>LFLB</v>
      </c>
      <c r="G113" s="75">
        <v>0</v>
      </c>
      <c r="H113" s="75">
        <v>3.2520325203252036</v>
      </c>
      <c r="I113" s="79" t="s">
        <v>121</v>
      </c>
      <c r="J113" s="75" t="s">
        <v>9</v>
      </c>
      <c r="K113" s="75">
        <v>20</v>
      </c>
      <c r="L113" s="75" t="s">
        <v>37</v>
      </c>
      <c r="M113" s="75">
        <v>9</v>
      </c>
      <c r="N113" s="75" t="s">
        <v>122</v>
      </c>
      <c r="O113" s="75" t="s">
        <v>72</v>
      </c>
      <c r="P113" s="75" t="s">
        <v>10</v>
      </c>
      <c r="Q113" s="76">
        <v>824</v>
      </c>
    </row>
    <row r="114" spans="4:17" hidden="1" x14ac:dyDescent="0.3">
      <c r="D114" s="47" t="str">
        <f>IF(ISBLANK(BurstClassFull7[[#This Row],[Spk/sec-Average]]),"",IF(BurstClassFull7[[#This Row],[Spk/sec-Average]]&lt;$C$3,"LF","HF"))</f>
        <v>LF</v>
      </c>
      <c r="E114" s="47" t="str">
        <f>IF(ISBLANK(BurstClassFull7[[#This Row],[%Spikes in Bursts-All]]),"",IF(BurstClassFull7[[#This Row],[%Spikes in Bursts-All]]&lt;$D$3,"LB","HB"))</f>
        <v>HB</v>
      </c>
      <c r="F114" s="71" t="str">
        <f t="shared" si="2"/>
        <v>LFHB</v>
      </c>
      <c r="G114" s="75">
        <v>0</v>
      </c>
      <c r="H114" s="75">
        <v>58.527735072524656</v>
      </c>
      <c r="I114" s="79" t="s">
        <v>121</v>
      </c>
      <c r="J114" s="75" t="s">
        <v>9</v>
      </c>
      <c r="K114" s="75">
        <v>20</v>
      </c>
      <c r="L114" s="75" t="s">
        <v>37</v>
      </c>
      <c r="M114" s="75">
        <v>10</v>
      </c>
      <c r="N114" s="75" t="s">
        <v>103</v>
      </c>
      <c r="O114" s="75" t="s">
        <v>10</v>
      </c>
      <c r="P114" s="75" t="s">
        <v>76</v>
      </c>
      <c r="Q114" s="76">
        <v>824</v>
      </c>
    </row>
    <row r="115" spans="4:17" hidden="1" x14ac:dyDescent="0.3">
      <c r="D115" s="47" t="str">
        <f>IF(ISBLANK(BurstClassFull7[[#This Row],[Spk/sec-Average]]),"",IF(BurstClassFull7[[#This Row],[Spk/sec-Average]]&lt;$C$3,"LF","HF"))</f>
        <v>LF</v>
      </c>
      <c r="E115" s="47" t="str">
        <f>IF(ISBLANK(BurstClassFull7[[#This Row],[%Spikes in Bursts-All]]),"",IF(BurstClassFull7[[#This Row],[%Spikes in Bursts-All]]&lt;$D$3,"LB","HB"))</f>
        <v>HB</v>
      </c>
      <c r="F115" s="71" t="str">
        <f t="shared" si="2"/>
        <v>LFHB</v>
      </c>
      <c r="G115" s="75">
        <v>0</v>
      </c>
      <c r="H115" s="75">
        <v>22.018812883252963</v>
      </c>
      <c r="I115" s="79" t="s">
        <v>121</v>
      </c>
      <c r="J115" s="75" t="s">
        <v>9</v>
      </c>
      <c r="K115" s="75">
        <v>20</v>
      </c>
      <c r="L115" s="75" t="s">
        <v>37</v>
      </c>
      <c r="M115" s="75">
        <v>11</v>
      </c>
      <c r="N115" s="75" t="s">
        <v>85</v>
      </c>
      <c r="O115" s="75" t="s">
        <v>72</v>
      </c>
      <c r="P115" s="75" t="s">
        <v>76</v>
      </c>
      <c r="Q115" s="76">
        <v>824</v>
      </c>
    </row>
    <row r="116" spans="4:17" hidden="1" x14ac:dyDescent="0.3">
      <c r="D116" s="47" t="str">
        <f>IF(ISBLANK(BurstClassFull7[[#This Row],[Spk/sec-Average]]),"",IF(BurstClassFull7[[#This Row],[Spk/sec-Average]]&lt;$C$3,"LF","HF"))</f>
        <v>LF</v>
      </c>
      <c r="E116" s="47" t="str">
        <f>IF(ISBLANK(BurstClassFull7[[#This Row],[%Spikes in Bursts-All]]),"",IF(BurstClassFull7[[#This Row],[%Spikes in Bursts-All]]&lt;$D$3,"LB","HB"))</f>
        <v>HB</v>
      </c>
      <c r="F116" s="71" t="str">
        <f t="shared" si="2"/>
        <v>LFHB</v>
      </c>
      <c r="G116" s="75">
        <v>0</v>
      </c>
      <c r="H116" s="75">
        <v>20.346366720228531</v>
      </c>
      <c r="I116" s="79" t="s">
        <v>121</v>
      </c>
      <c r="J116" s="75" t="s">
        <v>9</v>
      </c>
      <c r="K116" s="75">
        <v>20</v>
      </c>
      <c r="L116" s="75" t="s">
        <v>37</v>
      </c>
      <c r="M116" s="75">
        <v>12</v>
      </c>
      <c r="N116" s="75" t="s">
        <v>87</v>
      </c>
      <c r="O116" s="75" t="s">
        <v>72</v>
      </c>
      <c r="P116" s="75" t="s">
        <v>76</v>
      </c>
      <c r="Q116" s="76">
        <v>824</v>
      </c>
    </row>
    <row r="117" spans="4:17" hidden="1" x14ac:dyDescent="0.3">
      <c r="D117" s="47" t="str">
        <f>IF(ISBLANK(BurstClassFull7[[#This Row],[Spk/sec-Average]]),"",IF(BurstClassFull7[[#This Row],[Spk/sec-Average]]&lt;$C$3,"LF","HF"))</f>
        <v>LF</v>
      </c>
      <c r="E117" s="47" t="str">
        <f>IF(ISBLANK(BurstClassFull7[[#This Row],[%Spikes in Bursts-All]]),"",IF(BurstClassFull7[[#This Row],[%Spikes in Bursts-All]]&lt;$D$3,"LB","HB"))</f>
        <v>HB</v>
      </c>
      <c r="F117" s="71" t="str">
        <f t="shared" si="2"/>
        <v>LFHB</v>
      </c>
      <c r="G117" s="75">
        <v>0</v>
      </c>
      <c r="H117" s="75">
        <v>63.720128848602883</v>
      </c>
      <c r="I117" s="79" t="s">
        <v>121</v>
      </c>
      <c r="J117" s="75" t="s">
        <v>9</v>
      </c>
      <c r="K117" s="75">
        <v>20</v>
      </c>
      <c r="L117" s="75" t="s">
        <v>37</v>
      </c>
      <c r="M117" s="75">
        <v>13</v>
      </c>
      <c r="N117" s="75" t="s">
        <v>105</v>
      </c>
      <c r="O117" s="75" t="s">
        <v>10</v>
      </c>
      <c r="P117" s="75" t="s">
        <v>76</v>
      </c>
      <c r="Q117" s="76">
        <v>824</v>
      </c>
    </row>
    <row r="118" spans="4:17" hidden="1" x14ac:dyDescent="0.3">
      <c r="D118" s="47" t="str">
        <f>IF(ISBLANK(BurstClassFull7[[#This Row],[Spk/sec-Average]]),"",IF(BurstClassFull7[[#This Row],[Spk/sec-Average]]&lt;$C$3,"LF","HF"))</f>
        <v>LF</v>
      </c>
      <c r="E118" s="47" t="str">
        <f>IF(ISBLANK(BurstClassFull7[[#This Row],[%Spikes in Bursts-All]]),"",IF(BurstClassFull7[[#This Row],[%Spikes in Bursts-All]]&lt;$D$3,"LB","HB"))</f>
        <v>LB</v>
      </c>
      <c r="F118" s="71" t="str">
        <f t="shared" si="2"/>
        <v>LFLB</v>
      </c>
      <c r="G118" s="75">
        <v>0</v>
      </c>
      <c r="H118" s="75">
        <v>16.118620133145047</v>
      </c>
      <c r="I118" s="79" t="s">
        <v>121</v>
      </c>
      <c r="J118" s="75" t="s">
        <v>9</v>
      </c>
      <c r="K118" s="75">
        <v>20</v>
      </c>
      <c r="L118" s="75" t="s">
        <v>37</v>
      </c>
      <c r="M118" s="75">
        <v>14</v>
      </c>
      <c r="N118" s="75" t="s">
        <v>90</v>
      </c>
      <c r="O118" s="75" t="s">
        <v>72</v>
      </c>
      <c r="P118" s="75" t="s">
        <v>120</v>
      </c>
      <c r="Q118" s="76">
        <v>824</v>
      </c>
    </row>
    <row r="119" spans="4:17" hidden="1" x14ac:dyDescent="0.3">
      <c r="D119" s="47" t="str">
        <f>IF(ISBLANK(BurstClassFull7[[#This Row],[Spk/sec-Average]]),"",IF(BurstClassFull7[[#This Row],[Spk/sec-Average]]&lt;$C$3,"LF","HF"))</f>
        <v>LF</v>
      </c>
      <c r="E119" s="47" t="str">
        <f>IF(ISBLANK(BurstClassFull7[[#This Row],[%Spikes in Bursts-All]]),"",IF(BurstClassFull7[[#This Row],[%Spikes in Bursts-All]]&lt;$D$3,"LB","HB"))</f>
        <v>HB</v>
      </c>
      <c r="F119" s="71" t="str">
        <f t="shared" si="2"/>
        <v>LFHB</v>
      </c>
      <c r="G119" s="75">
        <v>0.64955169671282231</v>
      </c>
      <c r="H119" s="75">
        <v>46.744730679156909</v>
      </c>
      <c r="I119" s="79" t="s">
        <v>106</v>
      </c>
      <c r="J119" s="75" t="s">
        <v>9</v>
      </c>
      <c r="K119" s="75">
        <v>10</v>
      </c>
      <c r="L119" s="75" t="s">
        <v>107</v>
      </c>
      <c r="M119" s="75">
        <v>15</v>
      </c>
      <c r="N119" s="75" t="s">
        <v>123</v>
      </c>
      <c r="O119" s="75" t="s">
        <v>11</v>
      </c>
      <c r="P119" s="75" t="s">
        <v>10</v>
      </c>
      <c r="Q119" s="76">
        <v>199</v>
      </c>
    </row>
    <row r="120" spans="4:17" hidden="1" x14ac:dyDescent="0.3">
      <c r="D120" s="47" t="str">
        <f>IF(ISBLANK(BurstClassFull7[[#This Row],[Spk/sec-Average]]),"",IF(BurstClassFull7[[#This Row],[Spk/sec-Average]]&lt;$C$3,"LF","HF"))</f>
        <v>LF</v>
      </c>
      <c r="E120" s="47" t="str">
        <f>IF(ISBLANK(BurstClassFull7[[#This Row],[%Spikes in Bursts-All]]),"",IF(BurstClassFull7[[#This Row],[%Spikes in Bursts-All]]&lt;$D$3,"LB","HB"))</f>
        <v>HB</v>
      </c>
      <c r="F120" s="71" t="str">
        <f t="shared" si="2"/>
        <v>LFHB</v>
      </c>
      <c r="G120" s="75">
        <v>0</v>
      </c>
      <c r="H120" s="75">
        <v>55.373753222010535</v>
      </c>
      <c r="I120" s="79" t="s">
        <v>124</v>
      </c>
      <c r="J120" s="75" t="s">
        <v>9</v>
      </c>
      <c r="K120" s="75">
        <v>25</v>
      </c>
      <c r="L120" s="75" t="s">
        <v>37</v>
      </c>
      <c r="M120" s="75">
        <v>2</v>
      </c>
      <c r="N120" s="75" t="s">
        <v>125</v>
      </c>
      <c r="O120" s="75" t="s">
        <v>72</v>
      </c>
      <c r="P120" s="75" t="s">
        <v>72</v>
      </c>
      <c r="Q120" s="76">
        <v>506</v>
      </c>
    </row>
    <row r="121" spans="4:17" hidden="1" x14ac:dyDescent="0.3">
      <c r="D121" s="47" t="str">
        <f>IF(ISBLANK(BurstClassFull7[[#This Row],[Spk/sec-Average]]),"",IF(BurstClassFull7[[#This Row],[Spk/sec-Average]]&lt;$C$3,"LF","HF"))</f>
        <v>LF</v>
      </c>
      <c r="E121" s="47" t="str">
        <f>IF(ISBLANK(BurstClassFull7[[#This Row],[%Spikes in Bursts-All]]),"",IF(BurstClassFull7[[#This Row],[%Spikes in Bursts-All]]&lt;$D$3,"LB","HB"))</f>
        <v>HB</v>
      </c>
      <c r="F121" s="71" t="str">
        <f t="shared" si="2"/>
        <v>LFHB</v>
      </c>
      <c r="G121" s="75">
        <v>0</v>
      </c>
      <c r="H121" s="75">
        <v>41.434493904367073</v>
      </c>
      <c r="I121" s="79" t="s">
        <v>124</v>
      </c>
      <c r="J121" s="75" t="s">
        <v>9</v>
      </c>
      <c r="K121" s="75">
        <v>25</v>
      </c>
      <c r="L121" s="75" t="s">
        <v>37</v>
      </c>
      <c r="M121" s="75">
        <v>3</v>
      </c>
      <c r="N121" s="75" t="s">
        <v>75</v>
      </c>
      <c r="O121" s="75" t="s">
        <v>72</v>
      </c>
      <c r="P121" s="75" t="s">
        <v>72</v>
      </c>
      <c r="Q121" s="76">
        <v>506</v>
      </c>
    </row>
    <row r="122" spans="4:17" hidden="1" x14ac:dyDescent="0.3">
      <c r="D122" s="47" t="str">
        <f>IF(ISBLANK(BurstClassFull7[[#This Row],[Spk/sec-Average]]),"",IF(BurstClassFull7[[#This Row],[Spk/sec-Average]]&lt;$C$3,"LF","HF"))</f>
        <v>LF</v>
      </c>
      <c r="E122" s="47" t="str">
        <f>IF(ISBLANK(BurstClassFull7[[#This Row],[%Spikes in Bursts-All]]),"",IF(BurstClassFull7[[#This Row],[%Spikes in Bursts-All]]&lt;$D$3,"LB","HB"))</f>
        <v>HB</v>
      </c>
      <c r="F122" s="71" t="str">
        <f t="shared" si="2"/>
        <v>LFHB</v>
      </c>
      <c r="G122" s="75">
        <v>0</v>
      </c>
      <c r="H122" s="75">
        <v>24.365123738339758</v>
      </c>
      <c r="I122" s="79" t="s">
        <v>124</v>
      </c>
      <c r="J122" s="75" t="s">
        <v>9</v>
      </c>
      <c r="K122" s="75">
        <v>25</v>
      </c>
      <c r="L122" s="75" t="s">
        <v>37</v>
      </c>
      <c r="M122" s="75">
        <v>4</v>
      </c>
      <c r="N122" s="75" t="s">
        <v>81</v>
      </c>
      <c r="O122" s="75" t="s">
        <v>72</v>
      </c>
      <c r="P122" s="75" t="s">
        <v>10</v>
      </c>
      <c r="Q122" s="76">
        <v>506</v>
      </c>
    </row>
    <row r="123" spans="4:17" hidden="1" x14ac:dyDescent="0.3">
      <c r="D123" s="47" t="str">
        <f>IF(ISBLANK(BurstClassFull7[[#This Row],[Spk/sec-Average]]),"",IF(BurstClassFull7[[#This Row],[Spk/sec-Average]]&lt;$C$3,"LF","HF"))</f>
        <v>LF</v>
      </c>
      <c r="E123" s="47" t="str">
        <f>IF(ISBLANK(BurstClassFull7[[#This Row],[%Spikes in Bursts-All]]),"",IF(BurstClassFull7[[#This Row],[%Spikes in Bursts-All]]&lt;$D$3,"LB","HB"))</f>
        <v>HB</v>
      </c>
      <c r="F123" s="71" t="str">
        <f t="shared" si="2"/>
        <v>LFHB</v>
      </c>
      <c r="G123" s="75">
        <v>0</v>
      </c>
      <c r="H123" s="75">
        <v>75.44354519811246</v>
      </c>
      <c r="I123" s="79" t="s">
        <v>124</v>
      </c>
      <c r="J123" s="75" t="s">
        <v>9</v>
      </c>
      <c r="K123" s="75">
        <v>25</v>
      </c>
      <c r="L123" s="75" t="s">
        <v>37</v>
      </c>
      <c r="M123" s="75">
        <v>5</v>
      </c>
      <c r="N123" s="75" t="s">
        <v>105</v>
      </c>
      <c r="O123" s="75" t="s">
        <v>10</v>
      </c>
      <c r="P123" s="75" t="s">
        <v>10</v>
      </c>
      <c r="Q123" s="76">
        <v>506</v>
      </c>
    </row>
    <row r="124" spans="4:17" hidden="1" x14ac:dyDescent="0.3">
      <c r="D124" s="47" t="str">
        <f>IF(ISBLANK(BurstClassFull7[[#This Row],[Spk/sec-Average]]),"",IF(BurstClassFull7[[#This Row],[Spk/sec-Average]]&lt;$C$3,"LF","HF"))</f>
        <v>LF</v>
      </c>
      <c r="E124" s="47" t="str">
        <f>IF(ISBLANK(BurstClassFull7[[#This Row],[%Spikes in Bursts-All]]),"",IF(BurstClassFull7[[#This Row],[%Spikes in Bursts-All]]&lt;$D$3,"LB","HB"))</f>
        <v>HB</v>
      </c>
      <c r="F124" s="71" t="str">
        <f t="shared" si="2"/>
        <v>LFHB</v>
      </c>
      <c r="G124" s="75">
        <v>0</v>
      </c>
      <c r="H124" s="75">
        <v>33.279800142755171</v>
      </c>
      <c r="I124" s="79" t="s">
        <v>124</v>
      </c>
      <c r="J124" s="75" t="s">
        <v>9</v>
      </c>
      <c r="K124" s="75">
        <v>25</v>
      </c>
      <c r="L124" s="75" t="s">
        <v>37</v>
      </c>
      <c r="M124" s="75">
        <v>6</v>
      </c>
      <c r="N124" s="75" t="s">
        <v>90</v>
      </c>
      <c r="O124" s="75" t="s">
        <v>72</v>
      </c>
      <c r="P124" s="75" t="s">
        <v>72</v>
      </c>
      <c r="Q124" s="76">
        <v>506</v>
      </c>
    </row>
    <row r="125" spans="4:17" hidden="1" x14ac:dyDescent="0.3">
      <c r="D125" s="47" t="str">
        <f>IF(ISBLANK(BurstClassFull7[[#This Row],[Spk/sec-Average]]),"",IF(BurstClassFull7[[#This Row],[Spk/sec-Average]]&lt;$C$3,"LF","HF"))</f>
        <v>LF</v>
      </c>
      <c r="E125" s="47" t="str">
        <f>IF(ISBLANK(BurstClassFull7[[#This Row],[%Spikes in Bursts-All]]),"",IF(BurstClassFull7[[#This Row],[%Spikes in Bursts-All]]&lt;$D$3,"LB","HB"))</f>
        <v>HB</v>
      </c>
      <c r="F125" s="71" t="str">
        <f t="shared" si="2"/>
        <v>LFHB</v>
      </c>
      <c r="G125" s="75">
        <v>0.36447605292443486</v>
      </c>
      <c r="H125" s="75">
        <v>27.457433109171554</v>
      </c>
      <c r="I125" s="79" t="s">
        <v>126</v>
      </c>
      <c r="J125" s="75" t="s">
        <v>9</v>
      </c>
      <c r="K125" s="75">
        <v>21</v>
      </c>
      <c r="L125" s="75" t="s">
        <v>37</v>
      </c>
      <c r="M125" s="75">
        <v>1</v>
      </c>
      <c r="N125" s="75" t="s">
        <v>71</v>
      </c>
      <c r="O125" s="75" t="s">
        <v>72</v>
      </c>
      <c r="P125" s="75" t="s">
        <v>82</v>
      </c>
      <c r="Q125" s="76">
        <v>880</v>
      </c>
    </row>
    <row r="126" spans="4:17" hidden="1" x14ac:dyDescent="0.3">
      <c r="D126" s="47" t="str">
        <f>IF(ISBLANK(BurstClassFull7[[#This Row],[Spk/sec-Average]]),"",IF(BurstClassFull7[[#This Row],[Spk/sec-Average]]&lt;$C$3,"LF","HF"))</f>
        <v>LF</v>
      </c>
      <c r="E126" s="47" t="str">
        <f>IF(ISBLANK(BurstClassFull7[[#This Row],[%Spikes in Bursts-All]]),"",IF(BurstClassFull7[[#This Row],[%Spikes in Bursts-All]]&lt;$D$3,"LB","HB"))</f>
        <v>LB</v>
      </c>
      <c r="F126" s="71" t="str">
        <f t="shared" si="2"/>
        <v>LFLB</v>
      </c>
      <c r="G126" s="75">
        <v>0</v>
      </c>
      <c r="H126" s="75">
        <v>1.0204081632653061</v>
      </c>
      <c r="I126" s="79" t="s">
        <v>126</v>
      </c>
      <c r="J126" s="75" t="s">
        <v>9</v>
      </c>
      <c r="K126" s="75">
        <v>21</v>
      </c>
      <c r="L126" s="75" t="s">
        <v>37</v>
      </c>
      <c r="M126" s="75">
        <v>2</v>
      </c>
      <c r="N126" s="75" t="s">
        <v>111</v>
      </c>
      <c r="O126" s="75" t="s">
        <v>72</v>
      </c>
      <c r="P126" s="75" t="s">
        <v>72</v>
      </c>
      <c r="Q126" s="76">
        <v>880</v>
      </c>
    </row>
    <row r="127" spans="4:17" hidden="1" x14ac:dyDescent="0.3">
      <c r="D127" s="47" t="str">
        <f>IF(ISBLANK(BurstClassFull7[[#This Row],[Spk/sec-Average]]),"",IF(BurstClassFull7[[#This Row],[Spk/sec-Average]]&lt;$C$3,"LF","HF"))</f>
        <v>LF</v>
      </c>
      <c r="E127" s="47" t="str">
        <f>IF(ISBLANK(BurstClassFull7[[#This Row],[%Spikes in Bursts-All]]),"",IF(BurstClassFull7[[#This Row],[%Spikes in Bursts-All]]&lt;$D$3,"LB","HB"))</f>
        <v>LB</v>
      </c>
      <c r="F127" s="71" t="str">
        <f t="shared" si="2"/>
        <v>LFLB</v>
      </c>
      <c r="G127" s="75">
        <v>0.62416996438357342</v>
      </c>
      <c r="H127" s="75">
        <v>13.13522287426645</v>
      </c>
      <c r="I127" s="79" t="s">
        <v>126</v>
      </c>
      <c r="J127" s="75" t="s">
        <v>9</v>
      </c>
      <c r="K127" s="75">
        <v>21</v>
      </c>
      <c r="L127" s="75" t="s">
        <v>37</v>
      </c>
      <c r="M127" s="75">
        <v>3</v>
      </c>
      <c r="N127" s="75" t="s">
        <v>74</v>
      </c>
      <c r="O127" s="75" t="s">
        <v>72</v>
      </c>
      <c r="P127" s="75" t="s">
        <v>76</v>
      </c>
      <c r="Q127" s="76">
        <v>880</v>
      </c>
    </row>
    <row r="128" spans="4:17" hidden="1" x14ac:dyDescent="0.3">
      <c r="D128" s="47" t="str">
        <f>IF(ISBLANK(BurstClassFull7[[#This Row],[Spk/sec-Average]]),"",IF(BurstClassFull7[[#This Row],[Spk/sec-Average]]&lt;$C$3,"LF","HF"))</f>
        <v>LF</v>
      </c>
      <c r="E128" s="47" t="str">
        <f>IF(ISBLANK(BurstClassFull7[[#This Row],[%Spikes in Bursts-All]]),"",IF(BurstClassFull7[[#This Row],[%Spikes in Bursts-All]]&lt;$D$3,"LB","HB"))</f>
        <v>HB</v>
      </c>
      <c r="F128" s="71" t="str">
        <f t="shared" si="2"/>
        <v>LFHB</v>
      </c>
      <c r="G128" s="75">
        <v>1.55957285115304</v>
      </c>
      <c r="H128" s="75">
        <v>27.936380512769055</v>
      </c>
      <c r="I128" s="79" t="s">
        <v>126</v>
      </c>
      <c r="J128" s="75" t="s">
        <v>9</v>
      </c>
      <c r="K128" s="75">
        <v>21</v>
      </c>
      <c r="L128" s="75" t="s">
        <v>37</v>
      </c>
      <c r="M128" s="75">
        <v>4</v>
      </c>
      <c r="N128" s="75" t="s">
        <v>101</v>
      </c>
      <c r="O128" s="75" t="s">
        <v>72</v>
      </c>
      <c r="P128" s="75" t="s">
        <v>76</v>
      </c>
      <c r="Q128" s="76">
        <v>880</v>
      </c>
    </row>
    <row r="129" spans="4:17" hidden="1" x14ac:dyDescent="0.3">
      <c r="D129" s="49" t="str">
        <f>IF(ISBLANK(BurstClassFull7[[#This Row],[Spk/sec-Average]]),"",IF(BurstClassFull7[[#This Row],[Spk/sec-Average]]&lt;$C$3,"LF","HF"))</f>
        <v>LF</v>
      </c>
      <c r="E129" s="49" t="str">
        <f>IF(ISBLANK(BurstClassFull7[[#This Row],[%Spikes in Bursts-All]]),"",IF(BurstClassFull7[[#This Row],[%Spikes in Bursts-All]]&lt;$D$3,"LB","HB"))</f>
        <v>HB</v>
      </c>
      <c r="F129" s="50" t="str">
        <f t="shared" si="2"/>
        <v>LFHB</v>
      </c>
      <c r="G129" s="75">
        <v>0.97437499999999999</v>
      </c>
      <c r="H129" s="75">
        <v>35.579380857710881</v>
      </c>
      <c r="I129" s="79" t="s">
        <v>126</v>
      </c>
      <c r="J129" s="75" t="s">
        <v>9</v>
      </c>
      <c r="K129" s="75">
        <v>21</v>
      </c>
      <c r="L129" s="75" t="s">
        <v>37</v>
      </c>
      <c r="M129" s="75">
        <v>5</v>
      </c>
      <c r="N129" s="75" t="s">
        <v>77</v>
      </c>
      <c r="O129" s="75" t="s">
        <v>72</v>
      </c>
      <c r="P129" s="75" t="s">
        <v>10</v>
      </c>
      <c r="Q129" s="76">
        <v>880</v>
      </c>
    </row>
    <row r="130" spans="4:17" hidden="1" x14ac:dyDescent="0.3">
      <c r="D130" s="49" t="str">
        <f>IF(ISBLANK(BurstClassFull7[[#This Row],[Spk/sec-Average]]),"",IF(BurstClassFull7[[#This Row],[Spk/sec-Average]]&lt;$C$3,"LF","HF"))</f>
        <v>LF</v>
      </c>
      <c r="E130" s="49" t="str">
        <f>IF(ISBLANK(BurstClassFull7[[#This Row],[%Spikes in Bursts-All]]),"",IF(BurstClassFull7[[#This Row],[%Spikes in Bursts-All]]&lt;$D$3,"LB","HB"))</f>
        <v>LB</v>
      </c>
      <c r="F130" s="50" t="str">
        <f t="shared" si="2"/>
        <v>LFLB</v>
      </c>
      <c r="G130" s="75">
        <v>0.41918259189640766</v>
      </c>
      <c r="H130" s="75">
        <v>5.8160668847691745</v>
      </c>
      <c r="I130" s="79" t="s">
        <v>126</v>
      </c>
      <c r="J130" s="75" t="s">
        <v>9</v>
      </c>
      <c r="K130" s="75">
        <v>21</v>
      </c>
      <c r="L130" s="75" t="s">
        <v>37</v>
      </c>
      <c r="M130" s="75">
        <v>6</v>
      </c>
      <c r="N130" s="75" t="s">
        <v>79</v>
      </c>
      <c r="O130" s="75" t="s">
        <v>72</v>
      </c>
      <c r="P130" s="75" t="s">
        <v>76</v>
      </c>
      <c r="Q130" s="76">
        <v>880</v>
      </c>
    </row>
    <row r="131" spans="4:17" hidden="1" x14ac:dyDescent="0.3">
      <c r="D131" s="49" t="str">
        <f>IF(ISBLANK(BurstClassFull7[[#This Row],[Spk/sec-Average]]),"",IF(BurstClassFull7[[#This Row],[Spk/sec-Average]]&lt;$C$3,"LF","HF"))</f>
        <v>LF</v>
      </c>
      <c r="E131" s="49" t="str">
        <f>IF(ISBLANK(BurstClassFull7[[#This Row],[%Spikes in Bursts-All]]),"",IF(BurstClassFull7[[#This Row],[%Spikes in Bursts-All]]&lt;$D$3,"LB","HB"))</f>
        <v>LB</v>
      </c>
      <c r="F131" s="50" t="str">
        <f t="shared" si="2"/>
        <v>LFLB</v>
      </c>
      <c r="G131" s="75">
        <v>0.11173886618676482</v>
      </c>
      <c r="H131" s="75">
        <v>3.5294117647058822</v>
      </c>
      <c r="I131" s="79" t="s">
        <v>126</v>
      </c>
      <c r="J131" s="75" t="s">
        <v>9</v>
      </c>
      <c r="K131" s="75">
        <v>21</v>
      </c>
      <c r="L131" s="75" t="s">
        <v>37</v>
      </c>
      <c r="M131" s="75">
        <v>7</v>
      </c>
      <c r="N131" s="75" t="s">
        <v>80</v>
      </c>
      <c r="O131" s="75" t="s">
        <v>72</v>
      </c>
      <c r="P131" s="75" t="s">
        <v>72</v>
      </c>
      <c r="Q131" s="76">
        <v>880</v>
      </c>
    </row>
    <row r="132" spans="4:17" hidden="1" x14ac:dyDescent="0.3">
      <c r="D132" s="49" t="str">
        <f>IF(ISBLANK(BurstClassFull7[[#This Row],[Spk/sec-Average]]),"",IF(BurstClassFull7[[#This Row],[Spk/sec-Average]]&lt;$C$3,"LF","HF"))</f>
        <v>LF</v>
      </c>
      <c r="E132" s="49" t="str">
        <f>IF(ISBLANK(BurstClassFull7[[#This Row],[%Spikes in Bursts-All]]),"",IF(BurstClassFull7[[#This Row],[%Spikes in Bursts-All]]&lt;$D$3,"LB","HB"))</f>
        <v>LB</v>
      </c>
      <c r="F132" s="50" t="str">
        <f t="shared" si="2"/>
        <v>LFLB</v>
      </c>
      <c r="G132" s="75">
        <v>0.5880884735052605</v>
      </c>
      <c r="H132" s="75">
        <v>9.735130111524164</v>
      </c>
      <c r="I132" s="79" t="s">
        <v>126</v>
      </c>
      <c r="J132" s="75" t="s">
        <v>9</v>
      </c>
      <c r="K132" s="75">
        <v>21</v>
      </c>
      <c r="L132" s="75" t="s">
        <v>37</v>
      </c>
      <c r="M132" s="75">
        <v>8</v>
      </c>
      <c r="N132" s="75" t="s">
        <v>81</v>
      </c>
      <c r="O132" s="75" t="s">
        <v>72</v>
      </c>
      <c r="P132" s="75" t="s">
        <v>10</v>
      </c>
      <c r="Q132" s="76">
        <v>880</v>
      </c>
    </row>
    <row r="133" spans="4:17" hidden="1" x14ac:dyDescent="0.3">
      <c r="D133" s="49" t="str">
        <f>IF(ISBLANK(BurstClassFull7[[#This Row],[Spk/sec-Average]]),"",IF(BurstClassFull7[[#This Row],[Spk/sec-Average]]&lt;$C$3,"LF","HF"))</f>
        <v>LF</v>
      </c>
      <c r="E133" s="49" t="str">
        <f>IF(ISBLANK(BurstClassFull7[[#This Row],[%Spikes in Bursts-All]]),"",IF(BurstClassFull7[[#This Row],[%Spikes in Bursts-All]]&lt;$D$3,"LB","HB"))</f>
        <v>HB</v>
      </c>
      <c r="F133" s="50" t="str">
        <f t="shared" si="2"/>
        <v>LFHB</v>
      </c>
      <c r="G133" s="75">
        <v>0.20715277777777777</v>
      </c>
      <c r="H133" s="75">
        <v>20.076425631981188</v>
      </c>
      <c r="I133" s="79" t="s">
        <v>126</v>
      </c>
      <c r="J133" s="75" t="s">
        <v>9</v>
      </c>
      <c r="K133" s="75">
        <v>21</v>
      </c>
      <c r="L133" s="75" t="s">
        <v>37</v>
      </c>
      <c r="M133" s="75">
        <v>9</v>
      </c>
      <c r="N133" s="75" t="s">
        <v>93</v>
      </c>
      <c r="O133" s="75" t="s">
        <v>72</v>
      </c>
      <c r="P133" s="75" t="s">
        <v>72</v>
      </c>
      <c r="Q133" s="76">
        <v>880</v>
      </c>
    </row>
    <row r="134" spans="4:17" hidden="1" x14ac:dyDescent="0.3">
      <c r="D134" s="49" t="str">
        <f>IF(ISBLANK(BurstClassFull7[[#This Row],[Spk/sec-Average]]),"",IF(BurstClassFull7[[#This Row],[Spk/sec-Average]]&lt;$C$3,"LF","HF"))</f>
        <v>LF</v>
      </c>
      <c r="E134" s="49" t="str">
        <f>IF(ISBLANK(BurstClassFull7[[#This Row],[%Spikes in Bursts-All]]),"",IF(BurstClassFull7[[#This Row],[%Spikes in Bursts-All]]&lt;$D$3,"LB","HB"))</f>
        <v>LB</v>
      </c>
      <c r="F134" s="50" t="str">
        <f t="shared" si="2"/>
        <v>LFLB</v>
      </c>
      <c r="G134" s="75">
        <v>1.4930555555555558E-3</v>
      </c>
      <c r="H134" s="75">
        <v>0</v>
      </c>
      <c r="I134" s="79" t="s">
        <v>126</v>
      </c>
      <c r="J134" s="75" t="s">
        <v>9</v>
      </c>
      <c r="K134" s="75">
        <v>21</v>
      </c>
      <c r="L134" s="75" t="s">
        <v>37</v>
      </c>
      <c r="M134" s="75">
        <v>10</v>
      </c>
      <c r="N134" s="75" t="s">
        <v>127</v>
      </c>
      <c r="O134" s="75" t="s">
        <v>72</v>
      </c>
      <c r="P134" s="75" t="s">
        <v>72</v>
      </c>
      <c r="Q134" s="76">
        <v>880</v>
      </c>
    </row>
    <row r="135" spans="4:17" hidden="1" x14ac:dyDescent="0.3">
      <c r="D135" s="49" t="str">
        <f>IF(ISBLANK(BurstClassFull7[[#This Row],[Spk/sec-Average]]),"",IF(BurstClassFull7[[#This Row],[Spk/sec-Average]]&lt;$C$3,"LF","HF"))</f>
        <v>LF</v>
      </c>
      <c r="E135" s="49" t="str">
        <f>IF(ISBLANK(BurstClassFull7[[#This Row],[%Spikes in Bursts-All]]),"",IF(BurstClassFull7[[#This Row],[%Spikes in Bursts-All]]&lt;$D$3,"LB","HB"))</f>
        <v>LB</v>
      </c>
      <c r="F135" s="50" t="str">
        <f t="shared" si="2"/>
        <v>LFLB</v>
      </c>
      <c r="G135" s="75">
        <v>0.27847222222222218</v>
      </c>
      <c r="H135" s="75">
        <v>13.733025877530105</v>
      </c>
      <c r="I135" s="79" t="s">
        <v>126</v>
      </c>
      <c r="J135" s="75" t="s">
        <v>9</v>
      </c>
      <c r="K135" s="75">
        <v>21</v>
      </c>
      <c r="L135" s="75" t="s">
        <v>37</v>
      </c>
      <c r="M135" s="75">
        <v>11</v>
      </c>
      <c r="N135" s="75" t="s">
        <v>85</v>
      </c>
      <c r="O135" s="75" t="s">
        <v>72</v>
      </c>
      <c r="P135" s="75" t="s">
        <v>72</v>
      </c>
      <c r="Q135" s="76">
        <v>880</v>
      </c>
    </row>
    <row r="136" spans="4:17" hidden="1" x14ac:dyDescent="0.3">
      <c r="D136" s="49" t="str">
        <f>IF(ISBLANK(BurstClassFull7[[#This Row],[Spk/sec-Average]]),"",IF(BurstClassFull7[[#This Row],[Spk/sec-Average]]&lt;$C$3,"LF","HF"))</f>
        <v>LF</v>
      </c>
      <c r="E136" s="49" t="str">
        <f>IF(ISBLANK(BurstClassFull7[[#This Row],[%Spikes in Bursts-All]]),"",IF(BurstClassFull7[[#This Row],[%Spikes in Bursts-All]]&lt;$D$3,"LB","HB"))</f>
        <v>LB</v>
      </c>
      <c r="F136" s="50" t="str">
        <f t="shared" si="2"/>
        <v>LFLB</v>
      </c>
      <c r="G136" s="75">
        <v>0.37680555555555556</v>
      </c>
      <c r="H136" s="75">
        <v>11.351656626506024</v>
      </c>
      <c r="I136" s="79" t="s">
        <v>126</v>
      </c>
      <c r="J136" s="75" t="s">
        <v>9</v>
      </c>
      <c r="K136" s="75">
        <v>21</v>
      </c>
      <c r="L136" s="75" t="s">
        <v>37</v>
      </c>
      <c r="M136" s="75">
        <v>12</v>
      </c>
      <c r="N136" s="75" t="s">
        <v>87</v>
      </c>
      <c r="O136" s="75" t="s">
        <v>72</v>
      </c>
      <c r="P136" s="75" t="s">
        <v>10</v>
      </c>
      <c r="Q136" s="76">
        <v>880</v>
      </c>
    </row>
    <row r="137" spans="4:17" hidden="1" x14ac:dyDescent="0.3">
      <c r="D137" s="49" t="str">
        <f>IF(ISBLANK(BurstClassFull7[[#This Row],[Spk/sec-Average]]),"",IF(BurstClassFull7[[#This Row],[Spk/sec-Average]]&lt;$C$3,"LF","HF"))</f>
        <v>LF</v>
      </c>
      <c r="E137" s="49" t="str">
        <f>IF(ISBLANK(BurstClassFull7[[#This Row],[%Spikes in Bursts-All]]),"",IF(BurstClassFull7[[#This Row],[%Spikes in Bursts-All]]&lt;$D$3,"LB","HB"))</f>
        <v>LB</v>
      </c>
      <c r="F137" s="50" t="str">
        <f t="shared" si="2"/>
        <v>LFLB</v>
      </c>
      <c r="G137" s="75">
        <v>0.88028826412442684</v>
      </c>
      <c r="H137" s="75">
        <v>13.403666551366308</v>
      </c>
      <c r="I137" s="79" t="s">
        <v>126</v>
      </c>
      <c r="J137" s="75" t="s">
        <v>9</v>
      </c>
      <c r="K137" s="75">
        <v>21</v>
      </c>
      <c r="L137" s="75" t="s">
        <v>37</v>
      </c>
      <c r="M137" s="75">
        <v>13</v>
      </c>
      <c r="N137" s="75" t="s">
        <v>105</v>
      </c>
      <c r="O137" s="75" t="s">
        <v>72</v>
      </c>
      <c r="P137" s="75" t="s">
        <v>10</v>
      </c>
      <c r="Q137" s="76">
        <v>880</v>
      </c>
    </row>
    <row r="138" spans="4:17" hidden="1" x14ac:dyDescent="0.3">
      <c r="D138" s="49" t="str">
        <f>IF(ISBLANK(BurstClassFull7[[#This Row],[Spk/sec-Average]]),"",IF(BurstClassFull7[[#This Row],[Spk/sec-Average]]&lt;$C$3,"LF","HF"))</f>
        <v>LF</v>
      </c>
      <c r="E138" s="49" t="str">
        <f>IF(ISBLANK(BurstClassFull7[[#This Row],[%Spikes in Bursts-All]]),"",IF(BurstClassFull7[[#This Row],[%Spikes in Bursts-All]]&lt;$D$3,"LB","HB"))</f>
        <v>HB</v>
      </c>
      <c r="F138" s="50" t="str">
        <f t="shared" si="2"/>
        <v>LFHB</v>
      </c>
      <c r="G138" s="75">
        <v>0.46622181730879492</v>
      </c>
      <c r="H138" s="75">
        <v>32.157537520313547</v>
      </c>
      <c r="I138" s="79" t="s">
        <v>126</v>
      </c>
      <c r="J138" s="75" t="s">
        <v>9</v>
      </c>
      <c r="K138" s="75">
        <v>21</v>
      </c>
      <c r="L138" s="75" t="s">
        <v>37</v>
      </c>
      <c r="M138" s="75">
        <v>14</v>
      </c>
      <c r="N138" s="75" t="s">
        <v>116</v>
      </c>
      <c r="O138" s="75" t="s">
        <v>72</v>
      </c>
      <c r="P138" s="75" t="s">
        <v>72</v>
      </c>
      <c r="Q138" s="76">
        <v>880</v>
      </c>
    </row>
    <row r="139" spans="4:17" hidden="1" x14ac:dyDescent="0.3">
      <c r="D139" s="49" t="str">
        <f>IF(ISBLANK(BurstClassFull7[[#This Row],[Spk/sec-Average]]),"",IF(BurstClassFull7[[#This Row],[Spk/sec-Average]]&lt;$C$3,"LF","HF"))</f>
        <v>LF</v>
      </c>
      <c r="E139" s="49" t="str">
        <f>IF(ISBLANK(BurstClassFull7[[#This Row],[%Spikes in Bursts-All]]),"",IF(BurstClassFull7[[#This Row],[%Spikes in Bursts-All]]&lt;$D$3,"LB","HB"))</f>
        <v>HB</v>
      </c>
      <c r="F139" s="50" t="str">
        <f t="shared" si="2"/>
        <v>LFHB</v>
      </c>
      <c r="G139" s="75">
        <v>0</v>
      </c>
      <c r="H139" s="75">
        <v>25.528169014084508</v>
      </c>
      <c r="I139" s="79" t="s">
        <v>128</v>
      </c>
      <c r="J139" s="75" t="s">
        <v>9</v>
      </c>
      <c r="K139" s="75">
        <v>17</v>
      </c>
      <c r="L139" s="75" t="s">
        <v>37</v>
      </c>
      <c r="M139" s="75">
        <v>1</v>
      </c>
      <c r="N139" s="75" t="s">
        <v>75</v>
      </c>
      <c r="O139" s="75" t="s">
        <v>72</v>
      </c>
      <c r="P139" s="75" t="s">
        <v>72</v>
      </c>
      <c r="Q139" s="76">
        <v>631</v>
      </c>
    </row>
    <row r="140" spans="4:17" hidden="1" x14ac:dyDescent="0.3">
      <c r="D140" s="49" t="str">
        <f>IF(ISBLANK(BurstClassFull7[[#This Row],[Spk/sec-Average]]),"",IF(BurstClassFull7[[#This Row],[Spk/sec-Average]]&lt;$C$3,"LF","HF"))</f>
        <v>LF</v>
      </c>
      <c r="E140" s="49" t="str">
        <f>IF(ISBLANK(BurstClassFull7[[#This Row],[%Spikes in Bursts-All]]),"",IF(BurstClassFull7[[#This Row],[%Spikes in Bursts-All]]&lt;$D$3,"LB","HB"))</f>
        <v>HB</v>
      </c>
      <c r="F140" s="50" t="str">
        <f t="shared" si="2"/>
        <v>LFHB</v>
      </c>
      <c r="G140" s="75">
        <v>0</v>
      </c>
      <c r="H140" s="75">
        <v>24.117854622441779</v>
      </c>
      <c r="I140" s="79" t="s">
        <v>128</v>
      </c>
      <c r="J140" s="75" t="s">
        <v>9</v>
      </c>
      <c r="K140" s="75">
        <v>17</v>
      </c>
      <c r="L140" s="75" t="s">
        <v>37</v>
      </c>
      <c r="M140" s="75">
        <v>2</v>
      </c>
      <c r="N140" s="75" t="s">
        <v>85</v>
      </c>
      <c r="O140" s="75" t="s">
        <v>72</v>
      </c>
      <c r="P140" s="75" t="s">
        <v>10</v>
      </c>
      <c r="Q140" s="76">
        <v>631</v>
      </c>
    </row>
    <row r="141" spans="4:17" hidden="1" x14ac:dyDescent="0.3">
      <c r="D141" s="49" t="str">
        <f>IF(ISBLANK(BurstClassFull7[[#This Row],[Spk/sec-Average]]),"",IF(BurstClassFull7[[#This Row],[Spk/sec-Average]]&lt;$C$3,"LF","HF"))</f>
        <v>LF</v>
      </c>
      <c r="E141" s="49" t="str">
        <f>IF(ISBLANK(BurstClassFull7[[#This Row],[%Spikes in Bursts-All]]),"",IF(BurstClassFull7[[#This Row],[%Spikes in Bursts-All]]&lt;$D$3,"LB","HB"))</f>
        <v>HB</v>
      </c>
      <c r="F141" s="50" t="str">
        <f t="shared" si="2"/>
        <v>LFHB</v>
      </c>
      <c r="G141" s="75">
        <v>0</v>
      </c>
      <c r="H141" s="75">
        <v>92.167754478544651</v>
      </c>
      <c r="I141" s="79" t="s">
        <v>128</v>
      </c>
      <c r="J141" s="75" t="s">
        <v>9</v>
      </c>
      <c r="K141" s="75">
        <v>17</v>
      </c>
      <c r="L141" s="75" t="s">
        <v>37</v>
      </c>
      <c r="M141" s="75">
        <v>3</v>
      </c>
      <c r="N141" s="75" t="s">
        <v>129</v>
      </c>
      <c r="O141" s="75" t="s">
        <v>72</v>
      </c>
      <c r="P141" s="75" t="s">
        <v>76</v>
      </c>
      <c r="Q141" s="76">
        <v>631</v>
      </c>
    </row>
    <row r="142" spans="4:17" hidden="1" x14ac:dyDescent="0.3">
      <c r="D142" s="49" t="str">
        <f>IF(ISBLANK(BurstClassFull7[[#This Row],[Spk/sec-Average]]),"",IF(BurstClassFull7[[#This Row],[Spk/sec-Average]]&lt;$C$3,"LF","HF"))</f>
        <v>LF</v>
      </c>
      <c r="E142" s="49" t="str">
        <f>IF(ISBLANK(BurstClassFull7[[#This Row],[%Spikes in Bursts-All]]),"",IF(BurstClassFull7[[#This Row],[%Spikes in Bursts-All]]&lt;$D$3,"LB","HB"))</f>
        <v>HB</v>
      </c>
      <c r="F142" s="50" t="str">
        <f t="shared" si="2"/>
        <v>LFHB</v>
      </c>
      <c r="G142" s="75">
        <v>0.72697242201493184</v>
      </c>
      <c r="H142" s="75">
        <v>50.832702498107494</v>
      </c>
      <c r="I142" s="79" t="s">
        <v>130</v>
      </c>
      <c r="J142" s="75" t="s">
        <v>9</v>
      </c>
      <c r="K142" s="75">
        <v>25</v>
      </c>
      <c r="L142" s="75" t="s">
        <v>37</v>
      </c>
      <c r="M142" s="75">
        <v>1</v>
      </c>
      <c r="N142" s="75" t="s">
        <v>84</v>
      </c>
      <c r="O142" s="75" t="s">
        <v>72</v>
      </c>
      <c r="P142" s="75" t="s">
        <v>10</v>
      </c>
      <c r="Q142" s="76">
        <v>687</v>
      </c>
    </row>
    <row r="143" spans="4:17" hidden="1" x14ac:dyDescent="0.3">
      <c r="D143" s="49" t="str">
        <f>IF(ISBLANK(BurstClassFull7[[#This Row],[Spk/sec-Average]]),"",IF(BurstClassFull7[[#This Row],[Spk/sec-Average]]&lt;$C$3,"LF","HF"))</f>
        <v>LF</v>
      </c>
      <c r="E143" s="49" t="str">
        <f>IF(ISBLANK(BurstClassFull7[[#This Row],[%Spikes in Bursts-All]]),"",IF(BurstClassFull7[[#This Row],[%Spikes in Bursts-All]]&lt;$D$3,"LB","HB"))</f>
        <v>HB</v>
      </c>
      <c r="F143" s="50" t="str">
        <f t="shared" si="2"/>
        <v>LFHB</v>
      </c>
      <c r="G143" s="75">
        <v>1.231548837901939</v>
      </c>
      <c r="H143" s="75">
        <v>20.594417558781835</v>
      </c>
      <c r="I143" s="79" t="s">
        <v>130</v>
      </c>
      <c r="J143" s="75" t="s">
        <v>9</v>
      </c>
      <c r="K143" s="75">
        <v>25</v>
      </c>
      <c r="L143" s="75" t="s">
        <v>37</v>
      </c>
      <c r="M143" s="75">
        <v>2</v>
      </c>
      <c r="N143" s="75" t="s">
        <v>112</v>
      </c>
      <c r="O143" s="75" t="s">
        <v>72</v>
      </c>
      <c r="P143" s="75" t="s">
        <v>10</v>
      </c>
      <c r="Q143" s="76">
        <v>687</v>
      </c>
    </row>
    <row r="144" spans="4:17" hidden="1" x14ac:dyDescent="0.3">
      <c r="D144" s="49" t="str">
        <f>IF(ISBLANK(BurstClassFull7[[#This Row],[Spk/sec-Average]]),"",IF(BurstClassFull7[[#This Row],[Spk/sec-Average]]&lt;$C$3,"LF","HF"))</f>
        <v>LF</v>
      </c>
      <c r="E144" s="49" t="str">
        <f>IF(ISBLANK(BurstClassFull7[[#This Row],[%Spikes in Bursts-All]]),"",IF(BurstClassFull7[[#This Row],[%Spikes in Bursts-All]]&lt;$D$3,"LB","HB"))</f>
        <v>HB</v>
      </c>
      <c r="F144" s="50" t="str">
        <f t="shared" si="2"/>
        <v>LFHB</v>
      </c>
      <c r="G144" s="75">
        <v>3.0528704472977508</v>
      </c>
      <c r="H144" s="75">
        <v>47.277244456462952</v>
      </c>
      <c r="I144" s="79" t="s">
        <v>106</v>
      </c>
      <c r="J144" s="75" t="s">
        <v>9</v>
      </c>
      <c r="K144" s="75">
        <v>10</v>
      </c>
      <c r="L144" s="75" t="s">
        <v>107</v>
      </c>
      <c r="M144" s="75">
        <v>17</v>
      </c>
      <c r="N144" s="75" t="s">
        <v>131</v>
      </c>
      <c r="O144" s="75" t="s">
        <v>11</v>
      </c>
      <c r="P144" s="75" t="s">
        <v>10</v>
      </c>
      <c r="Q144" s="76">
        <v>199</v>
      </c>
    </row>
    <row r="145" spans="4:17" hidden="1" x14ac:dyDescent="0.3">
      <c r="D145" s="49" t="str">
        <f>IF(ISBLANK(BurstClassFull7[[#This Row],[Spk/sec-Average]]),"",IF(BurstClassFull7[[#This Row],[Spk/sec-Average]]&lt;$C$3,"LF","HF"))</f>
        <v>HF</v>
      </c>
      <c r="E145" s="49" t="str">
        <f>IF(ISBLANK(BurstClassFull7[[#This Row],[%Spikes in Bursts-All]]),"",IF(BurstClassFull7[[#This Row],[%Spikes in Bursts-All]]&lt;$D$3,"LB","HB"))</f>
        <v>HB</v>
      </c>
      <c r="F145" s="50" t="str">
        <f t="shared" si="2"/>
        <v>HFHB</v>
      </c>
      <c r="G145" s="75">
        <v>6.5085416666666678</v>
      </c>
      <c r="H145" s="75">
        <v>56.944669147387152</v>
      </c>
      <c r="I145" s="79" t="s">
        <v>130</v>
      </c>
      <c r="J145" s="75" t="s">
        <v>9</v>
      </c>
      <c r="K145" s="75">
        <v>25</v>
      </c>
      <c r="L145" s="75" t="s">
        <v>37</v>
      </c>
      <c r="M145" s="75">
        <v>4</v>
      </c>
      <c r="N145" s="75" t="s">
        <v>132</v>
      </c>
      <c r="O145" s="75" t="s">
        <v>72</v>
      </c>
      <c r="P145" s="75" t="s">
        <v>10</v>
      </c>
      <c r="Q145" s="76">
        <v>687</v>
      </c>
    </row>
    <row r="146" spans="4:17" hidden="1" x14ac:dyDescent="0.3">
      <c r="D146" s="49" t="str">
        <f>IF(ISBLANK(BurstClassFull7[[#This Row],[Spk/sec-Average]]),"",IF(BurstClassFull7[[#This Row],[Spk/sec-Average]]&lt;$C$3,"LF","HF"))</f>
        <v>LF</v>
      </c>
      <c r="E146" s="49" t="str">
        <f>IF(ISBLANK(BurstClassFull7[[#This Row],[%Spikes in Bursts-All]]),"",IF(BurstClassFull7[[#This Row],[%Spikes in Bursts-All]]&lt;$D$3,"LB","HB"))</f>
        <v>HB</v>
      </c>
      <c r="F146" s="50" t="str">
        <f t="shared" si="2"/>
        <v>LFHB</v>
      </c>
      <c r="G146" s="75">
        <v>3.5445833333333332</v>
      </c>
      <c r="H146" s="75">
        <v>45.945746174883581</v>
      </c>
      <c r="I146" s="79" t="s">
        <v>133</v>
      </c>
      <c r="J146" s="75" t="s">
        <v>9</v>
      </c>
      <c r="K146" s="75">
        <v>9</v>
      </c>
      <c r="L146" s="75" t="s">
        <v>107</v>
      </c>
      <c r="M146" s="75">
        <v>1</v>
      </c>
      <c r="N146" s="75" t="s">
        <v>112</v>
      </c>
      <c r="O146" s="75" t="s">
        <v>11</v>
      </c>
      <c r="P146" s="75" t="s">
        <v>72</v>
      </c>
      <c r="Q146" s="76">
        <v>331</v>
      </c>
    </row>
    <row r="147" spans="4:17" hidden="1" x14ac:dyDescent="0.3">
      <c r="D147" s="49" t="str">
        <f>IF(ISBLANK(BurstClassFull7[[#This Row],[Spk/sec-Average]]),"",IF(BurstClassFull7[[#This Row],[Spk/sec-Average]]&lt;$C$3,"LF","HF"))</f>
        <v>LF</v>
      </c>
      <c r="E147" s="49" t="str">
        <f>IF(ISBLANK(BurstClassFull7[[#This Row],[%Spikes in Bursts-All]]),"",IF(BurstClassFull7[[#This Row],[%Spikes in Bursts-All]]&lt;$D$3,"LB","HB"))</f>
        <v>LB</v>
      </c>
      <c r="F147" s="50" t="str">
        <f t="shared" si="2"/>
        <v>LFLB</v>
      </c>
      <c r="G147" s="75">
        <v>1.3385416666666667E-2</v>
      </c>
      <c r="H147" s="75">
        <v>0</v>
      </c>
      <c r="I147" s="79" t="s">
        <v>130</v>
      </c>
      <c r="J147" s="75" t="s">
        <v>9</v>
      </c>
      <c r="K147" s="75">
        <v>25</v>
      </c>
      <c r="L147" s="75" t="s">
        <v>37</v>
      </c>
      <c r="M147" s="75">
        <v>6</v>
      </c>
      <c r="N147" s="75" t="s">
        <v>86</v>
      </c>
      <c r="O147" s="75" t="s">
        <v>72</v>
      </c>
      <c r="P147" s="75" t="s">
        <v>72</v>
      </c>
      <c r="Q147" s="76">
        <v>687</v>
      </c>
    </row>
    <row r="148" spans="4:17" hidden="1" x14ac:dyDescent="0.3">
      <c r="D148" s="49" t="str">
        <f>IF(ISBLANK(BurstClassFull7[[#This Row],[Spk/sec-Average]]),"",IF(BurstClassFull7[[#This Row],[Spk/sec-Average]]&lt;$C$3,"LF","HF"))</f>
        <v>LF</v>
      </c>
      <c r="E148" s="49" t="str">
        <f>IF(ISBLANK(BurstClassFull7[[#This Row],[%Spikes in Bursts-All]]),"",IF(BurstClassFull7[[#This Row],[%Spikes in Bursts-All]]&lt;$D$3,"LB","HB"))</f>
        <v>HB</v>
      </c>
      <c r="F148" s="50" t="str">
        <f t="shared" si="2"/>
        <v>LFHB</v>
      </c>
      <c r="G148" s="75">
        <v>2.4828472222222224</v>
      </c>
      <c r="H148" s="75">
        <v>49.920451475399993</v>
      </c>
      <c r="I148" s="79" t="s">
        <v>130</v>
      </c>
      <c r="J148" s="75" t="s">
        <v>9</v>
      </c>
      <c r="K148" s="75">
        <v>25</v>
      </c>
      <c r="L148" s="75" t="s">
        <v>37</v>
      </c>
      <c r="M148" s="75">
        <v>7</v>
      </c>
      <c r="N148" s="75" t="s">
        <v>113</v>
      </c>
      <c r="O148" s="75" t="s">
        <v>82</v>
      </c>
      <c r="P148" s="75" t="s">
        <v>10</v>
      </c>
      <c r="Q148" s="76">
        <v>687</v>
      </c>
    </row>
    <row r="149" spans="4:17" hidden="1" x14ac:dyDescent="0.3">
      <c r="D149" s="49" t="str">
        <f>IF(ISBLANK(BurstClassFull7[[#This Row],[Spk/sec-Average]]),"",IF(BurstClassFull7[[#This Row],[Spk/sec-Average]]&lt;$C$3,"LF","HF"))</f>
        <v>LF</v>
      </c>
      <c r="E149" s="49" t="str">
        <f>IF(ISBLANK(BurstClassFull7[[#This Row],[%Spikes in Bursts-All]]),"",IF(BurstClassFull7[[#This Row],[%Spikes in Bursts-All]]&lt;$D$3,"LB","HB"))</f>
        <v>HB</v>
      </c>
      <c r="F149" s="50" t="str">
        <f t="shared" si="2"/>
        <v>LFHB</v>
      </c>
      <c r="G149" s="75">
        <v>2.0779513888888888</v>
      </c>
      <c r="H149" s="75">
        <v>30.799120935121188</v>
      </c>
      <c r="I149" s="79" t="s">
        <v>130</v>
      </c>
      <c r="J149" s="75" t="s">
        <v>9</v>
      </c>
      <c r="K149" s="75">
        <v>25</v>
      </c>
      <c r="L149" s="75" t="s">
        <v>37</v>
      </c>
      <c r="M149" s="75">
        <v>8</v>
      </c>
      <c r="N149" s="75" t="s">
        <v>114</v>
      </c>
      <c r="O149" s="75" t="s">
        <v>72</v>
      </c>
      <c r="P149" s="75" t="s">
        <v>10</v>
      </c>
      <c r="Q149" s="76">
        <v>687</v>
      </c>
    </row>
    <row r="150" spans="4:17" hidden="1" x14ac:dyDescent="0.3">
      <c r="D150" s="49" t="str">
        <f>IF(ISBLANK(BurstClassFull7[[#This Row],[Spk/sec-Average]]),"",IF(BurstClassFull7[[#This Row],[Spk/sec-Average]]&lt;$C$3,"LF","HF"))</f>
        <v>LF</v>
      </c>
      <c r="E150" s="49" t="str">
        <f>IF(ISBLANK(BurstClassFull7[[#This Row],[%Spikes in Bursts-All]]),"",IF(BurstClassFull7[[#This Row],[%Spikes in Bursts-All]]&lt;$D$3,"LB","HB"))</f>
        <v>HB</v>
      </c>
      <c r="F150" s="50" t="str">
        <f t="shared" si="2"/>
        <v>LFHB</v>
      </c>
      <c r="G150" s="75">
        <v>1.3585121342306923</v>
      </c>
      <c r="H150" s="75">
        <v>23.247090916840715</v>
      </c>
      <c r="I150" s="79" t="s">
        <v>133</v>
      </c>
      <c r="J150" s="75" t="s">
        <v>9</v>
      </c>
      <c r="K150" s="75">
        <v>9</v>
      </c>
      <c r="L150" s="75" t="s">
        <v>107</v>
      </c>
      <c r="M150" s="75">
        <v>5</v>
      </c>
      <c r="N150" s="75" t="s">
        <v>114</v>
      </c>
      <c r="O150" s="75" t="s">
        <v>11</v>
      </c>
      <c r="P150" s="75" t="s">
        <v>10</v>
      </c>
      <c r="Q150" s="76">
        <v>331</v>
      </c>
    </row>
    <row r="151" spans="4:17" hidden="1" x14ac:dyDescent="0.3">
      <c r="D151" s="49" t="str">
        <f>IF(ISBLANK(BurstClassFull7[[#This Row],[Spk/sec-Average]]),"",IF(BurstClassFull7[[#This Row],[Spk/sec-Average]]&lt;$C$3,"LF","HF"))</f>
        <v>LF</v>
      </c>
      <c r="E151" s="49" t="str">
        <f>IF(ISBLANK(BurstClassFull7[[#This Row],[%Spikes in Bursts-All]]),"",IF(BurstClassFull7[[#This Row],[%Spikes in Bursts-All]]&lt;$D$3,"LB","HB"))</f>
        <v>LB</v>
      </c>
      <c r="F151" s="50" t="str">
        <f t="shared" si="2"/>
        <v>LFLB</v>
      </c>
      <c r="G151" s="75">
        <v>2.4090277777777776E-2</v>
      </c>
      <c r="H151" s="75">
        <v>2.2727272727272729</v>
      </c>
      <c r="I151" s="79" t="s">
        <v>106</v>
      </c>
      <c r="J151" s="75" t="s">
        <v>9</v>
      </c>
      <c r="K151" s="75">
        <v>10</v>
      </c>
      <c r="L151" s="75" t="s">
        <v>107</v>
      </c>
      <c r="M151" s="75">
        <v>2</v>
      </c>
      <c r="N151" s="75" t="s">
        <v>134</v>
      </c>
      <c r="O151" s="75" t="s">
        <v>72</v>
      </c>
      <c r="P151" s="75" t="s">
        <v>72</v>
      </c>
      <c r="Q151" s="76">
        <v>199</v>
      </c>
    </row>
    <row r="152" spans="4:17" hidden="1" x14ac:dyDescent="0.3">
      <c r="D152" s="49" t="str">
        <f>IF(ISBLANK(BurstClassFull7[[#This Row],[Spk/sec-Average]]),"",IF(BurstClassFull7[[#This Row],[Spk/sec-Average]]&lt;$C$3,"LF","HF"))</f>
        <v>LF</v>
      </c>
      <c r="E152" s="49" t="str">
        <f>IF(ISBLANK(BurstClassFull7[[#This Row],[%Spikes in Bursts-All]]),"",IF(BurstClassFull7[[#This Row],[%Spikes in Bursts-All]]&lt;$D$3,"LB","HB"))</f>
        <v>LB</v>
      </c>
      <c r="F152" s="50" t="str">
        <f t="shared" si="2"/>
        <v>LFLB</v>
      </c>
      <c r="G152" s="75">
        <v>1.350138441764807</v>
      </c>
      <c r="H152" s="75">
        <v>15.280732587179724</v>
      </c>
      <c r="I152" s="79" t="s">
        <v>133</v>
      </c>
      <c r="J152" s="75" t="s">
        <v>9</v>
      </c>
      <c r="K152" s="75">
        <v>9</v>
      </c>
      <c r="L152" s="75" t="s">
        <v>107</v>
      </c>
      <c r="M152" s="75">
        <v>6</v>
      </c>
      <c r="N152" s="75" t="s">
        <v>135</v>
      </c>
      <c r="O152" s="75" t="s">
        <v>11</v>
      </c>
      <c r="P152" s="75" t="s">
        <v>72</v>
      </c>
      <c r="Q152" s="76">
        <v>331</v>
      </c>
    </row>
    <row r="153" spans="4:17" hidden="1" x14ac:dyDescent="0.3">
      <c r="D153" s="49" t="str">
        <f>IF(ISBLANK(BurstClassFull7[[#This Row],[Spk/sec-Average]]),"",IF(BurstClassFull7[[#This Row],[Spk/sec-Average]]&lt;$C$3,"LF","HF"))</f>
        <v>HF</v>
      </c>
      <c r="E153" s="49" t="str">
        <f>IF(ISBLANK(BurstClassFull7[[#This Row],[%Spikes in Bursts-All]]),"",IF(BurstClassFull7[[#This Row],[%Spikes in Bursts-All]]&lt;$D$3,"LB","HB"))</f>
        <v>HB</v>
      </c>
      <c r="F153" s="50" t="str">
        <f t="shared" si="2"/>
        <v>HFHB</v>
      </c>
      <c r="G153" s="75">
        <v>8.8370833333333323</v>
      </c>
      <c r="H153" s="75">
        <v>78.943795914615606</v>
      </c>
      <c r="I153" s="79" t="s">
        <v>133</v>
      </c>
      <c r="J153" s="75" t="s">
        <v>9</v>
      </c>
      <c r="K153" s="75">
        <v>9</v>
      </c>
      <c r="L153" s="75" t="s">
        <v>107</v>
      </c>
      <c r="M153" s="75">
        <v>10</v>
      </c>
      <c r="N153" s="75" t="s">
        <v>136</v>
      </c>
      <c r="O153" s="75" t="s">
        <v>11</v>
      </c>
      <c r="P153" s="75" t="s">
        <v>72</v>
      </c>
      <c r="Q153" s="76">
        <v>331</v>
      </c>
    </row>
    <row r="154" spans="4:17" hidden="1" x14ac:dyDescent="0.3">
      <c r="D154" s="49" t="str">
        <f>IF(ISBLANK(BurstClassFull7[[#This Row],[Spk/sec-Average]]),"",IF(BurstClassFull7[[#This Row],[Spk/sec-Average]]&lt;$C$3,"LF","HF"))</f>
        <v>LF</v>
      </c>
      <c r="E154" s="49" t="str">
        <f>IF(ISBLANK(BurstClassFull7[[#This Row],[%Spikes in Bursts-All]]),"",IF(BurstClassFull7[[#This Row],[%Spikes in Bursts-All]]&lt;$D$3,"LB","HB"))</f>
        <v>HB</v>
      </c>
      <c r="F154" s="50" t="str">
        <f t="shared" si="2"/>
        <v>LFHB</v>
      </c>
      <c r="G154" s="75">
        <v>0.79464930555555557</v>
      </c>
      <c r="H154" s="75">
        <v>72.56159453723356</v>
      </c>
      <c r="I154" s="79" t="s">
        <v>106</v>
      </c>
      <c r="J154" s="75" t="s">
        <v>9</v>
      </c>
      <c r="K154" s="75">
        <v>10</v>
      </c>
      <c r="L154" s="75" t="s">
        <v>107</v>
      </c>
      <c r="M154" s="75">
        <v>5</v>
      </c>
      <c r="N154" s="75" t="s">
        <v>137</v>
      </c>
      <c r="O154" s="75" t="s">
        <v>72</v>
      </c>
      <c r="P154" s="75" t="s">
        <v>72</v>
      </c>
      <c r="Q154" s="76">
        <v>199</v>
      </c>
    </row>
    <row r="155" spans="4:17" hidden="1" x14ac:dyDescent="0.3">
      <c r="D155" s="49" t="str">
        <f>IF(ISBLANK(BurstClassFull7[[#This Row],[Spk/sec-Average]]),"",IF(BurstClassFull7[[#This Row],[Spk/sec-Average]]&lt;$C$3,"LF","HF"))</f>
        <v>HF</v>
      </c>
      <c r="E155" s="49" t="str">
        <f>IF(ISBLANK(BurstClassFull7[[#This Row],[%Spikes in Bursts-All]]),"",IF(BurstClassFull7[[#This Row],[%Spikes in Bursts-All]]&lt;$D$3,"LB","HB"))</f>
        <v>HB</v>
      </c>
      <c r="F155" s="50" t="str">
        <f t="shared" ref="F155:F218" si="3">CONCATENATE(D155,E155)</f>
        <v>HFHB</v>
      </c>
      <c r="G155" s="75">
        <v>11.491184985517021</v>
      </c>
      <c r="H155" s="75">
        <v>77.145311199359526</v>
      </c>
      <c r="I155" s="79" t="s">
        <v>106</v>
      </c>
      <c r="J155" s="75" t="s">
        <v>9</v>
      </c>
      <c r="K155" s="75">
        <v>10</v>
      </c>
      <c r="L155" s="75" t="s">
        <v>107</v>
      </c>
      <c r="M155" s="75">
        <v>6</v>
      </c>
      <c r="N155" s="75" t="s">
        <v>88</v>
      </c>
      <c r="O155" s="75" t="s">
        <v>82</v>
      </c>
      <c r="P155" s="75" t="s">
        <v>10</v>
      </c>
      <c r="Q155" s="76">
        <v>199</v>
      </c>
    </row>
    <row r="156" spans="4:17" hidden="1" x14ac:dyDescent="0.3">
      <c r="D156" s="49" t="str">
        <f>IF(ISBLANK(BurstClassFull7[[#This Row],[Spk/sec-Average]]),"",IF(BurstClassFull7[[#This Row],[Spk/sec-Average]]&lt;$C$3,"LF","HF"))</f>
        <v>LF</v>
      </c>
      <c r="E156" s="49" t="str">
        <f>IF(ISBLANK(BurstClassFull7[[#This Row],[%Spikes in Bursts-All]]),"",IF(BurstClassFull7[[#This Row],[%Spikes in Bursts-All]]&lt;$D$3,"LB","HB"))</f>
        <v>LB</v>
      </c>
      <c r="F156" s="50" t="str">
        <f t="shared" si="3"/>
        <v>LFLB</v>
      </c>
      <c r="G156" s="75">
        <v>4.069444444444445E-3</v>
      </c>
      <c r="H156" s="75">
        <v>0</v>
      </c>
      <c r="I156" s="79" t="s">
        <v>106</v>
      </c>
      <c r="J156" s="75" t="s">
        <v>9</v>
      </c>
      <c r="K156" s="75">
        <v>10</v>
      </c>
      <c r="L156" s="75" t="s">
        <v>107</v>
      </c>
      <c r="M156" s="75">
        <v>7</v>
      </c>
      <c r="N156" s="75" t="s">
        <v>89</v>
      </c>
      <c r="O156" s="75" t="s">
        <v>72</v>
      </c>
      <c r="P156" s="75" t="s">
        <v>10</v>
      </c>
      <c r="Q156" s="76">
        <v>199</v>
      </c>
    </row>
    <row r="157" spans="4:17" hidden="1" x14ac:dyDescent="0.3">
      <c r="D157" s="49" t="str">
        <f>IF(ISBLANK(BurstClassFull7[[#This Row],[Spk/sec-Average]]),"",IF(BurstClassFull7[[#This Row],[Spk/sec-Average]]&lt;$C$3,"LF","HF"))</f>
        <v>LF</v>
      </c>
      <c r="E157" s="49" t="str">
        <f>IF(ISBLANK(BurstClassFull7[[#This Row],[%Spikes in Bursts-All]]),"",IF(BurstClassFull7[[#This Row],[%Spikes in Bursts-All]]&lt;$D$3,"LB","HB"))</f>
        <v>LB</v>
      </c>
      <c r="F157" s="50" t="str">
        <f t="shared" si="3"/>
        <v>LFLB</v>
      </c>
      <c r="G157" s="75">
        <v>0.3324869791666667</v>
      </c>
      <c r="H157" s="75">
        <v>12.07511737089202</v>
      </c>
      <c r="I157" s="79" t="s">
        <v>110</v>
      </c>
      <c r="J157" s="75" t="s">
        <v>9</v>
      </c>
      <c r="K157" s="75">
        <v>21</v>
      </c>
      <c r="L157" s="75" t="s">
        <v>37</v>
      </c>
      <c r="M157" s="75">
        <v>3</v>
      </c>
      <c r="N157" s="75" t="s">
        <v>74</v>
      </c>
      <c r="O157" s="75" t="s">
        <v>11</v>
      </c>
      <c r="P157" s="75" t="s">
        <v>82</v>
      </c>
      <c r="Q157" s="76">
        <v>344</v>
      </c>
    </row>
    <row r="158" spans="4:17" hidden="1" x14ac:dyDescent="0.3">
      <c r="D158" s="49" t="str">
        <f>IF(ISBLANK(BurstClassFull7[[#This Row],[Spk/sec-Average]]),"",IF(BurstClassFull7[[#This Row],[Spk/sec-Average]]&lt;$C$3,"LF","HF"))</f>
        <v>LF</v>
      </c>
      <c r="E158" s="49" t="str">
        <f>IF(ISBLANK(BurstClassFull7[[#This Row],[%Spikes in Bursts-All]]),"",IF(BurstClassFull7[[#This Row],[%Spikes in Bursts-All]]&lt;$D$3,"LB","HB"))</f>
        <v>HB</v>
      </c>
      <c r="F158" s="50" t="str">
        <f t="shared" si="3"/>
        <v>LFHB</v>
      </c>
      <c r="G158" s="75">
        <v>1.0803439809425428</v>
      </c>
      <c r="H158" s="75">
        <v>35.908731503445154</v>
      </c>
      <c r="I158" s="79" t="s">
        <v>110</v>
      </c>
      <c r="J158" s="75" t="s">
        <v>9</v>
      </c>
      <c r="K158" s="75">
        <v>21</v>
      </c>
      <c r="L158" s="75" t="s">
        <v>37</v>
      </c>
      <c r="M158" s="75">
        <v>6</v>
      </c>
      <c r="N158" s="75" t="s">
        <v>75</v>
      </c>
      <c r="O158" s="75" t="s">
        <v>11</v>
      </c>
      <c r="P158" s="75" t="s">
        <v>76</v>
      </c>
      <c r="Q158" s="76">
        <v>344</v>
      </c>
    </row>
    <row r="159" spans="4:17" hidden="1" x14ac:dyDescent="0.3">
      <c r="D159" s="49" t="str">
        <f>IF(ISBLANK(BurstClassFull7[[#This Row],[Spk/sec-Average]]),"",IF(BurstClassFull7[[#This Row],[Spk/sec-Average]]&lt;$C$3,"LF","HF"))</f>
        <v>LF</v>
      </c>
      <c r="E159" s="49" t="str">
        <f>IF(ISBLANK(BurstClassFull7[[#This Row],[%Spikes in Bursts-All]]),"",IF(BurstClassFull7[[#This Row],[%Spikes in Bursts-All]]&lt;$D$3,"LB","HB"))</f>
        <v>HB</v>
      </c>
      <c r="F159" s="50" t="str">
        <f t="shared" si="3"/>
        <v>LFHB</v>
      </c>
      <c r="G159" s="75">
        <v>3.4446877132097535</v>
      </c>
      <c r="H159" s="75">
        <v>52.058141169853769</v>
      </c>
      <c r="I159" s="79" t="s">
        <v>106</v>
      </c>
      <c r="J159" s="75" t="s">
        <v>9</v>
      </c>
      <c r="K159" s="75">
        <v>10</v>
      </c>
      <c r="L159" s="75" t="s">
        <v>107</v>
      </c>
      <c r="M159" s="75">
        <v>10</v>
      </c>
      <c r="N159" s="75" t="s">
        <v>95</v>
      </c>
      <c r="O159" s="75" t="s">
        <v>72</v>
      </c>
      <c r="P159" s="75" t="s">
        <v>10</v>
      </c>
      <c r="Q159" s="76">
        <v>199</v>
      </c>
    </row>
    <row r="160" spans="4:17" hidden="1" x14ac:dyDescent="0.3">
      <c r="D160" s="49" t="str">
        <f>IF(ISBLANK(BurstClassFull7[[#This Row],[Spk/sec-Average]]),"",IF(BurstClassFull7[[#This Row],[Spk/sec-Average]]&lt;$C$3,"LF","HF"))</f>
        <v>LF</v>
      </c>
      <c r="E160" s="49" t="str">
        <f>IF(ISBLANK(BurstClassFull7[[#This Row],[%Spikes in Bursts-All]]),"",IF(BurstClassFull7[[#This Row],[%Spikes in Bursts-All]]&lt;$D$3,"LB","HB"))</f>
        <v>LB</v>
      </c>
      <c r="F160" s="50" t="str">
        <f t="shared" si="3"/>
        <v>LFLB</v>
      </c>
      <c r="G160" s="75">
        <v>7.4638409961685828E-3</v>
      </c>
      <c r="H160" s="75">
        <v>0</v>
      </c>
      <c r="I160" s="79" t="s">
        <v>106</v>
      </c>
      <c r="J160" s="75" t="s">
        <v>9</v>
      </c>
      <c r="K160" s="75">
        <v>10</v>
      </c>
      <c r="L160" s="75" t="s">
        <v>107</v>
      </c>
      <c r="M160" s="75">
        <v>11</v>
      </c>
      <c r="N160" s="75" t="s">
        <v>138</v>
      </c>
      <c r="O160" s="75" t="s">
        <v>72</v>
      </c>
      <c r="P160" s="75" t="s">
        <v>10</v>
      </c>
      <c r="Q160" s="76">
        <v>199</v>
      </c>
    </row>
    <row r="161" spans="4:17" hidden="1" x14ac:dyDescent="0.3">
      <c r="D161" s="49" t="str">
        <f>IF(ISBLANK(BurstClassFull7[[#This Row],[Spk/sec-Average]]),"",IF(BurstClassFull7[[#This Row],[Spk/sec-Average]]&lt;$C$3,"LF","HF"))</f>
        <v>HF</v>
      </c>
      <c r="E161" s="49" t="str">
        <f>IF(ISBLANK(BurstClassFull7[[#This Row],[%Spikes in Bursts-All]]),"",IF(BurstClassFull7[[#This Row],[%Spikes in Bursts-All]]&lt;$D$3,"LB","HB"))</f>
        <v>HB</v>
      </c>
      <c r="F161" s="50" t="str">
        <f t="shared" si="3"/>
        <v>HFHB</v>
      </c>
      <c r="G161" s="75">
        <v>4.3942361111111117</v>
      </c>
      <c r="H161" s="75">
        <v>43.554371610693558</v>
      </c>
      <c r="I161" s="79" t="s">
        <v>110</v>
      </c>
      <c r="J161" s="75" t="s">
        <v>9</v>
      </c>
      <c r="K161" s="75">
        <v>21</v>
      </c>
      <c r="L161" s="75" t="s">
        <v>37</v>
      </c>
      <c r="M161" s="75">
        <v>9</v>
      </c>
      <c r="N161" s="75" t="s">
        <v>87</v>
      </c>
      <c r="O161" s="75" t="s">
        <v>11</v>
      </c>
      <c r="P161" s="75" t="s">
        <v>10</v>
      </c>
      <c r="Q161" s="76">
        <v>344</v>
      </c>
    </row>
    <row r="162" spans="4:17" hidden="1" x14ac:dyDescent="0.3">
      <c r="D162" s="49" t="str">
        <f>IF(ISBLANK(BurstClassFull7[[#This Row],[Spk/sec-Average]]),"",IF(BurstClassFull7[[#This Row],[Spk/sec-Average]]&lt;$C$3,"LF","HF"))</f>
        <v>LF</v>
      </c>
      <c r="E162" s="49" t="str">
        <f>IF(ISBLANK(BurstClassFull7[[#This Row],[%Spikes in Bursts-All]]),"",IF(BurstClassFull7[[#This Row],[%Spikes in Bursts-All]]&lt;$D$3,"LB","HB"))</f>
        <v>LB</v>
      </c>
      <c r="F162" s="50" t="str">
        <f t="shared" si="3"/>
        <v>LFLB</v>
      </c>
      <c r="G162" s="75">
        <v>0.55399305555555556</v>
      </c>
      <c r="H162" s="75">
        <v>8.4590860786397446</v>
      </c>
      <c r="I162" s="79" t="s">
        <v>110</v>
      </c>
      <c r="J162" s="75" t="s">
        <v>9</v>
      </c>
      <c r="K162" s="75">
        <v>21</v>
      </c>
      <c r="L162" s="75" t="s">
        <v>37</v>
      </c>
      <c r="M162" s="75">
        <v>11</v>
      </c>
      <c r="N162" s="75" t="s">
        <v>90</v>
      </c>
      <c r="O162" s="75" t="s">
        <v>11</v>
      </c>
      <c r="P162" s="75" t="s">
        <v>72</v>
      </c>
      <c r="Q162" s="76">
        <v>344</v>
      </c>
    </row>
    <row r="163" spans="4:17" x14ac:dyDescent="0.3">
      <c r="D163" s="49" t="str">
        <f>IF(ISBLANK(BurstClassFull7[[#This Row],[Spk/sec-Average]]),"",IF(BurstClassFull7[[#This Row],[Spk/sec-Average]]&lt;$C$3,"LF","HF"))</f>
        <v>LF</v>
      </c>
      <c r="E163" s="49" t="str">
        <f>IF(ISBLANK(BurstClassFull7[[#This Row],[%Spikes in Bursts-All]]),"",IF(BurstClassFull7[[#This Row],[%Spikes in Bursts-All]]&lt;$D$3,"LB","HB"))</f>
        <v>HB</v>
      </c>
      <c r="F163" s="50" t="str">
        <f t="shared" si="3"/>
        <v>LFHB</v>
      </c>
      <c r="G163" s="75">
        <v>1.1155744949494948</v>
      </c>
      <c r="H163" s="75">
        <v>28.13627833116789</v>
      </c>
      <c r="I163" s="79" t="s">
        <v>139</v>
      </c>
      <c r="J163" s="75" t="s">
        <v>9</v>
      </c>
      <c r="K163" s="75">
        <v>1</v>
      </c>
      <c r="L163" s="75" t="s">
        <v>36</v>
      </c>
      <c r="M163" s="75">
        <v>1</v>
      </c>
      <c r="N163" s="75" t="s">
        <v>112</v>
      </c>
      <c r="O163" s="75" t="s">
        <v>11</v>
      </c>
      <c r="P163" s="75" t="s">
        <v>72</v>
      </c>
      <c r="Q163" s="76">
        <v>371</v>
      </c>
    </row>
    <row r="164" spans="4:17" hidden="1" x14ac:dyDescent="0.3">
      <c r="D164" s="49" t="str">
        <f>IF(ISBLANK(BurstClassFull7[[#This Row],[Spk/sec-Average]]),"",IF(BurstClassFull7[[#This Row],[Spk/sec-Average]]&lt;$C$3,"LF","HF"))</f>
        <v>LF</v>
      </c>
      <c r="E164" s="49" t="str">
        <f>IF(ISBLANK(BurstClassFull7[[#This Row],[%Spikes in Bursts-All]]),"",IF(BurstClassFull7[[#This Row],[%Spikes in Bursts-All]]&lt;$D$3,"LB","HB"))</f>
        <v>HB</v>
      </c>
      <c r="F164" s="50" t="str">
        <f t="shared" si="3"/>
        <v>LFHB</v>
      </c>
      <c r="G164" s="75">
        <v>3.1939078282828284</v>
      </c>
      <c r="H164" s="75">
        <v>31.296378681377345</v>
      </c>
      <c r="I164" s="79" t="s">
        <v>139</v>
      </c>
      <c r="J164" s="75" t="s">
        <v>9</v>
      </c>
      <c r="K164" s="75">
        <v>1</v>
      </c>
      <c r="L164" s="75" t="s">
        <v>36</v>
      </c>
      <c r="M164" s="75">
        <v>6</v>
      </c>
      <c r="N164" s="75" t="s">
        <v>113</v>
      </c>
      <c r="O164" s="75" t="s">
        <v>11</v>
      </c>
      <c r="P164" s="75" t="s">
        <v>82</v>
      </c>
      <c r="Q164" s="76">
        <v>371</v>
      </c>
    </row>
    <row r="165" spans="4:17" hidden="1" x14ac:dyDescent="0.3">
      <c r="D165" s="49" t="str">
        <f>IF(ISBLANK(BurstClassFull7[[#This Row],[Spk/sec-Average]]),"",IF(BurstClassFull7[[#This Row],[Spk/sec-Average]]&lt;$C$3,"LF","HF"))</f>
        <v>LF</v>
      </c>
      <c r="E165" s="49" t="str">
        <f>IF(ISBLANK(BurstClassFull7[[#This Row],[%Spikes in Bursts-All]]),"",IF(BurstClassFull7[[#This Row],[%Spikes in Bursts-All]]&lt;$D$3,"LB","HB"))</f>
        <v>HB</v>
      </c>
      <c r="F165" s="50" t="str">
        <f t="shared" si="3"/>
        <v>LFHB</v>
      </c>
      <c r="G165" s="75">
        <v>0.93948210770191098</v>
      </c>
      <c r="H165" s="75">
        <v>23.310188465353548</v>
      </c>
      <c r="I165" s="79" t="s">
        <v>106</v>
      </c>
      <c r="J165" s="75" t="s">
        <v>9</v>
      </c>
      <c r="K165" s="75">
        <v>10</v>
      </c>
      <c r="L165" s="75" t="s">
        <v>107</v>
      </c>
      <c r="M165" s="75">
        <v>16</v>
      </c>
      <c r="N165" s="75" t="s">
        <v>102</v>
      </c>
      <c r="O165" s="75" t="s">
        <v>72</v>
      </c>
      <c r="P165" s="75" t="s">
        <v>10</v>
      </c>
      <c r="Q165" s="76">
        <v>199</v>
      </c>
    </row>
    <row r="166" spans="4:17" x14ac:dyDescent="0.3">
      <c r="D166" s="49" t="str">
        <f>IF(ISBLANK(BurstClassFull7[[#This Row],[Spk/sec-Average]]),"",IF(BurstClassFull7[[#This Row],[Spk/sec-Average]]&lt;$C$3,"LF","HF"))</f>
        <v>LF</v>
      </c>
      <c r="E166" s="49" t="str">
        <f>IF(ISBLANK(BurstClassFull7[[#This Row],[%Spikes in Bursts-All]]),"",IF(BurstClassFull7[[#This Row],[%Spikes in Bursts-All]]&lt;$D$3,"LB","HB"))</f>
        <v>LB</v>
      </c>
      <c r="F166" s="50" t="str">
        <f t="shared" si="3"/>
        <v>LFLB</v>
      </c>
      <c r="G166" s="75">
        <v>0.81905010896910324</v>
      </c>
      <c r="H166" s="75">
        <v>16.401191401191401</v>
      </c>
      <c r="I166" s="79" t="s">
        <v>139</v>
      </c>
      <c r="J166" s="75" t="s">
        <v>9</v>
      </c>
      <c r="K166" s="75">
        <v>1</v>
      </c>
      <c r="L166" s="75" t="s">
        <v>36</v>
      </c>
      <c r="M166" s="75">
        <v>8</v>
      </c>
      <c r="N166" s="75" t="s">
        <v>96</v>
      </c>
      <c r="O166" s="75" t="s">
        <v>11</v>
      </c>
      <c r="P166" s="75" t="s">
        <v>72</v>
      </c>
      <c r="Q166" s="76">
        <v>371</v>
      </c>
    </row>
    <row r="167" spans="4:17" hidden="1" x14ac:dyDescent="0.3">
      <c r="D167" s="49" t="str">
        <f>IF(ISBLANK(BurstClassFull7[[#This Row],[Spk/sec-Average]]),"",IF(BurstClassFull7[[#This Row],[Spk/sec-Average]]&lt;$C$3,"LF","HF"))</f>
        <v>LF</v>
      </c>
      <c r="E167" s="49" t="str">
        <f>IF(ISBLANK(BurstClassFull7[[#This Row],[%Spikes in Bursts-All]]),"",IF(BurstClassFull7[[#This Row],[%Spikes in Bursts-All]]&lt;$D$3,"LB","HB"))</f>
        <v>HB</v>
      </c>
      <c r="F167" s="50" t="str">
        <f t="shared" si="3"/>
        <v>LFHB</v>
      </c>
      <c r="G167" s="75">
        <v>1.6764563316087708</v>
      </c>
      <c r="H167" s="75">
        <v>20.259707111635773</v>
      </c>
      <c r="I167" s="79" t="s">
        <v>139</v>
      </c>
      <c r="J167" s="75" t="s">
        <v>9</v>
      </c>
      <c r="K167" s="75">
        <v>1</v>
      </c>
      <c r="L167" s="75" t="s">
        <v>36</v>
      </c>
      <c r="M167" s="75">
        <v>11</v>
      </c>
      <c r="N167" s="75" t="s">
        <v>123</v>
      </c>
      <c r="O167" s="75" t="s">
        <v>11</v>
      </c>
      <c r="P167" s="75" t="s">
        <v>82</v>
      </c>
      <c r="Q167" s="76">
        <v>371</v>
      </c>
    </row>
    <row r="168" spans="4:17" hidden="1" x14ac:dyDescent="0.3">
      <c r="D168" s="49" t="str">
        <f>IF(ISBLANK(BurstClassFull7[[#This Row],[Spk/sec-Average]]),"",IF(BurstClassFull7[[#This Row],[Spk/sec-Average]]&lt;$C$3,"LF","HF"))</f>
        <v>LF</v>
      </c>
      <c r="E168" s="49" t="str">
        <f>IF(ISBLANK(BurstClassFull7[[#This Row],[%Spikes in Bursts-All]]),"",IF(BurstClassFull7[[#This Row],[%Spikes in Bursts-All]]&lt;$D$3,"LB","HB"))</f>
        <v>HB</v>
      </c>
      <c r="F168" s="50" t="str">
        <f t="shared" si="3"/>
        <v>LFHB</v>
      </c>
      <c r="G168" s="75">
        <v>1.9937764964458133</v>
      </c>
      <c r="H168" s="75">
        <v>69.617431524979807</v>
      </c>
      <c r="I168" s="79" t="s">
        <v>140</v>
      </c>
      <c r="J168" s="75" t="s">
        <v>9</v>
      </c>
      <c r="K168" s="75">
        <v>22</v>
      </c>
      <c r="L168" s="75" t="s">
        <v>37</v>
      </c>
      <c r="M168" s="75">
        <v>2</v>
      </c>
      <c r="N168" s="75" t="s">
        <v>134</v>
      </c>
      <c r="O168" s="75" t="s">
        <v>72</v>
      </c>
      <c r="P168" s="75" t="s">
        <v>72</v>
      </c>
      <c r="Q168" s="76">
        <v>889</v>
      </c>
    </row>
    <row r="169" spans="4:17" x14ac:dyDescent="0.3">
      <c r="D169" s="49" t="str">
        <f>IF(ISBLANK(BurstClassFull7[[#This Row],[Spk/sec-Average]]),"",IF(BurstClassFull7[[#This Row],[Spk/sec-Average]]&lt;$C$3,"LF","HF"))</f>
        <v>HF</v>
      </c>
      <c r="E169" s="49" t="str">
        <f>IF(ISBLANK(BurstClassFull7[[#This Row],[%Spikes in Bursts-All]]),"",IF(BurstClassFull7[[#This Row],[%Spikes in Bursts-All]]&lt;$D$3,"LB","HB"))</f>
        <v>HB</v>
      </c>
      <c r="F169" s="50" t="str">
        <f t="shared" si="3"/>
        <v>HFHB</v>
      </c>
      <c r="G169" s="75">
        <v>4.9904797979797983</v>
      </c>
      <c r="H169" s="75">
        <v>44.003899902502432</v>
      </c>
      <c r="I169" s="79" t="s">
        <v>139</v>
      </c>
      <c r="J169" s="75" t="s">
        <v>9</v>
      </c>
      <c r="K169" s="75">
        <v>1</v>
      </c>
      <c r="L169" s="75" t="s">
        <v>36</v>
      </c>
      <c r="M169" s="75">
        <v>14</v>
      </c>
      <c r="N169" s="75" t="s">
        <v>131</v>
      </c>
      <c r="O169" s="75" t="s">
        <v>11</v>
      </c>
      <c r="P169" s="75" t="s">
        <v>72</v>
      </c>
      <c r="Q169" s="76">
        <v>371</v>
      </c>
    </row>
    <row r="170" spans="4:17" hidden="1" x14ac:dyDescent="0.3">
      <c r="D170" s="49" t="str">
        <f>IF(ISBLANK(BurstClassFull7[[#This Row],[Spk/sec-Average]]),"",IF(BurstClassFull7[[#This Row],[Spk/sec-Average]]&lt;$C$3,"LF","HF"))</f>
        <v>LF</v>
      </c>
      <c r="E170" s="49" t="str">
        <f>IF(ISBLANK(BurstClassFull7[[#This Row],[%Spikes in Bursts-All]]),"",IF(BurstClassFull7[[#This Row],[%Spikes in Bursts-All]]&lt;$D$3,"LB","HB"))</f>
        <v>HB</v>
      </c>
      <c r="F170" s="50" t="str">
        <f t="shared" si="3"/>
        <v>LFHB</v>
      </c>
      <c r="G170" s="75">
        <v>0</v>
      </c>
      <c r="H170" s="75">
        <v>40.271970773290036</v>
      </c>
      <c r="I170" s="79" t="s">
        <v>124</v>
      </c>
      <c r="J170" s="75" t="s">
        <v>9</v>
      </c>
      <c r="K170" s="75">
        <v>25</v>
      </c>
      <c r="L170" s="75" t="s">
        <v>37</v>
      </c>
      <c r="M170" s="75">
        <v>1</v>
      </c>
      <c r="N170" s="75" t="s">
        <v>71</v>
      </c>
      <c r="O170" s="75" t="s">
        <v>11</v>
      </c>
      <c r="P170" s="75" t="s">
        <v>76</v>
      </c>
      <c r="Q170" s="76">
        <v>506</v>
      </c>
    </row>
    <row r="171" spans="4:17" hidden="1" x14ac:dyDescent="0.3">
      <c r="D171" s="49" t="str">
        <f>IF(ISBLANK(BurstClassFull7[[#This Row],[Spk/sec-Average]]),"",IF(BurstClassFull7[[#This Row],[Spk/sec-Average]]&lt;$C$3,"LF","HF"))</f>
        <v>LF</v>
      </c>
      <c r="E171" s="49" t="str">
        <f>IF(ISBLANK(BurstClassFull7[[#This Row],[%Spikes in Bursts-All]]),"",IF(BurstClassFull7[[#This Row],[%Spikes in Bursts-All]]&lt;$D$3,"LB","HB"))</f>
        <v>LB</v>
      </c>
      <c r="F171" s="50" t="str">
        <f t="shared" si="3"/>
        <v>LFLB</v>
      </c>
      <c r="G171" s="75">
        <v>1.4485156250000002</v>
      </c>
      <c r="H171" s="75">
        <v>8.114392950391645</v>
      </c>
      <c r="I171" s="79" t="s">
        <v>70</v>
      </c>
      <c r="J171" s="75" t="s">
        <v>9</v>
      </c>
      <c r="K171" s="75">
        <v>21</v>
      </c>
      <c r="L171" s="75" t="s">
        <v>37</v>
      </c>
      <c r="M171" s="75">
        <v>2</v>
      </c>
      <c r="N171" s="75" t="s">
        <v>125</v>
      </c>
      <c r="O171" s="75" t="s">
        <v>11</v>
      </c>
      <c r="P171" s="75" t="s">
        <v>72</v>
      </c>
      <c r="Q171" s="76">
        <v>531</v>
      </c>
    </row>
    <row r="172" spans="4:17" hidden="1" x14ac:dyDescent="0.3">
      <c r="D172" s="49" t="str">
        <f>IF(ISBLANK(BurstClassFull7[[#This Row],[Spk/sec-Average]]),"",IF(BurstClassFull7[[#This Row],[Spk/sec-Average]]&lt;$C$3,"LF","HF"))</f>
        <v>HF</v>
      </c>
      <c r="E172" s="49" t="str">
        <f>IF(ISBLANK(BurstClassFull7[[#This Row],[%Spikes in Bursts-All]]),"",IF(BurstClassFull7[[#This Row],[%Spikes in Bursts-All]]&lt;$D$3,"LB","HB"))</f>
        <v>HB</v>
      </c>
      <c r="F172" s="50" t="str">
        <f t="shared" si="3"/>
        <v>HFHB</v>
      </c>
      <c r="G172" s="75">
        <v>23.425734776527726</v>
      </c>
      <c r="H172" s="75">
        <v>93.936564632312624</v>
      </c>
      <c r="I172" s="79" t="s">
        <v>140</v>
      </c>
      <c r="J172" s="75" t="s">
        <v>9</v>
      </c>
      <c r="K172" s="75">
        <v>22</v>
      </c>
      <c r="L172" s="75" t="s">
        <v>37</v>
      </c>
      <c r="M172" s="75">
        <v>6</v>
      </c>
      <c r="N172" s="75" t="s">
        <v>132</v>
      </c>
      <c r="O172" s="75" t="s">
        <v>10</v>
      </c>
      <c r="P172" s="75" t="s">
        <v>72</v>
      </c>
      <c r="Q172" s="76">
        <v>889</v>
      </c>
    </row>
    <row r="173" spans="4:17" hidden="1" x14ac:dyDescent="0.3">
      <c r="D173" s="49" t="str">
        <f>IF(ISBLANK(BurstClassFull7[[#This Row],[Spk/sec-Average]]),"",IF(BurstClassFull7[[#This Row],[Spk/sec-Average]]&lt;$C$3,"LF","HF"))</f>
        <v>HF</v>
      </c>
      <c r="E173" s="49" t="str">
        <f>IF(ISBLANK(BurstClassFull7[[#This Row],[%Spikes in Bursts-All]]),"",IF(BurstClassFull7[[#This Row],[%Spikes in Bursts-All]]&lt;$D$3,"LB","HB"))</f>
        <v>HB</v>
      </c>
      <c r="F173" s="50" t="str">
        <f t="shared" si="3"/>
        <v>HFHB</v>
      </c>
      <c r="G173" s="75">
        <v>6.4881818181818183</v>
      </c>
      <c r="H173" s="75">
        <v>68.501200033104354</v>
      </c>
      <c r="I173" s="79" t="s">
        <v>140</v>
      </c>
      <c r="J173" s="75" t="s">
        <v>9</v>
      </c>
      <c r="K173" s="75">
        <v>22</v>
      </c>
      <c r="L173" s="75" t="s">
        <v>37</v>
      </c>
      <c r="M173" s="75">
        <v>7</v>
      </c>
      <c r="N173" s="75" t="s">
        <v>141</v>
      </c>
      <c r="O173" s="75" t="s">
        <v>10</v>
      </c>
      <c r="P173" s="75" t="s">
        <v>72</v>
      </c>
      <c r="Q173" s="76">
        <v>889</v>
      </c>
    </row>
    <row r="174" spans="4:17" hidden="1" x14ac:dyDescent="0.3">
      <c r="D174" s="49" t="str">
        <f>IF(ISBLANK(BurstClassFull7[[#This Row],[Spk/sec-Average]]),"",IF(BurstClassFull7[[#This Row],[Spk/sec-Average]]&lt;$C$3,"LF","HF"))</f>
        <v>LF</v>
      </c>
      <c r="E174" s="49" t="str">
        <f>IF(ISBLANK(BurstClassFull7[[#This Row],[%Spikes in Bursts-All]]),"",IF(BurstClassFull7[[#This Row],[%Spikes in Bursts-All]]&lt;$D$3,"LB","HB"))</f>
        <v>LB</v>
      </c>
      <c r="F174" s="50" t="str">
        <f t="shared" si="3"/>
        <v>LFLB</v>
      </c>
      <c r="G174" s="75">
        <v>0.10881448412698413</v>
      </c>
      <c r="H174" s="75">
        <v>11.276268580215275</v>
      </c>
      <c r="I174" s="79" t="s">
        <v>70</v>
      </c>
      <c r="J174" s="75" t="s">
        <v>9</v>
      </c>
      <c r="K174" s="75">
        <v>21</v>
      </c>
      <c r="L174" s="75" t="s">
        <v>37</v>
      </c>
      <c r="M174" s="75">
        <v>3</v>
      </c>
      <c r="N174" s="75" t="s">
        <v>142</v>
      </c>
      <c r="O174" s="75" t="s">
        <v>11</v>
      </c>
      <c r="P174" s="75" t="s">
        <v>76</v>
      </c>
      <c r="Q174" s="76">
        <v>531</v>
      </c>
    </row>
    <row r="175" spans="4:17" hidden="1" x14ac:dyDescent="0.3">
      <c r="D175" s="49" t="str">
        <f>IF(ISBLANK(BurstClassFull7[[#This Row],[Spk/sec-Average]]),"",IF(BurstClassFull7[[#This Row],[Spk/sec-Average]]&lt;$C$3,"LF","HF"))</f>
        <v>LF</v>
      </c>
      <c r="E175" s="49" t="str">
        <f>IF(ISBLANK(BurstClassFull7[[#This Row],[%Spikes in Bursts-All]]),"",IF(BurstClassFull7[[#This Row],[%Spikes in Bursts-All]]&lt;$D$3,"LB","HB"))</f>
        <v>HB</v>
      </c>
      <c r="F175" s="50" t="str">
        <f t="shared" si="3"/>
        <v>LFHB</v>
      </c>
      <c r="G175" s="75">
        <v>2.2131049435227199</v>
      </c>
      <c r="H175" s="75">
        <v>37.66013739324174</v>
      </c>
      <c r="I175" s="79" t="s">
        <v>70</v>
      </c>
      <c r="J175" s="75" t="s">
        <v>9</v>
      </c>
      <c r="K175" s="75">
        <v>21</v>
      </c>
      <c r="L175" s="75" t="s">
        <v>37</v>
      </c>
      <c r="M175" s="75">
        <v>11</v>
      </c>
      <c r="N175" s="75" t="s">
        <v>93</v>
      </c>
      <c r="O175" s="75" t="s">
        <v>11</v>
      </c>
      <c r="P175" s="75" t="s">
        <v>76</v>
      </c>
      <c r="Q175" s="76">
        <v>531</v>
      </c>
    </row>
    <row r="176" spans="4:17" hidden="1" x14ac:dyDescent="0.3">
      <c r="D176" s="49" t="str">
        <f>IF(ISBLANK(BurstClassFull7[[#This Row],[Spk/sec-Average]]),"",IF(BurstClassFull7[[#This Row],[Spk/sec-Average]]&lt;$C$3,"LF","HF"))</f>
        <v>LF</v>
      </c>
      <c r="E176" s="49" t="str">
        <f>IF(ISBLANK(BurstClassFull7[[#This Row],[%Spikes in Bursts-All]]),"",IF(BurstClassFull7[[#This Row],[%Spikes in Bursts-All]]&lt;$D$3,"LB","HB"))</f>
        <v>LB</v>
      </c>
      <c r="F176" s="50" t="str">
        <f t="shared" si="3"/>
        <v>LFLB</v>
      </c>
      <c r="G176" s="75">
        <v>0.25369995915032678</v>
      </c>
      <c r="H176" s="75">
        <v>5.9055936785194429</v>
      </c>
      <c r="I176" s="79" t="s">
        <v>70</v>
      </c>
      <c r="J176" s="75" t="s">
        <v>9</v>
      </c>
      <c r="K176" s="75">
        <v>21</v>
      </c>
      <c r="L176" s="75" t="s">
        <v>37</v>
      </c>
      <c r="M176" s="75">
        <v>13</v>
      </c>
      <c r="N176" s="75" t="s">
        <v>129</v>
      </c>
      <c r="O176" s="75" t="s">
        <v>11</v>
      </c>
      <c r="P176" s="75" t="s">
        <v>10</v>
      </c>
      <c r="Q176" s="76">
        <v>531</v>
      </c>
    </row>
    <row r="177" spans="4:17" hidden="1" x14ac:dyDescent="0.3">
      <c r="D177" s="49" t="str">
        <f>IF(ISBLANK(BurstClassFull7[[#This Row],[Spk/sec-Average]]),"",IF(BurstClassFull7[[#This Row],[Spk/sec-Average]]&lt;$C$3,"LF","HF"))</f>
        <v>HF</v>
      </c>
      <c r="E177" s="49" t="str">
        <f>IF(ISBLANK(BurstClassFull7[[#This Row],[%Spikes in Bursts-All]]),"",IF(BurstClassFull7[[#This Row],[%Spikes in Bursts-All]]&lt;$D$3,"LB","HB"))</f>
        <v>HB</v>
      </c>
      <c r="F177" s="50" t="str">
        <f t="shared" si="3"/>
        <v>HFHB</v>
      </c>
      <c r="G177" s="75">
        <v>6.4423636119056393</v>
      </c>
      <c r="H177" s="75">
        <v>63.563046403734134</v>
      </c>
      <c r="I177" s="79" t="s">
        <v>140</v>
      </c>
      <c r="J177" s="75" t="s">
        <v>9</v>
      </c>
      <c r="K177" s="75">
        <v>22</v>
      </c>
      <c r="L177" s="75" t="s">
        <v>37</v>
      </c>
      <c r="M177" s="75">
        <v>11</v>
      </c>
      <c r="N177" s="75" t="s">
        <v>114</v>
      </c>
      <c r="O177" s="75" t="s">
        <v>72</v>
      </c>
      <c r="P177" s="75" t="s">
        <v>10</v>
      </c>
      <c r="Q177" s="76">
        <v>889</v>
      </c>
    </row>
    <row r="178" spans="4:17" hidden="1" x14ac:dyDescent="0.3">
      <c r="D178" s="49" t="str">
        <f>IF(ISBLANK(BurstClassFull7[[#This Row],[Spk/sec-Average]]),"",IF(BurstClassFull7[[#This Row],[Spk/sec-Average]]&lt;$C$3,"LF","HF"))</f>
        <v>LF</v>
      </c>
      <c r="E178" s="49" t="str">
        <f>IF(ISBLANK(BurstClassFull7[[#This Row],[%Spikes in Bursts-All]]),"",IF(BurstClassFull7[[#This Row],[%Spikes in Bursts-All]]&lt;$D$3,"LB","HB"))</f>
        <v>HB</v>
      </c>
      <c r="F178" s="50" t="str">
        <f t="shared" si="3"/>
        <v>LFHB</v>
      </c>
      <c r="G178" s="75">
        <v>0.69159177473650213</v>
      </c>
      <c r="H178" s="75">
        <v>29.145907473309606</v>
      </c>
      <c r="I178" s="79" t="s">
        <v>140</v>
      </c>
      <c r="J178" s="75" t="s">
        <v>9</v>
      </c>
      <c r="K178" s="75">
        <v>22</v>
      </c>
      <c r="L178" s="75" t="s">
        <v>37</v>
      </c>
      <c r="M178" s="75">
        <v>12</v>
      </c>
      <c r="N178" s="75" t="s">
        <v>135</v>
      </c>
      <c r="O178" s="75" t="s">
        <v>10</v>
      </c>
      <c r="P178" s="75" t="s">
        <v>72</v>
      </c>
      <c r="Q178" s="76">
        <v>889</v>
      </c>
    </row>
    <row r="179" spans="4:17" hidden="1" x14ac:dyDescent="0.3">
      <c r="D179" s="49" t="str">
        <f>IF(ISBLANK(BurstClassFull7[[#This Row],[Spk/sec-Average]]),"",IF(BurstClassFull7[[#This Row],[Spk/sec-Average]]&lt;$C$3,"LF","HF"))</f>
        <v>LF</v>
      </c>
      <c r="E179" s="49" t="str">
        <f>IF(ISBLANK(BurstClassFull7[[#This Row],[%Spikes in Bursts-All]]),"",IF(BurstClassFull7[[#This Row],[%Spikes in Bursts-All]]&lt;$D$3,"LB","HB"))</f>
        <v>LB</v>
      </c>
      <c r="F179" s="50" t="str">
        <f t="shared" si="3"/>
        <v>LFLB</v>
      </c>
      <c r="G179" s="75">
        <v>0.16257211538461538</v>
      </c>
      <c r="H179" s="75">
        <v>6.7207792207792201</v>
      </c>
      <c r="I179" s="79" t="s">
        <v>70</v>
      </c>
      <c r="J179" s="75" t="s">
        <v>9</v>
      </c>
      <c r="K179" s="75">
        <v>21</v>
      </c>
      <c r="L179" s="75" t="s">
        <v>37</v>
      </c>
      <c r="M179" s="75">
        <v>15</v>
      </c>
      <c r="N179" s="75" t="s">
        <v>94</v>
      </c>
      <c r="O179" s="75" t="s">
        <v>11</v>
      </c>
      <c r="P179" s="75" t="s">
        <v>72</v>
      </c>
      <c r="Q179" s="76">
        <v>531</v>
      </c>
    </row>
    <row r="180" spans="4:17" hidden="1" x14ac:dyDescent="0.3">
      <c r="D180" s="49" t="str">
        <f>IF(ISBLANK(BurstClassFull7[[#This Row],[Spk/sec-Average]]),"",IF(BurstClassFull7[[#This Row],[Spk/sec-Average]]&lt;$C$3,"LF","HF"))</f>
        <v>LF</v>
      </c>
      <c r="E180" s="49" t="str">
        <f>IF(ISBLANK(BurstClassFull7[[#This Row],[%Spikes in Bursts-All]]),"",IF(BurstClassFull7[[#This Row],[%Spikes in Bursts-All]]&lt;$D$3,"LB","HB"))</f>
        <v>HB</v>
      </c>
      <c r="F180" s="50" t="str">
        <f t="shared" si="3"/>
        <v>LFHB</v>
      </c>
      <c r="G180" s="75">
        <v>1.8020138888888888</v>
      </c>
      <c r="H180" s="75">
        <v>35.747676554065336</v>
      </c>
      <c r="I180" s="79" t="s">
        <v>70</v>
      </c>
      <c r="J180" s="75" t="s">
        <v>9</v>
      </c>
      <c r="K180" s="75">
        <v>21</v>
      </c>
      <c r="L180" s="75" t="s">
        <v>37</v>
      </c>
      <c r="M180" s="75">
        <v>16</v>
      </c>
      <c r="N180" s="75" t="s">
        <v>105</v>
      </c>
      <c r="O180" s="75" t="s">
        <v>11</v>
      </c>
      <c r="P180" s="75" t="s">
        <v>76</v>
      </c>
      <c r="Q180" s="76">
        <v>531</v>
      </c>
    </row>
    <row r="181" spans="4:17" hidden="1" x14ac:dyDescent="0.3">
      <c r="D181" s="49" t="str">
        <f>IF(ISBLANK(BurstClassFull7[[#This Row],[Spk/sec-Average]]),"",IF(BurstClassFull7[[#This Row],[Spk/sec-Average]]&lt;$C$3,"LF","HF"))</f>
        <v>LF</v>
      </c>
      <c r="E181" s="49" t="str">
        <f>IF(ISBLANK(BurstClassFull7[[#This Row],[%Spikes in Bursts-All]]),"",IF(BurstClassFull7[[#This Row],[%Spikes in Bursts-All]]&lt;$D$3,"LB","HB"))</f>
        <v>LB</v>
      </c>
      <c r="F181" s="50" t="str">
        <f t="shared" si="3"/>
        <v>LFLB</v>
      </c>
      <c r="G181" s="75">
        <v>0.7174524205469327</v>
      </c>
      <c r="H181" s="75">
        <v>19.39875977352386</v>
      </c>
      <c r="I181" s="79" t="s">
        <v>140</v>
      </c>
      <c r="J181" s="75" t="s">
        <v>9</v>
      </c>
      <c r="K181" s="75">
        <v>22</v>
      </c>
      <c r="L181" s="75" t="s">
        <v>37</v>
      </c>
      <c r="M181" s="75">
        <v>15</v>
      </c>
      <c r="N181" s="75" t="s">
        <v>123</v>
      </c>
      <c r="O181" s="75" t="s">
        <v>82</v>
      </c>
      <c r="P181" s="75" t="s">
        <v>72</v>
      </c>
      <c r="Q181" s="76">
        <v>889</v>
      </c>
    </row>
    <row r="182" spans="4:17" hidden="1" x14ac:dyDescent="0.3">
      <c r="D182" s="49" t="str">
        <f>IF(ISBLANK(BurstClassFull7[[#This Row],[Spk/sec-Average]]),"",IF(BurstClassFull7[[#This Row],[Spk/sec-Average]]&lt;$C$3,"LF","HF"))</f>
        <v>LF</v>
      </c>
      <c r="E182" s="49" t="str">
        <f>IF(ISBLANK(BurstClassFull7[[#This Row],[%Spikes in Bursts-All]]),"",IF(BurstClassFull7[[#This Row],[%Spikes in Bursts-All]]&lt;$D$3,"LB","HB"))</f>
        <v>HB</v>
      </c>
      <c r="F182" s="50" t="str">
        <f t="shared" si="3"/>
        <v>LFHB</v>
      </c>
      <c r="G182" s="75">
        <v>2.3844973100966436</v>
      </c>
      <c r="H182" s="75">
        <v>26.372295194888483</v>
      </c>
      <c r="I182" s="79" t="s">
        <v>70</v>
      </c>
      <c r="J182" s="75" t="s">
        <v>9</v>
      </c>
      <c r="K182" s="75">
        <v>21</v>
      </c>
      <c r="L182" s="75" t="s">
        <v>37</v>
      </c>
      <c r="M182" s="75">
        <v>18</v>
      </c>
      <c r="N182" s="75" t="s">
        <v>116</v>
      </c>
      <c r="O182" s="75" t="s">
        <v>11</v>
      </c>
      <c r="P182" s="75" t="s">
        <v>10</v>
      </c>
      <c r="Q182" s="76">
        <v>531</v>
      </c>
    </row>
    <row r="183" spans="4:17" hidden="1" x14ac:dyDescent="0.3">
      <c r="D183" s="49" t="str">
        <f>IF(ISBLANK(BurstClassFull7[[#This Row],[Spk/sec-Average]]),"",IF(BurstClassFull7[[#This Row],[Spk/sec-Average]]&lt;$C$3,"LF","HF"))</f>
        <v>LF</v>
      </c>
      <c r="E183" s="49" t="str">
        <f>IF(ISBLANK(BurstClassFull7[[#This Row],[%Spikes in Bursts-All]]),"",IF(BurstClassFull7[[#This Row],[%Spikes in Bursts-All]]&lt;$D$3,"LB","HB"))</f>
        <v>LB</v>
      </c>
      <c r="F183" s="50" t="str">
        <f t="shared" si="3"/>
        <v>LFLB</v>
      </c>
      <c r="G183" s="75">
        <v>0.3405555555555555</v>
      </c>
      <c r="H183" s="75">
        <v>10.879158180583842</v>
      </c>
      <c r="I183" s="79" t="s">
        <v>83</v>
      </c>
      <c r="J183" s="75" t="s">
        <v>9</v>
      </c>
      <c r="K183" s="75">
        <v>1</v>
      </c>
      <c r="L183" s="75" t="s">
        <v>36</v>
      </c>
      <c r="M183" s="75">
        <v>2</v>
      </c>
      <c r="N183" s="75" t="s">
        <v>132</v>
      </c>
      <c r="O183" s="75" t="s">
        <v>72</v>
      </c>
      <c r="P183" s="75" t="s">
        <v>72</v>
      </c>
      <c r="Q183" s="76">
        <v>24</v>
      </c>
    </row>
    <row r="184" spans="4:17" hidden="1" x14ac:dyDescent="0.3">
      <c r="D184" s="49" t="str">
        <f>IF(ISBLANK(BurstClassFull7[[#This Row],[Spk/sec-Average]]),"",IF(BurstClassFull7[[#This Row],[Spk/sec-Average]]&lt;$C$3,"LF","HF"))</f>
        <v>LF</v>
      </c>
      <c r="E184" s="49" t="str">
        <f>IF(ISBLANK(BurstClassFull7[[#This Row],[%Spikes in Bursts-All]]),"",IF(BurstClassFull7[[#This Row],[%Spikes in Bursts-All]]&lt;$D$3,"LB","HB"))</f>
        <v>LB</v>
      </c>
      <c r="F184" s="50" t="str">
        <f t="shared" si="3"/>
        <v>LFLB</v>
      </c>
      <c r="G184" s="75">
        <v>1.2806551289237667</v>
      </c>
      <c r="H184" s="75">
        <v>16.516827488820898</v>
      </c>
      <c r="I184" s="79" t="s">
        <v>83</v>
      </c>
      <c r="J184" s="75" t="s">
        <v>9</v>
      </c>
      <c r="K184" s="75">
        <v>1</v>
      </c>
      <c r="L184" s="75" t="s">
        <v>36</v>
      </c>
      <c r="M184" s="75">
        <v>3</v>
      </c>
      <c r="N184" s="75" t="s">
        <v>137</v>
      </c>
      <c r="O184" s="75" t="s">
        <v>72</v>
      </c>
      <c r="P184" s="75" t="s">
        <v>72</v>
      </c>
      <c r="Q184" s="76">
        <v>24</v>
      </c>
    </row>
    <row r="185" spans="4:17" hidden="1" x14ac:dyDescent="0.3">
      <c r="D185" s="49" t="str">
        <f>IF(ISBLANK(BurstClassFull7[[#This Row],[Spk/sec-Average]]),"",IF(BurstClassFull7[[#This Row],[Spk/sec-Average]]&lt;$C$3,"LF","HF"))</f>
        <v>HF</v>
      </c>
      <c r="E185" s="49" t="str">
        <f>IF(ISBLANK(BurstClassFull7[[#This Row],[%Spikes in Bursts-All]]),"",IF(BurstClassFull7[[#This Row],[%Spikes in Bursts-All]]&lt;$D$3,"LB","HB"))</f>
        <v>HB</v>
      </c>
      <c r="F185" s="50" t="str">
        <f t="shared" si="3"/>
        <v>HFHB</v>
      </c>
      <c r="G185" s="75">
        <v>6.8020564181251011</v>
      </c>
      <c r="H185" s="75">
        <v>60.512778114608025</v>
      </c>
      <c r="I185" s="79" t="s">
        <v>130</v>
      </c>
      <c r="J185" s="75" t="s">
        <v>9</v>
      </c>
      <c r="K185" s="75">
        <v>25</v>
      </c>
      <c r="L185" s="75" t="s">
        <v>37</v>
      </c>
      <c r="M185" s="75">
        <v>3</v>
      </c>
      <c r="N185" s="75" t="s">
        <v>143</v>
      </c>
      <c r="O185" s="75" t="s">
        <v>11</v>
      </c>
      <c r="P185" s="75" t="s">
        <v>10</v>
      </c>
      <c r="Q185" s="76">
        <v>687</v>
      </c>
    </row>
    <row r="186" spans="4:17" hidden="1" x14ac:dyDescent="0.3">
      <c r="D186" s="49" t="str">
        <f>IF(ISBLANK(BurstClassFull7[[#This Row],[Spk/sec-Average]]),"",IF(BurstClassFull7[[#This Row],[Spk/sec-Average]]&lt;$C$3,"LF","HF"))</f>
        <v>LF</v>
      </c>
      <c r="E186" s="49" t="str">
        <f>IF(ISBLANK(BurstClassFull7[[#This Row],[%Spikes in Bursts-All]]),"",IF(BurstClassFull7[[#This Row],[%Spikes in Bursts-All]]&lt;$D$3,"LB","HB"))</f>
        <v>HB</v>
      </c>
      <c r="F186" s="50" t="str">
        <f t="shared" si="3"/>
        <v>LFHB</v>
      </c>
      <c r="G186" s="75">
        <v>2.4363089105307383</v>
      </c>
      <c r="H186" s="75">
        <v>30.67121175229283</v>
      </c>
      <c r="I186" s="79" t="s">
        <v>130</v>
      </c>
      <c r="J186" s="75" t="s">
        <v>9</v>
      </c>
      <c r="K186" s="75">
        <v>25</v>
      </c>
      <c r="L186" s="75" t="s">
        <v>37</v>
      </c>
      <c r="M186" s="75">
        <v>5</v>
      </c>
      <c r="N186" s="75" t="s">
        <v>137</v>
      </c>
      <c r="O186" s="75" t="s">
        <v>11</v>
      </c>
      <c r="P186" s="75" t="s">
        <v>10</v>
      </c>
      <c r="Q186" s="76">
        <v>687</v>
      </c>
    </row>
    <row r="187" spans="4:17" hidden="1" x14ac:dyDescent="0.3">
      <c r="D187" s="49" t="str">
        <f>IF(ISBLANK(BurstClassFull7[[#This Row],[Spk/sec-Average]]),"",IF(BurstClassFull7[[#This Row],[Spk/sec-Average]]&lt;$C$3,"LF","HF"))</f>
        <v>LF</v>
      </c>
      <c r="E187" s="49" t="str">
        <f>IF(ISBLANK(BurstClassFull7[[#This Row],[%Spikes in Bursts-All]]),"",IF(BurstClassFull7[[#This Row],[%Spikes in Bursts-All]]&lt;$D$3,"LB","HB"))</f>
        <v>LB</v>
      </c>
      <c r="F187" s="50" t="str">
        <f t="shared" si="3"/>
        <v>LFLB</v>
      </c>
      <c r="G187" s="75">
        <v>0</v>
      </c>
      <c r="H187" s="75">
        <v>17.489797618056134</v>
      </c>
      <c r="I187" s="79" t="s">
        <v>92</v>
      </c>
      <c r="J187" s="75" t="s">
        <v>9</v>
      </c>
      <c r="K187" s="75">
        <v>18</v>
      </c>
      <c r="L187" s="75" t="s">
        <v>37</v>
      </c>
      <c r="M187" s="75">
        <v>6</v>
      </c>
      <c r="N187" s="75" t="s">
        <v>90</v>
      </c>
      <c r="O187" s="75" t="s">
        <v>11</v>
      </c>
      <c r="P187" s="75" t="s">
        <v>76</v>
      </c>
      <c r="Q187" s="76">
        <v>767</v>
      </c>
    </row>
    <row r="188" spans="4:17" hidden="1" x14ac:dyDescent="0.3">
      <c r="D188" s="49" t="str">
        <f>IF(ISBLANK(BurstClassFull7[[#This Row],[Spk/sec-Average]]),"",IF(BurstClassFull7[[#This Row],[Spk/sec-Average]]&lt;$C$3,"LF","HF"))</f>
        <v>LF</v>
      </c>
      <c r="E188" s="49" t="str">
        <f>IF(ISBLANK(BurstClassFull7[[#This Row],[%Spikes in Bursts-All]]),"",IF(BurstClassFull7[[#This Row],[%Spikes in Bursts-All]]&lt;$D$3,"LB","HB"))</f>
        <v>HB</v>
      </c>
      <c r="F188" s="50" t="str">
        <f t="shared" si="3"/>
        <v>LFHB</v>
      </c>
      <c r="G188" s="75">
        <v>0</v>
      </c>
      <c r="H188" s="75">
        <v>24.164696435740733</v>
      </c>
      <c r="I188" s="79" t="s">
        <v>92</v>
      </c>
      <c r="J188" s="75" t="s">
        <v>9</v>
      </c>
      <c r="K188" s="75">
        <v>18</v>
      </c>
      <c r="L188" s="75" t="s">
        <v>37</v>
      </c>
      <c r="M188" s="75">
        <v>7</v>
      </c>
      <c r="N188" s="75" t="s">
        <v>116</v>
      </c>
      <c r="O188" s="75" t="s">
        <v>11</v>
      </c>
      <c r="P188" s="75" t="s">
        <v>120</v>
      </c>
      <c r="Q188" s="76">
        <v>767</v>
      </c>
    </row>
    <row r="189" spans="4:17" hidden="1" x14ac:dyDescent="0.3">
      <c r="D189" s="49" t="str">
        <f>IF(ISBLANK(BurstClassFull7[[#This Row],[Spk/sec-Average]]),"",IF(BurstClassFull7[[#This Row],[Spk/sec-Average]]&lt;$C$3,"LF","HF"))</f>
        <v>LF</v>
      </c>
      <c r="E189" s="49" t="str">
        <f>IF(ISBLANK(BurstClassFull7[[#This Row],[%Spikes in Bursts-All]]),"",IF(BurstClassFull7[[#This Row],[%Spikes in Bursts-All]]&lt;$D$3,"LB","HB"))</f>
        <v>HB</v>
      </c>
      <c r="F189" s="50" t="str">
        <f t="shared" si="3"/>
        <v>LFHB</v>
      </c>
      <c r="G189" s="75">
        <v>0.10173679560668594</v>
      </c>
      <c r="H189" s="75">
        <v>20.634511220015476</v>
      </c>
      <c r="I189" s="79" t="s">
        <v>83</v>
      </c>
      <c r="J189" s="75" t="s">
        <v>9</v>
      </c>
      <c r="K189" s="75">
        <v>1</v>
      </c>
      <c r="L189" s="75" t="s">
        <v>36</v>
      </c>
      <c r="M189" s="75">
        <v>8</v>
      </c>
      <c r="N189" s="75" t="s">
        <v>114</v>
      </c>
      <c r="O189" s="75" t="s">
        <v>72</v>
      </c>
      <c r="P189" s="75" t="s">
        <v>72</v>
      </c>
      <c r="Q189" s="76">
        <v>24</v>
      </c>
    </row>
    <row r="190" spans="4:17" hidden="1" x14ac:dyDescent="0.3">
      <c r="D190" s="49" t="str">
        <f>IF(ISBLANK(BurstClassFull7[[#This Row],[Spk/sec-Average]]),"",IF(BurstClassFull7[[#This Row],[Spk/sec-Average]]&lt;$C$3,"LF","HF"))</f>
        <v>HF</v>
      </c>
      <c r="E190" s="49" t="str">
        <f>IF(ISBLANK(BurstClassFull7[[#This Row],[%Spikes in Bursts-All]]),"",IF(BurstClassFull7[[#This Row],[%Spikes in Bursts-All]]&lt;$D$3,"LB","HB"))</f>
        <v>HB</v>
      </c>
      <c r="F190" s="50" t="str">
        <f t="shared" si="3"/>
        <v>HFHB</v>
      </c>
      <c r="G190" s="75">
        <v>27.939721388622139</v>
      </c>
      <c r="H190" s="75">
        <v>98.618847546484275</v>
      </c>
      <c r="I190" s="79" t="s">
        <v>98</v>
      </c>
      <c r="J190" s="75" t="s">
        <v>9</v>
      </c>
      <c r="K190" s="75">
        <v>22</v>
      </c>
      <c r="L190" s="75" t="s">
        <v>37</v>
      </c>
      <c r="M190" s="75">
        <v>1</v>
      </c>
      <c r="N190" s="75" t="s">
        <v>111</v>
      </c>
      <c r="O190" s="75" t="s">
        <v>11</v>
      </c>
      <c r="P190" s="75" t="s">
        <v>10</v>
      </c>
      <c r="Q190" s="76">
        <v>769</v>
      </c>
    </row>
    <row r="191" spans="4:17" hidden="1" x14ac:dyDescent="0.3">
      <c r="D191" s="49" t="str">
        <f>IF(ISBLANK(BurstClassFull7[[#This Row],[Spk/sec-Average]]),"",IF(BurstClassFull7[[#This Row],[Spk/sec-Average]]&lt;$C$3,"LF","HF"))</f>
        <v>LF</v>
      </c>
      <c r="E191" s="49" t="str">
        <f>IF(ISBLANK(BurstClassFull7[[#This Row],[%Spikes in Bursts-All]]),"",IF(BurstClassFull7[[#This Row],[%Spikes in Bursts-All]]&lt;$D$3,"LB","HB"))</f>
        <v>LB</v>
      </c>
      <c r="F191" s="50" t="str">
        <f t="shared" si="3"/>
        <v>LFLB</v>
      </c>
      <c r="G191" s="75">
        <v>0.4504861111111112</v>
      </c>
      <c r="H191" s="75">
        <v>8.8121332890512569</v>
      </c>
      <c r="I191" s="79" t="s">
        <v>83</v>
      </c>
      <c r="J191" s="75" t="s">
        <v>9</v>
      </c>
      <c r="K191" s="75">
        <v>1</v>
      </c>
      <c r="L191" s="75" t="s">
        <v>36</v>
      </c>
      <c r="M191" s="75">
        <v>10</v>
      </c>
      <c r="N191" s="75" t="s">
        <v>115</v>
      </c>
      <c r="O191" s="75" t="s">
        <v>72</v>
      </c>
      <c r="P191" s="75" t="s">
        <v>72</v>
      </c>
      <c r="Q191" s="76">
        <v>24</v>
      </c>
    </row>
    <row r="192" spans="4:17" hidden="1" x14ac:dyDescent="0.3">
      <c r="D192" s="49" t="str">
        <f>IF(ISBLANK(BurstClassFull7[[#This Row],[Spk/sec-Average]]),"",IF(BurstClassFull7[[#This Row],[Spk/sec-Average]]&lt;$C$3,"LF","HF"))</f>
        <v>LF</v>
      </c>
      <c r="E192" s="49" t="str">
        <f>IF(ISBLANK(BurstClassFull7[[#This Row],[%Spikes in Bursts-All]]),"",IF(BurstClassFull7[[#This Row],[%Spikes in Bursts-All]]&lt;$D$3,"LB","HB"))</f>
        <v>LB</v>
      </c>
      <c r="F192" s="50" t="str">
        <f t="shared" si="3"/>
        <v>LFLB</v>
      </c>
      <c r="G192" s="75">
        <v>0.77928760258838381</v>
      </c>
      <c r="H192" s="75">
        <v>12.353190887222301</v>
      </c>
      <c r="I192" s="79" t="s">
        <v>83</v>
      </c>
      <c r="J192" s="75" t="s">
        <v>9</v>
      </c>
      <c r="K192" s="75">
        <v>1</v>
      </c>
      <c r="L192" s="75" t="s">
        <v>36</v>
      </c>
      <c r="M192" s="75">
        <v>11</v>
      </c>
      <c r="N192" s="75" t="s">
        <v>144</v>
      </c>
      <c r="O192" s="75" t="s">
        <v>72</v>
      </c>
      <c r="P192" s="75" t="s">
        <v>72</v>
      </c>
      <c r="Q192" s="76">
        <v>24</v>
      </c>
    </row>
    <row r="193" spans="4:17" hidden="1" x14ac:dyDescent="0.3">
      <c r="D193" s="49" t="str">
        <f>IF(ISBLANK(BurstClassFull7[[#This Row],[Spk/sec-Average]]),"",IF(BurstClassFull7[[#This Row],[Spk/sec-Average]]&lt;$C$3,"LF","HF"))</f>
        <v>LF</v>
      </c>
      <c r="E193" s="49" t="str">
        <f>IF(ISBLANK(BurstClassFull7[[#This Row],[%Spikes in Bursts-All]]),"",IF(BurstClassFull7[[#This Row],[%Spikes in Bursts-All]]&lt;$D$3,"LB","HB"))</f>
        <v>LB</v>
      </c>
      <c r="F193" s="50" t="str">
        <f t="shared" si="3"/>
        <v>LFLB</v>
      </c>
      <c r="G193" s="75">
        <v>0.60791666666666666</v>
      </c>
      <c r="H193" s="75">
        <v>5.4099746407438714</v>
      </c>
      <c r="I193" s="79" t="s">
        <v>98</v>
      </c>
      <c r="J193" s="75" t="s">
        <v>9</v>
      </c>
      <c r="K193" s="75">
        <v>22</v>
      </c>
      <c r="L193" s="75" t="s">
        <v>37</v>
      </c>
      <c r="M193" s="75">
        <v>7</v>
      </c>
      <c r="N193" s="75" t="s">
        <v>75</v>
      </c>
      <c r="O193" s="75" t="s">
        <v>11</v>
      </c>
      <c r="P193" s="75" t="s">
        <v>76</v>
      </c>
      <c r="Q193" s="76">
        <v>769</v>
      </c>
    </row>
    <row r="194" spans="4:17" hidden="1" x14ac:dyDescent="0.3">
      <c r="D194" s="49" t="str">
        <f>IF(ISBLANK(BurstClassFull7[[#This Row],[Spk/sec-Average]]),"",IF(BurstClassFull7[[#This Row],[Spk/sec-Average]]&lt;$C$3,"LF","HF"))</f>
        <v>LF</v>
      </c>
      <c r="E194" s="49" t="str">
        <f>IF(ISBLANK(BurstClassFull7[[#This Row],[%Spikes in Bursts-All]]),"",IF(BurstClassFull7[[#This Row],[%Spikes in Bursts-All]]&lt;$D$3,"LB","HB"))</f>
        <v>LB</v>
      </c>
      <c r="F194" s="50" t="str">
        <f t="shared" si="3"/>
        <v>LFLB</v>
      </c>
      <c r="G194" s="75">
        <v>0.51555555555555566</v>
      </c>
      <c r="H194" s="75">
        <v>7.2619993191875638</v>
      </c>
      <c r="I194" s="79" t="s">
        <v>98</v>
      </c>
      <c r="J194" s="75" t="s">
        <v>9</v>
      </c>
      <c r="K194" s="75">
        <v>22</v>
      </c>
      <c r="L194" s="75" t="s">
        <v>37</v>
      </c>
      <c r="M194" s="75">
        <v>11</v>
      </c>
      <c r="N194" s="75" t="s">
        <v>87</v>
      </c>
      <c r="O194" s="75" t="s">
        <v>11</v>
      </c>
      <c r="P194" s="75" t="s">
        <v>72</v>
      </c>
      <c r="Q194" s="76">
        <v>769</v>
      </c>
    </row>
    <row r="195" spans="4:17" hidden="1" x14ac:dyDescent="0.3">
      <c r="D195" s="49" t="str">
        <f>IF(ISBLANK(BurstClassFull7[[#This Row],[Spk/sec-Average]]),"",IF(BurstClassFull7[[#This Row],[Spk/sec-Average]]&lt;$C$3,"LF","HF"))</f>
        <v>LF</v>
      </c>
      <c r="E195" s="49" t="str">
        <f>IF(ISBLANK(BurstClassFull7[[#This Row],[%Spikes in Bursts-All]]),"",IF(BurstClassFull7[[#This Row],[%Spikes in Bursts-All]]&lt;$D$3,"LB","HB"))</f>
        <v>LB</v>
      </c>
      <c r="F195" s="50" t="str">
        <f t="shared" si="3"/>
        <v>LFLB</v>
      </c>
      <c r="G195" s="75">
        <v>0.73341940756003265</v>
      </c>
      <c r="H195" s="75">
        <v>9.1320592039086073</v>
      </c>
      <c r="I195" s="79" t="s">
        <v>83</v>
      </c>
      <c r="J195" s="75" t="s">
        <v>9</v>
      </c>
      <c r="K195" s="75">
        <v>1</v>
      </c>
      <c r="L195" s="75" t="s">
        <v>36</v>
      </c>
      <c r="M195" s="75">
        <v>14</v>
      </c>
      <c r="N195" s="75" t="s">
        <v>145</v>
      </c>
      <c r="O195" s="75" t="s">
        <v>72</v>
      </c>
      <c r="P195" s="75" t="s">
        <v>72</v>
      </c>
      <c r="Q195" s="76">
        <v>24</v>
      </c>
    </row>
    <row r="196" spans="4:17" hidden="1" x14ac:dyDescent="0.3">
      <c r="D196" s="49" t="str">
        <f>IF(ISBLANK(BurstClassFull7[[#This Row],[Spk/sec-Average]]),"",IF(BurstClassFull7[[#This Row],[Spk/sec-Average]]&lt;$C$3,"LF","HF"))</f>
        <v>LF</v>
      </c>
      <c r="E196" s="49" t="str">
        <f>IF(ISBLANK(BurstClassFull7[[#This Row],[%Spikes in Bursts-All]]),"",IF(BurstClassFull7[[#This Row],[%Spikes in Bursts-All]]&lt;$D$3,"LB","HB"))</f>
        <v>HB</v>
      </c>
      <c r="F196" s="50" t="str">
        <f t="shared" si="3"/>
        <v>LFHB</v>
      </c>
      <c r="G196" s="75">
        <v>0.8775694444444444</v>
      </c>
      <c r="H196" s="75">
        <v>27.115077637498185</v>
      </c>
      <c r="I196" s="79" t="s">
        <v>98</v>
      </c>
      <c r="J196" s="75" t="s">
        <v>9</v>
      </c>
      <c r="K196" s="75">
        <v>22</v>
      </c>
      <c r="L196" s="75" t="s">
        <v>37</v>
      </c>
      <c r="M196" s="75">
        <v>13</v>
      </c>
      <c r="N196" s="75" t="s">
        <v>90</v>
      </c>
      <c r="O196" s="75" t="s">
        <v>11</v>
      </c>
      <c r="P196" s="75" t="s">
        <v>76</v>
      </c>
      <c r="Q196" s="76">
        <v>769</v>
      </c>
    </row>
    <row r="197" spans="4:17" hidden="1" x14ac:dyDescent="0.3">
      <c r="D197" s="49" t="str">
        <f>IF(ISBLANK(BurstClassFull7[[#This Row],[Spk/sec-Average]]),"",IF(BurstClassFull7[[#This Row],[Spk/sec-Average]]&lt;$C$3,"LF","HF"))</f>
        <v>LF</v>
      </c>
      <c r="E197" s="49" t="str">
        <f>IF(ISBLANK(BurstClassFull7[[#This Row],[%Spikes in Bursts-All]]),"",IF(BurstClassFull7[[#This Row],[%Spikes in Bursts-All]]&lt;$D$3,"LB","HB"))</f>
        <v>HB</v>
      </c>
      <c r="F197" s="50" t="str">
        <f t="shared" si="3"/>
        <v>LFHB</v>
      </c>
      <c r="G197" s="75">
        <v>1.5563936491935484</v>
      </c>
      <c r="H197" s="75">
        <v>25.876397384518036</v>
      </c>
      <c r="I197" s="79" t="s">
        <v>83</v>
      </c>
      <c r="J197" s="75" t="s">
        <v>9</v>
      </c>
      <c r="K197" s="75">
        <v>1</v>
      </c>
      <c r="L197" s="75" t="s">
        <v>36</v>
      </c>
      <c r="M197" s="75">
        <v>16</v>
      </c>
      <c r="N197" s="75" t="s">
        <v>146</v>
      </c>
      <c r="O197" s="75" t="s">
        <v>72</v>
      </c>
      <c r="P197" s="75" t="s">
        <v>72</v>
      </c>
      <c r="Q197" s="76">
        <v>24</v>
      </c>
    </row>
    <row r="198" spans="4:17" hidden="1" x14ac:dyDescent="0.3">
      <c r="D198" s="49" t="str">
        <f>IF(ISBLANK(BurstClassFull7[[#This Row],[Spk/sec-Average]]),"",IF(BurstClassFull7[[#This Row],[Spk/sec-Average]]&lt;$C$3,"LF","HF"))</f>
        <v>LF</v>
      </c>
      <c r="E198" s="49" t="str">
        <f>IF(ISBLANK(BurstClassFull7[[#This Row],[%Spikes in Bursts-All]]),"",IF(BurstClassFull7[[#This Row],[%Spikes in Bursts-All]]&lt;$D$3,"LB","HB"))</f>
        <v>HB</v>
      </c>
      <c r="F198" s="50" t="str">
        <f t="shared" si="3"/>
        <v>LFHB</v>
      </c>
      <c r="G198" s="75">
        <v>1.2145975084601377</v>
      </c>
      <c r="H198" s="75">
        <v>36.278697277095567</v>
      </c>
      <c r="I198" s="79" t="s">
        <v>83</v>
      </c>
      <c r="J198" s="75" t="s">
        <v>9</v>
      </c>
      <c r="K198" s="75">
        <v>1</v>
      </c>
      <c r="L198" s="75" t="s">
        <v>36</v>
      </c>
      <c r="M198" s="75">
        <v>17</v>
      </c>
      <c r="N198" s="75" t="s">
        <v>131</v>
      </c>
      <c r="O198" s="75" t="s">
        <v>72</v>
      </c>
      <c r="P198" s="75" t="s">
        <v>72</v>
      </c>
      <c r="Q198" s="76">
        <v>24</v>
      </c>
    </row>
    <row r="199" spans="4:17" hidden="1" x14ac:dyDescent="0.3">
      <c r="D199" s="49" t="str">
        <f>IF(ISBLANK(BurstClassFull7[[#This Row],[Spk/sec-Average]]),"",IF(BurstClassFull7[[#This Row],[Spk/sec-Average]]&lt;$C$3,"LF","HF"))</f>
        <v>LF</v>
      </c>
      <c r="E199" s="49" t="str">
        <f>IF(ISBLANK(BurstClassFull7[[#This Row],[%Spikes in Bursts-All]]),"",IF(BurstClassFull7[[#This Row],[%Spikes in Bursts-All]]&lt;$D$3,"LB","HB"))</f>
        <v>HB</v>
      </c>
      <c r="F199" s="50" t="str">
        <f t="shared" si="3"/>
        <v>LFHB</v>
      </c>
      <c r="G199" s="75">
        <v>3.9595352564102557E-2</v>
      </c>
      <c r="H199" s="75">
        <v>43.757881462799496</v>
      </c>
      <c r="I199" s="79" t="s">
        <v>83</v>
      </c>
      <c r="J199" s="75" t="s">
        <v>9</v>
      </c>
      <c r="K199" s="75">
        <v>1</v>
      </c>
      <c r="L199" s="75" t="s">
        <v>36</v>
      </c>
      <c r="M199" s="75">
        <v>18</v>
      </c>
      <c r="N199" s="75" t="s">
        <v>136</v>
      </c>
      <c r="O199" s="75" t="s">
        <v>72</v>
      </c>
      <c r="P199" s="75" t="s">
        <v>72</v>
      </c>
      <c r="Q199" s="76">
        <v>24</v>
      </c>
    </row>
    <row r="200" spans="4:17" hidden="1" x14ac:dyDescent="0.3">
      <c r="D200" s="49" t="str">
        <f>IF(ISBLANK(BurstClassFull7[[#This Row],[Spk/sec-Average]]),"",IF(BurstClassFull7[[#This Row],[Spk/sec-Average]]&lt;$C$3,"LF","HF"))</f>
        <v>LF</v>
      </c>
      <c r="E200" s="49" t="str">
        <f>IF(ISBLANK(BurstClassFull7[[#This Row],[%Spikes in Bursts-All]]),"",IF(BurstClassFull7[[#This Row],[%Spikes in Bursts-All]]&lt;$D$3,"LB","HB"))</f>
        <v>LB</v>
      </c>
      <c r="F200" s="50" t="str">
        <f t="shared" si="3"/>
        <v>LFLB</v>
      </c>
      <c r="G200" s="75">
        <v>1.3383771226945567</v>
      </c>
      <c r="H200" s="75">
        <v>17.827671427973023</v>
      </c>
      <c r="I200" s="79" t="s">
        <v>98</v>
      </c>
      <c r="J200" s="75" t="s">
        <v>9</v>
      </c>
      <c r="K200" s="75">
        <v>22</v>
      </c>
      <c r="L200" s="75" t="s">
        <v>37</v>
      </c>
      <c r="M200" s="75">
        <v>15</v>
      </c>
      <c r="N200" s="75" t="s">
        <v>116</v>
      </c>
      <c r="O200" s="75" t="s">
        <v>11</v>
      </c>
      <c r="P200" s="75" t="s">
        <v>72</v>
      </c>
      <c r="Q200" s="76">
        <v>769</v>
      </c>
    </row>
    <row r="201" spans="4:17" x14ac:dyDescent="0.3">
      <c r="D201" s="49" t="str">
        <f>IF(ISBLANK(BurstClassFull7[[#This Row],[Spk/sec-Average]]),"",IF(BurstClassFull7[[#This Row],[Spk/sec-Average]]&lt;$C$3,"LF","HF"))</f>
        <v>LF</v>
      </c>
      <c r="E201" s="49" t="str">
        <f>IF(ISBLANK(BurstClassFull7[[#This Row],[%Spikes in Bursts-All]]),"",IF(BurstClassFull7[[#This Row],[%Spikes in Bursts-All]]&lt;$D$3,"LB","HB"))</f>
        <v>HB</v>
      </c>
      <c r="F201" s="50" t="str">
        <f t="shared" si="3"/>
        <v>LFHB</v>
      </c>
      <c r="G201" s="75">
        <v>0.83570833333333328</v>
      </c>
      <c r="H201" s="75">
        <v>31.600938278844744</v>
      </c>
      <c r="I201" s="79" t="s">
        <v>147</v>
      </c>
      <c r="J201" s="75" t="s">
        <v>9</v>
      </c>
      <c r="K201" s="75">
        <v>5</v>
      </c>
      <c r="L201" s="75" t="s">
        <v>36</v>
      </c>
      <c r="M201" s="75">
        <v>3</v>
      </c>
      <c r="N201" s="75" t="s">
        <v>137</v>
      </c>
      <c r="O201" s="75" t="s">
        <v>11</v>
      </c>
      <c r="P201" s="75" t="s">
        <v>72</v>
      </c>
      <c r="Q201" s="76">
        <v>786</v>
      </c>
    </row>
    <row r="202" spans="4:17" hidden="1" x14ac:dyDescent="0.3">
      <c r="D202" s="49" t="str">
        <f>IF(ISBLANK(BurstClassFull7[[#This Row],[Spk/sec-Average]]),"",IF(BurstClassFull7[[#This Row],[Spk/sec-Average]]&lt;$C$3,"LF","HF"))</f>
        <v>LF</v>
      </c>
      <c r="E202" s="49" t="str">
        <f>IF(ISBLANK(BurstClassFull7[[#This Row],[%Spikes in Bursts-All]]),"",IF(BurstClassFull7[[#This Row],[%Spikes in Bursts-All]]&lt;$D$3,"LB","HB"))</f>
        <v>LB</v>
      </c>
      <c r="F202" s="50" t="str">
        <f t="shared" si="3"/>
        <v>LFLB</v>
      </c>
      <c r="G202" s="75">
        <v>0.32852077448210926</v>
      </c>
      <c r="H202" s="75">
        <v>15.920469174653126</v>
      </c>
      <c r="I202" s="79" t="s">
        <v>148</v>
      </c>
      <c r="J202" s="75" t="s">
        <v>9</v>
      </c>
      <c r="K202" s="75">
        <v>1</v>
      </c>
      <c r="L202" s="75" t="s">
        <v>36</v>
      </c>
      <c r="M202" s="75">
        <v>2</v>
      </c>
      <c r="N202" s="75" t="s">
        <v>88</v>
      </c>
      <c r="O202" s="75" t="s">
        <v>82</v>
      </c>
      <c r="P202" s="75" t="s">
        <v>72</v>
      </c>
      <c r="Q202" s="76">
        <v>911</v>
      </c>
    </row>
    <row r="203" spans="4:17" hidden="1" x14ac:dyDescent="0.3">
      <c r="D203" s="49" t="str">
        <f>IF(ISBLANK(BurstClassFull7[[#This Row],[Spk/sec-Average]]),"",IF(BurstClassFull7[[#This Row],[Spk/sec-Average]]&lt;$C$3,"LF","HF"))</f>
        <v>LF</v>
      </c>
      <c r="E203" s="49" t="str">
        <f>IF(ISBLANK(BurstClassFull7[[#This Row],[%Spikes in Bursts-All]]),"",IF(BurstClassFull7[[#This Row],[%Spikes in Bursts-All]]&lt;$D$3,"LB","HB"))</f>
        <v>LB</v>
      </c>
      <c r="F203" s="50" t="str">
        <f t="shared" si="3"/>
        <v>LFLB</v>
      </c>
      <c r="G203" s="75">
        <v>0.36645140845404445</v>
      </c>
      <c r="H203" s="75">
        <v>17.133605518794877</v>
      </c>
      <c r="I203" s="79" t="s">
        <v>148</v>
      </c>
      <c r="J203" s="75" t="s">
        <v>9</v>
      </c>
      <c r="K203" s="75">
        <v>1</v>
      </c>
      <c r="L203" s="75" t="s">
        <v>36</v>
      </c>
      <c r="M203" s="75">
        <v>3</v>
      </c>
      <c r="N203" s="75" t="s">
        <v>113</v>
      </c>
      <c r="O203" s="75" t="s">
        <v>72</v>
      </c>
      <c r="P203" s="75" t="s">
        <v>72</v>
      </c>
      <c r="Q203" s="76">
        <v>911</v>
      </c>
    </row>
    <row r="204" spans="4:17" hidden="1" x14ac:dyDescent="0.3">
      <c r="D204" s="49" t="str">
        <f>IF(ISBLANK(BurstClassFull7[[#This Row],[Spk/sec-Average]]),"",IF(BurstClassFull7[[#This Row],[Spk/sec-Average]]&lt;$C$3,"LF","HF"))</f>
        <v>LF</v>
      </c>
      <c r="E204" s="49" t="str">
        <f>IF(ISBLANK(BurstClassFull7[[#This Row],[%Spikes in Bursts-All]]),"",IF(BurstClassFull7[[#This Row],[%Spikes in Bursts-All]]&lt;$D$3,"LB","HB"))</f>
        <v>LB</v>
      </c>
      <c r="F204" s="50" t="str">
        <f t="shared" si="3"/>
        <v>LFLB</v>
      </c>
      <c r="G204" s="75">
        <v>7.5038409537856454E-2</v>
      </c>
      <c r="H204" s="75">
        <v>18.072289156626507</v>
      </c>
      <c r="I204" s="79" t="s">
        <v>148</v>
      </c>
      <c r="J204" s="75" t="s">
        <v>9</v>
      </c>
      <c r="K204" s="75">
        <v>1</v>
      </c>
      <c r="L204" s="75" t="s">
        <v>36</v>
      </c>
      <c r="M204" s="75">
        <v>4</v>
      </c>
      <c r="N204" s="75" t="s">
        <v>114</v>
      </c>
      <c r="O204" s="75" t="s">
        <v>72</v>
      </c>
      <c r="P204" s="75" t="s">
        <v>72</v>
      </c>
      <c r="Q204" s="76">
        <v>911</v>
      </c>
    </row>
    <row r="205" spans="4:17" hidden="1" x14ac:dyDescent="0.3">
      <c r="D205" s="49" t="str">
        <f>IF(ISBLANK(BurstClassFull7[[#This Row],[Spk/sec-Average]]),"",IF(BurstClassFull7[[#This Row],[Spk/sec-Average]]&lt;$C$3,"LF","HF"))</f>
        <v>LF</v>
      </c>
      <c r="E205" s="49" t="str">
        <f>IF(ISBLANK(BurstClassFull7[[#This Row],[%Spikes in Bursts-All]]),"",IF(BurstClassFull7[[#This Row],[%Spikes in Bursts-All]]&lt;$D$3,"LB","HB"))</f>
        <v>HB</v>
      </c>
      <c r="F205" s="50" t="str">
        <f t="shared" si="3"/>
        <v>LFHB</v>
      </c>
      <c r="G205" s="75">
        <v>0.13773703231292517</v>
      </c>
      <c r="H205" s="75">
        <v>31.844174410293068</v>
      </c>
      <c r="I205" s="79" t="s">
        <v>148</v>
      </c>
      <c r="J205" s="75" t="s">
        <v>9</v>
      </c>
      <c r="K205" s="75">
        <v>1</v>
      </c>
      <c r="L205" s="75" t="s">
        <v>36</v>
      </c>
      <c r="M205" s="75">
        <v>5</v>
      </c>
      <c r="N205" s="75" t="s">
        <v>135</v>
      </c>
      <c r="O205" s="75" t="s">
        <v>72</v>
      </c>
      <c r="P205" s="75" t="s">
        <v>10</v>
      </c>
      <c r="Q205" s="76">
        <v>911</v>
      </c>
    </row>
    <row r="206" spans="4:17" hidden="1" x14ac:dyDescent="0.3">
      <c r="D206" s="49" t="str">
        <f>IF(ISBLANK(BurstClassFull7[[#This Row],[Spk/sec-Average]]),"",IF(BurstClassFull7[[#This Row],[Spk/sec-Average]]&lt;$C$3,"LF","HF"))</f>
        <v>LF</v>
      </c>
      <c r="E206" s="49" t="str">
        <f>IF(ISBLANK(BurstClassFull7[[#This Row],[%Spikes in Bursts-All]]),"",IF(BurstClassFull7[[#This Row],[%Spikes in Bursts-All]]&lt;$D$3,"LB","HB"))</f>
        <v>HB</v>
      </c>
      <c r="F206" s="50" t="str">
        <f t="shared" si="3"/>
        <v>LFHB</v>
      </c>
      <c r="G206" s="75">
        <v>0.11031250000000001</v>
      </c>
      <c r="H206" s="75">
        <v>38.484589041095887</v>
      </c>
      <c r="I206" s="79" t="s">
        <v>148</v>
      </c>
      <c r="J206" s="75" t="s">
        <v>9</v>
      </c>
      <c r="K206" s="75">
        <v>1</v>
      </c>
      <c r="L206" s="75" t="s">
        <v>36</v>
      </c>
      <c r="M206" s="75">
        <v>6</v>
      </c>
      <c r="N206" s="75" t="s">
        <v>149</v>
      </c>
      <c r="O206" s="75" t="s">
        <v>72</v>
      </c>
      <c r="P206" s="75" t="s">
        <v>72</v>
      </c>
      <c r="Q206" s="76">
        <v>911</v>
      </c>
    </row>
    <row r="207" spans="4:17" hidden="1" x14ac:dyDescent="0.3">
      <c r="D207" s="49" t="str">
        <f>IF(ISBLANK(BurstClassFull7[[#This Row],[Spk/sec-Average]]),"",IF(BurstClassFull7[[#This Row],[Spk/sec-Average]]&lt;$C$3,"LF","HF"))</f>
        <v>LF</v>
      </c>
      <c r="E207" s="49" t="str">
        <f>IF(ISBLANK(BurstClassFull7[[#This Row],[%Spikes in Bursts-All]]),"",IF(BurstClassFull7[[#This Row],[%Spikes in Bursts-All]]&lt;$D$3,"LB","HB"))</f>
        <v>HB</v>
      </c>
      <c r="F207" s="50" t="str">
        <f t="shared" si="3"/>
        <v>LFHB</v>
      </c>
      <c r="G207" s="75">
        <v>1.0317361111111112</v>
      </c>
      <c r="H207" s="75">
        <v>49.655862109535853</v>
      </c>
      <c r="I207" s="79" t="s">
        <v>148</v>
      </c>
      <c r="J207" s="75" t="s">
        <v>9</v>
      </c>
      <c r="K207" s="75">
        <v>1</v>
      </c>
      <c r="L207" s="75" t="s">
        <v>36</v>
      </c>
      <c r="M207" s="75">
        <v>7</v>
      </c>
      <c r="N207" s="75" t="s">
        <v>115</v>
      </c>
      <c r="O207" s="75" t="s">
        <v>72</v>
      </c>
      <c r="P207" s="75" t="s">
        <v>120</v>
      </c>
      <c r="Q207" s="76">
        <v>911</v>
      </c>
    </row>
    <row r="208" spans="4:17" hidden="1" x14ac:dyDescent="0.3">
      <c r="D208" s="49" t="str">
        <f>IF(ISBLANK(BurstClassFull7[[#This Row],[Spk/sec-Average]]),"",IF(BurstClassFull7[[#This Row],[Spk/sec-Average]]&lt;$C$3,"LF","HF"))</f>
        <v>LF</v>
      </c>
      <c r="E208" s="49" t="str">
        <f>IF(ISBLANK(BurstClassFull7[[#This Row],[%Spikes in Bursts-All]]),"",IF(BurstClassFull7[[#This Row],[%Spikes in Bursts-All]]&lt;$D$3,"LB","HB"))</f>
        <v>HB</v>
      </c>
      <c r="F208" s="50" t="str">
        <f t="shared" si="3"/>
        <v>LFHB</v>
      </c>
      <c r="G208" s="75">
        <v>0.20493055555555556</v>
      </c>
      <c r="H208" s="75">
        <v>50.797512841308453</v>
      </c>
      <c r="I208" s="79" t="s">
        <v>148</v>
      </c>
      <c r="J208" s="75" t="s">
        <v>9</v>
      </c>
      <c r="K208" s="75">
        <v>1</v>
      </c>
      <c r="L208" s="75" t="s">
        <v>36</v>
      </c>
      <c r="M208" s="75">
        <v>8</v>
      </c>
      <c r="N208" s="75" t="s">
        <v>136</v>
      </c>
      <c r="O208" s="75" t="s">
        <v>72</v>
      </c>
      <c r="P208" s="75" t="s">
        <v>10</v>
      </c>
      <c r="Q208" s="76">
        <v>911</v>
      </c>
    </row>
    <row r="209" spans="4:17" hidden="1" x14ac:dyDescent="0.3">
      <c r="D209" s="49" t="str">
        <f>IF(ISBLANK(BurstClassFull7[[#This Row],[Spk/sec-Average]]),"",IF(BurstClassFull7[[#This Row],[Spk/sec-Average]]&lt;$C$3,"LF","HF"))</f>
        <v>LF</v>
      </c>
      <c r="E209" s="49" t="str">
        <f>IF(ISBLANK(BurstClassFull7[[#This Row],[%Spikes in Bursts-All]]),"",IF(BurstClassFull7[[#This Row],[%Spikes in Bursts-All]]&lt;$D$3,"LB","HB"))</f>
        <v>LB</v>
      </c>
      <c r="F209" s="50" t="str">
        <f t="shared" si="3"/>
        <v>LFLB</v>
      </c>
      <c r="G209" s="75">
        <v>1.441313646832648</v>
      </c>
      <c r="H209" s="75">
        <v>8.3084708637033128E-2</v>
      </c>
      <c r="I209" s="79" t="s">
        <v>150</v>
      </c>
      <c r="J209" s="75" t="s">
        <v>9</v>
      </c>
      <c r="K209" s="75">
        <v>6</v>
      </c>
      <c r="L209" s="75" t="s">
        <v>36</v>
      </c>
      <c r="M209" s="75">
        <v>1</v>
      </c>
      <c r="N209" s="75" t="s">
        <v>112</v>
      </c>
      <c r="O209" s="75" t="s">
        <v>72</v>
      </c>
      <c r="P209" s="75" t="s">
        <v>10</v>
      </c>
      <c r="Q209" s="76">
        <v>968</v>
      </c>
    </row>
    <row r="210" spans="4:17" hidden="1" x14ac:dyDescent="0.3">
      <c r="D210" s="49" t="str">
        <f>IF(ISBLANK(BurstClassFull7[[#This Row],[Spk/sec-Average]]),"",IF(BurstClassFull7[[#This Row],[Spk/sec-Average]]&lt;$C$3,"LF","HF"))</f>
        <v>LF</v>
      </c>
      <c r="E210" s="49" t="str">
        <f>IF(ISBLANK(BurstClassFull7[[#This Row],[%Spikes in Bursts-All]]),"",IF(BurstClassFull7[[#This Row],[%Spikes in Bursts-All]]&lt;$D$3,"LB","HB"))</f>
        <v>LB</v>
      </c>
      <c r="F210" s="50" t="str">
        <f t="shared" si="3"/>
        <v>LFLB</v>
      </c>
      <c r="G210" s="75">
        <v>1.4104881269376941</v>
      </c>
      <c r="H210" s="75">
        <v>7.7396385588793006E-3</v>
      </c>
      <c r="I210" s="79" t="s">
        <v>150</v>
      </c>
      <c r="J210" s="75" t="s">
        <v>9</v>
      </c>
      <c r="K210" s="75">
        <v>6</v>
      </c>
      <c r="L210" s="75" t="s">
        <v>36</v>
      </c>
      <c r="M210" s="75">
        <v>2</v>
      </c>
      <c r="N210" s="75" t="s">
        <v>137</v>
      </c>
      <c r="O210" s="75" t="s">
        <v>72</v>
      </c>
      <c r="P210" s="75" t="s">
        <v>72</v>
      </c>
      <c r="Q210" s="76">
        <v>968</v>
      </c>
    </row>
    <row r="211" spans="4:17" hidden="1" x14ac:dyDescent="0.3">
      <c r="D211" s="49" t="str">
        <f>IF(ISBLANK(BurstClassFull7[[#This Row],[Spk/sec-Average]]),"",IF(BurstClassFull7[[#This Row],[Spk/sec-Average]]&lt;$C$3,"LF","HF"))</f>
        <v>LF</v>
      </c>
      <c r="E211" s="49" t="str">
        <f>IF(ISBLANK(BurstClassFull7[[#This Row],[%Spikes in Bursts-All]]),"",IF(BurstClassFull7[[#This Row],[%Spikes in Bursts-All]]&lt;$D$3,"LB","HB"))</f>
        <v>LB</v>
      </c>
      <c r="F211" s="50" t="str">
        <f t="shared" si="3"/>
        <v>LFLB</v>
      </c>
      <c r="G211" s="75">
        <v>1.7779193388667998</v>
      </c>
      <c r="H211" s="75">
        <v>18.368949272888646</v>
      </c>
      <c r="I211" s="79" t="s">
        <v>150</v>
      </c>
      <c r="J211" s="75" t="s">
        <v>9</v>
      </c>
      <c r="K211" s="75">
        <v>6</v>
      </c>
      <c r="L211" s="75" t="s">
        <v>36</v>
      </c>
      <c r="M211" s="75">
        <v>3</v>
      </c>
      <c r="N211" s="75" t="s">
        <v>113</v>
      </c>
      <c r="O211" s="75" t="s">
        <v>72</v>
      </c>
      <c r="P211" s="75" t="s">
        <v>72</v>
      </c>
      <c r="Q211" s="76">
        <v>968</v>
      </c>
    </row>
    <row r="212" spans="4:17" hidden="1" x14ac:dyDescent="0.3">
      <c r="D212" s="49" t="str">
        <f>IF(ISBLANK(BurstClassFull7[[#This Row],[Spk/sec-Average]]),"",IF(BurstClassFull7[[#This Row],[Spk/sec-Average]]&lt;$C$3,"LF","HF"))</f>
        <v>LF</v>
      </c>
      <c r="E212" s="49" t="str">
        <f>IF(ISBLANK(BurstClassFull7[[#This Row],[%Spikes in Bursts-All]]),"",IF(BurstClassFull7[[#This Row],[%Spikes in Bursts-All]]&lt;$D$3,"LB","HB"))</f>
        <v>LB</v>
      </c>
      <c r="F212" s="50" t="str">
        <f t="shared" si="3"/>
        <v>LFLB</v>
      </c>
      <c r="G212" s="75">
        <v>1.6293147824397824</v>
      </c>
      <c r="H212" s="75">
        <v>17.331508723913789</v>
      </c>
      <c r="I212" s="79" t="s">
        <v>150</v>
      </c>
      <c r="J212" s="75" t="s">
        <v>9</v>
      </c>
      <c r="K212" s="75">
        <v>6</v>
      </c>
      <c r="L212" s="75" t="s">
        <v>36</v>
      </c>
      <c r="M212" s="75">
        <v>4</v>
      </c>
      <c r="N212" s="75" t="s">
        <v>96</v>
      </c>
      <c r="O212" s="75" t="s">
        <v>72</v>
      </c>
      <c r="P212" s="75" t="s">
        <v>82</v>
      </c>
      <c r="Q212" s="76">
        <v>968</v>
      </c>
    </row>
    <row r="213" spans="4:17" x14ac:dyDescent="0.3">
      <c r="D213" s="49" t="str">
        <f>IF(ISBLANK(BurstClassFull7[[#This Row],[Spk/sec-Average]]),"",IF(BurstClassFull7[[#This Row],[Spk/sec-Average]]&lt;$C$3,"LF","HF"))</f>
        <v>LF</v>
      </c>
      <c r="E213" s="49" t="str">
        <f>IF(ISBLANK(BurstClassFull7[[#This Row],[%Spikes in Bursts-All]]),"",IF(BurstClassFull7[[#This Row],[%Spikes in Bursts-All]]&lt;$D$3,"LB","HB"))</f>
        <v>LB</v>
      </c>
      <c r="F213" s="50" t="str">
        <f t="shared" si="3"/>
        <v>LFLB</v>
      </c>
      <c r="G213" s="75">
        <v>0.62270288422546638</v>
      </c>
      <c r="H213" s="75">
        <v>15.335868187579212</v>
      </c>
      <c r="I213" s="79" t="s">
        <v>147</v>
      </c>
      <c r="J213" s="75" t="s">
        <v>9</v>
      </c>
      <c r="K213" s="75">
        <v>5</v>
      </c>
      <c r="L213" s="75" t="s">
        <v>36</v>
      </c>
      <c r="M213" s="75">
        <v>4</v>
      </c>
      <c r="N213" s="75" t="s">
        <v>88</v>
      </c>
      <c r="O213" s="75" t="s">
        <v>11</v>
      </c>
      <c r="P213" s="75" t="s">
        <v>72</v>
      </c>
      <c r="Q213" s="76">
        <v>786</v>
      </c>
    </row>
    <row r="214" spans="4:17" hidden="1" x14ac:dyDescent="0.3">
      <c r="D214" s="49" t="str">
        <f>IF(ISBLANK(BurstClassFull7[[#This Row],[Spk/sec-Average]]),"",IF(BurstClassFull7[[#This Row],[Spk/sec-Average]]&lt;$C$3,"LF","HF"))</f>
        <v>LF</v>
      </c>
      <c r="E214" s="49" t="str">
        <f>IF(ISBLANK(BurstClassFull7[[#This Row],[%Spikes in Bursts-All]]),"",IF(BurstClassFull7[[#This Row],[%Spikes in Bursts-All]]&lt;$D$3,"LB","HB"))</f>
        <v>LB</v>
      </c>
      <c r="F214" s="50" t="str">
        <f t="shared" si="3"/>
        <v>LFLB</v>
      </c>
      <c r="G214" s="75">
        <v>1.3837594696969697E-2</v>
      </c>
      <c r="H214" s="75">
        <v>1.0309278350515463</v>
      </c>
      <c r="I214" s="79" t="s">
        <v>150</v>
      </c>
      <c r="J214" s="75" t="s">
        <v>9</v>
      </c>
      <c r="K214" s="75">
        <v>6</v>
      </c>
      <c r="L214" s="75" t="s">
        <v>36</v>
      </c>
      <c r="M214" s="75">
        <v>6</v>
      </c>
      <c r="N214" s="75" t="s">
        <v>145</v>
      </c>
      <c r="O214" s="75" t="s">
        <v>72</v>
      </c>
      <c r="P214" s="75" t="s">
        <v>72</v>
      </c>
      <c r="Q214" s="76">
        <v>968</v>
      </c>
    </row>
    <row r="215" spans="4:17" hidden="1" x14ac:dyDescent="0.3">
      <c r="D215" s="49" t="str">
        <f>IF(ISBLANK(BurstClassFull7[[#This Row],[Spk/sec-Average]]),"",IF(BurstClassFull7[[#This Row],[Spk/sec-Average]]&lt;$C$3,"LF","HF"))</f>
        <v>LF</v>
      </c>
      <c r="E215" s="49" t="str">
        <f>IF(ISBLANK(BurstClassFull7[[#This Row],[%Spikes in Bursts-All]]),"",IF(BurstClassFull7[[#This Row],[%Spikes in Bursts-All]]&lt;$D$3,"LB","HB"))</f>
        <v>LB</v>
      </c>
      <c r="F215" s="50" t="str">
        <f t="shared" si="3"/>
        <v>LFLB</v>
      </c>
      <c r="G215" s="75">
        <v>0.17955176767676767</v>
      </c>
      <c r="H215" s="75">
        <v>4.709715639810427</v>
      </c>
      <c r="I215" s="79" t="s">
        <v>150</v>
      </c>
      <c r="J215" s="75" t="s">
        <v>9</v>
      </c>
      <c r="K215" s="75">
        <v>6</v>
      </c>
      <c r="L215" s="75" t="s">
        <v>36</v>
      </c>
      <c r="M215" s="75">
        <v>7</v>
      </c>
      <c r="N215" s="75" t="s">
        <v>123</v>
      </c>
      <c r="O215" s="75" t="s">
        <v>72</v>
      </c>
      <c r="P215" s="75" t="s">
        <v>72</v>
      </c>
      <c r="Q215" s="76">
        <v>968</v>
      </c>
    </row>
    <row r="216" spans="4:17" hidden="1" x14ac:dyDescent="0.3">
      <c r="D216" s="49" t="str">
        <f>IF(ISBLANK(BurstClassFull7[[#This Row],[Spk/sec-Average]]),"",IF(BurstClassFull7[[#This Row],[Spk/sec-Average]]&lt;$C$3,"LF","HF"))</f>
        <v>LF</v>
      </c>
      <c r="E216" s="49" t="str">
        <f>IF(ISBLANK(BurstClassFull7[[#This Row],[%Spikes in Bursts-All]]),"",IF(BurstClassFull7[[#This Row],[%Spikes in Bursts-All]]&lt;$D$3,"LB","HB"))</f>
        <v>LB</v>
      </c>
      <c r="F216" s="50" t="str">
        <f t="shared" si="3"/>
        <v>LFLB</v>
      </c>
      <c r="G216" s="75">
        <v>0.76758116883116889</v>
      </c>
      <c r="H216" s="75">
        <v>15.432749771496871</v>
      </c>
      <c r="I216" s="79" t="s">
        <v>150</v>
      </c>
      <c r="J216" s="75" t="s">
        <v>9</v>
      </c>
      <c r="K216" s="75">
        <v>6</v>
      </c>
      <c r="L216" s="75" t="s">
        <v>36</v>
      </c>
      <c r="M216" s="75">
        <v>8</v>
      </c>
      <c r="N216" s="75" t="s">
        <v>102</v>
      </c>
      <c r="O216" s="75" t="s">
        <v>72</v>
      </c>
      <c r="P216" s="75" t="s">
        <v>72</v>
      </c>
      <c r="Q216" s="76">
        <v>968</v>
      </c>
    </row>
    <row r="217" spans="4:17" hidden="1" x14ac:dyDescent="0.3">
      <c r="D217" s="49" t="str">
        <f>IF(ISBLANK(BurstClassFull7[[#This Row],[Spk/sec-Average]]),"",IF(BurstClassFull7[[#This Row],[Spk/sec-Average]]&lt;$C$3,"LF","HF"))</f>
        <v>LF</v>
      </c>
      <c r="E217" s="49" t="str">
        <f>IF(ISBLANK(BurstClassFull7[[#This Row],[%Spikes in Bursts-All]]),"",IF(BurstClassFull7[[#This Row],[%Spikes in Bursts-All]]&lt;$D$3,"LB","HB"))</f>
        <v>HB</v>
      </c>
      <c r="F217" s="50" t="str">
        <f t="shared" si="3"/>
        <v>LFHB</v>
      </c>
      <c r="G217" s="75">
        <v>2.3140782828282826E-2</v>
      </c>
      <c r="H217" s="75">
        <v>54.253611556982342</v>
      </c>
      <c r="I217" s="79" t="s">
        <v>150</v>
      </c>
      <c r="J217" s="75" t="s">
        <v>9</v>
      </c>
      <c r="K217" s="75">
        <v>6</v>
      </c>
      <c r="L217" s="75" t="s">
        <v>36</v>
      </c>
      <c r="M217" s="75">
        <v>9</v>
      </c>
      <c r="N217" s="75" t="s">
        <v>131</v>
      </c>
      <c r="O217" s="75" t="s">
        <v>82</v>
      </c>
      <c r="P217" s="75" t="s">
        <v>72</v>
      </c>
      <c r="Q217" s="76">
        <v>968</v>
      </c>
    </row>
    <row r="218" spans="4:17" hidden="1" x14ac:dyDescent="0.3">
      <c r="D218" s="49" t="str">
        <f>IF(ISBLANK(BurstClassFull7[[#This Row],[Spk/sec-Average]]),"",IF(BurstClassFull7[[#This Row],[Spk/sec-Average]]&lt;$C$3,"LF","HF"))</f>
        <v>LF</v>
      </c>
      <c r="E218" s="49" t="str">
        <f>IF(ISBLANK(BurstClassFull7[[#This Row],[%Spikes in Bursts-All]]),"",IF(BurstClassFull7[[#This Row],[%Spikes in Bursts-All]]&lt;$D$3,"LB","HB"))</f>
        <v>LB</v>
      </c>
      <c r="F218" s="50" t="str">
        <f t="shared" si="3"/>
        <v>LFLB</v>
      </c>
      <c r="G218" s="75">
        <v>0.14130365847008292</v>
      </c>
      <c r="H218" s="75">
        <v>11.036392405063292</v>
      </c>
      <c r="I218" s="79" t="s">
        <v>150</v>
      </c>
      <c r="J218" s="75" t="s">
        <v>9</v>
      </c>
      <c r="K218" s="75">
        <v>6</v>
      </c>
      <c r="L218" s="75" t="s">
        <v>36</v>
      </c>
      <c r="M218" s="75">
        <v>10</v>
      </c>
      <c r="N218" s="75" t="s">
        <v>151</v>
      </c>
      <c r="O218" s="75" t="s">
        <v>72</v>
      </c>
      <c r="P218" s="75" t="s">
        <v>72</v>
      </c>
      <c r="Q218" s="76">
        <v>968</v>
      </c>
    </row>
    <row r="219" spans="4:17" hidden="1" x14ac:dyDescent="0.3">
      <c r="D219" s="49" t="str">
        <f>IF(ISBLANK(BurstClassFull7[[#This Row],[Spk/sec-Average]]),"",IF(BurstClassFull7[[#This Row],[Spk/sec-Average]]&lt;$C$3,"LF","HF"))</f>
        <v>LF</v>
      </c>
      <c r="E219" s="49" t="str">
        <f>IF(ISBLANK(BurstClassFull7[[#This Row],[%Spikes in Bursts-All]]),"",IF(BurstClassFull7[[#This Row],[%Spikes in Bursts-All]]&lt;$D$3,"LB","HB"))</f>
        <v>HB</v>
      </c>
      <c r="F219" s="50" t="str">
        <f t="shared" ref="F219:F282" si="4">CONCATENATE(D219,E219)</f>
        <v>LFHB</v>
      </c>
      <c r="G219" s="75">
        <v>1.7597159090909091</v>
      </c>
      <c r="H219" s="75">
        <v>68.303078137332278</v>
      </c>
      <c r="I219" s="79" t="s">
        <v>150</v>
      </c>
      <c r="J219" s="75" t="s">
        <v>9</v>
      </c>
      <c r="K219" s="75">
        <v>6</v>
      </c>
      <c r="L219" s="75" t="s">
        <v>36</v>
      </c>
      <c r="M219" s="75">
        <v>11</v>
      </c>
      <c r="N219" s="75" t="s">
        <v>136</v>
      </c>
      <c r="O219" s="75" t="s">
        <v>72</v>
      </c>
      <c r="P219" s="75" t="s">
        <v>72</v>
      </c>
      <c r="Q219" s="76">
        <v>968</v>
      </c>
    </row>
    <row r="220" spans="4:17" hidden="1" x14ac:dyDescent="0.3">
      <c r="D220" s="49" t="str">
        <f>IF(ISBLANK(BurstClassFull7[[#This Row],[Spk/sec-Average]]),"",IF(BurstClassFull7[[#This Row],[Spk/sec-Average]]&lt;$C$3,"LF","HF"))</f>
        <v>LF</v>
      </c>
      <c r="E220" s="49" t="str">
        <f>IF(ISBLANK(BurstClassFull7[[#This Row],[%Spikes in Bursts-All]]),"",IF(BurstClassFull7[[#This Row],[%Spikes in Bursts-All]]&lt;$D$3,"LB","HB"))</f>
        <v>HB</v>
      </c>
      <c r="F220" s="50" t="str">
        <f t="shared" si="4"/>
        <v>LFHB</v>
      </c>
      <c r="G220" s="75">
        <v>0.15615277777777778</v>
      </c>
      <c r="H220" s="75">
        <v>66.480298189563371</v>
      </c>
      <c r="I220" s="79" t="s">
        <v>150</v>
      </c>
      <c r="J220" s="75" t="s">
        <v>9</v>
      </c>
      <c r="K220" s="75">
        <v>6</v>
      </c>
      <c r="L220" s="75" t="s">
        <v>36</v>
      </c>
      <c r="M220" s="75">
        <v>12</v>
      </c>
      <c r="N220" s="75" t="s">
        <v>104</v>
      </c>
      <c r="O220" s="75" t="s">
        <v>72</v>
      </c>
      <c r="P220" s="75" t="s">
        <v>72</v>
      </c>
      <c r="Q220" s="76">
        <v>968</v>
      </c>
    </row>
    <row r="221" spans="4:17" x14ac:dyDescent="0.3">
      <c r="D221" s="49" t="str">
        <f>IF(ISBLANK(BurstClassFull7[[#This Row],[Spk/sec-Average]]),"",IF(BurstClassFull7[[#This Row],[Spk/sec-Average]]&lt;$C$3,"LF","HF"))</f>
        <v>LF</v>
      </c>
      <c r="E221" s="49" t="str">
        <f>IF(ISBLANK(BurstClassFull7[[#This Row],[%Spikes in Bursts-All]]),"",IF(BurstClassFull7[[#This Row],[%Spikes in Bursts-All]]&lt;$D$3,"LB","HB"))</f>
        <v>LB</v>
      </c>
      <c r="F221" s="50" t="str">
        <f t="shared" si="4"/>
        <v>LFLB</v>
      </c>
      <c r="G221" s="75">
        <v>0.63723084952812381</v>
      </c>
      <c r="H221" s="75">
        <v>15.676476031834166</v>
      </c>
      <c r="I221" s="79" t="s">
        <v>147</v>
      </c>
      <c r="J221" s="75" t="s">
        <v>9</v>
      </c>
      <c r="K221" s="75">
        <v>5</v>
      </c>
      <c r="L221" s="75" t="s">
        <v>36</v>
      </c>
      <c r="M221" s="75">
        <v>8</v>
      </c>
      <c r="N221" s="75" t="s">
        <v>95</v>
      </c>
      <c r="O221" s="75" t="s">
        <v>11</v>
      </c>
      <c r="P221" s="75" t="s">
        <v>72</v>
      </c>
      <c r="Q221" s="76">
        <v>786</v>
      </c>
    </row>
    <row r="222" spans="4:17" hidden="1" x14ac:dyDescent="0.3">
      <c r="D222" s="49" t="str">
        <f>IF(ISBLANK(BurstClassFull7[[#This Row],[Spk/sec-Average]]),"",IF(BurstClassFull7[[#This Row],[Spk/sec-Average]]&lt;$C$3,"LF","HF"))</f>
        <v>LF</v>
      </c>
      <c r="E222" s="49" t="str">
        <f>IF(ISBLANK(BurstClassFull7[[#This Row],[%Spikes in Bursts-All]]),"",IF(BurstClassFull7[[#This Row],[%Spikes in Bursts-All]]&lt;$D$3,"LB","HB"))</f>
        <v>LB</v>
      </c>
      <c r="F222" s="50" t="str">
        <f t="shared" si="4"/>
        <v>LFLB</v>
      </c>
      <c r="G222" s="75">
        <v>2.284358003108003E-2</v>
      </c>
      <c r="H222" s="75">
        <v>5.5075593952483803</v>
      </c>
      <c r="I222" s="79" t="s">
        <v>139</v>
      </c>
      <c r="J222" s="75" t="s">
        <v>9</v>
      </c>
      <c r="K222" s="75">
        <v>1</v>
      </c>
      <c r="L222" s="75" t="s">
        <v>36</v>
      </c>
      <c r="M222" s="75">
        <v>2</v>
      </c>
      <c r="N222" s="75" t="s">
        <v>152</v>
      </c>
      <c r="O222" s="75" t="s">
        <v>72</v>
      </c>
      <c r="P222" s="75" t="s">
        <v>72</v>
      </c>
      <c r="Q222" s="76">
        <v>371</v>
      </c>
    </row>
    <row r="223" spans="4:17" hidden="1" x14ac:dyDescent="0.3">
      <c r="D223" s="49" t="str">
        <f>IF(ISBLANK(BurstClassFull7[[#This Row],[Spk/sec-Average]]),"",IF(BurstClassFull7[[#This Row],[Spk/sec-Average]]&lt;$C$3,"LF","HF"))</f>
        <v>LF</v>
      </c>
      <c r="E223" s="49" t="str">
        <f>IF(ISBLANK(BurstClassFull7[[#This Row],[%Spikes in Bursts-All]]),"",IF(BurstClassFull7[[#This Row],[%Spikes in Bursts-All]]&lt;$D$3,"LB","HB"))</f>
        <v>LB</v>
      </c>
      <c r="F223" s="50" t="str">
        <f t="shared" si="4"/>
        <v>LFLB</v>
      </c>
      <c r="G223" s="75">
        <v>0.94186237373737369</v>
      </c>
      <c r="H223" s="75">
        <v>16.908625106746371</v>
      </c>
      <c r="I223" s="79" t="s">
        <v>139</v>
      </c>
      <c r="J223" s="75" t="s">
        <v>9</v>
      </c>
      <c r="K223" s="75">
        <v>1</v>
      </c>
      <c r="L223" s="75" t="s">
        <v>36</v>
      </c>
      <c r="M223" s="75">
        <v>3</v>
      </c>
      <c r="N223" s="75" t="s">
        <v>143</v>
      </c>
      <c r="O223" s="75" t="s">
        <v>72</v>
      </c>
      <c r="P223" s="75" t="s">
        <v>82</v>
      </c>
      <c r="Q223" s="76">
        <v>371</v>
      </c>
    </row>
    <row r="224" spans="4:17" hidden="1" x14ac:dyDescent="0.3">
      <c r="D224" s="49" t="str">
        <f>IF(ISBLANK(BurstClassFull7[[#This Row],[Spk/sec-Average]]),"",IF(BurstClassFull7[[#This Row],[Spk/sec-Average]]&lt;$C$3,"LF","HF"))</f>
        <v>LF</v>
      </c>
      <c r="E224" s="49" t="str">
        <f>IF(ISBLANK(BurstClassFull7[[#This Row],[%Spikes in Bursts-All]]),"",IF(BurstClassFull7[[#This Row],[%Spikes in Bursts-All]]&lt;$D$3,"LB","HB"))</f>
        <v>LB</v>
      </c>
      <c r="F224" s="50" t="str">
        <f t="shared" si="4"/>
        <v>LFLB</v>
      </c>
      <c r="G224" s="75">
        <v>0.71749368686868686</v>
      </c>
      <c r="H224" s="75">
        <v>12.310866574965612</v>
      </c>
      <c r="I224" s="79" t="s">
        <v>139</v>
      </c>
      <c r="J224" s="75" t="s">
        <v>9</v>
      </c>
      <c r="K224" s="75">
        <v>1</v>
      </c>
      <c r="L224" s="75" t="s">
        <v>36</v>
      </c>
      <c r="M224" s="75">
        <v>4</v>
      </c>
      <c r="N224" s="75" t="s">
        <v>132</v>
      </c>
      <c r="O224" s="75" t="s">
        <v>72</v>
      </c>
      <c r="P224" s="75" t="s">
        <v>10</v>
      </c>
      <c r="Q224" s="76">
        <v>371</v>
      </c>
    </row>
    <row r="225" spans="4:17" hidden="1" x14ac:dyDescent="0.3">
      <c r="D225" s="49" t="str">
        <f>IF(ISBLANK(BurstClassFull7[[#This Row],[Spk/sec-Average]]),"",IF(BurstClassFull7[[#This Row],[Spk/sec-Average]]&lt;$C$3,"LF","HF"))</f>
        <v>LF</v>
      </c>
      <c r="E225" s="49" t="str">
        <f>IF(ISBLANK(BurstClassFull7[[#This Row],[%Spikes in Bursts-All]]),"",IF(BurstClassFull7[[#This Row],[%Spikes in Bursts-All]]&lt;$D$3,"LB","HB"))</f>
        <v>LB</v>
      </c>
      <c r="F225" s="50" t="str">
        <f t="shared" si="4"/>
        <v>LFLB</v>
      </c>
      <c r="G225" s="75">
        <v>0.73290025039368334</v>
      </c>
      <c r="H225" s="75">
        <v>19.53619114546732</v>
      </c>
      <c r="I225" s="79" t="s">
        <v>139</v>
      </c>
      <c r="J225" s="75" t="s">
        <v>9</v>
      </c>
      <c r="K225" s="75">
        <v>1</v>
      </c>
      <c r="L225" s="75" t="s">
        <v>36</v>
      </c>
      <c r="M225" s="75">
        <v>5</v>
      </c>
      <c r="N225" s="75" t="s">
        <v>137</v>
      </c>
      <c r="O225" s="75" t="s">
        <v>72</v>
      </c>
      <c r="P225" s="75" t="s">
        <v>72</v>
      </c>
      <c r="Q225" s="76">
        <v>371</v>
      </c>
    </row>
    <row r="226" spans="4:17" x14ac:dyDescent="0.3">
      <c r="D226" s="49" t="str">
        <f>IF(ISBLANK(BurstClassFull7[[#This Row],[Spk/sec-Average]]),"",IF(BurstClassFull7[[#This Row],[Spk/sec-Average]]&lt;$C$3,"LF","HF"))</f>
        <v>LF</v>
      </c>
      <c r="E226" s="49" t="str">
        <f>IF(ISBLANK(BurstClassFull7[[#This Row],[%Spikes in Bursts-All]]),"",IF(BurstClassFull7[[#This Row],[%Spikes in Bursts-All]]&lt;$D$3,"LB","HB"))</f>
        <v>HB</v>
      </c>
      <c r="F226" s="50" t="str">
        <f t="shared" si="4"/>
        <v>LFHB</v>
      </c>
      <c r="G226" s="75">
        <v>1.3246433858897095</v>
      </c>
      <c r="H226" s="75">
        <v>24.087621754943356</v>
      </c>
      <c r="I226" s="79" t="s">
        <v>147</v>
      </c>
      <c r="J226" s="75" t="s">
        <v>9</v>
      </c>
      <c r="K226" s="75">
        <v>5</v>
      </c>
      <c r="L226" s="75" t="s">
        <v>36</v>
      </c>
      <c r="M226" s="75">
        <v>11</v>
      </c>
      <c r="N226" s="75" t="s">
        <v>96</v>
      </c>
      <c r="O226" s="75" t="s">
        <v>11</v>
      </c>
      <c r="P226" s="75" t="s">
        <v>72</v>
      </c>
      <c r="Q226" s="76">
        <v>786</v>
      </c>
    </row>
    <row r="227" spans="4:17" hidden="1" x14ac:dyDescent="0.3">
      <c r="D227" s="49" t="str">
        <f>IF(ISBLANK(BurstClassFull7[[#This Row],[Spk/sec-Average]]),"",IF(BurstClassFull7[[#This Row],[Spk/sec-Average]]&lt;$C$3,"LF","HF"))</f>
        <v>LF</v>
      </c>
      <c r="E227" s="49" t="str">
        <f>IF(ISBLANK(BurstClassFull7[[#This Row],[%Spikes in Bursts-All]]),"",IF(BurstClassFull7[[#This Row],[%Spikes in Bursts-All]]&lt;$D$3,"LB","HB"))</f>
        <v>HB</v>
      </c>
      <c r="F227" s="50" t="str">
        <f t="shared" si="4"/>
        <v>LFHB</v>
      </c>
      <c r="G227" s="75">
        <v>0.50676910661315655</v>
      </c>
      <c r="H227" s="75">
        <v>32.445386671582632</v>
      </c>
      <c r="I227" s="79" t="s">
        <v>139</v>
      </c>
      <c r="J227" s="75" t="s">
        <v>9</v>
      </c>
      <c r="K227" s="75">
        <v>1</v>
      </c>
      <c r="L227" s="75" t="s">
        <v>36</v>
      </c>
      <c r="M227" s="75">
        <v>7</v>
      </c>
      <c r="N227" s="75" t="s">
        <v>153</v>
      </c>
      <c r="O227" s="75" t="s">
        <v>72</v>
      </c>
      <c r="P227" s="75" t="s">
        <v>76</v>
      </c>
      <c r="Q227" s="76">
        <v>371</v>
      </c>
    </row>
    <row r="228" spans="4:17" x14ac:dyDescent="0.3">
      <c r="D228" s="49" t="str">
        <f>IF(ISBLANK(BurstClassFull7[[#This Row],[Spk/sec-Average]]),"",IF(BurstClassFull7[[#This Row],[Spk/sec-Average]]&lt;$C$3,"LF","HF"))</f>
        <v>HF</v>
      </c>
      <c r="E228" s="49" t="str">
        <f>IF(ISBLANK(BurstClassFull7[[#This Row],[%Spikes in Bursts-All]]),"",IF(BurstClassFull7[[#This Row],[%Spikes in Bursts-All]]&lt;$D$3,"LB","HB"))</f>
        <v>HB</v>
      </c>
      <c r="F228" s="50" t="str">
        <f t="shared" si="4"/>
        <v>HFHB</v>
      </c>
      <c r="G228" s="75">
        <v>6.2936846405228755</v>
      </c>
      <c r="H228" s="75">
        <v>89.465249662618078</v>
      </c>
      <c r="I228" s="79" t="s">
        <v>147</v>
      </c>
      <c r="J228" s="75" t="s">
        <v>9</v>
      </c>
      <c r="K228" s="75">
        <v>5</v>
      </c>
      <c r="L228" s="75" t="s">
        <v>36</v>
      </c>
      <c r="M228" s="75">
        <v>12</v>
      </c>
      <c r="N228" s="75" t="s">
        <v>97</v>
      </c>
      <c r="O228" s="75" t="s">
        <v>11</v>
      </c>
      <c r="P228" s="75" t="s">
        <v>72</v>
      </c>
      <c r="Q228" s="76">
        <v>786</v>
      </c>
    </row>
    <row r="229" spans="4:17" hidden="1" x14ac:dyDescent="0.3">
      <c r="D229" s="49" t="str">
        <f>IF(ISBLANK(BurstClassFull7[[#This Row],[Spk/sec-Average]]),"",IF(BurstClassFull7[[#This Row],[Spk/sec-Average]]&lt;$C$3,"LF","HF"))</f>
        <v>LF</v>
      </c>
      <c r="E229" s="49" t="str">
        <f>IF(ISBLANK(BurstClassFull7[[#This Row],[%Spikes in Bursts-All]]),"",IF(BurstClassFull7[[#This Row],[%Spikes in Bursts-All]]&lt;$D$3,"LB","HB"))</f>
        <v>HB</v>
      </c>
      <c r="F229" s="50" t="str">
        <f t="shared" si="4"/>
        <v>LFHB</v>
      </c>
      <c r="G229" s="75">
        <v>0.24374921227184368</v>
      </c>
      <c r="H229" s="75">
        <v>52.785200411099687</v>
      </c>
      <c r="I229" s="79" t="s">
        <v>139</v>
      </c>
      <c r="J229" s="75" t="s">
        <v>9</v>
      </c>
      <c r="K229" s="75">
        <v>1</v>
      </c>
      <c r="L229" s="75" t="s">
        <v>36</v>
      </c>
      <c r="M229" s="75">
        <v>9</v>
      </c>
      <c r="N229" s="75" t="s">
        <v>154</v>
      </c>
      <c r="O229" s="75" t="s">
        <v>72</v>
      </c>
      <c r="P229" s="75" t="s">
        <v>82</v>
      </c>
      <c r="Q229" s="76">
        <v>371</v>
      </c>
    </row>
    <row r="230" spans="4:17" hidden="1" x14ac:dyDescent="0.3">
      <c r="D230" s="49" t="str">
        <f>IF(ISBLANK(BurstClassFull7[[#This Row],[Spk/sec-Average]]),"",IF(BurstClassFull7[[#This Row],[Spk/sec-Average]]&lt;$C$3,"LF","HF"))</f>
        <v>HF</v>
      </c>
      <c r="E230" s="49" t="str">
        <f>IF(ISBLANK(BurstClassFull7[[#This Row],[%Spikes in Bursts-All]]),"",IF(BurstClassFull7[[#This Row],[%Spikes in Bursts-All]]&lt;$D$3,"LB","HB"))</f>
        <v>HB</v>
      </c>
      <c r="F230" s="50" t="str">
        <f t="shared" si="4"/>
        <v>HFHB</v>
      </c>
      <c r="G230" s="75">
        <v>6.9607494588744583</v>
      </c>
      <c r="H230" s="75">
        <v>52.794697678201118</v>
      </c>
      <c r="I230" s="79" t="s">
        <v>139</v>
      </c>
      <c r="J230" s="75" t="s">
        <v>9</v>
      </c>
      <c r="K230" s="75">
        <v>1</v>
      </c>
      <c r="L230" s="75" t="s">
        <v>36</v>
      </c>
      <c r="M230" s="75">
        <v>10</v>
      </c>
      <c r="N230" s="75" t="s">
        <v>97</v>
      </c>
      <c r="O230" s="75" t="s">
        <v>72</v>
      </c>
      <c r="P230" s="75" t="s">
        <v>72</v>
      </c>
      <c r="Q230" s="76">
        <v>371</v>
      </c>
    </row>
    <row r="231" spans="4:17" hidden="1" x14ac:dyDescent="0.3">
      <c r="D231" s="49" t="str">
        <f>IF(ISBLANK(BurstClassFull7[[#This Row],[Spk/sec-Average]]),"",IF(BurstClassFull7[[#This Row],[Spk/sec-Average]]&lt;$C$3,"LF","HF"))</f>
        <v>HF</v>
      </c>
      <c r="E231" s="49" t="str">
        <f>IF(ISBLANK(BurstClassFull7[[#This Row],[%Spikes in Bursts-All]]),"",IF(BurstClassFull7[[#This Row],[%Spikes in Bursts-All]]&lt;$D$3,"LB","HB"))</f>
        <v>HB</v>
      </c>
      <c r="F231" s="50" t="str">
        <f t="shared" si="4"/>
        <v>HFHB</v>
      </c>
      <c r="G231" s="75">
        <v>10.097263257575758</v>
      </c>
      <c r="H231" s="75">
        <v>76.667785360032809</v>
      </c>
      <c r="I231" s="79" t="s">
        <v>140</v>
      </c>
      <c r="J231" s="75" t="s">
        <v>9</v>
      </c>
      <c r="K231" s="75">
        <v>22</v>
      </c>
      <c r="L231" s="75" t="s">
        <v>37</v>
      </c>
      <c r="M231" s="75">
        <v>1</v>
      </c>
      <c r="N231" s="75" t="s">
        <v>84</v>
      </c>
      <c r="O231" s="75" t="s">
        <v>11</v>
      </c>
      <c r="P231" s="75" t="s">
        <v>10</v>
      </c>
      <c r="Q231" s="76">
        <v>889</v>
      </c>
    </row>
    <row r="232" spans="4:17" hidden="1" x14ac:dyDescent="0.3">
      <c r="D232" s="49" t="str">
        <f>IF(ISBLANK(BurstClassFull7[[#This Row],[Spk/sec-Average]]),"",IF(BurstClassFull7[[#This Row],[Spk/sec-Average]]&lt;$C$3,"LF","HF"))</f>
        <v>LF</v>
      </c>
      <c r="E232" s="49" t="str">
        <f>IF(ISBLANK(BurstClassFull7[[#This Row],[%Spikes in Bursts-All]]),"",IF(BurstClassFull7[[#This Row],[%Spikes in Bursts-All]]&lt;$D$3,"LB","HB"))</f>
        <v>LB</v>
      </c>
      <c r="F232" s="50" t="str">
        <f t="shared" si="4"/>
        <v>LFLB</v>
      </c>
      <c r="G232" s="75">
        <v>0.62550956765935217</v>
      </c>
      <c r="H232" s="75">
        <v>9.0917209966955426</v>
      </c>
      <c r="I232" s="79" t="s">
        <v>139</v>
      </c>
      <c r="J232" s="75" t="s">
        <v>9</v>
      </c>
      <c r="K232" s="75">
        <v>1</v>
      </c>
      <c r="L232" s="75" t="s">
        <v>36</v>
      </c>
      <c r="M232" s="75">
        <v>12</v>
      </c>
      <c r="N232" s="75" t="s">
        <v>155</v>
      </c>
      <c r="O232" s="75" t="s">
        <v>72</v>
      </c>
      <c r="P232" s="75" t="s">
        <v>72</v>
      </c>
      <c r="Q232" s="76">
        <v>371</v>
      </c>
    </row>
    <row r="233" spans="4:17" hidden="1" x14ac:dyDescent="0.3">
      <c r="D233" s="49" t="str">
        <f>IF(ISBLANK(BurstClassFull7[[#This Row],[Spk/sec-Average]]),"",IF(BurstClassFull7[[#This Row],[Spk/sec-Average]]&lt;$C$3,"LF","HF"))</f>
        <v>LF</v>
      </c>
      <c r="E233" s="49" t="str">
        <f>IF(ISBLANK(BurstClassFull7[[#This Row],[%Spikes in Bursts-All]]),"",IF(BurstClassFull7[[#This Row],[%Spikes in Bursts-All]]&lt;$D$3,"LB","HB"))</f>
        <v>HB</v>
      </c>
      <c r="F233" s="50" t="str">
        <f t="shared" si="4"/>
        <v>LFHB</v>
      </c>
      <c r="G233" s="75">
        <v>2.1918069784382284</v>
      </c>
      <c r="H233" s="75">
        <v>27.803085596355675</v>
      </c>
      <c r="I233" s="79" t="s">
        <v>139</v>
      </c>
      <c r="J233" s="75" t="s">
        <v>9</v>
      </c>
      <c r="K233" s="75">
        <v>1</v>
      </c>
      <c r="L233" s="75" t="s">
        <v>36</v>
      </c>
      <c r="M233" s="75">
        <v>13</v>
      </c>
      <c r="N233" s="75" t="s">
        <v>102</v>
      </c>
      <c r="O233" s="75" t="s">
        <v>72</v>
      </c>
      <c r="P233" s="75" t="s">
        <v>72</v>
      </c>
      <c r="Q233" s="76">
        <v>371</v>
      </c>
    </row>
    <row r="234" spans="4:17" hidden="1" x14ac:dyDescent="0.3">
      <c r="D234" s="49" t="str">
        <f>IF(ISBLANK(BurstClassFull7[[#This Row],[Spk/sec-Average]]),"",IF(BurstClassFull7[[#This Row],[Spk/sec-Average]]&lt;$C$3,"LF","HF"))</f>
        <v>LF</v>
      </c>
      <c r="E234" s="49" t="str">
        <f>IF(ISBLANK(BurstClassFull7[[#This Row],[%Spikes in Bursts-All]]),"",IF(BurstClassFull7[[#This Row],[%Spikes in Bursts-All]]&lt;$D$3,"LB","HB"))</f>
        <v>HB</v>
      </c>
      <c r="F234" s="50" t="str">
        <f t="shared" si="4"/>
        <v>LFHB</v>
      </c>
      <c r="G234" s="75">
        <v>2.3291619966791197</v>
      </c>
      <c r="H234" s="75">
        <v>25.281618706956383</v>
      </c>
      <c r="I234" s="79" t="s">
        <v>140</v>
      </c>
      <c r="J234" s="75" t="s">
        <v>9</v>
      </c>
      <c r="K234" s="75">
        <v>22</v>
      </c>
      <c r="L234" s="75" t="s">
        <v>37</v>
      </c>
      <c r="M234" s="75">
        <v>3</v>
      </c>
      <c r="N234" s="75" t="s">
        <v>112</v>
      </c>
      <c r="O234" s="75" t="s">
        <v>11</v>
      </c>
      <c r="P234" s="75" t="s">
        <v>72</v>
      </c>
      <c r="Q234" s="76">
        <v>889</v>
      </c>
    </row>
    <row r="235" spans="4:17" hidden="1" x14ac:dyDescent="0.3">
      <c r="D235" s="49" t="str">
        <f>IF(ISBLANK(BurstClassFull7[[#This Row],[Spk/sec-Average]]),"",IF(BurstClassFull7[[#This Row],[Spk/sec-Average]]&lt;$C$3,"LF","HF"))</f>
        <v>LF</v>
      </c>
      <c r="E235" s="49" t="str">
        <f>IF(ISBLANK(BurstClassFull7[[#This Row],[%Spikes in Bursts-All]]),"",IF(BurstClassFull7[[#This Row],[%Spikes in Bursts-All]]&lt;$D$3,"LB","HB"))</f>
        <v>HB</v>
      </c>
      <c r="F235" s="50" t="str">
        <f t="shared" si="4"/>
        <v>LFHB</v>
      </c>
      <c r="G235" s="75">
        <v>0.33701382326090984</v>
      </c>
      <c r="H235" s="75">
        <v>34.825643368356936</v>
      </c>
      <c r="I235" s="79" t="s">
        <v>156</v>
      </c>
      <c r="J235" s="75" t="s">
        <v>9</v>
      </c>
      <c r="K235" s="75">
        <v>1</v>
      </c>
      <c r="L235" s="75" t="s">
        <v>36</v>
      </c>
      <c r="M235" s="75">
        <v>1</v>
      </c>
      <c r="N235" s="75" t="s">
        <v>84</v>
      </c>
      <c r="O235" s="75" t="s">
        <v>72</v>
      </c>
      <c r="P235" s="75" t="s">
        <v>72</v>
      </c>
      <c r="Q235" s="76">
        <v>656</v>
      </c>
    </row>
    <row r="236" spans="4:17" hidden="1" x14ac:dyDescent="0.3">
      <c r="D236" s="49" t="str">
        <f>IF(ISBLANK(BurstClassFull7[[#This Row],[Spk/sec-Average]]),"",IF(BurstClassFull7[[#This Row],[Spk/sec-Average]]&lt;$C$3,"LF","HF"))</f>
        <v>LF</v>
      </c>
      <c r="E236" s="49" t="str">
        <f>IF(ISBLANK(BurstClassFull7[[#This Row],[%Spikes in Bursts-All]]),"",IF(BurstClassFull7[[#This Row],[%Spikes in Bursts-All]]&lt;$D$3,"LB","HB"))</f>
        <v>HB</v>
      </c>
      <c r="F236" s="50" t="str">
        <f t="shared" si="4"/>
        <v>LFHB</v>
      </c>
      <c r="G236" s="75">
        <v>0.31105373559158089</v>
      </c>
      <c r="H236" s="75">
        <v>51.889573840793361</v>
      </c>
      <c r="I236" s="79" t="s">
        <v>156</v>
      </c>
      <c r="J236" s="75" t="s">
        <v>9</v>
      </c>
      <c r="K236" s="75">
        <v>1</v>
      </c>
      <c r="L236" s="75" t="s">
        <v>36</v>
      </c>
      <c r="M236" s="75">
        <v>2</v>
      </c>
      <c r="N236" s="75" t="s">
        <v>112</v>
      </c>
      <c r="O236" s="75" t="s">
        <v>72</v>
      </c>
      <c r="P236" s="75" t="s">
        <v>72</v>
      </c>
      <c r="Q236" s="76">
        <v>656</v>
      </c>
    </row>
    <row r="237" spans="4:17" hidden="1" x14ac:dyDescent="0.3">
      <c r="D237" s="49" t="str">
        <f>IF(ISBLANK(BurstClassFull7[[#This Row],[Spk/sec-Average]]),"",IF(BurstClassFull7[[#This Row],[Spk/sec-Average]]&lt;$C$3,"LF","HF"))</f>
        <v>LF</v>
      </c>
      <c r="E237" s="49" t="str">
        <f>IF(ISBLANK(BurstClassFull7[[#This Row],[%Spikes in Bursts-All]]),"",IF(BurstClassFull7[[#This Row],[%Spikes in Bursts-All]]&lt;$D$3,"LB","HB"))</f>
        <v>LB</v>
      </c>
      <c r="F237" s="50" t="str">
        <f t="shared" si="4"/>
        <v>LFLB</v>
      </c>
      <c r="G237" s="75">
        <v>1.939950980392157E-2</v>
      </c>
      <c r="H237" s="75">
        <v>9.9547511312217196</v>
      </c>
      <c r="I237" s="79" t="s">
        <v>156</v>
      </c>
      <c r="J237" s="75" t="s">
        <v>9</v>
      </c>
      <c r="K237" s="75">
        <v>1</v>
      </c>
      <c r="L237" s="75" t="s">
        <v>36</v>
      </c>
      <c r="M237" s="75">
        <v>3</v>
      </c>
      <c r="N237" s="75" t="s">
        <v>152</v>
      </c>
      <c r="O237" s="75" t="s">
        <v>72</v>
      </c>
      <c r="P237" s="75" t="s">
        <v>72</v>
      </c>
      <c r="Q237" s="76">
        <v>656</v>
      </c>
    </row>
    <row r="238" spans="4:17" hidden="1" x14ac:dyDescent="0.3">
      <c r="D238" s="49" t="str">
        <f>IF(ISBLANK(BurstClassFull7[[#This Row],[Spk/sec-Average]]),"",IF(BurstClassFull7[[#This Row],[Spk/sec-Average]]&lt;$C$3,"LF","HF"))</f>
        <v>LF</v>
      </c>
      <c r="E238" s="49" t="str">
        <f>IF(ISBLANK(BurstClassFull7[[#This Row],[%Spikes in Bursts-All]]),"",IF(BurstClassFull7[[#This Row],[%Spikes in Bursts-All]]&lt;$D$3,"LB","HB"))</f>
        <v>HB</v>
      </c>
      <c r="F238" s="50" t="str">
        <f t="shared" si="4"/>
        <v>LFHB</v>
      </c>
      <c r="G238" s="75">
        <v>0.1759027777777778</v>
      </c>
      <c r="H238" s="75">
        <v>28.854282536151278</v>
      </c>
      <c r="I238" s="79" t="s">
        <v>156</v>
      </c>
      <c r="J238" s="75" t="s">
        <v>9</v>
      </c>
      <c r="K238" s="75">
        <v>1</v>
      </c>
      <c r="L238" s="75" t="s">
        <v>36</v>
      </c>
      <c r="M238" s="75">
        <v>4</v>
      </c>
      <c r="N238" s="75" t="s">
        <v>143</v>
      </c>
      <c r="O238" s="75" t="s">
        <v>72</v>
      </c>
      <c r="P238" s="75" t="s">
        <v>72</v>
      </c>
      <c r="Q238" s="76">
        <v>656</v>
      </c>
    </row>
    <row r="239" spans="4:17" hidden="1" x14ac:dyDescent="0.3">
      <c r="D239" s="49" t="str">
        <f>IF(ISBLANK(BurstClassFull7[[#This Row],[Spk/sec-Average]]),"",IF(BurstClassFull7[[#This Row],[Spk/sec-Average]]&lt;$C$3,"LF","HF"))</f>
        <v>LF</v>
      </c>
      <c r="E239" s="49" t="str">
        <f>IF(ISBLANK(BurstClassFull7[[#This Row],[%Spikes in Bursts-All]]),"",IF(BurstClassFull7[[#This Row],[%Spikes in Bursts-All]]&lt;$D$3,"LB","HB"))</f>
        <v>LB</v>
      </c>
      <c r="F239" s="50" t="str">
        <f t="shared" si="4"/>
        <v>LFLB</v>
      </c>
      <c r="G239" s="75">
        <v>3.1244498660543435E-2</v>
      </c>
      <c r="H239" s="75">
        <v>18.299445471349355</v>
      </c>
      <c r="I239" s="79" t="s">
        <v>156</v>
      </c>
      <c r="J239" s="75" t="s">
        <v>9</v>
      </c>
      <c r="K239" s="75">
        <v>1</v>
      </c>
      <c r="L239" s="75" t="s">
        <v>36</v>
      </c>
      <c r="M239" s="75">
        <v>5</v>
      </c>
      <c r="N239" s="75" t="s">
        <v>157</v>
      </c>
      <c r="O239" s="75" t="s">
        <v>72</v>
      </c>
      <c r="P239" s="75" t="s">
        <v>72</v>
      </c>
      <c r="Q239" s="76">
        <v>656</v>
      </c>
    </row>
    <row r="240" spans="4:17" hidden="1" x14ac:dyDescent="0.3">
      <c r="D240" s="49" t="str">
        <f>IF(ISBLANK(BurstClassFull7[[#This Row],[Spk/sec-Average]]),"",IF(BurstClassFull7[[#This Row],[Spk/sec-Average]]&lt;$C$3,"LF","HF"))</f>
        <v>LF</v>
      </c>
      <c r="E240" s="49" t="str">
        <f>IF(ISBLANK(BurstClassFull7[[#This Row],[%Spikes in Bursts-All]]),"",IF(BurstClassFull7[[#This Row],[%Spikes in Bursts-All]]&lt;$D$3,"LB","HB"))</f>
        <v>HB</v>
      </c>
      <c r="F240" s="50" t="str">
        <f t="shared" si="4"/>
        <v>LFHB</v>
      </c>
      <c r="G240" s="75">
        <v>0.10034722222222221</v>
      </c>
      <c r="H240" s="75">
        <v>33.358153387937456</v>
      </c>
      <c r="I240" s="79" t="s">
        <v>156</v>
      </c>
      <c r="J240" s="75" t="s">
        <v>9</v>
      </c>
      <c r="K240" s="75">
        <v>1</v>
      </c>
      <c r="L240" s="75" t="s">
        <v>36</v>
      </c>
      <c r="M240" s="75">
        <v>6</v>
      </c>
      <c r="N240" s="75" t="s">
        <v>132</v>
      </c>
      <c r="O240" s="75" t="s">
        <v>72</v>
      </c>
      <c r="P240" s="75" t="s">
        <v>72</v>
      </c>
      <c r="Q240" s="76">
        <v>656</v>
      </c>
    </row>
    <row r="241" spans="4:17" hidden="1" x14ac:dyDescent="0.3">
      <c r="D241" s="49" t="str">
        <f>IF(ISBLANK(BurstClassFull7[[#This Row],[Spk/sec-Average]]),"",IF(BurstClassFull7[[#This Row],[Spk/sec-Average]]&lt;$C$3,"LF","HF"))</f>
        <v>LF</v>
      </c>
      <c r="E241" s="49" t="str">
        <f>IF(ISBLANK(BurstClassFull7[[#This Row],[%Spikes in Bursts-All]]),"",IF(BurstClassFull7[[#This Row],[%Spikes in Bursts-All]]&lt;$D$3,"LB","HB"))</f>
        <v>HB</v>
      </c>
      <c r="F241" s="50" t="str">
        <f t="shared" si="4"/>
        <v>LFHB</v>
      </c>
      <c r="G241" s="75">
        <v>0.26876844474969475</v>
      </c>
      <c r="H241" s="75">
        <v>36.392742796157954</v>
      </c>
      <c r="I241" s="79" t="s">
        <v>156</v>
      </c>
      <c r="J241" s="75" t="s">
        <v>9</v>
      </c>
      <c r="K241" s="75">
        <v>1</v>
      </c>
      <c r="L241" s="75" t="s">
        <v>36</v>
      </c>
      <c r="M241" s="75">
        <v>7</v>
      </c>
      <c r="N241" s="75" t="s">
        <v>113</v>
      </c>
      <c r="O241" s="75" t="s">
        <v>72</v>
      </c>
      <c r="P241" s="75" t="s">
        <v>72</v>
      </c>
      <c r="Q241" s="76">
        <v>656</v>
      </c>
    </row>
    <row r="242" spans="4:17" hidden="1" x14ac:dyDescent="0.3">
      <c r="D242" s="49" t="str">
        <f>IF(ISBLANK(BurstClassFull7[[#This Row],[Spk/sec-Average]]),"",IF(BurstClassFull7[[#This Row],[Spk/sec-Average]]&lt;$C$3,"LF","HF"))</f>
        <v>LF</v>
      </c>
      <c r="E242" s="49" t="str">
        <f>IF(ISBLANK(BurstClassFull7[[#This Row],[%Spikes in Bursts-All]]),"",IF(BurstClassFull7[[#This Row],[%Spikes in Bursts-All]]&lt;$D$3,"LB","HB"))</f>
        <v>HB</v>
      </c>
      <c r="F242" s="50" t="str">
        <f t="shared" si="4"/>
        <v>LFHB</v>
      </c>
      <c r="G242" s="75">
        <v>0.18218343171197274</v>
      </c>
      <c r="H242" s="75">
        <v>42.668269230769226</v>
      </c>
      <c r="I242" s="79" t="s">
        <v>156</v>
      </c>
      <c r="J242" s="75" t="s">
        <v>9</v>
      </c>
      <c r="K242" s="75">
        <v>1</v>
      </c>
      <c r="L242" s="75" t="s">
        <v>36</v>
      </c>
      <c r="M242" s="75">
        <v>8</v>
      </c>
      <c r="N242" s="75" t="s">
        <v>153</v>
      </c>
      <c r="O242" s="75" t="s">
        <v>72</v>
      </c>
      <c r="P242" s="75" t="s">
        <v>72</v>
      </c>
      <c r="Q242" s="76">
        <v>656</v>
      </c>
    </row>
    <row r="243" spans="4:17" hidden="1" x14ac:dyDescent="0.3">
      <c r="D243" s="49" t="str">
        <f>IF(ISBLANK(BurstClassFull7[[#This Row],[Spk/sec-Average]]),"",IF(BurstClassFull7[[#This Row],[Spk/sec-Average]]&lt;$C$3,"LF","HF"))</f>
        <v>LF</v>
      </c>
      <c r="E243" s="49" t="str">
        <f>IF(ISBLANK(BurstClassFull7[[#This Row],[%Spikes in Bursts-All]]),"",IF(BurstClassFull7[[#This Row],[%Spikes in Bursts-All]]&lt;$D$3,"LB","HB"))</f>
        <v>HB</v>
      </c>
      <c r="F243" s="50" t="str">
        <f t="shared" si="4"/>
        <v>LFHB</v>
      </c>
      <c r="G243" s="75">
        <v>0.2477976190476191</v>
      </c>
      <c r="H243" s="75">
        <v>22.663600250888564</v>
      </c>
      <c r="I243" s="79" t="s">
        <v>156</v>
      </c>
      <c r="J243" s="75" t="s">
        <v>9</v>
      </c>
      <c r="K243" s="75">
        <v>1</v>
      </c>
      <c r="L243" s="75" t="s">
        <v>36</v>
      </c>
      <c r="M243" s="75">
        <v>9</v>
      </c>
      <c r="N243" s="75" t="s">
        <v>96</v>
      </c>
      <c r="O243" s="75" t="s">
        <v>72</v>
      </c>
      <c r="P243" s="75" t="s">
        <v>72</v>
      </c>
      <c r="Q243" s="76">
        <v>656</v>
      </c>
    </row>
    <row r="244" spans="4:17" hidden="1" x14ac:dyDescent="0.3">
      <c r="D244" s="49" t="str">
        <f>IF(ISBLANK(BurstClassFull7[[#This Row],[Spk/sec-Average]]),"",IF(BurstClassFull7[[#This Row],[Spk/sec-Average]]&lt;$C$3,"LF","HF"))</f>
        <v>LF</v>
      </c>
      <c r="E244" s="49" t="str">
        <f>IF(ISBLANK(BurstClassFull7[[#This Row],[%Spikes in Bursts-All]]),"",IF(BurstClassFull7[[#This Row],[%Spikes in Bursts-All]]&lt;$D$3,"LB","HB"))</f>
        <v>HB</v>
      </c>
      <c r="F244" s="50" t="str">
        <f t="shared" si="4"/>
        <v>LFHB</v>
      </c>
      <c r="G244" s="75">
        <v>0.25571830314659305</v>
      </c>
      <c r="H244" s="75">
        <v>38.258362168396772</v>
      </c>
      <c r="I244" s="79" t="s">
        <v>156</v>
      </c>
      <c r="J244" s="75" t="s">
        <v>9</v>
      </c>
      <c r="K244" s="75">
        <v>1</v>
      </c>
      <c r="L244" s="75" t="s">
        <v>36</v>
      </c>
      <c r="M244" s="75">
        <v>10</v>
      </c>
      <c r="N244" s="75" t="s">
        <v>97</v>
      </c>
      <c r="O244" s="75" t="s">
        <v>72</v>
      </c>
      <c r="P244" s="75" t="s">
        <v>72</v>
      </c>
      <c r="Q244" s="76">
        <v>656</v>
      </c>
    </row>
    <row r="245" spans="4:17" hidden="1" x14ac:dyDescent="0.3">
      <c r="D245" s="49" t="str">
        <f>IF(ISBLANK(BurstClassFull7[[#This Row],[Spk/sec-Average]]),"",IF(BurstClassFull7[[#This Row],[Spk/sec-Average]]&lt;$C$3,"LF","HF"))</f>
        <v>LF</v>
      </c>
      <c r="E245" s="49" t="str">
        <f>IF(ISBLANK(BurstClassFull7[[#This Row],[%Spikes in Bursts-All]]),"",IF(BurstClassFull7[[#This Row],[%Spikes in Bursts-All]]&lt;$D$3,"LB","HB"))</f>
        <v>HB</v>
      </c>
      <c r="F245" s="50" t="str">
        <f t="shared" si="4"/>
        <v>LFHB</v>
      </c>
      <c r="G245" s="75">
        <v>0.17180555555555554</v>
      </c>
      <c r="H245" s="75">
        <v>39.80010251153255</v>
      </c>
      <c r="I245" s="79" t="s">
        <v>156</v>
      </c>
      <c r="J245" s="75" t="s">
        <v>9</v>
      </c>
      <c r="K245" s="75">
        <v>1</v>
      </c>
      <c r="L245" s="75" t="s">
        <v>36</v>
      </c>
      <c r="M245" s="75">
        <v>11</v>
      </c>
      <c r="N245" s="75" t="s">
        <v>145</v>
      </c>
      <c r="O245" s="75" t="s">
        <v>72</v>
      </c>
      <c r="P245" s="75" t="s">
        <v>72</v>
      </c>
      <c r="Q245" s="76">
        <v>656</v>
      </c>
    </row>
    <row r="246" spans="4:17" hidden="1" x14ac:dyDescent="0.3">
      <c r="D246" s="49" t="str">
        <f>IF(ISBLANK(BurstClassFull7[[#This Row],[Spk/sec-Average]]),"",IF(BurstClassFull7[[#This Row],[Spk/sec-Average]]&lt;$C$3,"LF","HF"))</f>
        <v>LF</v>
      </c>
      <c r="E246" s="49" t="str">
        <f>IF(ISBLANK(BurstClassFull7[[#This Row],[%Spikes in Bursts-All]]),"",IF(BurstClassFull7[[#This Row],[%Spikes in Bursts-All]]&lt;$D$3,"LB","HB"))</f>
        <v>HB</v>
      </c>
      <c r="F246" s="50" t="str">
        <f t="shared" si="4"/>
        <v>LFHB</v>
      </c>
      <c r="G246" s="75">
        <v>2.5016035353535355</v>
      </c>
      <c r="H246" s="75">
        <v>66.775947326721848</v>
      </c>
      <c r="I246" s="79" t="s">
        <v>140</v>
      </c>
      <c r="J246" s="75" t="s">
        <v>9</v>
      </c>
      <c r="K246" s="75">
        <v>22</v>
      </c>
      <c r="L246" s="75" t="s">
        <v>37</v>
      </c>
      <c r="M246" s="75">
        <v>4</v>
      </c>
      <c r="N246" s="75" t="s">
        <v>143</v>
      </c>
      <c r="O246" s="75" t="s">
        <v>11</v>
      </c>
      <c r="P246" s="75" t="s">
        <v>72</v>
      </c>
      <c r="Q246" s="76">
        <v>889</v>
      </c>
    </row>
    <row r="247" spans="4:17" hidden="1" x14ac:dyDescent="0.3">
      <c r="D247" s="49" t="str">
        <f>IF(ISBLANK(BurstClassFull7[[#This Row],[Spk/sec-Average]]),"",IF(BurstClassFull7[[#This Row],[Spk/sec-Average]]&lt;$C$3,"LF","HF"))</f>
        <v>LF</v>
      </c>
      <c r="E247" s="49" t="str">
        <f>IF(ISBLANK(BurstClassFull7[[#This Row],[%Spikes in Bursts-All]]),"",IF(BurstClassFull7[[#This Row],[%Spikes in Bursts-All]]&lt;$D$3,"LB","HB"))</f>
        <v>HB</v>
      </c>
      <c r="F247" s="50" t="str">
        <f t="shared" si="4"/>
        <v>LFHB</v>
      </c>
      <c r="G247" s="75">
        <v>9.3336805555555555E-2</v>
      </c>
      <c r="H247" s="75">
        <v>41.207075962539022</v>
      </c>
      <c r="I247" s="79" t="s">
        <v>158</v>
      </c>
      <c r="J247" s="75" t="s">
        <v>9</v>
      </c>
      <c r="K247" s="75">
        <v>1</v>
      </c>
      <c r="L247" s="75" t="s">
        <v>36</v>
      </c>
      <c r="M247" s="75">
        <v>2</v>
      </c>
      <c r="N247" s="75" t="s">
        <v>134</v>
      </c>
      <c r="O247" s="75" t="s">
        <v>72</v>
      </c>
      <c r="P247" s="75" t="s">
        <v>72</v>
      </c>
      <c r="Q247" s="76">
        <v>1037</v>
      </c>
    </row>
    <row r="248" spans="4:17" hidden="1" x14ac:dyDescent="0.3">
      <c r="D248" s="49" t="str">
        <f>IF(ISBLANK(BurstClassFull7[[#This Row],[Spk/sec-Average]]),"",IF(BurstClassFull7[[#This Row],[Spk/sec-Average]]&lt;$C$3,"LF","HF"))</f>
        <v>LF</v>
      </c>
      <c r="E248" s="49" t="str">
        <f>IF(ISBLANK(BurstClassFull7[[#This Row],[%Spikes in Bursts-All]]),"",IF(BurstClassFull7[[#This Row],[%Spikes in Bursts-All]]&lt;$D$3,"LB","HB"))</f>
        <v>HB</v>
      </c>
      <c r="F248" s="50" t="str">
        <f t="shared" si="4"/>
        <v>LFHB</v>
      </c>
      <c r="G248" s="75">
        <v>3.6467013888888888</v>
      </c>
      <c r="H248" s="75">
        <v>48.040092230953832</v>
      </c>
      <c r="I248" s="79" t="s">
        <v>158</v>
      </c>
      <c r="J248" s="75" t="s">
        <v>9</v>
      </c>
      <c r="K248" s="75">
        <v>1</v>
      </c>
      <c r="L248" s="75" t="s">
        <v>36</v>
      </c>
      <c r="M248" s="75">
        <v>3</v>
      </c>
      <c r="N248" s="75" t="s">
        <v>137</v>
      </c>
      <c r="O248" s="75" t="s">
        <v>10</v>
      </c>
      <c r="P248" s="75" t="s">
        <v>72</v>
      </c>
      <c r="Q248" s="76">
        <v>1037</v>
      </c>
    </row>
    <row r="249" spans="4:17" hidden="1" x14ac:dyDescent="0.3">
      <c r="D249" s="49" t="str">
        <f>IF(ISBLANK(BurstClassFull7[[#This Row],[Spk/sec-Average]]),"",IF(BurstClassFull7[[#This Row],[Spk/sec-Average]]&lt;$C$3,"LF","HF"))</f>
        <v>LF</v>
      </c>
      <c r="E249" s="49" t="str">
        <f>IF(ISBLANK(BurstClassFull7[[#This Row],[%Spikes in Bursts-All]]),"",IF(BurstClassFull7[[#This Row],[%Spikes in Bursts-All]]&lt;$D$3,"LB","HB"))</f>
        <v>HB</v>
      </c>
      <c r="F249" s="50" t="str">
        <f t="shared" si="4"/>
        <v>LFHB</v>
      </c>
      <c r="G249" s="75">
        <v>0.29819444444444448</v>
      </c>
      <c r="H249" s="75">
        <v>32.200801679709869</v>
      </c>
      <c r="I249" s="79" t="s">
        <v>158</v>
      </c>
      <c r="J249" s="75" t="s">
        <v>9</v>
      </c>
      <c r="K249" s="75">
        <v>1</v>
      </c>
      <c r="L249" s="75" t="s">
        <v>36</v>
      </c>
      <c r="M249" s="75">
        <v>4</v>
      </c>
      <c r="N249" s="75" t="s">
        <v>88</v>
      </c>
      <c r="O249" s="75" t="s">
        <v>72</v>
      </c>
      <c r="P249" s="75" t="s">
        <v>72</v>
      </c>
      <c r="Q249" s="76">
        <v>1037</v>
      </c>
    </row>
    <row r="250" spans="4:17" hidden="1" x14ac:dyDescent="0.3">
      <c r="D250" s="49" t="str">
        <f>IF(ISBLANK(BurstClassFull7[[#This Row],[Spk/sec-Average]]),"",IF(BurstClassFull7[[#This Row],[Spk/sec-Average]]&lt;$C$3,"LF","HF"))</f>
        <v>LF</v>
      </c>
      <c r="E250" s="49" t="str">
        <f>IF(ISBLANK(BurstClassFull7[[#This Row],[%Spikes in Bursts-All]]),"",IF(BurstClassFull7[[#This Row],[%Spikes in Bursts-All]]&lt;$D$3,"LB","HB"))</f>
        <v>HB</v>
      </c>
      <c r="F250" s="50" t="str">
        <f t="shared" si="4"/>
        <v>LFHB</v>
      </c>
      <c r="G250" s="75">
        <v>0.49199673214524342</v>
      </c>
      <c r="H250" s="75">
        <v>35.46131288066772</v>
      </c>
      <c r="I250" s="79" t="s">
        <v>158</v>
      </c>
      <c r="J250" s="75" t="s">
        <v>9</v>
      </c>
      <c r="K250" s="75">
        <v>1</v>
      </c>
      <c r="L250" s="75" t="s">
        <v>36</v>
      </c>
      <c r="M250" s="75">
        <v>5</v>
      </c>
      <c r="N250" s="75" t="s">
        <v>113</v>
      </c>
      <c r="O250" s="75" t="s">
        <v>72</v>
      </c>
      <c r="P250" s="75" t="s">
        <v>72</v>
      </c>
      <c r="Q250" s="76">
        <v>1037</v>
      </c>
    </row>
    <row r="251" spans="4:17" hidden="1" x14ac:dyDescent="0.3">
      <c r="D251" s="49" t="str">
        <f>IF(ISBLANK(BurstClassFull7[[#This Row],[Spk/sec-Average]]),"",IF(BurstClassFull7[[#This Row],[Spk/sec-Average]]&lt;$C$3,"LF","HF"))</f>
        <v>LF</v>
      </c>
      <c r="E251" s="49" t="str">
        <f>IF(ISBLANK(BurstClassFull7[[#This Row],[%Spikes in Bursts-All]]),"",IF(BurstClassFull7[[#This Row],[%Spikes in Bursts-All]]&lt;$D$3,"LB","HB"))</f>
        <v>LB</v>
      </c>
      <c r="F251" s="50" t="str">
        <f t="shared" si="4"/>
        <v>LFLB</v>
      </c>
      <c r="G251" s="75">
        <v>0.22965643606549507</v>
      </c>
      <c r="H251" s="75">
        <v>11.933113757284012</v>
      </c>
      <c r="I251" s="79" t="s">
        <v>158</v>
      </c>
      <c r="J251" s="75" t="s">
        <v>9</v>
      </c>
      <c r="K251" s="75">
        <v>1</v>
      </c>
      <c r="L251" s="75" t="s">
        <v>36</v>
      </c>
      <c r="M251" s="75">
        <v>6</v>
      </c>
      <c r="N251" s="75" t="s">
        <v>95</v>
      </c>
      <c r="O251" s="75" t="s">
        <v>72</v>
      </c>
      <c r="P251" s="75" t="s">
        <v>72</v>
      </c>
      <c r="Q251" s="76">
        <v>1037</v>
      </c>
    </row>
    <row r="252" spans="4:17" hidden="1" x14ac:dyDescent="0.3">
      <c r="D252" s="49" t="str">
        <f>IF(ISBLANK(BurstClassFull7[[#This Row],[Spk/sec-Average]]),"",IF(BurstClassFull7[[#This Row],[Spk/sec-Average]]&lt;$C$3,"LF","HF"))</f>
        <v>LF</v>
      </c>
      <c r="E252" s="49" t="str">
        <f>IF(ISBLANK(BurstClassFull7[[#This Row],[%Spikes in Bursts-All]]),"",IF(BurstClassFull7[[#This Row],[%Spikes in Bursts-All]]&lt;$D$3,"LB","HB"))</f>
        <v>LB</v>
      </c>
      <c r="F252" s="50" t="str">
        <f t="shared" si="4"/>
        <v>LFLB</v>
      </c>
      <c r="G252" s="75">
        <v>9.7013888888888899E-2</v>
      </c>
      <c r="H252" s="75">
        <v>8.3570210346787945</v>
      </c>
      <c r="I252" s="79" t="s">
        <v>158</v>
      </c>
      <c r="J252" s="75" t="s">
        <v>9</v>
      </c>
      <c r="K252" s="75">
        <v>1</v>
      </c>
      <c r="L252" s="75" t="s">
        <v>36</v>
      </c>
      <c r="M252" s="75">
        <v>7</v>
      </c>
      <c r="N252" s="75" t="s">
        <v>138</v>
      </c>
      <c r="O252" s="75" t="s">
        <v>72</v>
      </c>
      <c r="P252" s="75" t="s">
        <v>72</v>
      </c>
      <c r="Q252" s="76">
        <v>1037</v>
      </c>
    </row>
    <row r="253" spans="4:17" hidden="1" x14ac:dyDescent="0.3">
      <c r="D253" s="49" t="str">
        <f>IF(ISBLANK(BurstClassFull7[[#This Row],[Spk/sec-Average]]),"",IF(BurstClassFull7[[#This Row],[Spk/sec-Average]]&lt;$C$3,"LF","HF"))</f>
        <v>LF</v>
      </c>
      <c r="E253" s="49" t="str">
        <f>IF(ISBLANK(BurstClassFull7[[#This Row],[%Spikes in Bursts-All]]),"",IF(BurstClassFull7[[#This Row],[%Spikes in Bursts-All]]&lt;$D$3,"LB","HB"))</f>
        <v>LB</v>
      </c>
      <c r="F253" s="50" t="str">
        <f t="shared" si="4"/>
        <v>LFLB</v>
      </c>
      <c r="G253" s="75">
        <v>0.13881527357827866</v>
      </c>
      <c r="H253" s="75">
        <v>18.448637316561843</v>
      </c>
      <c r="I253" s="79" t="s">
        <v>158</v>
      </c>
      <c r="J253" s="75" t="s">
        <v>9</v>
      </c>
      <c r="K253" s="75">
        <v>1</v>
      </c>
      <c r="L253" s="75" t="s">
        <v>36</v>
      </c>
      <c r="M253" s="75">
        <v>8</v>
      </c>
      <c r="N253" s="75" t="s">
        <v>159</v>
      </c>
      <c r="O253" s="75" t="s">
        <v>72</v>
      </c>
      <c r="P253" s="75" t="s">
        <v>72</v>
      </c>
      <c r="Q253" s="76">
        <v>1037</v>
      </c>
    </row>
    <row r="254" spans="4:17" hidden="1" x14ac:dyDescent="0.3">
      <c r="D254" s="49" t="str">
        <f>IF(ISBLANK(BurstClassFull7[[#This Row],[Spk/sec-Average]]),"",IF(BurstClassFull7[[#This Row],[Spk/sec-Average]]&lt;$C$3,"LF","HF"))</f>
        <v>LF</v>
      </c>
      <c r="E254" s="49" t="str">
        <f>IF(ISBLANK(BurstClassFull7[[#This Row],[%Spikes in Bursts-All]]),"",IF(BurstClassFull7[[#This Row],[%Spikes in Bursts-All]]&lt;$D$3,"LB","HB"))</f>
        <v>LB</v>
      </c>
      <c r="F254" s="50" t="str">
        <f t="shared" si="4"/>
        <v>LFLB</v>
      </c>
      <c r="G254" s="75">
        <v>0.62895768345216885</v>
      </c>
      <c r="H254" s="75">
        <v>17.121565810738016</v>
      </c>
      <c r="I254" s="79" t="s">
        <v>158</v>
      </c>
      <c r="J254" s="75" t="s">
        <v>9</v>
      </c>
      <c r="K254" s="75">
        <v>1</v>
      </c>
      <c r="L254" s="75" t="s">
        <v>36</v>
      </c>
      <c r="M254" s="75">
        <v>9</v>
      </c>
      <c r="N254" s="75" t="s">
        <v>115</v>
      </c>
      <c r="O254" s="75" t="s">
        <v>72</v>
      </c>
      <c r="P254" s="75" t="s">
        <v>10</v>
      </c>
      <c r="Q254" s="76">
        <v>1037</v>
      </c>
    </row>
    <row r="255" spans="4:17" hidden="1" x14ac:dyDescent="0.3">
      <c r="D255" s="49" t="str">
        <f>IF(ISBLANK(BurstClassFull7[[#This Row],[Spk/sec-Average]]),"",IF(BurstClassFull7[[#This Row],[Spk/sec-Average]]&lt;$C$3,"LF","HF"))</f>
        <v>LF</v>
      </c>
      <c r="E255" s="49" t="str">
        <f>IF(ISBLANK(BurstClassFull7[[#This Row],[%Spikes in Bursts-All]]),"",IF(BurstClassFull7[[#This Row],[%Spikes in Bursts-All]]&lt;$D$3,"LB","HB"))</f>
        <v>HB</v>
      </c>
      <c r="F255" s="50" t="str">
        <f t="shared" si="4"/>
        <v>LFHB</v>
      </c>
      <c r="G255" s="75">
        <v>0.19872316919191918</v>
      </c>
      <c r="H255" s="75">
        <v>20.717732207478889</v>
      </c>
      <c r="I255" s="79" t="s">
        <v>158</v>
      </c>
      <c r="J255" s="75" t="s">
        <v>9</v>
      </c>
      <c r="K255" s="75">
        <v>1</v>
      </c>
      <c r="L255" s="75" t="s">
        <v>36</v>
      </c>
      <c r="M255" s="75">
        <v>10</v>
      </c>
      <c r="N255" s="75" t="s">
        <v>144</v>
      </c>
      <c r="O255" s="75" t="s">
        <v>72</v>
      </c>
      <c r="P255" s="75" t="s">
        <v>72</v>
      </c>
      <c r="Q255" s="76">
        <v>1037</v>
      </c>
    </row>
    <row r="256" spans="4:17" hidden="1" x14ac:dyDescent="0.3">
      <c r="D256" s="49" t="str">
        <f>IF(ISBLANK(BurstClassFull7[[#This Row],[Spk/sec-Average]]),"",IF(BurstClassFull7[[#This Row],[Spk/sec-Average]]&lt;$C$3,"LF","HF"))</f>
        <v>LF</v>
      </c>
      <c r="E256" s="49" t="str">
        <f>IF(ISBLANK(BurstClassFull7[[#This Row],[%Spikes in Bursts-All]]),"",IF(BurstClassFull7[[#This Row],[%Spikes in Bursts-All]]&lt;$D$3,"LB","HB"))</f>
        <v>HB</v>
      </c>
      <c r="F256" s="50" t="str">
        <f t="shared" si="4"/>
        <v>LFHB</v>
      </c>
      <c r="G256" s="75">
        <v>1.5008611711001414</v>
      </c>
      <c r="H256" s="75">
        <v>35.829191974967792</v>
      </c>
      <c r="I256" s="79" t="s">
        <v>158</v>
      </c>
      <c r="J256" s="75" t="s">
        <v>9</v>
      </c>
      <c r="K256" s="75">
        <v>1</v>
      </c>
      <c r="L256" s="75" t="s">
        <v>36</v>
      </c>
      <c r="M256" s="75">
        <v>11</v>
      </c>
      <c r="N256" s="75" t="s">
        <v>96</v>
      </c>
      <c r="O256" s="75" t="s">
        <v>72</v>
      </c>
      <c r="P256" s="75" t="s">
        <v>72</v>
      </c>
      <c r="Q256" s="76">
        <v>1037</v>
      </c>
    </row>
    <row r="257" spans="4:17" hidden="1" x14ac:dyDescent="0.3">
      <c r="D257" s="49" t="str">
        <f>IF(ISBLANK(BurstClassFull7[[#This Row],[Spk/sec-Average]]),"",IF(BurstClassFull7[[#This Row],[Spk/sec-Average]]&lt;$C$3,"LF","HF"))</f>
        <v>LF</v>
      </c>
      <c r="E257" s="49" t="str">
        <f>IF(ISBLANK(BurstClassFull7[[#This Row],[%Spikes in Bursts-All]]),"",IF(BurstClassFull7[[#This Row],[%Spikes in Bursts-All]]&lt;$D$3,"LB","HB"))</f>
        <v>HB</v>
      </c>
      <c r="F257" s="50" t="str">
        <f t="shared" si="4"/>
        <v>LFHB</v>
      </c>
      <c r="G257" s="75">
        <v>1.622383261494253</v>
      </c>
      <c r="H257" s="75">
        <v>34.783465860550699</v>
      </c>
      <c r="I257" s="79" t="s">
        <v>158</v>
      </c>
      <c r="J257" s="75" t="s">
        <v>9</v>
      </c>
      <c r="K257" s="75">
        <v>1</v>
      </c>
      <c r="L257" s="75" t="s">
        <v>36</v>
      </c>
      <c r="M257" s="75">
        <v>12</v>
      </c>
      <c r="N257" s="75" t="s">
        <v>97</v>
      </c>
      <c r="O257" s="75" t="s">
        <v>72</v>
      </c>
      <c r="P257" s="75" t="s">
        <v>10</v>
      </c>
      <c r="Q257" s="76">
        <v>1037</v>
      </c>
    </row>
    <row r="258" spans="4:17" hidden="1" x14ac:dyDescent="0.3">
      <c r="D258" s="49" t="str">
        <f>IF(ISBLANK(BurstClassFull7[[#This Row],[Spk/sec-Average]]),"",IF(BurstClassFull7[[#This Row],[Spk/sec-Average]]&lt;$C$3,"LF","HF"))</f>
        <v>LF</v>
      </c>
      <c r="E258" s="49" t="str">
        <f>IF(ISBLANK(BurstClassFull7[[#This Row],[%Spikes in Bursts-All]]),"",IF(BurstClassFull7[[#This Row],[%Spikes in Bursts-All]]&lt;$D$3,"LB","HB"))</f>
        <v>LB</v>
      </c>
      <c r="F258" s="50" t="str">
        <f t="shared" si="4"/>
        <v>LFLB</v>
      </c>
      <c r="G258" s="75">
        <v>0.76729166666666671</v>
      </c>
      <c r="H258" s="75">
        <v>19.036219013051202</v>
      </c>
      <c r="I258" s="79" t="s">
        <v>158</v>
      </c>
      <c r="J258" s="75" t="s">
        <v>9</v>
      </c>
      <c r="K258" s="75">
        <v>1</v>
      </c>
      <c r="L258" s="75" t="s">
        <v>36</v>
      </c>
      <c r="M258" s="75">
        <v>13</v>
      </c>
      <c r="N258" s="75" t="s">
        <v>123</v>
      </c>
      <c r="O258" s="75" t="s">
        <v>72</v>
      </c>
      <c r="P258" s="75" t="s">
        <v>10</v>
      </c>
      <c r="Q258" s="76">
        <v>1037</v>
      </c>
    </row>
    <row r="259" spans="4:17" hidden="1" x14ac:dyDescent="0.3">
      <c r="D259" s="49" t="str">
        <f>IF(ISBLANK(BurstClassFull7[[#This Row],[Spk/sec-Average]]),"",IF(BurstClassFull7[[#This Row],[Spk/sec-Average]]&lt;$C$3,"LF","HF"))</f>
        <v>HF</v>
      </c>
      <c r="E259" s="49" t="str">
        <f>IF(ISBLANK(BurstClassFull7[[#This Row],[%Spikes in Bursts-All]]),"",IF(BurstClassFull7[[#This Row],[%Spikes in Bursts-All]]&lt;$D$3,"LB","HB"))</f>
        <v>HB</v>
      </c>
      <c r="F259" s="50" t="str">
        <f t="shared" si="4"/>
        <v>HFHB</v>
      </c>
      <c r="G259" s="75">
        <v>11.116471070147274</v>
      </c>
      <c r="H259" s="75">
        <v>78.698736805675722</v>
      </c>
      <c r="I259" s="79" t="s">
        <v>140</v>
      </c>
      <c r="J259" s="75" t="s">
        <v>9</v>
      </c>
      <c r="K259" s="75">
        <v>22</v>
      </c>
      <c r="L259" s="75" t="s">
        <v>37</v>
      </c>
      <c r="M259" s="75">
        <v>5</v>
      </c>
      <c r="N259" s="75" t="s">
        <v>157</v>
      </c>
      <c r="O259" s="75" t="s">
        <v>11</v>
      </c>
      <c r="P259" s="75" t="s">
        <v>10</v>
      </c>
      <c r="Q259" s="76">
        <v>889</v>
      </c>
    </row>
    <row r="260" spans="4:17" hidden="1" x14ac:dyDescent="0.3">
      <c r="D260" s="49" t="str">
        <f>IF(ISBLANK(BurstClassFull7[[#This Row],[Spk/sec-Average]]),"",IF(BurstClassFull7[[#This Row],[Spk/sec-Average]]&lt;$C$3,"LF","HF"))</f>
        <v>LF</v>
      </c>
      <c r="E260" s="49" t="str">
        <f>IF(ISBLANK(BurstClassFull7[[#This Row],[%Spikes in Bursts-All]]),"",IF(BurstClassFull7[[#This Row],[%Spikes in Bursts-All]]&lt;$D$3,"LB","HB"))</f>
        <v>HB</v>
      </c>
      <c r="F260" s="50" t="str">
        <f t="shared" si="4"/>
        <v>LFHB</v>
      </c>
      <c r="G260" s="75">
        <v>1.9937764964458133</v>
      </c>
      <c r="H260" s="75">
        <v>69.617431524979807</v>
      </c>
      <c r="I260" s="79" t="s">
        <v>160</v>
      </c>
      <c r="J260" s="75" t="s">
        <v>9</v>
      </c>
      <c r="K260" s="75">
        <v>22</v>
      </c>
      <c r="L260" s="75" t="s">
        <v>37</v>
      </c>
      <c r="M260" s="75">
        <v>2</v>
      </c>
      <c r="N260" s="75" t="s">
        <v>134</v>
      </c>
      <c r="O260" s="75" t="s">
        <v>72</v>
      </c>
      <c r="P260" s="75" t="s">
        <v>72</v>
      </c>
      <c r="Q260" s="76">
        <v>889</v>
      </c>
    </row>
    <row r="261" spans="4:17" hidden="1" x14ac:dyDescent="0.3">
      <c r="D261" s="49" t="str">
        <f>IF(ISBLANK(BurstClassFull7[[#This Row],[Spk/sec-Average]]),"",IF(BurstClassFull7[[#This Row],[Spk/sec-Average]]&lt;$C$3,"LF","HF"))</f>
        <v>LF</v>
      </c>
      <c r="E261" s="49" t="str">
        <f>IF(ISBLANK(BurstClassFull7[[#This Row],[%Spikes in Bursts-All]]),"",IF(BurstClassFull7[[#This Row],[%Spikes in Bursts-All]]&lt;$D$3,"LB","HB"))</f>
        <v>LB</v>
      </c>
      <c r="F261" s="50" t="str">
        <f t="shared" si="4"/>
        <v>LFLB</v>
      </c>
      <c r="G261" s="75">
        <v>0.71211894433971046</v>
      </c>
      <c r="H261" s="75">
        <v>11.595163160510188</v>
      </c>
      <c r="I261" s="79" t="s">
        <v>140</v>
      </c>
      <c r="J261" s="75" t="s">
        <v>9</v>
      </c>
      <c r="K261" s="75">
        <v>22</v>
      </c>
      <c r="L261" s="75" t="s">
        <v>37</v>
      </c>
      <c r="M261" s="75">
        <v>8</v>
      </c>
      <c r="N261" s="75" t="s">
        <v>137</v>
      </c>
      <c r="O261" s="75" t="s">
        <v>11</v>
      </c>
      <c r="P261" s="75" t="s">
        <v>10</v>
      </c>
      <c r="Q261" s="76">
        <v>889</v>
      </c>
    </row>
    <row r="262" spans="4:17" hidden="1" x14ac:dyDescent="0.3">
      <c r="D262" s="49" t="str">
        <f>IF(ISBLANK(BurstClassFull7[[#This Row],[Spk/sec-Average]]),"",IF(BurstClassFull7[[#This Row],[Spk/sec-Average]]&lt;$C$3,"LF","HF"))</f>
        <v>LF</v>
      </c>
      <c r="E262" s="49" t="str">
        <f>IF(ISBLANK(BurstClassFull7[[#This Row],[%Spikes in Bursts-All]]),"",IF(BurstClassFull7[[#This Row],[%Spikes in Bursts-All]]&lt;$D$3,"LB","HB"))</f>
        <v>LB</v>
      </c>
      <c r="F262" s="50" t="str">
        <f t="shared" si="4"/>
        <v>LFLB</v>
      </c>
      <c r="G262" s="75">
        <v>0.84628156565656565</v>
      </c>
      <c r="H262" s="75">
        <v>9.480643402399128</v>
      </c>
      <c r="I262" s="79" t="s">
        <v>140</v>
      </c>
      <c r="J262" s="75" t="s">
        <v>9</v>
      </c>
      <c r="K262" s="75">
        <v>22</v>
      </c>
      <c r="L262" s="75" t="s">
        <v>37</v>
      </c>
      <c r="M262" s="75">
        <v>9</v>
      </c>
      <c r="N262" s="75" t="s">
        <v>88</v>
      </c>
      <c r="O262" s="75" t="s">
        <v>11</v>
      </c>
      <c r="P262" s="75" t="s">
        <v>72</v>
      </c>
      <c r="Q262" s="76">
        <v>889</v>
      </c>
    </row>
    <row r="263" spans="4:17" hidden="1" x14ac:dyDescent="0.3">
      <c r="D263" s="49" t="str">
        <f>IF(ISBLANK(BurstClassFull7[[#This Row],[Spk/sec-Average]]),"",IF(BurstClassFull7[[#This Row],[Spk/sec-Average]]&lt;$C$3,"LF","HF"))</f>
        <v>HF</v>
      </c>
      <c r="E263" s="49" t="str">
        <f>IF(ISBLANK(BurstClassFull7[[#This Row],[%Spikes in Bursts-All]]),"",IF(BurstClassFull7[[#This Row],[%Spikes in Bursts-All]]&lt;$D$3,"LB","HB"))</f>
        <v>HB</v>
      </c>
      <c r="F263" s="50" t="str">
        <f t="shared" si="4"/>
        <v>HFHB</v>
      </c>
      <c r="G263" s="75">
        <v>5.50617593425783</v>
      </c>
      <c r="H263" s="75">
        <v>51.384388334563191</v>
      </c>
      <c r="I263" s="79" t="s">
        <v>140</v>
      </c>
      <c r="J263" s="75" t="s">
        <v>9</v>
      </c>
      <c r="K263" s="75">
        <v>22</v>
      </c>
      <c r="L263" s="75" t="s">
        <v>37</v>
      </c>
      <c r="M263" s="75">
        <v>10</v>
      </c>
      <c r="N263" s="75" t="s">
        <v>113</v>
      </c>
      <c r="O263" s="75" t="s">
        <v>11</v>
      </c>
      <c r="P263" s="75" t="s">
        <v>10</v>
      </c>
      <c r="Q263" s="76">
        <v>889</v>
      </c>
    </row>
    <row r="264" spans="4:17" hidden="1" x14ac:dyDescent="0.3">
      <c r="D264" s="49" t="str">
        <f>IF(ISBLANK(BurstClassFull7[[#This Row],[Spk/sec-Average]]),"",IF(BurstClassFull7[[#This Row],[Spk/sec-Average]]&lt;$C$3,"LF","HF"))</f>
        <v>HF</v>
      </c>
      <c r="E264" s="49" t="str">
        <f>IF(ISBLANK(BurstClassFull7[[#This Row],[%Spikes in Bursts-All]]),"",IF(BurstClassFull7[[#This Row],[%Spikes in Bursts-All]]&lt;$D$3,"LB","HB"))</f>
        <v>HB</v>
      </c>
      <c r="F264" s="50" t="str">
        <f t="shared" si="4"/>
        <v>HFHB</v>
      </c>
      <c r="G264" s="75">
        <v>23.425734776527726</v>
      </c>
      <c r="H264" s="75">
        <v>93.936564632312624</v>
      </c>
      <c r="I264" s="79" t="s">
        <v>160</v>
      </c>
      <c r="J264" s="75" t="s">
        <v>9</v>
      </c>
      <c r="K264" s="75">
        <v>22</v>
      </c>
      <c r="L264" s="75" t="s">
        <v>37</v>
      </c>
      <c r="M264" s="75">
        <v>6</v>
      </c>
      <c r="N264" s="75" t="s">
        <v>132</v>
      </c>
      <c r="O264" s="75" t="s">
        <v>10</v>
      </c>
      <c r="P264" s="75" t="s">
        <v>72</v>
      </c>
      <c r="Q264" s="76">
        <v>889</v>
      </c>
    </row>
    <row r="265" spans="4:17" hidden="1" x14ac:dyDescent="0.3">
      <c r="D265" s="49" t="str">
        <f>IF(ISBLANK(BurstClassFull7[[#This Row],[Spk/sec-Average]]),"",IF(BurstClassFull7[[#This Row],[Spk/sec-Average]]&lt;$C$3,"LF","HF"))</f>
        <v>HF</v>
      </c>
      <c r="E265" s="49" t="str">
        <f>IF(ISBLANK(BurstClassFull7[[#This Row],[%Spikes in Bursts-All]]),"",IF(BurstClassFull7[[#This Row],[%Spikes in Bursts-All]]&lt;$D$3,"LB","HB"))</f>
        <v>HB</v>
      </c>
      <c r="F265" s="50" t="str">
        <f t="shared" si="4"/>
        <v>HFHB</v>
      </c>
      <c r="G265" s="75">
        <v>6.4881818181818183</v>
      </c>
      <c r="H265" s="75">
        <v>68.501200033104354</v>
      </c>
      <c r="I265" s="79" t="s">
        <v>160</v>
      </c>
      <c r="J265" s="75" t="s">
        <v>9</v>
      </c>
      <c r="K265" s="75">
        <v>22</v>
      </c>
      <c r="L265" s="75" t="s">
        <v>37</v>
      </c>
      <c r="M265" s="75">
        <v>7</v>
      </c>
      <c r="N265" s="75" t="s">
        <v>141</v>
      </c>
      <c r="O265" s="75" t="s">
        <v>10</v>
      </c>
      <c r="P265" s="75" t="s">
        <v>72</v>
      </c>
      <c r="Q265" s="76">
        <v>889</v>
      </c>
    </row>
    <row r="266" spans="4:17" hidden="1" x14ac:dyDescent="0.3">
      <c r="D266" s="49" t="str">
        <f>IF(ISBLANK(BurstClassFull7[[#This Row],[Spk/sec-Average]]),"",IF(BurstClassFull7[[#This Row],[Spk/sec-Average]]&lt;$C$3,"LF","HF"))</f>
        <v>LF</v>
      </c>
      <c r="E266" s="49" t="str">
        <f>IF(ISBLANK(BurstClassFull7[[#This Row],[%Spikes in Bursts-All]]),"",IF(BurstClassFull7[[#This Row],[%Spikes in Bursts-All]]&lt;$D$3,"LB","HB"))</f>
        <v>HB</v>
      </c>
      <c r="F266" s="50" t="str">
        <f t="shared" si="4"/>
        <v>LFHB</v>
      </c>
      <c r="G266" s="75">
        <v>1.3650973679098681</v>
      </c>
      <c r="H266" s="75">
        <v>28.326686004350982</v>
      </c>
      <c r="I266" s="79" t="s">
        <v>140</v>
      </c>
      <c r="J266" s="75" t="s">
        <v>9</v>
      </c>
      <c r="K266" s="75">
        <v>22</v>
      </c>
      <c r="L266" s="75" t="s">
        <v>37</v>
      </c>
      <c r="M266" s="75">
        <v>13</v>
      </c>
      <c r="N266" s="75" t="s">
        <v>95</v>
      </c>
      <c r="O266" s="75" t="s">
        <v>11</v>
      </c>
      <c r="P266" s="75" t="s">
        <v>10</v>
      </c>
      <c r="Q266" s="76">
        <v>889</v>
      </c>
    </row>
    <row r="267" spans="4:17" hidden="1" x14ac:dyDescent="0.3">
      <c r="D267" s="49" t="str">
        <f>IF(ISBLANK(BurstClassFull7[[#This Row],[Spk/sec-Average]]),"",IF(BurstClassFull7[[#This Row],[Spk/sec-Average]]&lt;$C$3,"LF","HF"))</f>
        <v>LF</v>
      </c>
      <c r="E267" s="49" t="str">
        <f>IF(ISBLANK(BurstClassFull7[[#This Row],[%Spikes in Bursts-All]]),"",IF(BurstClassFull7[[#This Row],[%Spikes in Bursts-All]]&lt;$D$3,"LB","HB"))</f>
        <v>LB</v>
      </c>
      <c r="F267" s="50" t="str">
        <f t="shared" si="4"/>
        <v>LFLB</v>
      </c>
      <c r="G267" s="75">
        <v>0.94601568351349163</v>
      </c>
      <c r="H267" s="75">
        <v>16.361903627375067</v>
      </c>
      <c r="I267" s="79" t="s">
        <v>140</v>
      </c>
      <c r="J267" s="75" t="s">
        <v>9</v>
      </c>
      <c r="K267" s="75">
        <v>22</v>
      </c>
      <c r="L267" s="75" t="s">
        <v>37</v>
      </c>
      <c r="M267" s="75">
        <v>14</v>
      </c>
      <c r="N267" s="75" t="s">
        <v>115</v>
      </c>
      <c r="O267" s="75" t="s">
        <v>11</v>
      </c>
      <c r="P267" s="75" t="s">
        <v>72</v>
      </c>
      <c r="Q267" s="76">
        <v>889</v>
      </c>
    </row>
    <row r="268" spans="4:17" hidden="1" x14ac:dyDescent="0.3">
      <c r="D268" s="49" t="str">
        <f>IF(ISBLANK(BurstClassFull7[[#This Row],[Spk/sec-Average]]),"",IF(BurstClassFull7[[#This Row],[Spk/sec-Average]]&lt;$C$3,"LF","HF"))</f>
        <v>HF</v>
      </c>
      <c r="E268" s="49" t="str">
        <f>IF(ISBLANK(BurstClassFull7[[#This Row],[%Spikes in Bursts-All]]),"",IF(BurstClassFull7[[#This Row],[%Spikes in Bursts-All]]&lt;$D$3,"LB","HB"))</f>
        <v>HB</v>
      </c>
      <c r="F268" s="50" t="str">
        <f t="shared" si="4"/>
        <v>HFHB</v>
      </c>
      <c r="G268" s="75">
        <v>10.097263257575758</v>
      </c>
      <c r="H268" s="75">
        <v>76.667785360032809</v>
      </c>
      <c r="I268" s="79" t="s">
        <v>160</v>
      </c>
      <c r="J268" s="75" t="s">
        <v>9</v>
      </c>
      <c r="K268" s="75">
        <v>22</v>
      </c>
      <c r="L268" s="75" t="s">
        <v>37</v>
      </c>
      <c r="M268" s="75">
        <v>1</v>
      </c>
      <c r="N268" s="75" t="s">
        <v>84</v>
      </c>
      <c r="O268" s="75" t="s">
        <v>11</v>
      </c>
      <c r="P268" s="75" t="s">
        <v>10</v>
      </c>
      <c r="Q268" s="76">
        <v>889</v>
      </c>
    </row>
    <row r="269" spans="4:17" hidden="1" x14ac:dyDescent="0.3">
      <c r="D269" s="49" t="str">
        <f>IF(ISBLANK(BurstClassFull7[[#This Row],[Spk/sec-Average]]),"",IF(BurstClassFull7[[#This Row],[Spk/sec-Average]]&lt;$C$3,"LF","HF"))</f>
        <v>HF</v>
      </c>
      <c r="E269" s="49" t="str">
        <f>IF(ISBLANK(BurstClassFull7[[#This Row],[%Spikes in Bursts-All]]),"",IF(BurstClassFull7[[#This Row],[%Spikes in Bursts-All]]&lt;$D$3,"LB","HB"))</f>
        <v>HB</v>
      </c>
      <c r="F269" s="50" t="str">
        <f t="shared" si="4"/>
        <v>HFHB</v>
      </c>
      <c r="G269" s="75">
        <v>6.4423636119056393</v>
      </c>
      <c r="H269" s="75">
        <v>63.563046403734134</v>
      </c>
      <c r="I269" s="79" t="s">
        <v>160</v>
      </c>
      <c r="J269" s="75" t="s">
        <v>9</v>
      </c>
      <c r="K269" s="75">
        <v>22</v>
      </c>
      <c r="L269" s="75" t="s">
        <v>37</v>
      </c>
      <c r="M269" s="75">
        <v>11</v>
      </c>
      <c r="N269" s="75" t="s">
        <v>114</v>
      </c>
      <c r="O269" s="75" t="s">
        <v>72</v>
      </c>
      <c r="P269" s="75" t="s">
        <v>10</v>
      </c>
      <c r="Q269" s="76">
        <v>889</v>
      </c>
    </row>
    <row r="270" spans="4:17" hidden="1" x14ac:dyDescent="0.3">
      <c r="D270" s="49" t="str">
        <f>IF(ISBLANK(BurstClassFull7[[#This Row],[Spk/sec-Average]]),"",IF(BurstClassFull7[[#This Row],[Spk/sec-Average]]&lt;$C$3,"LF","HF"))</f>
        <v>LF</v>
      </c>
      <c r="E270" s="49" t="str">
        <f>IF(ISBLANK(BurstClassFull7[[#This Row],[%Spikes in Bursts-All]]),"",IF(BurstClassFull7[[#This Row],[%Spikes in Bursts-All]]&lt;$D$3,"LB","HB"))</f>
        <v>HB</v>
      </c>
      <c r="F270" s="50" t="str">
        <f t="shared" si="4"/>
        <v>LFHB</v>
      </c>
      <c r="G270" s="75">
        <v>0.69159177473650213</v>
      </c>
      <c r="H270" s="75">
        <v>29.145907473309606</v>
      </c>
      <c r="I270" s="79" t="s">
        <v>160</v>
      </c>
      <c r="J270" s="75" t="s">
        <v>9</v>
      </c>
      <c r="K270" s="75">
        <v>22</v>
      </c>
      <c r="L270" s="75" t="s">
        <v>37</v>
      </c>
      <c r="M270" s="75">
        <v>12</v>
      </c>
      <c r="N270" s="75" t="s">
        <v>135</v>
      </c>
      <c r="O270" s="75" t="s">
        <v>10</v>
      </c>
      <c r="P270" s="75" t="s">
        <v>72</v>
      </c>
      <c r="Q270" s="76">
        <v>889</v>
      </c>
    </row>
    <row r="271" spans="4:17" hidden="1" x14ac:dyDescent="0.3">
      <c r="D271" s="49" t="str">
        <f>IF(ISBLANK(BurstClassFull7[[#This Row],[Spk/sec-Average]]),"",IF(BurstClassFull7[[#This Row],[Spk/sec-Average]]&lt;$C$3,"LF","HF"))</f>
        <v>LF</v>
      </c>
      <c r="E271" s="49" t="str">
        <f>IF(ISBLANK(BurstClassFull7[[#This Row],[%Spikes in Bursts-All]]),"",IF(BurstClassFull7[[#This Row],[%Spikes in Bursts-All]]&lt;$D$3,"LB","HB"))</f>
        <v>HB</v>
      </c>
      <c r="F271" s="50" t="str">
        <f t="shared" si="4"/>
        <v>LFHB</v>
      </c>
      <c r="G271" s="75">
        <v>2.3291619966791197</v>
      </c>
      <c r="H271" s="75">
        <v>25.281618706956383</v>
      </c>
      <c r="I271" s="79" t="s">
        <v>160</v>
      </c>
      <c r="J271" s="75" t="s">
        <v>9</v>
      </c>
      <c r="K271" s="75">
        <v>22</v>
      </c>
      <c r="L271" s="75" t="s">
        <v>37</v>
      </c>
      <c r="M271" s="75">
        <v>3</v>
      </c>
      <c r="N271" s="75" t="s">
        <v>112</v>
      </c>
      <c r="O271" s="75" t="s">
        <v>11</v>
      </c>
      <c r="P271" s="75" t="s">
        <v>72</v>
      </c>
      <c r="Q271" s="76">
        <v>889</v>
      </c>
    </row>
    <row r="272" spans="4:17" hidden="1" x14ac:dyDescent="0.3">
      <c r="D272" s="49" t="str">
        <f>IF(ISBLANK(BurstClassFull7[[#This Row],[Spk/sec-Average]]),"",IF(BurstClassFull7[[#This Row],[Spk/sec-Average]]&lt;$C$3,"LF","HF"))</f>
        <v>LF</v>
      </c>
      <c r="E272" s="49" t="str">
        <f>IF(ISBLANK(BurstClassFull7[[#This Row],[%Spikes in Bursts-All]]),"",IF(BurstClassFull7[[#This Row],[%Spikes in Bursts-All]]&lt;$D$3,"LB","HB"))</f>
        <v>HB</v>
      </c>
      <c r="F272" s="50" t="str">
        <f t="shared" si="4"/>
        <v>LFHB</v>
      </c>
      <c r="G272" s="75">
        <v>2.5016035353535355</v>
      </c>
      <c r="H272" s="75">
        <v>66.775947326721848</v>
      </c>
      <c r="I272" s="79" t="s">
        <v>160</v>
      </c>
      <c r="J272" s="75" t="s">
        <v>9</v>
      </c>
      <c r="K272" s="75">
        <v>22</v>
      </c>
      <c r="L272" s="75" t="s">
        <v>37</v>
      </c>
      <c r="M272" s="75">
        <v>4</v>
      </c>
      <c r="N272" s="75" t="s">
        <v>143</v>
      </c>
      <c r="O272" s="75" t="s">
        <v>11</v>
      </c>
      <c r="P272" s="75" t="s">
        <v>72</v>
      </c>
      <c r="Q272" s="76">
        <v>889</v>
      </c>
    </row>
    <row r="273" spans="4:17" hidden="1" x14ac:dyDescent="0.3">
      <c r="D273" s="49" t="str">
        <f>IF(ISBLANK(BurstClassFull7[[#This Row],[Spk/sec-Average]]),"",IF(BurstClassFull7[[#This Row],[Spk/sec-Average]]&lt;$C$3,"LF","HF"))</f>
        <v>HF</v>
      </c>
      <c r="E273" s="49" t="str">
        <f>IF(ISBLANK(BurstClassFull7[[#This Row],[%Spikes in Bursts-All]]),"",IF(BurstClassFull7[[#This Row],[%Spikes in Bursts-All]]&lt;$D$3,"LB","HB"))</f>
        <v>HB</v>
      </c>
      <c r="F273" s="50" t="str">
        <f t="shared" si="4"/>
        <v>HFHB</v>
      </c>
      <c r="G273" s="75">
        <v>11.116471070147274</v>
      </c>
      <c r="H273" s="75">
        <v>78.698736805675722</v>
      </c>
      <c r="I273" s="79" t="s">
        <v>160</v>
      </c>
      <c r="J273" s="75" t="s">
        <v>9</v>
      </c>
      <c r="K273" s="75">
        <v>22</v>
      </c>
      <c r="L273" s="75" t="s">
        <v>37</v>
      </c>
      <c r="M273" s="75">
        <v>5</v>
      </c>
      <c r="N273" s="75" t="s">
        <v>157</v>
      </c>
      <c r="O273" s="75" t="s">
        <v>11</v>
      </c>
      <c r="P273" s="75" t="s">
        <v>10</v>
      </c>
      <c r="Q273" s="76">
        <v>889</v>
      </c>
    </row>
    <row r="274" spans="4:17" hidden="1" x14ac:dyDescent="0.3">
      <c r="D274" s="49" t="str">
        <f>IF(ISBLANK(BurstClassFull7[[#This Row],[Spk/sec-Average]]),"",IF(BurstClassFull7[[#This Row],[Spk/sec-Average]]&lt;$C$3,"LF","HF"))</f>
        <v>LF</v>
      </c>
      <c r="E274" s="49" t="str">
        <f>IF(ISBLANK(BurstClassFull7[[#This Row],[%Spikes in Bursts-All]]),"",IF(BurstClassFull7[[#This Row],[%Spikes in Bursts-All]]&lt;$D$3,"LB","HB"))</f>
        <v>HB</v>
      </c>
      <c r="F274" s="50" t="str">
        <f t="shared" si="4"/>
        <v>LFHB</v>
      </c>
      <c r="G274" s="75">
        <v>1.5503055555555556</v>
      </c>
      <c r="H274" s="75">
        <v>57.123708901679414</v>
      </c>
      <c r="I274" s="79" t="s">
        <v>147</v>
      </c>
      <c r="J274" s="75" t="s">
        <v>9</v>
      </c>
      <c r="K274" s="75">
        <v>5</v>
      </c>
      <c r="L274" s="75" t="s">
        <v>36</v>
      </c>
      <c r="M274" s="75">
        <v>1</v>
      </c>
      <c r="N274" s="75" t="s">
        <v>84</v>
      </c>
      <c r="O274" s="75" t="s">
        <v>72</v>
      </c>
      <c r="P274" s="75" t="s">
        <v>72</v>
      </c>
      <c r="Q274" s="76">
        <v>786</v>
      </c>
    </row>
    <row r="275" spans="4:17" hidden="1" x14ac:dyDescent="0.3">
      <c r="D275" s="49" t="str">
        <f>IF(ISBLANK(BurstClassFull7[[#This Row],[Spk/sec-Average]]),"",IF(BurstClassFull7[[#This Row],[Spk/sec-Average]]&lt;$C$3,"LF","HF"))</f>
        <v>LF</v>
      </c>
      <c r="E275" s="49" t="str">
        <f>IF(ISBLANK(BurstClassFull7[[#This Row],[%Spikes in Bursts-All]]),"",IF(BurstClassFull7[[#This Row],[%Spikes in Bursts-All]]&lt;$D$3,"LB","HB"))</f>
        <v>HB</v>
      </c>
      <c r="F275" s="50" t="str">
        <f t="shared" si="4"/>
        <v>LFHB</v>
      </c>
      <c r="G275" s="75">
        <v>6.9096534034034041E-2</v>
      </c>
      <c r="H275" s="75">
        <v>20.29102667744543</v>
      </c>
      <c r="I275" s="79" t="s">
        <v>147</v>
      </c>
      <c r="J275" s="75" t="s">
        <v>9</v>
      </c>
      <c r="K275" s="75">
        <v>5</v>
      </c>
      <c r="L275" s="75" t="s">
        <v>36</v>
      </c>
      <c r="M275" s="75">
        <v>2</v>
      </c>
      <c r="N275" s="75" t="s">
        <v>134</v>
      </c>
      <c r="O275" s="75" t="s">
        <v>72</v>
      </c>
      <c r="P275" s="75" t="s">
        <v>72</v>
      </c>
      <c r="Q275" s="76">
        <v>786</v>
      </c>
    </row>
    <row r="276" spans="4:17" hidden="1" x14ac:dyDescent="0.3">
      <c r="D276" s="49" t="str">
        <f>IF(ISBLANK(BurstClassFull7[[#This Row],[Spk/sec-Average]]),"",IF(BurstClassFull7[[#This Row],[Spk/sec-Average]]&lt;$C$3,"LF","HF"))</f>
        <v>LF</v>
      </c>
      <c r="E276" s="49" t="str">
        <f>IF(ISBLANK(BurstClassFull7[[#This Row],[%Spikes in Bursts-All]]),"",IF(BurstClassFull7[[#This Row],[%Spikes in Bursts-All]]&lt;$D$3,"LB","HB"))</f>
        <v>LB</v>
      </c>
      <c r="F276" s="50" t="str">
        <f t="shared" si="4"/>
        <v>LFLB</v>
      </c>
      <c r="G276" s="75">
        <v>0.71211894433971046</v>
      </c>
      <c r="H276" s="75">
        <v>11.595163160510188</v>
      </c>
      <c r="I276" s="79" t="s">
        <v>160</v>
      </c>
      <c r="J276" s="75" t="s">
        <v>9</v>
      </c>
      <c r="K276" s="75">
        <v>22</v>
      </c>
      <c r="L276" s="75" t="s">
        <v>37</v>
      </c>
      <c r="M276" s="75">
        <v>8</v>
      </c>
      <c r="N276" s="75" t="s">
        <v>137</v>
      </c>
      <c r="O276" s="75" t="s">
        <v>11</v>
      </c>
      <c r="P276" s="75" t="s">
        <v>10</v>
      </c>
      <c r="Q276" s="76">
        <v>889</v>
      </c>
    </row>
    <row r="277" spans="4:17" hidden="1" x14ac:dyDescent="0.3">
      <c r="D277" s="49" t="str">
        <f>IF(ISBLANK(BurstClassFull7[[#This Row],[Spk/sec-Average]]),"",IF(BurstClassFull7[[#This Row],[Spk/sec-Average]]&lt;$C$3,"LF","HF"))</f>
        <v>LF</v>
      </c>
      <c r="E277" s="49" t="str">
        <f>IF(ISBLANK(BurstClassFull7[[#This Row],[%Spikes in Bursts-All]]),"",IF(BurstClassFull7[[#This Row],[%Spikes in Bursts-All]]&lt;$D$3,"LB","HB"))</f>
        <v>LB</v>
      </c>
      <c r="F277" s="50" t="str">
        <f t="shared" si="4"/>
        <v>LFLB</v>
      </c>
      <c r="G277" s="75">
        <v>0.84628156565656565</v>
      </c>
      <c r="H277" s="75">
        <v>9.480643402399128</v>
      </c>
      <c r="I277" s="79" t="s">
        <v>160</v>
      </c>
      <c r="J277" s="75" t="s">
        <v>9</v>
      </c>
      <c r="K277" s="75">
        <v>22</v>
      </c>
      <c r="L277" s="75" t="s">
        <v>37</v>
      </c>
      <c r="M277" s="75">
        <v>9</v>
      </c>
      <c r="N277" s="75" t="s">
        <v>88</v>
      </c>
      <c r="O277" s="75" t="s">
        <v>11</v>
      </c>
      <c r="P277" s="75" t="s">
        <v>72</v>
      </c>
      <c r="Q277" s="76">
        <v>889</v>
      </c>
    </row>
    <row r="278" spans="4:17" hidden="1" x14ac:dyDescent="0.3">
      <c r="D278" s="49" t="str">
        <f>IF(ISBLANK(BurstClassFull7[[#This Row],[Spk/sec-Average]]),"",IF(BurstClassFull7[[#This Row],[Spk/sec-Average]]&lt;$C$3,"LF","HF"))</f>
        <v>LF</v>
      </c>
      <c r="E278" s="49" t="str">
        <f>IF(ISBLANK(BurstClassFull7[[#This Row],[%Spikes in Bursts-All]]),"",IF(BurstClassFull7[[#This Row],[%Spikes in Bursts-All]]&lt;$D$3,"LB","HB"))</f>
        <v>LB</v>
      </c>
      <c r="F278" s="50" t="str">
        <f t="shared" si="4"/>
        <v>LFLB</v>
      </c>
      <c r="G278" s="75">
        <v>0.99848931623931625</v>
      </c>
      <c r="H278" s="75">
        <v>13.030263838592862</v>
      </c>
      <c r="I278" s="79" t="s">
        <v>147</v>
      </c>
      <c r="J278" s="75" t="s">
        <v>9</v>
      </c>
      <c r="K278" s="75">
        <v>5</v>
      </c>
      <c r="L278" s="75" t="s">
        <v>36</v>
      </c>
      <c r="M278" s="75">
        <v>5</v>
      </c>
      <c r="N278" s="75" t="s">
        <v>113</v>
      </c>
      <c r="O278" s="75" t="s">
        <v>72</v>
      </c>
      <c r="P278" s="75" t="s">
        <v>72</v>
      </c>
      <c r="Q278" s="76">
        <v>786</v>
      </c>
    </row>
    <row r="279" spans="4:17" hidden="1" x14ac:dyDescent="0.3">
      <c r="D279" s="49" t="str">
        <f>IF(ISBLANK(BurstClassFull7[[#This Row],[Spk/sec-Average]]),"",IF(BurstClassFull7[[#This Row],[Spk/sec-Average]]&lt;$C$3,"LF","HF"))</f>
        <v>LF</v>
      </c>
      <c r="E279" s="49" t="str">
        <f>IF(ISBLANK(BurstClassFull7[[#This Row],[%Spikes in Bursts-All]]),"",IF(BurstClassFull7[[#This Row],[%Spikes in Bursts-All]]&lt;$D$3,"LB","HB"))</f>
        <v>LB</v>
      </c>
      <c r="F279" s="50" t="str">
        <f t="shared" si="4"/>
        <v>LFLB</v>
      </c>
      <c r="G279" s="75">
        <v>0.51778605769230768</v>
      </c>
      <c r="H279" s="75">
        <v>7.784296028880866</v>
      </c>
      <c r="I279" s="79" t="s">
        <v>147</v>
      </c>
      <c r="J279" s="75" t="s">
        <v>9</v>
      </c>
      <c r="K279" s="75">
        <v>5</v>
      </c>
      <c r="L279" s="75" t="s">
        <v>36</v>
      </c>
      <c r="M279" s="75">
        <v>6</v>
      </c>
      <c r="N279" s="75" t="s">
        <v>114</v>
      </c>
      <c r="O279" s="75" t="s">
        <v>72</v>
      </c>
      <c r="P279" s="75" t="s">
        <v>72</v>
      </c>
      <c r="Q279" s="76">
        <v>786</v>
      </c>
    </row>
    <row r="280" spans="4:17" hidden="1" x14ac:dyDescent="0.3">
      <c r="D280" s="49" t="str">
        <f>IF(ISBLANK(BurstClassFull7[[#This Row],[Spk/sec-Average]]),"",IF(BurstClassFull7[[#This Row],[Spk/sec-Average]]&lt;$C$3,"LF","HF"))</f>
        <v>LF</v>
      </c>
      <c r="E280" s="49" t="str">
        <f>IF(ISBLANK(BurstClassFull7[[#This Row],[%Spikes in Bursts-All]]),"",IF(BurstClassFull7[[#This Row],[%Spikes in Bursts-All]]&lt;$D$3,"LB","HB"))</f>
        <v>HB</v>
      </c>
      <c r="F280" s="50" t="str">
        <f t="shared" si="4"/>
        <v>LFHB</v>
      </c>
      <c r="G280" s="75">
        <v>0.29979455790464016</v>
      </c>
      <c r="H280" s="75">
        <v>41.830432341381247</v>
      </c>
      <c r="I280" s="79" t="s">
        <v>147</v>
      </c>
      <c r="J280" s="75" t="s">
        <v>9</v>
      </c>
      <c r="K280" s="75">
        <v>5</v>
      </c>
      <c r="L280" s="75" t="s">
        <v>36</v>
      </c>
      <c r="M280" s="75">
        <v>7</v>
      </c>
      <c r="N280" s="75" t="s">
        <v>135</v>
      </c>
      <c r="O280" s="75" t="s">
        <v>72</v>
      </c>
      <c r="P280" s="75" t="s">
        <v>72</v>
      </c>
      <c r="Q280" s="76">
        <v>786</v>
      </c>
    </row>
    <row r="281" spans="4:17" hidden="1" x14ac:dyDescent="0.3">
      <c r="D281" s="49" t="str">
        <f>IF(ISBLANK(BurstClassFull7[[#This Row],[Spk/sec-Average]]),"",IF(BurstClassFull7[[#This Row],[Spk/sec-Average]]&lt;$C$3,"LF","HF"))</f>
        <v>HF</v>
      </c>
      <c r="E281" s="49" t="str">
        <f>IF(ISBLANK(BurstClassFull7[[#This Row],[%Spikes in Bursts-All]]),"",IF(BurstClassFull7[[#This Row],[%Spikes in Bursts-All]]&lt;$D$3,"LB","HB"))</f>
        <v>HB</v>
      </c>
      <c r="F281" s="50" t="str">
        <f t="shared" si="4"/>
        <v>HFHB</v>
      </c>
      <c r="G281" s="75">
        <v>5.50617593425783</v>
      </c>
      <c r="H281" s="75">
        <v>51.384388334563191</v>
      </c>
      <c r="I281" s="79" t="s">
        <v>160</v>
      </c>
      <c r="J281" s="75" t="s">
        <v>9</v>
      </c>
      <c r="K281" s="75">
        <v>22</v>
      </c>
      <c r="L281" s="75" t="s">
        <v>37</v>
      </c>
      <c r="M281" s="75">
        <v>10</v>
      </c>
      <c r="N281" s="75" t="s">
        <v>113</v>
      </c>
      <c r="O281" s="75" t="s">
        <v>11</v>
      </c>
      <c r="P281" s="75" t="s">
        <v>10</v>
      </c>
      <c r="Q281" s="76">
        <v>889</v>
      </c>
    </row>
    <row r="282" spans="4:17" hidden="1" x14ac:dyDescent="0.3">
      <c r="D282" s="49" t="str">
        <f>IF(ISBLANK(BurstClassFull7[[#This Row],[Spk/sec-Average]]),"",IF(BurstClassFull7[[#This Row],[Spk/sec-Average]]&lt;$C$3,"LF","HF"))</f>
        <v>LF</v>
      </c>
      <c r="E282" s="49" t="str">
        <f>IF(ISBLANK(BurstClassFull7[[#This Row],[%Spikes in Bursts-All]]),"",IF(BurstClassFull7[[#This Row],[%Spikes in Bursts-All]]&lt;$D$3,"LB","HB"))</f>
        <v>LB</v>
      </c>
      <c r="F282" s="50" t="str">
        <f t="shared" si="4"/>
        <v>LFLB</v>
      </c>
      <c r="G282" s="75">
        <v>0.58132929104477604</v>
      </c>
      <c r="H282" s="75">
        <v>9.0254934210526319</v>
      </c>
      <c r="I282" s="79" t="s">
        <v>147</v>
      </c>
      <c r="J282" s="75" t="s">
        <v>9</v>
      </c>
      <c r="K282" s="75">
        <v>5</v>
      </c>
      <c r="L282" s="75" t="s">
        <v>36</v>
      </c>
      <c r="M282" s="75">
        <v>9</v>
      </c>
      <c r="N282" s="75" t="s">
        <v>115</v>
      </c>
      <c r="O282" s="75" t="s">
        <v>72</v>
      </c>
      <c r="P282" s="75" t="s">
        <v>72</v>
      </c>
      <c r="Q282" s="76">
        <v>786</v>
      </c>
    </row>
    <row r="283" spans="4:17" hidden="1" x14ac:dyDescent="0.3">
      <c r="D283" s="49" t="str">
        <f>IF(ISBLANK(BurstClassFull7[[#This Row],[Spk/sec-Average]]),"",IF(BurstClassFull7[[#This Row],[Spk/sec-Average]]&lt;$C$3,"LF","HF"))</f>
        <v>LF</v>
      </c>
      <c r="E283" s="49" t="str">
        <f>IF(ISBLANK(BurstClassFull7[[#This Row],[%Spikes in Bursts-All]]),"",IF(BurstClassFull7[[#This Row],[%Spikes in Bursts-All]]&lt;$D$3,"LB","HB"))</f>
        <v>LB</v>
      </c>
      <c r="F283" s="50" t="str">
        <f t="shared" ref="F283:F346" si="5">CONCATENATE(D283,E283)</f>
        <v>LFLB</v>
      </c>
      <c r="G283" s="75">
        <v>0.19551923076923075</v>
      </c>
      <c r="H283" s="75">
        <v>7.9603484529888853</v>
      </c>
      <c r="I283" s="79" t="s">
        <v>147</v>
      </c>
      <c r="J283" s="75" t="s">
        <v>9</v>
      </c>
      <c r="K283" s="75">
        <v>5</v>
      </c>
      <c r="L283" s="75" t="s">
        <v>36</v>
      </c>
      <c r="M283" s="75">
        <v>10</v>
      </c>
      <c r="N283" s="75" t="s">
        <v>144</v>
      </c>
      <c r="O283" s="75" t="s">
        <v>72</v>
      </c>
      <c r="P283" s="75" t="s">
        <v>10</v>
      </c>
      <c r="Q283" s="76">
        <v>786</v>
      </c>
    </row>
    <row r="284" spans="4:17" hidden="1" x14ac:dyDescent="0.3">
      <c r="D284" s="49" t="str">
        <f>IF(ISBLANK(BurstClassFull7[[#This Row],[Spk/sec-Average]]),"",IF(BurstClassFull7[[#This Row],[Spk/sec-Average]]&lt;$C$3,"LF","HF"))</f>
        <v>LF</v>
      </c>
      <c r="E284" s="49" t="str">
        <f>IF(ISBLANK(BurstClassFull7[[#This Row],[%Spikes in Bursts-All]]),"",IF(BurstClassFull7[[#This Row],[%Spikes in Bursts-All]]&lt;$D$3,"LB","HB"))</f>
        <v>HB</v>
      </c>
      <c r="F284" s="50" t="str">
        <f t="shared" si="5"/>
        <v>LFHB</v>
      </c>
      <c r="G284" s="75">
        <v>1.3650973679098681</v>
      </c>
      <c r="H284" s="75">
        <v>28.326686004350982</v>
      </c>
      <c r="I284" s="79" t="s">
        <v>160</v>
      </c>
      <c r="J284" s="75" t="s">
        <v>9</v>
      </c>
      <c r="K284" s="75">
        <v>22</v>
      </c>
      <c r="L284" s="75" t="s">
        <v>37</v>
      </c>
      <c r="M284" s="75">
        <v>13</v>
      </c>
      <c r="N284" s="75" t="s">
        <v>95</v>
      </c>
      <c r="O284" s="75" t="s">
        <v>11</v>
      </c>
      <c r="P284" s="75" t="s">
        <v>10</v>
      </c>
      <c r="Q284" s="76">
        <v>889</v>
      </c>
    </row>
    <row r="285" spans="4:17" hidden="1" x14ac:dyDescent="0.3">
      <c r="D285" s="49" t="str">
        <f>IF(ISBLANK(BurstClassFull7[[#This Row],[Spk/sec-Average]]),"",IF(BurstClassFull7[[#This Row],[Spk/sec-Average]]&lt;$C$3,"LF","HF"))</f>
        <v>LF</v>
      </c>
      <c r="E285" s="49" t="str">
        <f>IF(ISBLANK(BurstClassFull7[[#This Row],[%Spikes in Bursts-All]]),"",IF(BurstClassFull7[[#This Row],[%Spikes in Bursts-All]]&lt;$D$3,"LB","HB"))</f>
        <v>LB</v>
      </c>
      <c r="F285" s="50" t="str">
        <f t="shared" si="5"/>
        <v>LFLB</v>
      </c>
      <c r="G285" s="75">
        <v>0.94601568351349163</v>
      </c>
      <c r="H285" s="75">
        <v>16.361903627375067</v>
      </c>
      <c r="I285" s="79" t="s">
        <v>160</v>
      </c>
      <c r="J285" s="75" t="s">
        <v>9</v>
      </c>
      <c r="K285" s="75">
        <v>22</v>
      </c>
      <c r="L285" s="75" t="s">
        <v>37</v>
      </c>
      <c r="M285" s="75">
        <v>14</v>
      </c>
      <c r="N285" s="75" t="s">
        <v>115</v>
      </c>
      <c r="O285" s="75" t="s">
        <v>11</v>
      </c>
      <c r="P285" s="75" t="s">
        <v>72</v>
      </c>
      <c r="Q285" s="76">
        <v>889</v>
      </c>
    </row>
    <row r="286" spans="4:17" hidden="1" x14ac:dyDescent="0.3">
      <c r="D286" s="49" t="str">
        <f>IF(ISBLANK(BurstClassFull7[[#This Row],[Spk/sec-Average]]),"",IF(BurstClassFull7[[#This Row],[Spk/sec-Average]]&lt;$C$3,"LF","HF"))</f>
        <v>LF</v>
      </c>
      <c r="E286" s="49" t="str">
        <f>IF(ISBLANK(BurstClassFull7[[#This Row],[%Spikes in Bursts-All]]),"",IF(BurstClassFull7[[#This Row],[%Spikes in Bursts-All]]&lt;$D$3,"LB","HB"))</f>
        <v>LB</v>
      </c>
      <c r="F286" s="50" t="str">
        <f t="shared" si="5"/>
        <v>LFLB</v>
      </c>
      <c r="G286" s="75">
        <v>0.18668792517006805</v>
      </c>
      <c r="H286" s="75">
        <v>4.8686514886164618</v>
      </c>
      <c r="I286" s="79" t="s">
        <v>147</v>
      </c>
      <c r="J286" s="75" t="s">
        <v>9</v>
      </c>
      <c r="K286" s="75">
        <v>5</v>
      </c>
      <c r="L286" s="75" t="s">
        <v>36</v>
      </c>
      <c r="M286" s="75">
        <v>13</v>
      </c>
      <c r="N286" s="75" t="s">
        <v>123</v>
      </c>
      <c r="O286" s="75" t="s">
        <v>72</v>
      </c>
      <c r="P286" s="75" t="s">
        <v>10</v>
      </c>
      <c r="Q286" s="76">
        <v>786</v>
      </c>
    </row>
    <row r="287" spans="4:17" hidden="1" x14ac:dyDescent="0.3">
      <c r="D287" s="49" t="str">
        <f>IF(ISBLANK(BurstClassFull7[[#This Row],[Spk/sec-Average]]),"",IF(BurstClassFull7[[#This Row],[Spk/sec-Average]]&lt;$C$3,"LF","HF"))</f>
        <v>LF</v>
      </c>
      <c r="E287" s="49" t="str">
        <f>IF(ISBLANK(BurstClassFull7[[#This Row],[%Spikes in Bursts-All]]),"",IF(BurstClassFull7[[#This Row],[%Spikes in Bursts-All]]&lt;$D$3,"LB","HB"))</f>
        <v>LB</v>
      </c>
      <c r="F287" s="50" t="str">
        <f t="shared" si="5"/>
        <v>LFLB</v>
      </c>
      <c r="G287" s="75">
        <v>0.14699672953764448</v>
      </c>
      <c r="H287" s="75">
        <v>10.826103357223689</v>
      </c>
      <c r="I287" s="79" t="s">
        <v>147</v>
      </c>
      <c r="J287" s="75" t="s">
        <v>9</v>
      </c>
      <c r="K287" s="75">
        <v>5</v>
      </c>
      <c r="L287" s="75" t="s">
        <v>36</v>
      </c>
      <c r="M287" s="75">
        <v>14</v>
      </c>
      <c r="N287" s="75" t="s">
        <v>102</v>
      </c>
      <c r="O287" s="75" t="s">
        <v>72</v>
      </c>
      <c r="P287" s="75" t="s">
        <v>10</v>
      </c>
      <c r="Q287" s="76">
        <v>786</v>
      </c>
    </row>
    <row r="288" spans="4:17" hidden="1" x14ac:dyDescent="0.3">
      <c r="D288" s="49" t="str">
        <f>IF(ISBLANK(BurstClassFull7[[#This Row],[Spk/sec-Average]]),"",IF(BurstClassFull7[[#This Row],[Spk/sec-Average]]&lt;$C$3,"LF","HF"))</f>
        <v>LF</v>
      </c>
      <c r="E288" s="49" t="str">
        <f>IF(ISBLANK(BurstClassFull7[[#This Row],[%Spikes in Bursts-All]]),"",IF(BurstClassFull7[[#This Row],[%Spikes in Bursts-All]]&lt;$D$3,"LB","HB"))</f>
        <v>LB</v>
      </c>
      <c r="F288" s="50" t="str">
        <f t="shared" si="5"/>
        <v>LFLB</v>
      </c>
      <c r="G288" s="75">
        <v>0.92649777361379748</v>
      </c>
      <c r="H288" s="75">
        <v>10.05913138041188</v>
      </c>
      <c r="I288" s="79" t="s">
        <v>161</v>
      </c>
      <c r="J288" s="75" t="s">
        <v>9</v>
      </c>
      <c r="K288" s="75">
        <v>8</v>
      </c>
      <c r="L288" s="75" t="s">
        <v>36</v>
      </c>
      <c r="M288" s="75">
        <v>1</v>
      </c>
      <c r="N288" s="75" t="s">
        <v>112</v>
      </c>
      <c r="O288" s="75" t="s">
        <v>72</v>
      </c>
      <c r="P288" s="75" t="s">
        <v>72</v>
      </c>
      <c r="Q288" s="76">
        <v>1000</v>
      </c>
    </row>
    <row r="289" spans="4:17" hidden="1" x14ac:dyDescent="0.3">
      <c r="D289" s="49" t="str">
        <f>IF(ISBLANK(BurstClassFull7[[#This Row],[Spk/sec-Average]]),"",IF(BurstClassFull7[[#This Row],[Spk/sec-Average]]&lt;$C$3,"LF","HF"))</f>
        <v>HF</v>
      </c>
      <c r="E289" s="49" t="str">
        <f>IF(ISBLANK(BurstClassFull7[[#This Row],[%Spikes in Bursts-All]]),"",IF(BurstClassFull7[[#This Row],[%Spikes in Bursts-All]]&lt;$D$3,"LB","HB"))</f>
        <v>HB</v>
      </c>
      <c r="F289" s="50" t="str">
        <f t="shared" si="5"/>
        <v>HFHB</v>
      </c>
      <c r="G289" s="75">
        <v>9.5672844402143262</v>
      </c>
      <c r="H289" s="75">
        <v>68.137139632225001</v>
      </c>
      <c r="I289" s="79" t="s">
        <v>161</v>
      </c>
      <c r="J289" s="75" t="s">
        <v>9</v>
      </c>
      <c r="K289" s="75">
        <v>8</v>
      </c>
      <c r="L289" s="75" t="s">
        <v>36</v>
      </c>
      <c r="M289" s="75">
        <v>2</v>
      </c>
      <c r="N289" s="75" t="s">
        <v>143</v>
      </c>
      <c r="O289" s="75" t="s">
        <v>72</v>
      </c>
      <c r="P289" s="75" t="s">
        <v>120</v>
      </c>
      <c r="Q289" s="76">
        <v>1000</v>
      </c>
    </row>
    <row r="290" spans="4:17" hidden="1" x14ac:dyDescent="0.3">
      <c r="D290" s="49" t="str">
        <f>IF(ISBLANK(BurstClassFull7[[#This Row],[Spk/sec-Average]]),"",IF(BurstClassFull7[[#This Row],[Spk/sec-Average]]&lt;$C$3,"LF","HF"))</f>
        <v>HF</v>
      </c>
      <c r="E290" s="49" t="str">
        <f>IF(ISBLANK(BurstClassFull7[[#This Row],[%Spikes in Bursts-All]]),"",IF(BurstClassFull7[[#This Row],[%Spikes in Bursts-All]]&lt;$D$3,"LB","HB"))</f>
        <v>HB</v>
      </c>
      <c r="F290" s="50" t="str">
        <f t="shared" si="5"/>
        <v>HFHB</v>
      </c>
      <c r="G290" s="75">
        <v>8.8597188888888905</v>
      </c>
      <c r="H290" s="75">
        <v>67.617379521111729</v>
      </c>
      <c r="I290" s="79" t="s">
        <v>161</v>
      </c>
      <c r="J290" s="75" t="s">
        <v>9</v>
      </c>
      <c r="K290" s="75">
        <v>8</v>
      </c>
      <c r="L290" s="75" t="s">
        <v>36</v>
      </c>
      <c r="M290" s="75">
        <v>3</v>
      </c>
      <c r="N290" s="75" t="s">
        <v>157</v>
      </c>
      <c r="O290" s="75" t="s">
        <v>10</v>
      </c>
      <c r="P290" s="75" t="s">
        <v>72</v>
      </c>
      <c r="Q290" s="76">
        <v>1000</v>
      </c>
    </row>
    <row r="291" spans="4:17" hidden="1" x14ac:dyDescent="0.3">
      <c r="D291" s="49" t="str">
        <f>IF(ISBLANK(BurstClassFull7[[#This Row],[Spk/sec-Average]]),"",IF(BurstClassFull7[[#This Row],[Spk/sec-Average]]&lt;$C$3,"LF","HF"))</f>
        <v>LF</v>
      </c>
      <c r="E291" s="49" t="str">
        <f>IF(ISBLANK(BurstClassFull7[[#This Row],[%Spikes in Bursts-All]]),"",IF(BurstClassFull7[[#This Row],[%Spikes in Bursts-All]]&lt;$D$3,"LB","HB"))</f>
        <v>LB</v>
      </c>
      <c r="F291" s="50" t="str">
        <f t="shared" si="5"/>
        <v>LFLB</v>
      </c>
      <c r="G291" s="75">
        <v>0.7174524205469327</v>
      </c>
      <c r="H291" s="75">
        <v>19.39875977352386</v>
      </c>
      <c r="I291" s="79" t="s">
        <v>160</v>
      </c>
      <c r="J291" s="75" t="s">
        <v>9</v>
      </c>
      <c r="K291" s="75">
        <v>22</v>
      </c>
      <c r="L291" s="75" t="s">
        <v>37</v>
      </c>
      <c r="M291" s="75">
        <v>15</v>
      </c>
      <c r="N291" s="75" t="s">
        <v>123</v>
      </c>
      <c r="O291" s="75" t="s">
        <v>11</v>
      </c>
      <c r="P291" s="75" t="s">
        <v>72</v>
      </c>
      <c r="Q291" s="76">
        <v>889</v>
      </c>
    </row>
    <row r="292" spans="4:17" hidden="1" x14ac:dyDescent="0.3">
      <c r="D292" s="49" t="str">
        <f>IF(ISBLANK(BurstClassFull7[[#This Row],[Spk/sec-Average]]),"",IF(BurstClassFull7[[#This Row],[Spk/sec-Average]]&lt;$C$3,"LF","HF"))</f>
        <v>LF</v>
      </c>
      <c r="E292" s="49" t="str">
        <f>IF(ISBLANK(BurstClassFull7[[#This Row],[%Spikes in Bursts-All]]),"",IF(BurstClassFull7[[#This Row],[%Spikes in Bursts-All]]&lt;$D$3,"LB","HB"))</f>
        <v>HB</v>
      </c>
      <c r="F292" s="50" t="str">
        <f t="shared" si="5"/>
        <v>LFHB</v>
      </c>
      <c r="G292" s="75">
        <v>0.71055166477041487</v>
      </c>
      <c r="H292" s="75">
        <v>53.731455117638241</v>
      </c>
      <c r="I292" s="79" t="s">
        <v>161</v>
      </c>
      <c r="J292" s="75" t="s">
        <v>9</v>
      </c>
      <c r="K292" s="75">
        <v>8</v>
      </c>
      <c r="L292" s="75" t="s">
        <v>36</v>
      </c>
      <c r="M292" s="75">
        <v>5</v>
      </c>
      <c r="N292" s="75" t="s">
        <v>137</v>
      </c>
      <c r="O292" s="75" t="s">
        <v>72</v>
      </c>
      <c r="P292" s="75" t="s">
        <v>10</v>
      </c>
      <c r="Q292" s="76">
        <v>1000</v>
      </c>
    </row>
    <row r="293" spans="4:17" hidden="1" x14ac:dyDescent="0.3">
      <c r="D293" s="49" t="str">
        <f>IF(ISBLANK(BurstClassFull7[[#This Row],[Spk/sec-Average]]),"",IF(BurstClassFull7[[#This Row],[Spk/sec-Average]]&lt;$C$3,"LF","HF"))</f>
        <v>LF</v>
      </c>
      <c r="E293" s="49" t="str">
        <f>IF(ISBLANK(BurstClassFull7[[#This Row],[%Spikes in Bursts-All]]),"",IF(BurstClassFull7[[#This Row],[%Spikes in Bursts-All]]&lt;$D$3,"LB","HB"))</f>
        <v>LB</v>
      </c>
      <c r="F293" s="50" t="str">
        <f t="shared" si="5"/>
        <v>LFLB</v>
      </c>
      <c r="G293" s="75">
        <v>2.1019097222222225</v>
      </c>
      <c r="H293" s="75">
        <v>18.775845293116031</v>
      </c>
      <c r="I293" s="79" t="s">
        <v>161</v>
      </c>
      <c r="J293" s="75" t="s">
        <v>9</v>
      </c>
      <c r="K293" s="75">
        <v>8</v>
      </c>
      <c r="L293" s="75" t="s">
        <v>36</v>
      </c>
      <c r="M293" s="75">
        <v>6</v>
      </c>
      <c r="N293" s="75" t="s">
        <v>113</v>
      </c>
      <c r="O293" s="75" t="s">
        <v>72</v>
      </c>
      <c r="P293" s="75" t="s">
        <v>72</v>
      </c>
      <c r="Q293" s="76">
        <v>1000</v>
      </c>
    </row>
    <row r="294" spans="4:17" x14ac:dyDescent="0.3">
      <c r="D294" s="49" t="str">
        <f>IF(ISBLANK(BurstClassFull7[[#This Row],[Spk/sec-Average]]),"",IF(BurstClassFull7[[#This Row],[Spk/sec-Average]]&lt;$C$3,"LF","HF"))</f>
        <v>LF</v>
      </c>
      <c r="E294" s="49" t="str">
        <f>IF(ISBLANK(BurstClassFull7[[#This Row],[%Spikes in Bursts-All]]),"",IF(BurstClassFull7[[#This Row],[%Spikes in Bursts-All]]&lt;$D$3,"LB","HB"))</f>
        <v>HB</v>
      </c>
      <c r="F294" s="50" t="str">
        <f t="shared" si="5"/>
        <v>LFHB</v>
      </c>
      <c r="G294" s="75">
        <v>4.1616319444444452E-2</v>
      </c>
      <c r="H294" s="75">
        <v>28.498293515358363</v>
      </c>
      <c r="I294" s="79" t="s">
        <v>148</v>
      </c>
      <c r="J294" s="75" t="s">
        <v>9</v>
      </c>
      <c r="K294" s="75">
        <v>1</v>
      </c>
      <c r="L294" s="75" t="s">
        <v>36</v>
      </c>
      <c r="M294" s="75">
        <v>1</v>
      </c>
      <c r="N294" s="75" t="s">
        <v>143</v>
      </c>
      <c r="O294" s="75" t="s">
        <v>11</v>
      </c>
      <c r="P294" s="75" t="s">
        <v>72</v>
      </c>
      <c r="Q294" s="76">
        <v>911</v>
      </c>
    </row>
    <row r="295" spans="4:17" hidden="1" x14ac:dyDescent="0.3">
      <c r="D295" s="49" t="str">
        <f>IF(ISBLANK(BurstClassFull7[[#This Row],[Spk/sec-Average]]),"",IF(BurstClassFull7[[#This Row],[Spk/sec-Average]]&lt;$C$3,"LF","HF"))</f>
        <v>HF</v>
      </c>
      <c r="E295" s="49" t="str">
        <f>IF(ISBLANK(BurstClassFull7[[#This Row],[%Spikes in Bursts-All]]),"",IF(BurstClassFull7[[#This Row],[%Spikes in Bursts-All]]&lt;$D$3,"LB","HB"))</f>
        <v>HB</v>
      </c>
      <c r="F295" s="50" t="str">
        <f t="shared" si="5"/>
        <v>HFHB</v>
      </c>
      <c r="G295" s="75">
        <v>5.7412405303030303</v>
      </c>
      <c r="H295" s="75">
        <v>55.028340973606603</v>
      </c>
      <c r="I295" s="79" t="s">
        <v>150</v>
      </c>
      <c r="J295" s="75" t="s">
        <v>9</v>
      </c>
      <c r="K295" s="75">
        <v>6</v>
      </c>
      <c r="L295" s="75" t="s">
        <v>36</v>
      </c>
      <c r="M295" s="75">
        <v>5</v>
      </c>
      <c r="N295" s="75" t="s">
        <v>97</v>
      </c>
      <c r="O295" s="75" t="s">
        <v>11</v>
      </c>
      <c r="P295" s="75" t="s">
        <v>76</v>
      </c>
      <c r="Q295" s="76">
        <v>968</v>
      </c>
    </row>
    <row r="296" spans="4:17" hidden="1" x14ac:dyDescent="0.3">
      <c r="D296" s="49" t="str">
        <f>IF(ISBLANK(BurstClassFull7[[#This Row],[Spk/sec-Average]]),"",IF(BurstClassFull7[[#This Row],[Spk/sec-Average]]&lt;$C$3,"LF","HF"))</f>
        <v>LF</v>
      </c>
      <c r="E296" s="49" t="str">
        <f>IF(ISBLANK(BurstClassFull7[[#This Row],[%Spikes in Bursts-All]]),"",IF(BurstClassFull7[[#This Row],[%Spikes in Bursts-All]]&lt;$D$3,"LB","HB"))</f>
        <v>HB</v>
      </c>
      <c r="F296" s="50" t="str">
        <f t="shared" si="5"/>
        <v>LFHB</v>
      </c>
      <c r="G296" s="75">
        <v>2.9541319444444447</v>
      </c>
      <c r="H296" s="75">
        <v>32.622862673405741</v>
      </c>
      <c r="I296" s="79" t="s">
        <v>161</v>
      </c>
      <c r="J296" s="75" t="s">
        <v>9</v>
      </c>
      <c r="K296" s="75">
        <v>8</v>
      </c>
      <c r="L296" s="75" t="s">
        <v>36</v>
      </c>
      <c r="M296" s="75">
        <v>4</v>
      </c>
      <c r="N296" s="75" t="s">
        <v>132</v>
      </c>
      <c r="O296" s="75" t="s">
        <v>11</v>
      </c>
      <c r="P296" s="75" t="s">
        <v>10</v>
      </c>
      <c r="Q296" s="76">
        <v>1000</v>
      </c>
    </row>
    <row r="297" spans="4:17" hidden="1" x14ac:dyDescent="0.3">
      <c r="D297" s="49" t="str">
        <f>IF(ISBLANK(BurstClassFull7[[#This Row],[Spk/sec-Average]]),"",IF(BurstClassFull7[[#This Row],[Spk/sec-Average]]&lt;$C$3,"LF","HF"))</f>
        <v>LF</v>
      </c>
      <c r="E297" s="49" t="str">
        <f>IF(ISBLANK(BurstClassFull7[[#This Row],[%Spikes in Bursts-All]]),"",IF(BurstClassFull7[[#This Row],[%Spikes in Bursts-All]]&lt;$D$3,"LB","HB"))</f>
        <v>LB</v>
      </c>
      <c r="F297" s="50" t="str">
        <f t="shared" si="5"/>
        <v>LFLB</v>
      </c>
      <c r="G297" s="75">
        <v>0.60225252165188004</v>
      </c>
      <c r="H297" s="75">
        <v>14.355489488214058</v>
      </c>
      <c r="I297" s="79" t="s">
        <v>161</v>
      </c>
      <c r="J297" s="75" t="s">
        <v>9</v>
      </c>
      <c r="K297" s="75">
        <v>8</v>
      </c>
      <c r="L297" s="75" t="s">
        <v>36</v>
      </c>
      <c r="M297" s="75">
        <v>7</v>
      </c>
      <c r="N297" s="75" t="s">
        <v>153</v>
      </c>
      <c r="O297" s="75" t="s">
        <v>11</v>
      </c>
      <c r="P297" s="75" t="s">
        <v>10</v>
      </c>
      <c r="Q297" s="76">
        <v>1000</v>
      </c>
    </row>
    <row r="298" spans="4:17" hidden="1" x14ac:dyDescent="0.3">
      <c r="D298" s="49" t="str">
        <f>IF(ISBLANK(BurstClassFull7[[#This Row],[Spk/sec-Average]]),"",IF(BurstClassFull7[[#This Row],[Spk/sec-Average]]&lt;$C$3,"LF","HF"))</f>
        <v>LF</v>
      </c>
      <c r="E298" s="49" t="str">
        <f>IF(ISBLANK(BurstClassFull7[[#This Row],[%Spikes in Bursts-All]]),"",IF(BurstClassFull7[[#This Row],[%Spikes in Bursts-All]]&lt;$D$3,"LB","HB"))</f>
        <v>HB</v>
      </c>
      <c r="F298" s="50" t="str">
        <f t="shared" si="5"/>
        <v>LFHB</v>
      </c>
      <c r="G298" s="75">
        <v>1.8213211605648001</v>
      </c>
      <c r="H298" s="75">
        <v>23.604208794598485</v>
      </c>
      <c r="I298" s="79" t="s">
        <v>161</v>
      </c>
      <c r="J298" s="75" t="s">
        <v>9</v>
      </c>
      <c r="K298" s="75">
        <v>8</v>
      </c>
      <c r="L298" s="75" t="s">
        <v>36</v>
      </c>
      <c r="M298" s="75">
        <v>8</v>
      </c>
      <c r="N298" s="75" t="s">
        <v>114</v>
      </c>
      <c r="O298" s="75" t="s">
        <v>11</v>
      </c>
      <c r="P298" s="75" t="s">
        <v>10</v>
      </c>
      <c r="Q298" s="76">
        <v>1000</v>
      </c>
    </row>
    <row r="299" spans="4:17" hidden="1" x14ac:dyDescent="0.3">
      <c r="D299" s="49" t="str">
        <f>IF(ISBLANK(BurstClassFull7[[#This Row],[Spk/sec-Average]]),"",IF(BurstClassFull7[[#This Row],[Spk/sec-Average]]&lt;$C$3,"LF","HF"))</f>
        <v>LF</v>
      </c>
      <c r="E299" s="49" t="str">
        <f>IF(ISBLANK(BurstClassFull7[[#This Row],[%Spikes in Bursts-All]]),"",IF(BurstClassFull7[[#This Row],[%Spikes in Bursts-All]]&lt;$D$3,"LB","HB"))</f>
        <v>HB</v>
      </c>
      <c r="F299" s="50" t="str">
        <f t="shared" si="5"/>
        <v>LFHB</v>
      </c>
      <c r="G299" s="75">
        <v>1.7083061343777732</v>
      </c>
      <c r="H299" s="75">
        <v>23.714631729604758</v>
      </c>
      <c r="I299" s="79" t="s">
        <v>161</v>
      </c>
      <c r="J299" s="75" t="s">
        <v>9</v>
      </c>
      <c r="K299" s="75">
        <v>8</v>
      </c>
      <c r="L299" s="75" t="s">
        <v>36</v>
      </c>
      <c r="M299" s="75">
        <v>9</v>
      </c>
      <c r="N299" s="75" t="s">
        <v>95</v>
      </c>
      <c r="O299" s="75" t="s">
        <v>11</v>
      </c>
      <c r="P299" s="75" t="s">
        <v>10</v>
      </c>
      <c r="Q299" s="76">
        <v>1000</v>
      </c>
    </row>
    <row r="300" spans="4:17" hidden="1" x14ac:dyDescent="0.3">
      <c r="D300" s="49" t="str">
        <f>IF(ISBLANK(BurstClassFull7[[#This Row],[Spk/sec-Average]]),"",IF(BurstClassFull7[[#This Row],[Spk/sec-Average]]&lt;$C$3,"LF","HF"))</f>
        <v>LF</v>
      </c>
      <c r="E300" s="49" t="str">
        <f>IF(ISBLANK(BurstClassFull7[[#This Row],[%Spikes in Bursts-All]]),"",IF(BurstClassFull7[[#This Row],[%Spikes in Bursts-All]]&lt;$D$3,"LB","HB"))</f>
        <v>LB</v>
      </c>
      <c r="F300" s="50" t="str">
        <f t="shared" si="5"/>
        <v>LFLB</v>
      </c>
      <c r="G300" s="75">
        <v>0.83739329610597013</v>
      </c>
      <c r="H300" s="75">
        <v>13.044494662199019</v>
      </c>
      <c r="I300" s="79" t="s">
        <v>161</v>
      </c>
      <c r="J300" s="75" t="s">
        <v>9</v>
      </c>
      <c r="K300" s="75">
        <v>8</v>
      </c>
      <c r="L300" s="75" t="s">
        <v>36</v>
      </c>
      <c r="M300" s="75">
        <v>10</v>
      </c>
      <c r="N300" s="75" t="s">
        <v>115</v>
      </c>
      <c r="O300" s="75" t="s">
        <v>11</v>
      </c>
      <c r="P300" s="75" t="s">
        <v>10</v>
      </c>
      <c r="Q300" s="76">
        <v>1000</v>
      </c>
    </row>
    <row r="301" spans="4:17" hidden="1" x14ac:dyDescent="0.3">
      <c r="D301" s="49" t="str">
        <f>IF(ISBLANK(BurstClassFull7[[#This Row],[Spk/sec-Average]]),"",IF(BurstClassFull7[[#This Row],[Spk/sec-Average]]&lt;$C$3,"LF","HF"))</f>
        <v>LF</v>
      </c>
      <c r="E301" s="49" t="str">
        <f>IF(ISBLANK(BurstClassFull7[[#This Row],[%Spikes in Bursts-All]]),"",IF(BurstClassFull7[[#This Row],[%Spikes in Bursts-All]]&lt;$D$3,"LB","HB"))</f>
        <v>HB</v>
      </c>
      <c r="F301" s="50" t="str">
        <f t="shared" si="5"/>
        <v>LFHB</v>
      </c>
      <c r="G301" s="75">
        <v>2.3298679617668165</v>
      </c>
      <c r="H301" s="75">
        <v>46.860235138995712</v>
      </c>
      <c r="I301" s="79" t="s">
        <v>161</v>
      </c>
      <c r="J301" s="75" t="s">
        <v>9</v>
      </c>
      <c r="K301" s="75">
        <v>8</v>
      </c>
      <c r="L301" s="75" t="s">
        <v>36</v>
      </c>
      <c r="M301" s="75">
        <v>14</v>
      </c>
      <c r="N301" s="75" t="s">
        <v>102</v>
      </c>
      <c r="O301" s="75" t="s">
        <v>72</v>
      </c>
      <c r="P301" s="75" t="s">
        <v>72</v>
      </c>
      <c r="Q301" s="76">
        <v>1000</v>
      </c>
    </row>
    <row r="302" spans="4:17" hidden="1" x14ac:dyDescent="0.3">
      <c r="D302" s="49" t="str">
        <f>IF(ISBLANK(BurstClassFull7[[#This Row],[Spk/sec-Average]]),"",IF(BurstClassFull7[[#This Row],[Spk/sec-Average]]&lt;$C$3,"LF","HF"))</f>
        <v>LF</v>
      </c>
      <c r="E302" s="49" t="str">
        <f>IF(ISBLANK(BurstClassFull7[[#This Row],[%Spikes in Bursts-All]]),"",IF(BurstClassFull7[[#This Row],[%Spikes in Bursts-All]]&lt;$D$3,"LB","HB"))</f>
        <v>LB</v>
      </c>
      <c r="F302" s="50" t="str">
        <f t="shared" si="5"/>
        <v>LFLB</v>
      </c>
      <c r="G302" s="75">
        <v>0.967339296102385</v>
      </c>
      <c r="H302" s="75">
        <v>17.264618434093162</v>
      </c>
      <c r="I302" s="79" t="s">
        <v>161</v>
      </c>
      <c r="J302" s="75" t="s">
        <v>9</v>
      </c>
      <c r="K302" s="75">
        <v>8</v>
      </c>
      <c r="L302" s="75" t="s">
        <v>36</v>
      </c>
      <c r="M302" s="75">
        <v>11</v>
      </c>
      <c r="N302" s="75" t="s">
        <v>97</v>
      </c>
      <c r="O302" s="75" t="s">
        <v>11</v>
      </c>
      <c r="P302" s="75" t="s">
        <v>10</v>
      </c>
      <c r="Q302" s="76">
        <v>1000</v>
      </c>
    </row>
    <row r="303" spans="4:17" x14ac:dyDescent="0.3">
      <c r="D303" s="49" t="str">
        <f>IF(ISBLANK(BurstClassFull7[[#This Row],[Spk/sec-Average]]),"",IF(BurstClassFull7[[#This Row],[Spk/sec-Average]]&lt;$C$3,"LF","HF"))</f>
        <v>LF</v>
      </c>
      <c r="E303" s="49" t="str">
        <f>IF(ISBLANK(BurstClassFull7[[#This Row],[%Spikes in Bursts-All]]),"",IF(BurstClassFull7[[#This Row],[%Spikes in Bursts-All]]&lt;$D$3,"LB","HB"))</f>
        <v>HB</v>
      </c>
      <c r="F303" s="50" t="str">
        <f t="shared" si="5"/>
        <v>LFHB</v>
      </c>
      <c r="G303" s="75">
        <v>2.303729989622513</v>
      </c>
      <c r="H303" s="75">
        <v>23.876118219907145</v>
      </c>
      <c r="I303" s="79" t="s">
        <v>161</v>
      </c>
      <c r="J303" s="75" t="s">
        <v>9</v>
      </c>
      <c r="K303" s="75">
        <v>8</v>
      </c>
      <c r="L303" s="75" t="s">
        <v>36</v>
      </c>
      <c r="M303" s="75">
        <v>12</v>
      </c>
      <c r="N303" s="75" t="s">
        <v>123</v>
      </c>
      <c r="O303" s="75" t="s">
        <v>11</v>
      </c>
      <c r="P303" s="75" t="s">
        <v>72</v>
      </c>
      <c r="Q303" s="76">
        <v>1000</v>
      </c>
    </row>
    <row r="304" spans="4:17" hidden="1" x14ac:dyDescent="0.3">
      <c r="D304" s="49" t="str">
        <f>IF(ISBLANK(BurstClassFull7[[#This Row],[Spk/sec-Average]]),"",IF(BurstClassFull7[[#This Row],[Spk/sec-Average]]&lt;$C$3,"LF","HF"))</f>
        <v>LF</v>
      </c>
      <c r="E304" s="49" t="str">
        <f>IF(ISBLANK(BurstClassFull7[[#This Row],[%Spikes in Bursts-All]]),"",IF(BurstClassFull7[[#This Row],[%Spikes in Bursts-All]]&lt;$D$3,"LB","HB"))</f>
        <v>HB</v>
      </c>
      <c r="F304" s="50" t="str">
        <f t="shared" si="5"/>
        <v>LFHB</v>
      </c>
      <c r="G304" s="75">
        <v>2.0860416666666666</v>
      </c>
      <c r="H304" s="75">
        <v>21.938197220068005</v>
      </c>
      <c r="I304" s="79" t="s">
        <v>161</v>
      </c>
      <c r="J304" s="75" t="s">
        <v>9</v>
      </c>
      <c r="K304" s="75">
        <v>8</v>
      </c>
      <c r="L304" s="75" t="s">
        <v>36</v>
      </c>
      <c r="M304" s="75">
        <v>13</v>
      </c>
      <c r="N304" s="75" t="s">
        <v>155</v>
      </c>
      <c r="O304" s="75" t="s">
        <v>11</v>
      </c>
      <c r="P304" s="75" t="s">
        <v>10</v>
      </c>
      <c r="Q304" s="76">
        <v>1000</v>
      </c>
    </row>
    <row r="305" spans="4:17" x14ac:dyDescent="0.3">
      <c r="D305" s="49" t="str">
        <f>IF(ISBLANK(BurstClassFull7[[#This Row],[Spk/sec-Average]]),"",IF(BurstClassFull7[[#This Row],[Spk/sec-Average]]&lt;$C$3,"LF","HF"))</f>
        <v>LF</v>
      </c>
      <c r="E305" s="49" t="str">
        <f>IF(ISBLANK(BurstClassFull7[[#This Row],[%Spikes in Bursts-All]]),"",IF(BurstClassFull7[[#This Row],[%Spikes in Bursts-All]]&lt;$D$3,"LB","HB"))</f>
        <v>LB</v>
      </c>
      <c r="F305" s="50" t="str">
        <f t="shared" si="5"/>
        <v>LFLB</v>
      </c>
      <c r="G305" s="75">
        <v>0.89246527777777773</v>
      </c>
      <c r="H305" s="75">
        <v>10.607866507747318</v>
      </c>
      <c r="I305" s="79" t="s">
        <v>161</v>
      </c>
      <c r="J305" s="75" t="s">
        <v>9</v>
      </c>
      <c r="K305" s="75">
        <v>8</v>
      </c>
      <c r="L305" s="75" t="s">
        <v>36</v>
      </c>
      <c r="M305" s="75">
        <v>15</v>
      </c>
      <c r="N305" s="75" t="s">
        <v>131</v>
      </c>
      <c r="O305" s="75" t="s">
        <v>11</v>
      </c>
      <c r="P305" s="75" t="s">
        <v>72</v>
      </c>
      <c r="Q305" s="76">
        <v>1000</v>
      </c>
    </row>
    <row r="306" spans="4:17" hidden="1" x14ac:dyDescent="0.3">
      <c r="D306" s="49" t="str">
        <f>IF(ISBLANK(BurstClassFull7[[#This Row],[Spk/sec-Average]]),"",IF(BurstClassFull7[[#This Row],[Spk/sec-Average]]&lt;$C$3,"LF","HF"))</f>
        <v>LF</v>
      </c>
      <c r="E306" s="49" t="str">
        <f>IF(ISBLANK(BurstClassFull7[[#This Row],[%Spikes in Bursts-All]]),"",IF(BurstClassFull7[[#This Row],[%Spikes in Bursts-All]]&lt;$D$3,"LB","HB"))</f>
        <v>HB</v>
      </c>
      <c r="F306" s="50" t="str">
        <f t="shared" si="5"/>
        <v>LFHB</v>
      </c>
      <c r="G306" s="75">
        <v>2.824727876290376</v>
      </c>
      <c r="H306" s="75">
        <v>34.630121478643275</v>
      </c>
      <c r="I306" s="79" t="s">
        <v>162</v>
      </c>
      <c r="J306" s="75" t="s">
        <v>9</v>
      </c>
      <c r="K306" s="75">
        <v>9</v>
      </c>
      <c r="L306" s="75" t="s">
        <v>107</v>
      </c>
      <c r="M306" s="75">
        <v>1</v>
      </c>
      <c r="N306" s="75" t="s">
        <v>84</v>
      </c>
      <c r="O306" s="75" t="s">
        <v>72</v>
      </c>
      <c r="P306" s="75" t="s">
        <v>10</v>
      </c>
      <c r="Q306" s="76">
        <v>1109</v>
      </c>
    </row>
    <row r="307" spans="4:17" hidden="1" x14ac:dyDescent="0.3">
      <c r="D307" s="49" t="str">
        <f>IF(ISBLANK(BurstClassFull7[[#This Row],[Spk/sec-Average]]),"",IF(BurstClassFull7[[#This Row],[Spk/sec-Average]]&lt;$C$3,"LF","HF"))</f>
        <v>LF</v>
      </c>
      <c r="E307" s="49" t="str">
        <f>IF(ISBLANK(BurstClassFull7[[#This Row],[%Spikes in Bursts-All]]),"",IF(BurstClassFull7[[#This Row],[%Spikes in Bursts-All]]&lt;$D$3,"LB","HB"))</f>
        <v>LB</v>
      </c>
      <c r="F307" s="50" t="str">
        <f t="shared" si="5"/>
        <v>LFLB</v>
      </c>
      <c r="G307" s="75">
        <v>1.1381788010404399</v>
      </c>
      <c r="H307" s="75">
        <v>16.979710456918358</v>
      </c>
      <c r="I307" s="79" t="s">
        <v>162</v>
      </c>
      <c r="J307" s="75" t="s">
        <v>9</v>
      </c>
      <c r="K307" s="75">
        <v>9</v>
      </c>
      <c r="L307" s="75" t="s">
        <v>107</v>
      </c>
      <c r="M307" s="75">
        <v>2</v>
      </c>
      <c r="N307" s="75" t="s">
        <v>134</v>
      </c>
      <c r="O307" s="75" t="s">
        <v>72</v>
      </c>
      <c r="P307" s="75" t="s">
        <v>72</v>
      </c>
      <c r="Q307" s="76">
        <v>1109</v>
      </c>
    </row>
    <row r="308" spans="4:17" x14ac:dyDescent="0.3">
      <c r="D308" s="49" t="str">
        <f>IF(ISBLANK(BurstClassFull7[[#This Row],[Spk/sec-Average]]),"",IF(BurstClassFull7[[#This Row],[Spk/sec-Average]]&lt;$C$3,"LF","HF"))</f>
        <v>LF</v>
      </c>
      <c r="E308" s="49" t="str">
        <f>IF(ISBLANK(BurstClassFull7[[#This Row],[%Spikes in Bursts-All]]),"",IF(BurstClassFull7[[#This Row],[%Spikes in Bursts-All]]&lt;$D$3,"LB","HB"))</f>
        <v>LB</v>
      </c>
      <c r="F308" s="50" t="str">
        <f t="shared" si="5"/>
        <v>LFLB</v>
      </c>
      <c r="G308" s="75">
        <v>0.5245850559409525</v>
      </c>
      <c r="H308" s="75">
        <v>4.4870210135970332</v>
      </c>
      <c r="I308" s="79" t="s">
        <v>161</v>
      </c>
      <c r="J308" s="75" t="s">
        <v>9</v>
      </c>
      <c r="K308" s="75">
        <v>8</v>
      </c>
      <c r="L308" s="75" t="s">
        <v>36</v>
      </c>
      <c r="M308" s="75">
        <v>16</v>
      </c>
      <c r="N308" s="75" t="s">
        <v>151</v>
      </c>
      <c r="O308" s="75" t="s">
        <v>11</v>
      </c>
      <c r="P308" s="75" t="s">
        <v>72</v>
      </c>
      <c r="Q308" s="76">
        <v>1000</v>
      </c>
    </row>
    <row r="309" spans="4:17" hidden="1" x14ac:dyDescent="0.3">
      <c r="D309" s="49" t="str">
        <f>IF(ISBLANK(BurstClassFull7[[#This Row],[Spk/sec-Average]]),"",IF(BurstClassFull7[[#This Row],[Spk/sec-Average]]&lt;$C$3,"LF","HF"))</f>
        <v>LF</v>
      </c>
      <c r="E309" s="49" t="str">
        <f>IF(ISBLANK(BurstClassFull7[[#This Row],[%Spikes in Bursts-All]]),"",IF(BurstClassFull7[[#This Row],[%Spikes in Bursts-All]]&lt;$D$3,"LB","HB"))</f>
        <v>HB</v>
      </c>
      <c r="F309" s="50" t="str">
        <f t="shared" si="5"/>
        <v>LFHB</v>
      </c>
      <c r="G309" s="75">
        <v>2.4872115719463754</v>
      </c>
      <c r="H309" s="75">
        <v>25.681304296084733</v>
      </c>
      <c r="I309" s="79" t="s">
        <v>162</v>
      </c>
      <c r="J309" s="75" t="s">
        <v>9</v>
      </c>
      <c r="K309" s="75">
        <v>9</v>
      </c>
      <c r="L309" s="75" t="s">
        <v>107</v>
      </c>
      <c r="M309" s="75">
        <v>4</v>
      </c>
      <c r="N309" s="75" t="s">
        <v>137</v>
      </c>
      <c r="O309" s="75" t="s">
        <v>72</v>
      </c>
      <c r="P309" s="75" t="s">
        <v>72</v>
      </c>
      <c r="Q309" s="76">
        <v>1109</v>
      </c>
    </row>
    <row r="310" spans="4:17" hidden="1" x14ac:dyDescent="0.3">
      <c r="D310" s="49" t="str">
        <f>IF(ISBLANK(BurstClassFull7[[#This Row],[Spk/sec-Average]]),"",IF(BurstClassFull7[[#This Row],[Spk/sec-Average]]&lt;$C$3,"LF","HF"))</f>
        <v>LF</v>
      </c>
      <c r="E310" s="49" t="str">
        <f>IF(ISBLANK(BurstClassFull7[[#This Row],[%Spikes in Bursts-All]]),"",IF(BurstClassFull7[[#This Row],[%Spikes in Bursts-All]]&lt;$D$3,"LB","HB"))</f>
        <v>HB</v>
      </c>
      <c r="F310" s="50" t="str">
        <f t="shared" si="5"/>
        <v>LFHB</v>
      </c>
      <c r="G310" s="75">
        <v>2.4358680555555554</v>
      </c>
      <c r="H310" s="75">
        <v>25.695136535778353</v>
      </c>
      <c r="I310" s="79" t="s">
        <v>162</v>
      </c>
      <c r="J310" s="75" t="s">
        <v>9</v>
      </c>
      <c r="K310" s="75">
        <v>9</v>
      </c>
      <c r="L310" s="75" t="s">
        <v>107</v>
      </c>
      <c r="M310" s="75">
        <v>5</v>
      </c>
      <c r="N310" s="75" t="s">
        <v>86</v>
      </c>
      <c r="O310" s="75" t="s">
        <v>72</v>
      </c>
      <c r="P310" s="75" t="s">
        <v>72</v>
      </c>
      <c r="Q310" s="76">
        <v>1109</v>
      </c>
    </row>
    <row r="311" spans="4:17" hidden="1" x14ac:dyDescent="0.3">
      <c r="D311" s="49" t="str">
        <f>IF(ISBLANK(BurstClassFull7[[#This Row],[Spk/sec-Average]]),"",IF(BurstClassFull7[[#This Row],[Spk/sec-Average]]&lt;$C$3,"LF","HF"))</f>
        <v>LF</v>
      </c>
      <c r="E311" s="49" t="str">
        <f>IF(ISBLANK(BurstClassFull7[[#This Row],[%Spikes in Bursts-All]]),"",IF(BurstClassFull7[[#This Row],[%Spikes in Bursts-All]]&lt;$D$3,"LB","HB"))</f>
        <v>LB</v>
      </c>
      <c r="F311" s="50" t="str">
        <f t="shared" si="5"/>
        <v>LFLB</v>
      </c>
      <c r="G311" s="75">
        <v>9.0277777777777784E-4</v>
      </c>
      <c r="H311" s="75">
        <v>0</v>
      </c>
      <c r="I311" s="79" t="s">
        <v>162</v>
      </c>
      <c r="J311" s="75" t="s">
        <v>9</v>
      </c>
      <c r="K311" s="75">
        <v>9</v>
      </c>
      <c r="L311" s="75" t="s">
        <v>107</v>
      </c>
      <c r="M311" s="75">
        <v>6</v>
      </c>
      <c r="N311" s="75" t="s">
        <v>163</v>
      </c>
      <c r="O311" s="75" t="s">
        <v>72</v>
      </c>
      <c r="P311" s="75" t="s">
        <v>72</v>
      </c>
      <c r="Q311" s="76">
        <v>1109</v>
      </c>
    </row>
    <row r="312" spans="4:17" x14ac:dyDescent="0.3">
      <c r="D312" s="49" t="str">
        <f>IF(ISBLANK(BurstClassFull7[[#This Row],[Spk/sec-Average]]),"",IF(BurstClassFull7[[#This Row],[Spk/sec-Average]]&lt;$C$3,"LF","HF"))</f>
        <v>LF</v>
      </c>
      <c r="E312" s="49" t="str">
        <f>IF(ISBLANK(BurstClassFull7[[#This Row],[%Spikes in Bursts-All]]),"",IF(BurstClassFull7[[#This Row],[%Spikes in Bursts-All]]&lt;$D$3,"LB","HB"))</f>
        <v>LB</v>
      </c>
      <c r="F312" s="50" t="str">
        <f t="shared" si="5"/>
        <v>LFLB</v>
      </c>
      <c r="G312" s="75">
        <v>1.3469642857142856</v>
      </c>
      <c r="H312" s="75">
        <v>14.012184508268058</v>
      </c>
      <c r="I312" s="79" t="s">
        <v>161</v>
      </c>
      <c r="J312" s="75" t="s">
        <v>9</v>
      </c>
      <c r="K312" s="75">
        <v>8</v>
      </c>
      <c r="L312" s="75" t="s">
        <v>36</v>
      </c>
      <c r="M312" s="75">
        <v>17</v>
      </c>
      <c r="N312" s="75" t="s">
        <v>136</v>
      </c>
      <c r="O312" s="75" t="s">
        <v>11</v>
      </c>
      <c r="P312" s="75" t="s">
        <v>72</v>
      </c>
      <c r="Q312" s="76">
        <v>1000</v>
      </c>
    </row>
    <row r="313" spans="4:17" x14ac:dyDescent="0.3">
      <c r="D313" s="49" t="str">
        <f>IF(ISBLANK(BurstClassFull7[[#This Row],[Spk/sec-Average]]),"",IF(BurstClassFull7[[#This Row],[Spk/sec-Average]]&lt;$C$3,"LF","HF"))</f>
        <v>LF</v>
      </c>
      <c r="E313" s="49" t="str">
        <f>IF(ISBLANK(BurstClassFull7[[#This Row],[%Spikes in Bursts-All]]),"",IF(BurstClassFull7[[#This Row],[%Spikes in Bursts-All]]&lt;$D$3,"LB","HB"))</f>
        <v>LB</v>
      </c>
      <c r="F313" s="50" t="str">
        <f t="shared" si="5"/>
        <v>LFLB</v>
      </c>
      <c r="G313" s="75">
        <v>1.5975162007283634</v>
      </c>
      <c r="H313" s="75">
        <v>8.3997767501195977</v>
      </c>
      <c r="I313" s="79" t="s">
        <v>161</v>
      </c>
      <c r="J313" s="75" t="s">
        <v>9</v>
      </c>
      <c r="K313" s="75">
        <v>8</v>
      </c>
      <c r="L313" s="75" t="s">
        <v>36</v>
      </c>
      <c r="M313" s="75">
        <v>18</v>
      </c>
      <c r="N313" s="75" t="s">
        <v>104</v>
      </c>
      <c r="O313" s="75" t="s">
        <v>11</v>
      </c>
      <c r="P313" s="75" t="s">
        <v>72</v>
      </c>
      <c r="Q313" s="76">
        <v>1000</v>
      </c>
    </row>
    <row r="314" spans="4:17" x14ac:dyDescent="0.3">
      <c r="D314" s="49" t="str">
        <f>IF(ISBLANK(BurstClassFull7[[#This Row],[Spk/sec-Average]]),"",IF(BurstClassFull7[[#This Row],[Spk/sec-Average]]&lt;$C$3,"LF","HF"))</f>
        <v>LF</v>
      </c>
      <c r="E314" s="49" t="str">
        <f>IF(ISBLANK(BurstClassFull7[[#This Row],[%Spikes in Bursts-All]]),"",IF(BurstClassFull7[[#This Row],[%Spikes in Bursts-All]]&lt;$D$3,"LB","HB"))</f>
        <v>HB</v>
      </c>
      <c r="F314" s="50" t="str">
        <f t="shared" si="5"/>
        <v>LFHB</v>
      </c>
      <c r="G314" s="75">
        <v>0.76479862462170334</v>
      </c>
      <c r="H314" s="75">
        <v>22.674220189748141</v>
      </c>
      <c r="I314" s="79" t="s">
        <v>158</v>
      </c>
      <c r="J314" s="75" t="s">
        <v>9</v>
      </c>
      <c r="K314" s="75">
        <v>1</v>
      </c>
      <c r="L314" s="75" t="s">
        <v>36</v>
      </c>
      <c r="M314" s="75">
        <v>1</v>
      </c>
      <c r="N314" s="75" t="s">
        <v>84</v>
      </c>
      <c r="O314" s="75" t="s">
        <v>11</v>
      </c>
      <c r="P314" s="75" t="s">
        <v>72</v>
      </c>
      <c r="Q314" s="76">
        <v>1037</v>
      </c>
    </row>
    <row r="315" spans="4:17" hidden="1" x14ac:dyDescent="0.3">
      <c r="D315" s="49" t="str">
        <f>IF(ISBLANK(BurstClassFull7[[#This Row],[Spk/sec-Average]]),"",IF(BurstClassFull7[[#This Row],[Spk/sec-Average]]&lt;$C$3,"LF","HF"))</f>
        <v>HF</v>
      </c>
      <c r="E315" s="49" t="str">
        <f>IF(ISBLANK(BurstClassFull7[[#This Row],[%Spikes in Bursts-All]]),"",IF(BurstClassFull7[[#This Row],[%Spikes in Bursts-All]]&lt;$D$3,"LB","HB"))</f>
        <v>HB</v>
      </c>
      <c r="F315" s="50" t="str">
        <f t="shared" si="5"/>
        <v>HFHB</v>
      </c>
      <c r="G315" s="75">
        <v>4.0492361111111119</v>
      </c>
      <c r="H315" s="75">
        <v>40.074635091089448</v>
      </c>
      <c r="I315" s="79" t="s">
        <v>162</v>
      </c>
      <c r="J315" s="75" t="s">
        <v>9</v>
      </c>
      <c r="K315" s="75">
        <v>9</v>
      </c>
      <c r="L315" s="75" t="s">
        <v>107</v>
      </c>
      <c r="M315" s="75">
        <v>3</v>
      </c>
      <c r="N315" s="75" t="s">
        <v>112</v>
      </c>
      <c r="O315" s="75" t="s">
        <v>11</v>
      </c>
      <c r="P315" s="75" t="s">
        <v>72</v>
      </c>
      <c r="Q315" s="76">
        <v>1109</v>
      </c>
    </row>
    <row r="316" spans="4:17" hidden="1" x14ac:dyDescent="0.3">
      <c r="D316" s="49" t="str">
        <f>IF(ISBLANK(BurstClassFull7[[#This Row],[Spk/sec-Average]]),"",IF(BurstClassFull7[[#This Row],[Spk/sec-Average]]&lt;$C$3,"LF","HF"))</f>
        <v>HF</v>
      </c>
      <c r="E316" s="49" t="str">
        <f>IF(ISBLANK(BurstClassFull7[[#This Row],[%Spikes in Bursts-All]]),"",IF(BurstClassFull7[[#This Row],[%Spikes in Bursts-All]]&lt;$D$3,"LB","HB"))</f>
        <v>HB</v>
      </c>
      <c r="F316" s="50" t="str">
        <f t="shared" si="5"/>
        <v>HFHB</v>
      </c>
      <c r="G316" s="75">
        <v>7.4608778683574872</v>
      </c>
      <c r="H316" s="75">
        <v>63.347091161309109</v>
      </c>
      <c r="I316" s="79" t="s">
        <v>162</v>
      </c>
      <c r="J316" s="75" t="s">
        <v>9</v>
      </c>
      <c r="K316" s="75">
        <v>9</v>
      </c>
      <c r="L316" s="75" t="s">
        <v>107</v>
      </c>
      <c r="M316" s="75">
        <v>7</v>
      </c>
      <c r="N316" s="75" t="s">
        <v>95</v>
      </c>
      <c r="O316" s="75" t="s">
        <v>11</v>
      </c>
      <c r="P316" s="75" t="s">
        <v>72</v>
      </c>
      <c r="Q316" s="76">
        <v>1109</v>
      </c>
    </row>
    <row r="317" spans="4:17" hidden="1" x14ac:dyDescent="0.3">
      <c r="D317" s="49" t="str">
        <f>IF(ISBLANK(BurstClassFull7[[#This Row],[Spk/sec-Average]]),"",IF(BurstClassFull7[[#This Row],[Spk/sec-Average]]&lt;$C$3,"LF","HF"))</f>
        <v>LF</v>
      </c>
      <c r="E317" s="49" t="str">
        <f>IF(ISBLANK(BurstClassFull7[[#This Row],[%Spikes in Bursts-All]]),"",IF(BurstClassFull7[[#This Row],[%Spikes in Bursts-All]]&lt;$D$3,"LB","HB"))</f>
        <v>HB</v>
      </c>
      <c r="F317" s="50" t="str">
        <f t="shared" si="5"/>
        <v>LFHB</v>
      </c>
      <c r="G317" s="75">
        <v>0.73750000000000004</v>
      </c>
      <c r="H317" s="75">
        <v>53.779568688903808</v>
      </c>
      <c r="I317" s="79" t="s">
        <v>162</v>
      </c>
      <c r="J317" s="75" t="s">
        <v>9</v>
      </c>
      <c r="K317" s="75">
        <v>9</v>
      </c>
      <c r="L317" s="75" t="s">
        <v>107</v>
      </c>
      <c r="M317" s="75">
        <v>12</v>
      </c>
      <c r="N317" s="75" t="s">
        <v>102</v>
      </c>
      <c r="O317" s="75" t="s">
        <v>72</v>
      </c>
      <c r="P317" s="75" t="s">
        <v>72</v>
      </c>
      <c r="Q317" s="76">
        <v>1109</v>
      </c>
    </row>
    <row r="318" spans="4:17" hidden="1" x14ac:dyDescent="0.3">
      <c r="D318" s="49" t="str">
        <f>IF(ISBLANK(BurstClassFull7[[#This Row],[Spk/sec-Average]]),"",IF(BurstClassFull7[[#This Row],[Spk/sec-Average]]&lt;$C$3,"LF","HF"))</f>
        <v>LF</v>
      </c>
      <c r="E318" s="49" t="str">
        <f>IF(ISBLANK(BurstClassFull7[[#This Row],[%Spikes in Bursts-All]]),"",IF(BurstClassFull7[[#This Row],[%Spikes in Bursts-All]]&lt;$D$3,"LB","HB"))</f>
        <v>LB</v>
      </c>
      <c r="F318" s="50" t="str">
        <f t="shared" si="5"/>
        <v>LFLB</v>
      </c>
      <c r="G318" s="75">
        <v>0.97390423519469516</v>
      </c>
      <c r="H318" s="75">
        <v>13.762609720948513</v>
      </c>
      <c r="I318" s="79" t="s">
        <v>162</v>
      </c>
      <c r="J318" s="75" t="s">
        <v>9</v>
      </c>
      <c r="K318" s="75">
        <v>9</v>
      </c>
      <c r="L318" s="75" t="s">
        <v>107</v>
      </c>
      <c r="M318" s="75">
        <v>13</v>
      </c>
      <c r="N318" s="75" t="s">
        <v>146</v>
      </c>
      <c r="O318" s="75" t="s">
        <v>72</v>
      </c>
      <c r="P318" s="75" t="s">
        <v>72</v>
      </c>
      <c r="Q318" s="76">
        <v>1109</v>
      </c>
    </row>
    <row r="319" spans="4:17" hidden="1" x14ac:dyDescent="0.3">
      <c r="D319" s="49" t="str">
        <f>IF(ISBLANK(BurstClassFull7[[#This Row],[Spk/sec-Average]]),"",IF(BurstClassFull7[[#This Row],[Spk/sec-Average]]&lt;$C$3,"LF","HF"))</f>
        <v>LF</v>
      </c>
      <c r="E319" s="49" t="str">
        <f>IF(ISBLANK(BurstClassFull7[[#This Row],[%Spikes in Bursts-All]]),"",IF(BurstClassFull7[[#This Row],[%Spikes in Bursts-All]]&lt;$D$3,"LB","HB"))</f>
        <v>LB</v>
      </c>
      <c r="F319" s="50" t="str">
        <f t="shared" si="5"/>
        <v>LFLB</v>
      </c>
      <c r="G319" s="75">
        <v>0.57319414039318783</v>
      </c>
      <c r="H319" s="75">
        <v>15.656146179401995</v>
      </c>
      <c r="I319" s="79" t="s">
        <v>162</v>
      </c>
      <c r="J319" s="75" t="s">
        <v>9</v>
      </c>
      <c r="K319" s="75">
        <v>9</v>
      </c>
      <c r="L319" s="75" t="s">
        <v>107</v>
      </c>
      <c r="M319" s="75">
        <v>14</v>
      </c>
      <c r="N319" s="75" t="s">
        <v>164</v>
      </c>
      <c r="O319" s="75" t="s">
        <v>72</v>
      </c>
      <c r="P319" s="75" t="s">
        <v>72</v>
      </c>
      <c r="Q319" s="76">
        <v>1109</v>
      </c>
    </row>
    <row r="320" spans="4:17" hidden="1" x14ac:dyDescent="0.3">
      <c r="D320" s="49" t="str">
        <f>IF(ISBLANK(BurstClassFull7[[#This Row],[Spk/sec-Average]]),"",IF(BurstClassFull7[[#This Row],[Spk/sec-Average]]&lt;$C$3,"LF","HF"))</f>
        <v>LF</v>
      </c>
      <c r="E320" s="49" t="str">
        <f>IF(ISBLANK(BurstClassFull7[[#This Row],[%Spikes in Bursts-All]]),"",IF(BurstClassFull7[[#This Row],[%Spikes in Bursts-All]]&lt;$D$3,"LB","HB"))</f>
        <v>LB</v>
      </c>
      <c r="F320" s="50" t="str">
        <f t="shared" si="5"/>
        <v>LFLB</v>
      </c>
      <c r="G320" s="75">
        <v>1.3052430555555556</v>
      </c>
      <c r="H320" s="75">
        <v>18.545608734828008</v>
      </c>
      <c r="I320" s="79" t="s">
        <v>162</v>
      </c>
      <c r="J320" s="75" t="s">
        <v>9</v>
      </c>
      <c r="K320" s="75">
        <v>9</v>
      </c>
      <c r="L320" s="75" t="s">
        <v>107</v>
      </c>
      <c r="M320" s="75">
        <v>15</v>
      </c>
      <c r="N320" s="75" t="s">
        <v>165</v>
      </c>
      <c r="O320" s="75" t="s">
        <v>72</v>
      </c>
      <c r="P320" s="75" t="s">
        <v>120</v>
      </c>
      <c r="Q320" s="76">
        <v>1109</v>
      </c>
    </row>
    <row r="321" spans="4:17" hidden="1" x14ac:dyDescent="0.3">
      <c r="D321" s="49" t="str">
        <f>IF(ISBLANK(BurstClassFull7[[#This Row],[Spk/sec-Average]]),"",IF(BurstClassFull7[[#This Row],[Spk/sec-Average]]&lt;$C$3,"LF","HF"))</f>
        <v>LF</v>
      </c>
      <c r="E321" s="49" t="str">
        <f>IF(ISBLANK(BurstClassFull7[[#This Row],[%Spikes in Bursts-All]]),"",IF(BurstClassFull7[[#This Row],[%Spikes in Bursts-All]]&lt;$D$3,"LB","HB"))</f>
        <v>LB</v>
      </c>
      <c r="F321" s="50" t="str">
        <f t="shared" si="5"/>
        <v>LFLB</v>
      </c>
      <c r="G321" s="75">
        <v>0.57975694444444448</v>
      </c>
      <c r="H321" s="75">
        <v>9.3211206896551726</v>
      </c>
      <c r="I321" s="79" t="s">
        <v>162</v>
      </c>
      <c r="J321" s="75" t="s">
        <v>9</v>
      </c>
      <c r="K321" s="75">
        <v>9</v>
      </c>
      <c r="L321" s="75" t="s">
        <v>107</v>
      </c>
      <c r="M321" s="75">
        <v>16</v>
      </c>
      <c r="N321" s="75" t="s">
        <v>131</v>
      </c>
      <c r="O321" s="75" t="s">
        <v>72</v>
      </c>
      <c r="P321" s="75" t="s">
        <v>72</v>
      </c>
      <c r="Q321" s="76">
        <v>1109</v>
      </c>
    </row>
    <row r="322" spans="4:17" hidden="1" x14ac:dyDescent="0.3">
      <c r="D322" s="49" t="str">
        <f>IF(ISBLANK(BurstClassFull7[[#This Row],[Spk/sec-Average]]),"",IF(BurstClassFull7[[#This Row],[Spk/sec-Average]]&lt;$C$3,"LF","HF"))</f>
        <v>LF</v>
      </c>
      <c r="E322" s="49" t="str">
        <f>IF(ISBLANK(BurstClassFull7[[#This Row],[%Spikes in Bursts-All]]),"",IF(BurstClassFull7[[#This Row],[%Spikes in Bursts-All]]&lt;$D$3,"LB","HB"))</f>
        <v>HB</v>
      </c>
      <c r="F322" s="50" t="str">
        <f t="shared" si="5"/>
        <v>LFHB</v>
      </c>
      <c r="G322" s="75">
        <v>1.6822916666666665</v>
      </c>
      <c r="H322" s="75">
        <v>29.910685392531228</v>
      </c>
      <c r="I322" s="79" t="s">
        <v>162</v>
      </c>
      <c r="J322" s="75" t="s">
        <v>9</v>
      </c>
      <c r="K322" s="75">
        <v>9</v>
      </c>
      <c r="L322" s="75" t="s">
        <v>107</v>
      </c>
      <c r="M322" s="75">
        <v>8</v>
      </c>
      <c r="N322" s="75" t="s">
        <v>115</v>
      </c>
      <c r="O322" s="75" t="s">
        <v>11</v>
      </c>
      <c r="P322" s="75" t="s">
        <v>72</v>
      </c>
      <c r="Q322" s="76">
        <v>1109</v>
      </c>
    </row>
    <row r="323" spans="4:17" hidden="1" x14ac:dyDescent="0.3">
      <c r="D323" s="49" t="str">
        <f>IF(ISBLANK(BurstClassFull7[[#This Row],[Spk/sec-Average]]),"",IF(BurstClassFull7[[#This Row],[Spk/sec-Average]]&lt;$C$3,"LF","HF"))</f>
        <v>LF</v>
      </c>
      <c r="E323" s="49" t="str">
        <f>IF(ISBLANK(BurstClassFull7[[#This Row],[%Spikes in Bursts-All]]),"",IF(BurstClassFull7[[#This Row],[%Spikes in Bursts-All]]&lt;$D$3,"LB","HB"))</f>
        <v>LB</v>
      </c>
      <c r="F323" s="50" t="str">
        <f t="shared" si="5"/>
        <v>LFLB</v>
      </c>
      <c r="G323" s="75">
        <v>1.0225871967071056</v>
      </c>
      <c r="H323" s="75">
        <v>19.74352123964734</v>
      </c>
      <c r="I323" s="79" t="s">
        <v>162</v>
      </c>
      <c r="J323" s="75" t="s">
        <v>9</v>
      </c>
      <c r="K323" s="75">
        <v>9</v>
      </c>
      <c r="L323" s="75" t="s">
        <v>107</v>
      </c>
      <c r="M323" s="75">
        <v>9</v>
      </c>
      <c r="N323" s="75" t="s">
        <v>144</v>
      </c>
      <c r="O323" s="75" t="s">
        <v>11</v>
      </c>
      <c r="P323" s="75" t="s">
        <v>72</v>
      </c>
      <c r="Q323" s="76">
        <v>1109</v>
      </c>
    </row>
    <row r="324" spans="4:17" hidden="1" x14ac:dyDescent="0.3">
      <c r="D324" s="49" t="str">
        <f>IF(ISBLANK(BurstClassFull7[[#This Row],[Spk/sec-Average]]),"",IF(BurstClassFull7[[#This Row],[Spk/sec-Average]]&lt;$C$3,"LF","HF"))</f>
        <v>LF</v>
      </c>
      <c r="E324" s="49" t="str">
        <f>IF(ISBLANK(BurstClassFull7[[#This Row],[%Spikes in Bursts-All]]),"",IF(BurstClassFull7[[#This Row],[%Spikes in Bursts-All]]&lt;$D$3,"LB","HB"))</f>
        <v>LB</v>
      </c>
      <c r="F324" s="50" t="str">
        <f t="shared" si="5"/>
        <v>LFLB</v>
      </c>
      <c r="G324" s="75">
        <v>1.3285137446422683</v>
      </c>
      <c r="H324" s="75">
        <v>16.548463356973993</v>
      </c>
      <c r="I324" s="79" t="s">
        <v>133</v>
      </c>
      <c r="J324" s="75" t="s">
        <v>9</v>
      </c>
      <c r="K324" s="75">
        <v>9</v>
      </c>
      <c r="L324" s="75" t="s">
        <v>107</v>
      </c>
      <c r="M324" s="75">
        <v>2</v>
      </c>
      <c r="N324" s="75" t="s">
        <v>137</v>
      </c>
      <c r="O324" s="75" t="s">
        <v>72</v>
      </c>
      <c r="P324" s="75" t="s">
        <v>10</v>
      </c>
      <c r="Q324" s="76">
        <v>331</v>
      </c>
    </row>
    <row r="325" spans="4:17" hidden="1" x14ac:dyDescent="0.3">
      <c r="D325" s="49" t="str">
        <f>IF(ISBLANK(BurstClassFull7[[#This Row],[Spk/sec-Average]]),"",IF(BurstClassFull7[[#This Row],[Spk/sec-Average]]&lt;$C$3,"LF","HF"))</f>
        <v>LF</v>
      </c>
      <c r="E325" s="49" t="str">
        <f>IF(ISBLANK(BurstClassFull7[[#This Row],[%Spikes in Bursts-All]]),"",IF(BurstClassFull7[[#This Row],[%Spikes in Bursts-All]]&lt;$D$3,"LB","HB"))</f>
        <v>LB</v>
      </c>
      <c r="F325" s="50" t="str">
        <f t="shared" si="5"/>
        <v>LFLB</v>
      </c>
      <c r="G325" s="75">
        <v>0.37642344497607655</v>
      </c>
      <c r="H325" s="75">
        <v>5.009371272789231</v>
      </c>
      <c r="I325" s="79" t="s">
        <v>133</v>
      </c>
      <c r="J325" s="75" t="s">
        <v>9</v>
      </c>
      <c r="K325" s="75">
        <v>9</v>
      </c>
      <c r="L325" s="75" t="s">
        <v>107</v>
      </c>
      <c r="M325" s="75">
        <v>3</v>
      </c>
      <c r="N325" s="75" t="s">
        <v>86</v>
      </c>
      <c r="O325" s="75" t="s">
        <v>72</v>
      </c>
      <c r="P325" s="75" t="s">
        <v>72</v>
      </c>
      <c r="Q325" s="76">
        <v>331</v>
      </c>
    </row>
    <row r="326" spans="4:17" hidden="1" x14ac:dyDescent="0.3">
      <c r="D326" s="49" t="str">
        <f>IF(ISBLANK(BurstClassFull7[[#This Row],[Spk/sec-Average]]),"",IF(BurstClassFull7[[#This Row],[Spk/sec-Average]]&lt;$C$3,"LF","HF"))</f>
        <v>LF</v>
      </c>
      <c r="E326" s="49" t="str">
        <f>IF(ISBLANK(BurstClassFull7[[#This Row],[%Spikes in Bursts-All]]),"",IF(BurstClassFull7[[#This Row],[%Spikes in Bursts-All]]&lt;$D$3,"LB","HB"))</f>
        <v>HB</v>
      </c>
      <c r="F326" s="50" t="str">
        <f t="shared" si="5"/>
        <v>LFHB</v>
      </c>
      <c r="G326" s="75">
        <v>1.5085372731915405</v>
      </c>
      <c r="H326" s="75">
        <v>20.104720744680851</v>
      </c>
      <c r="I326" s="79" t="s">
        <v>133</v>
      </c>
      <c r="J326" s="75" t="s">
        <v>9</v>
      </c>
      <c r="K326" s="75">
        <v>9</v>
      </c>
      <c r="L326" s="75" t="s">
        <v>107</v>
      </c>
      <c r="M326" s="75">
        <v>4</v>
      </c>
      <c r="N326" s="75" t="s">
        <v>113</v>
      </c>
      <c r="O326" s="75" t="s">
        <v>72</v>
      </c>
      <c r="P326" s="75" t="s">
        <v>10</v>
      </c>
      <c r="Q326" s="76">
        <v>331</v>
      </c>
    </row>
    <row r="327" spans="4:17" hidden="1" x14ac:dyDescent="0.3">
      <c r="D327" s="49" t="str">
        <f>IF(ISBLANK(BurstClassFull7[[#This Row],[Spk/sec-Average]]),"",IF(BurstClassFull7[[#This Row],[Spk/sec-Average]]&lt;$C$3,"LF","HF"))</f>
        <v>HF</v>
      </c>
      <c r="E327" s="49" t="str">
        <f>IF(ISBLANK(BurstClassFull7[[#This Row],[%Spikes in Bursts-All]]),"",IF(BurstClassFull7[[#This Row],[%Spikes in Bursts-All]]&lt;$D$3,"LB","HB"))</f>
        <v>HB</v>
      </c>
      <c r="F327" s="50" t="str">
        <f t="shared" si="5"/>
        <v>HFHB</v>
      </c>
      <c r="G327" s="75">
        <v>16.664428061764358</v>
      </c>
      <c r="H327" s="75">
        <v>89.233393759856156</v>
      </c>
      <c r="I327" s="79" t="s">
        <v>162</v>
      </c>
      <c r="J327" s="75" t="s">
        <v>9</v>
      </c>
      <c r="K327" s="75">
        <v>9</v>
      </c>
      <c r="L327" s="75" t="s">
        <v>107</v>
      </c>
      <c r="M327" s="75">
        <v>10</v>
      </c>
      <c r="N327" s="75" t="s">
        <v>123</v>
      </c>
      <c r="O327" s="75" t="s">
        <v>11</v>
      </c>
      <c r="P327" s="75" t="s">
        <v>72</v>
      </c>
      <c r="Q327" s="76">
        <v>1109</v>
      </c>
    </row>
    <row r="328" spans="4:17" hidden="1" x14ac:dyDescent="0.3">
      <c r="D328" s="49" t="str">
        <f>IF(ISBLANK(BurstClassFull7[[#This Row],[Spk/sec-Average]]),"",IF(BurstClassFull7[[#This Row],[Spk/sec-Average]]&lt;$C$3,"LF","HF"))</f>
        <v>LF</v>
      </c>
      <c r="E328" s="49" t="str">
        <f>IF(ISBLANK(BurstClassFull7[[#This Row],[%Spikes in Bursts-All]]),"",IF(BurstClassFull7[[#This Row],[%Spikes in Bursts-All]]&lt;$D$3,"LB","HB"))</f>
        <v>LB</v>
      </c>
      <c r="F328" s="50" t="str">
        <f t="shared" si="5"/>
        <v>LFLB</v>
      </c>
      <c r="G328" s="75">
        <v>0.73623515072179968</v>
      </c>
      <c r="H328" s="75">
        <v>15.466958867161159</v>
      </c>
      <c r="I328" s="79" t="s">
        <v>162</v>
      </c>
      <c r="J328" s="75" t="s">
        <v>9</v>
      </c>
      <c r="K328" s="75">
        <v>9</v>
      </c>
      <c r="L328" s="75" t="s">
        <v>107</v>
      </c>
      <c r="M328" s="75">
        <v>11</v>
      </c>
      <c r="N328" s="75" t="s">
        <v>155</v>
      </c>
      <c r="O328" s="75" t="s">
        <v>11</v>
      </c>
      <c r="P328" s="75" t="s">
        <v>72</v>
      </c>
      <c r="Q328" s="76">
        <v>1109</v>
      </c>
    </row>
    <row r="329" spans="4:17" hidden="1" x14ac:dyDescent="0.3">
      <c r="D329" s="49" t="str">
        <f>IF(ISBLANK(BurstClassFull7[[#This Row],[Spk/sec-Average]]),"",IF(BurstClassFull7[[#This Row],[Spk/sec-Average]]&lt;$C$3,"LF","HF"))</f>
        <v>HF</v>
      </c>
      <c r="E329" s="49" t="str">
        <f>IF(ISBLANK(BurstClassFull7[[#This Row],[%Spikes in Bursts-All]]),"",IF(BurstClassFull7[[#This Row],[%Spikes in Bursts-All]]&lt;$D$3,"LB","HB"))</f>
        <v>HB</v>
      </c>
      <c r="F329" s="50" t="str">
        <f t="shared" si="5"/>
        <v>HFHB</v>
      </c>
      <c r="G329" s="75">
        <v>4.1223272396630932</v>
      </c>
      <c r="H329" s="75">
        <v>44.241524761755976</v>
      </c>
      <c r="I329" s="79" t="s">
        <v>133</v>
      </c>
      <c r="J329" s="75" t="s">
        <v>9</v>
      </c>
      <c r="K329" s="75">
        <v>9</v>
      </c>
      <c r="L329" s="75" t="s">
        <v>107</v>
      </c>
      <c r="M329" s="75">
        <v>7</v>
      </c>
      <c r="N329" s="75" t="s">
        <v>96</v>
      </c>
      <c r="O329" s="75" t="s">
        <v>72</v>
      </c>
      <c r="P329" s="75" t="s">
        <v>72</v>
      </c>
      <c r="Q329" s="76">
        <v>331</v>
      </c>
    </row>
    <row r="330" spans="4:17" hidden="1" x14ac:dyDescent="0.3">
      <c r="D330" s="49" t="str">
        <f>IF(ISBLANK(BurstClassFull7[[#This Row],[Spk/sec-Average]]),"",IF(BurstClassFull7[[#This Row],[Spk/sec-Average]]&lt;$C$3,"LF","HF"))</f>
        <v>LF</v>
      </c>
      <c r="E330" s="49" t="str">
        <f>IF(ISBLANK(BurstClassFull7[[#This Row],[%Spikes in Bursts-All]]),"",IF(BurstClassFull7[[#This Row],[%Spikes in Bursts-All]]&lt;$D$3,"LB","HB"))</f>
        <v>HB</v>
      </c>
      <c r="F330" s="50" t="str">
        <f t="shared" si="5"/>
        <v>LFHB</v>
      </c>
      <c r="G330" s="75">
        <v>1.6825694444444446</v>
      </c>
      <c r="H330" s="75">
        <v>22.176630025598556</v>
      </c>
      <c r="I330" s="79" t="s">
        <v>133</v>
      </c>
      <c r="J330" s="75" t="s">
        <v>9</v>
      </c>
      <c r="K330" s="75">
        <v>9</v>
      </c>
      <c r="L330" s="75" t="s">
        <v>107</v>
      </c>
      <c r="M330" s="75">
        <v>8</v>
      </c>
      <c r="N330" s="75" t="s">
        <v>123</v>
      </c>
      <c r="O330" s="75" t="s">
        <v>72</v>
      </c>
      <c r="P330" s="75" t="s">
        <v>72</v>
      </c>
      <c r="Q330" s="76">
        <v>331</v>
      </c>
    </row>
    <row r="331" spans="4:17" hidden="1" x14ac:dyDescent="0.3">
      <c r="D331" s="49" t="str">
        <f>IF(ISBLANK(BurstClassFull7[[#This Row],[Spk/sec-Average]]),"",IF(BurstClassFull7[[#This Row],[Spk/sec-Average]]&lt;$C$3,"LF","HF"))</f>
        <v>HF</v>
      </c>
      <c r="E331" s="49" t="str">
        <f>IF(ISBLANK(BurstClassFull7[[#This Row],[%Spikes in Bursts-All]]),"",IF(BurstClassFull7[[#This Row],[%Spikes in Bursts-All]]&lt;$D$3,"LB","HB"))</f>
        <v>HB</v>
      </c>
      <c r="F331" s="50" t="str">
        <f t="shared" si="5"/>
        <v>HFHB</v>
      </c>
      <c r="G331" s="75">
        <v>4.7351768663194438</v>
      </c>
      <c r="H331" s="75">
        <v>47.845180698620752</v>
      </c>
      <c r="I331" s="79" t="s">
        <v>133</v>
      </c>
      <c r="J331" s="75" t="s">
        <v>9</v>
      </c>
      <c r="K331" s="75">
        <v>9</v>
      </c>
      <c r="L331" s="75" t="s">
        <v>107</v>
      </c>
      <c r="M331" s="75">
        <v>9</v>
      </c>
      <c r="N331" s="75" t="s">
        <v>102</v>
      </c>
      <c r="O331" s="75" t="s">
        <v>72</v>
      </c>
      <c r="P331" s="75" t="s">
        <v>10</v>
      </c>
      <c r="Q331" s="76">
        <v>331</v>
      </c>
    </row>
    <row r="332" spans="4:17" hidden="1" x14ac:dyDescent="0.3">
      <c r="D332" s="49" t="str">
        <f>IF(ISBLANK(BurstClassFull7[[#This Row],[Spk/sec-Average]]),"",IF(BurstClassFull7[[#This Row],[Spk/sec-Average]]&lt;$C$3,"LF","HF"))</f>
        <v>LF</v>
      </c>
      <c r="E332" s="49" t="str">
        <f>IF(ISBLANK(BurstClassFull7[[#This Row],[%Spikes in Bursts-All]]),"",IF(BurstClassFull7[[#This Row],[%Spikes in Bursts-All]]&lt;$D$3,"LB","HB"))</f>
        <v>LB</v>
      </c>
      <c r="F332" s="50" t="str">
        <f t="shared" si="5"/>
        <v>LFLB</v>
      </c>
      <c r="G332" s="75">
        <v>1.3034027777777779</v>
      </c>
      <c r="H332" s="75">
        <v>17.064716775081905</v>
      </c>
      <c r="I332" s="79" t="s">
        <v>162</v>
      </c>
      <c r="J332" s="75" t="s">
        <v>9</v>
      </c>
      <c r="K332" s="75">
        <v>9</v>
      </c>
      <c r="L332" s="75" t="s">
        <v>107</v>
      </c>
      <c r="M332" s="75">
        <v>17</v>
      </c>
      <c r="N332" s="75" t="s">
        <v>151</v>
      </c>
      <c r="O332" s="75" t="s">
        <v>11</v>
      </c>
      <c r="P332" s="75" t="s">
        <v>72</v>
      </c>
      <c r="Q332" s="76">
        <v>1109</v>
      </c>
    </row>
    <row r="333" spans="4:17" hidden="1" x14ac:dyDescent="0.3">
      <c r="D333" s="49" t="str">
        <f>IF(ISBLANK(BurstClassFull7[[#This Row],[Spk/sec-Average]]),"",IF(BurstClassFull7[[#This Row],[Spk/sec-Average]]&lt;$C$3,"LF","HF"))</f>
        <v/>
      </c>
      <c r="E333" s="49" t="str">
        <f>IF(ISBLANK(BurstClassFull7[[#This Row],[%Spikes in Bursts-All]]),"",IF(BurstClassFull7[[#This Row],[%Spikes in Bursts-All]]&lt;$D$3,"LB","HB"))</f>
        <v/>
      </c>
      <c r="F333" s="50" t="str">
        <f t="shared" si="5"/>
        <v/>
      </c>
      <c r="G333" s="77"/>
      <c r="H333" s="77"/>
      <c r="I333" s="78"/>
      <c r="J333" s="75"/>
      <c r="K333" s="75"/>
      <c r="L333" s="75"/>
      <c r="M333" s="75"/>
      <c r="N333" s="75"/>
      <c r="O333" s="75"/>
      <c r="P333" s="75"/>
      <c r="Q333" s="76"/>
    </row>
    <row r="334" spans="4:17" hidden="1" x14ac:dyDescent="0.3">
      <c r="D334" s="49" t="str">
        <f>IF(ISBLANK(BurstClassFull7[[#This Row],[Spk/sec-Average]]),"",IF(BurstClassFull7[[#This Row],[Spk/sec-Average]]&lt;$C$3,"LF","HF"))</f>
        <v/>
      </c>
      <c r="E334" s="49" t="str">
        <f>IF(ISBLANK(BurstClassFull7[[#This Row],[%Spikes in Bursts-All]]),"",IF(BurstClassFull7[[#This Row],[%Spikes in Bursts-All]]&lt;$D$3,"LB","HB"))</f>
        <v/>
      </c>
      <c r="F334" s="50" t="str">
        <f t="shared" si="5"/>
        <v/>
      </c>
      <c r="G334" s="77"/>
      <c r="H334" s="77"/>
      <c r="I334" s="78"/>
      <c r="J334" s="75"/>
      <c r="K334" s="75"/>
      <c r="L334" s="75"/>
      <c r="M334" s="75"/>
      <c r="N334" s="75"/>
      <c r="O334" s="75"/>
      <c r="P334" s="75"/>
      <c r="Q334" s="76"/>
    </row>
    <row r="335" spans="4:17" hidden="1" x14ac:dyDescent="0.3">
      <c r="D335" s="49" t="str">
        <f>IF(ISBLANK(BurstClassFull7[[#This Row],[Spk/sec-Average]]),"",IF(BurstClassFull7[[#This Row],[Spk/sec-Average]]&lt;$C$3,"LF","HF"))</f>
        <v/>
      </c>
      <c r="E335" s="49" t="str">
        <f>IF(ISBLANK(BurstClassFull7[[#This Row],[%Spikes in Bursts-All]]),"",IF(BurstClassFull7[[#This Row],[%Spikes in Bursts-All]]&lt;$D$3,"LB","HB"))</f>
        <v/>
      </c>
      <c r="F335" s="50" t="str">
        <f t="shared" si="5"/>
        <v/>
      </c>
      <c r="G335" s="77"/>
      <c r="H335" s="77"/>
      <c r="I335" s="78"/>
      <c r="J335" s="75"/>
      <c r="K335" s="75"/>
      <c r="L335" s="75"/>
      <c r="M335" s="75"/>
      <c r="N335" s="75"/>
      <c r="O335" s="75"/>
      <c r="P335" s="75"/>
      <c r="Q335" s="76"/>
    </row>
    <row r="336" spans="4:17" hidden="1" x14ac:dyDescent="0.3">
      <c r="D336" s="49" t="str">
        <f>IF(ISBLANK(BurstClassFull7[[#This Row],[Spk/sec-Average]]),"",IF(BurstClassFull7[[#This Row],[Spk/sec-Average]]&lt;$C$3,"LF","HF"))</f>
        <v/>
      </c>
      <c r="E336" s="49" t="str">
        <f>IF(ISBLANK(BurstClassFull7[[#This Row],[%Spikes in Bursts-All]]),"",IF(BurstClassFull7[[#This Row],[%Spikes in Bursts-All]]&lt;$D$3,"LB","HB"))</f>
        <v/>
      </c>
      <c r="F336" s="50" t="str">
        <f t="shared" si="5"/>
        <v/>
      </c>
      <c r="G336" s="77"/>
      <c r="H336" s="77"/>
      <c r="I336" s="78"/>
      <c r="J336" s="75"/>
      <c r="K336" s="75"/>
      <c r="L336" s="75"/>
      <c r="M336" s="75"/>
      <c r="N336" s="75"/>
      <c r="O336" s="75"/>
      <c r="P336" s="75"/>
      <c r="Q336" s="76"/>
    </row>
    <row r="337" spans="4:17" hidden="1" x14ac:dyDescent="0.3">
      <c r="D337" s="49" t="str">
        <f>IF(ISBLANK(BurstClassFull7[[#This Row],[Spk/sec-Average]]),"",IF(BurstClassFull7[[#This Row],[Spk/sec-Average]]&lt;$C$3,"LF","HF"))</f>
        <v/>
      </c>
      <c r="E337" s="49" t="str">
        <f>IF(ISBLANK(BurstClassFull7[[#This Row],[%Spikes in Bursts-All]]),"",IF(BurstClassFull7[[#This Row],[%Spikes in Bursts-All]]&lt;$D$3,"LB","HB"))</f>
        <v/>
      </c>
      <c r="F337" s="50" t="str">
        <f t="shared" si="5"/>
        <v/>
      </c>
      <c r="G337" s="77"/>
      <c r="H337" s="77"/>
      <c r="I337" s="78"/>
      <c r="J337" s="75"/>
      <c r="K337" s="75"/>
      <c r="L337" s="75"/>
      <c r="M337" s="75"/>
      <c r="N337" s="75"/>
      <c r="O337" s="75"/>
      <c r="P337" s="75"/>
      <c r="Q337" s="76"/>
    </row>
    <row r="338" spans="4:17" hidden="1" x14ac:dyDescent="0.3">
      <c r="D338" s="49" t="str">
        <f>IF(ISBLANK(BurstClassFull7[[#This Row],[Spk/sec-Average]]),"",IF(BurstClassFull7[[#This Row],[Spk/sec-Average]]&lt;$C$3,"LF","HF"))</f>
        <v/>
      </c>
      <c r="E338" s="49" t="str">
        <f>IF(ISBLANK(BurstClassFull7[[#This Row],[%Spikes in Bursts-All]]),"",IF(BurstClassFull7[[#This Row],[%Spikes in Bursts-All]]&lt;$D$3,"LB","HB"))</f>
        <v/>
      </c>
      <c r="F338" s="50" t="str">
        <f t="shared" si="5"/>
        <v/>
      </c>
      <c r="G338" s="77"/>
      <c r="H338" s="77"/>
      <c r="I338" s="78"/>
      <c r="J338" s="75"/>
      <c r="K338" s="75"/>
      <c r="L338" s="75"/>
      <c r="M338" s="75"/>
      <c r="N338" s="75"/>
      <c r="O338" s="75"/>
      <c r="P338" s="75"/>
      <c r="Q338" s="76"/>
    </row>
    <row r="339" spans="4:17" hidden="1" x14ac:dyDescent="0.3">
      <c r="D339" s="49" t="str">
        <f>IF(ISBLANK(BurstClassFull7[[#This Row],[Spk/sec-Average]]),"",IF(BurstClassFull7[[#This Row],[Spk/sec-Average]]&lt;$C$3,"LF","HF"))</f>
        <v/>
      </c>
      <c r="E339" s="49" t="str">
        <f>IF(ISBLANK(BurstClassFull7[[#This Row],[%Spikes in Bursts-All]]),"",IF(BurstClassFull7[[#This Row],[%Spikes in Bursts-All]]&lt;$D$3,"LB","HB"))</f>
        <v/>
      </c>
      <c r="F339" s="50" t="str">
        <f t="shared" si="5"/>
        <v/>
      </c>
      <c r="G339" s="77"/>
      <c r="H339" s="77"/>
      <c r="I339" s="78"/>
      <c r="J339" s="75"/>
      <c r="K339" s="75"/>
      <c r="L339" s="75"/>
      <c r="M339" s="75"/>
      <c r="N339" s="75"/>
      <c r="O339" s="75"/>
      <c r="P339" s="75"/>
      <c r="Q339" s="76"/>
    </row>
    <row r="340" spans="4:17" hidden="1" x14ac:dyDescent="0.3">
      <c r="D340" s="49" t="str">
        <f>IF(ISBLANK(BurstClassFull7[[#This Row],[Spk/sec-Average]]),"",IF(BurstClassFull7[[#This Row],[Spk/sec-Average]]&lt;$C$3,"LF","HF"))</f>
        <v/>
      </c>
      <c r="E340" s="49" t="str">
        <f>IF(ISBLANK(BurstClassFull7[[#This Row],[%Spikes in Bursts-All]]),"",IF(BurstClassFull7[[#This Row],[%Spikes in Bursts-All]]&lt;$D$3,"LB","HB"))</f>
        <v/>
      </c>
      <c r="F340" s="50" t="str">
        <f t="shared" si="5"/>
        <v/>
      </c>
      <c r="G340" s="77"/>
      <c r="H340" s="77"/>
      <c r="I340" s="78"/>
      <c r="J340" s="75"/>
      <c r="K340" s="75"/>
      <c r="L340" s="75"/>
      <c r="M340" s="75"/>
      <c r="N340" s="75"/>
      <c r="O340" s="75"/>
      <c r="P340" s="75"/>
      <c r="Q340" s="76"/>
    </row>
    <row r="341" spans="4:17" hidden="1" x14ac:dyDescent="0.3">
      <c r="D341" s="49" t="str">
        <f>IF(ISBLANK(BurstClassFull7[[#This Row],[Spk/sec-Average]]),"",IF(BurstClassFull7[[#This Row],[Spk/sec-Average]]&lt;$C$3,"LF","HF"))</f>
        <v/>
      </c>
      <c r="E341" s="49" t="str">
        <f>IF(ISBLANK(BurstClassFull7[[#This Row],[%Spikes in Bursts-All]]),"",IF(BurstClassFull7[[#This Row],[%Spikes in Bursts-All]]&lt;$D$3,"LB","HB"))</f>
        <v/>
      </c>
      <c r="F341" s="50" t="str">
        <f t="shared" si="5"/>
        <v/>
      </c>
      <c r="G341" s="77"/>
      <c r="H341" s="77"/>
      <c r="I341" s="78"/>
      <c r="J341" s="75"/>
      <c r="K341" s="75"/>
      <c r="L341" s="75"/>
      <c r="M341" s="75"/>
      <c r="N341" s="75"/>
      <c r="O341" s="75"/>
      <c r="P341" s="75"/>
      <c r="Q341" s="76"/>
    </row>
    <row r="342" spans="4:17" hidden="1" x14ac:dyDescent="0.3">
      <c r="D342" s="49" t="str">
        <f>IF(ISBLANK(BurstClassFull7[[#This Row],[Spk/sec-Average]]),"",IF(BurstClassFull7[[#This Row],[Spk/sec-Average]]&lt;$C$3,"LF","HF"))</f>
        <v/>
      </c>
      <c r="E342" s="49" t="str">
        <f>IF(ISBLANK(BurstClassFull7[[#This Row],[%Spikes in Bursts-All]]),"",IF(BurstClassFull7[[#This Row],[%Spikes in Bursts-All]]&lt;$D$3,"LB","HB"))</f>
        <v/>
      </c>
      <c r="F342" s="50" t="str">
        <f t="shared" si="5"/>
        <v/>
      </c>
      <c r="G342" s="77"/>
      <c r="H342" s="77"/>
      <c r="I342" s="78"/>
      <c r="J342" s="75"/>
      <c r="K342" s="75"/>
      <c r="L342" s="75"/>
      <c r="M342" s="75"/>
      <c r="N342" s="75"/>
      <c r="O342" s="75"/>
      <c r="P342" s="75"/>
      <c r="Q342" s="76"/>
    </row>
    <row r="343" spans="4:17" hidden="1" x14ac:dyDescent="0.3">
      <c r="D343" s="49" t="str">
        <f>IF(ISBLANK(BurstClassFull7[[#This Row],[Spk/sec-Average]]),"",IF(BurstClassFull7[[#This Row],[Spk/sec-Average]]&lt;$C$3,"LF","HF"))</f>
        <v/>
      </c>
      <c r="E343" s="49" t="str">
        <f>IF(ISBLANK(BurstClassFull7[[#This Row],[%Spikes in Bursts-All]]),"",IF(BurstClassFull7[[#This Row],[%Spikes in Bursts-All]]&lt;$D$3,"LB","HB"))</f>
        <v/>
      </c>
      <c r="F343" s="50" t="str">
        <f t="shared" si="5"/>
        <v/>
      </c>
      <c r="G343" s="77"/>
      <c r="H343" s="77"/>
      <c r="I343" s="78"/>
      <c r="J343" s="75"/>
      <c r="K343" s="75"/>
      <c r="L343" s="75"/>
      <c r="M343" s="75"/>
      <c r="N343" s="75"/>
      <c r="O343" s="75"/>
      <c r="P343" s="75"/>
      <c r="Q343" s="76"/>
    </row>
    <row r="344" spans="4:17" hidden="1" x14ac:dyDescent="0.3">
      <c r="D344" s="49" t="str">
        <f>IF(ISBLANK(BurstClassFull7[[#This Row],[Spk/sec-Average]]),"",IF(BurstClassFull7[[#This Row],[Spk/sec-Average]]&lt;$C$3,"LF","HF"))</f>
        <v/>
      </c>
      <c r="E344" s="49" t="str">
        <f>IF(ISBLANK(BurstClassFull7[[#This Row],[%Spikes in Bursts-All]]),"",IF(BurstClassFull7[[#This Row],[%Spikes in Bursts-All]]&lt;$D$3,"LB","HB"))</f>
        <v/>
      </c>
      <c r="F344" s="50" t="str">
        <f t="shared" si="5"/>
        <v/>
      </c>
      <c r="G344" s="77"/>
      <c r="H344" s="77"/>
      <c r="I344" s="78"/>
      <c r="J344" s="75"/>
      <c r="K344" s="75"/>
      <c r="L344" s="75"/>
      <c r="M344" s="75"/>
      <c r="N344" s="75"/>
      <c r="O344" s="75"/>
      <c r="P344" s="75"/>
      <c r="Q344" s="76"/>
    </row>
    <row r="345" spans="4:17" hidden="1" x14ac:dyDescent="0.3">
      <c r="D345" s="49" t="str">
        <f>IF(ISBLANK(BurstClassFull7[[#This Row],[Spk/sec-Average]]),"",IF(BurstClassFull7[[#This Row],[Spk/sec-Average]]&lt;$C$3,"LF","HF"))</f>
        <v/>
      </c>
      <c r="E345" s="49" t="str">
        <f>IF(ISBLANK(BurstClassFull7[[#This Row],[%Spikes in Bursts-All]]),"",IF(BurstClassFull7[[#This Row],[%Spikes in Bursts-All]]&lt;$D$3,"LB","HB"))</f>
        <v/>
      </c>
      <c r="F345" s="50" t="str">
        <f t="shared" si="5"/>
        <v/>
      </c>
      <c r="G345" s="77"/>
      <c r="H345" s="77"/>
      <c r="I345" s="78"/>
      <c r="J345" s="75"/>
      <c r="K345" s="75"/>
      <c r="L345" s="75"/>
      <c r="M345" s="75"/>
      <c r="N345" s="75"/>
      <c r="O345" s="75"/>
      <c r="P345" s="75"/>
      <c r="Q345" s="76"/>
    </row>
    <row r="346" spans="4:17" hidden="1" x14ac:dyDescent="0.3">
      <c r="D346" s="49" t="str">
        <f>IF(ISBLANK(BurstClassFull7[[#This Row],[Spk/sec-Average]]),"",IF(BurstClassFull7[[#This Row],[Spk/sec-Average]]&lt;$C$3,"LF","HF"))</f>
        <v/>
      </c>
      <c r="E346" s="49" t="str">
        <f>IF(ISBLANK(BurstClassFull7[[#This Row],[%Spikes in Bursts-All]]),"",IF(BurstClassFull7[[#This Row],[%Spikes in Bursts-All]]&lt;$D$3,"LB","HB"))</f>
        <v/>
      </c>
      <c r="F346" s="50" t="str">
        <f t="shared" si="5"/>
        <v/>
      </c>
      <c r="G346" s="77"/>
      <c r="H346" s="77"/>
      <c r="I346" s="78"/>
      <c r="J346" s="75"/>
      <c r="K346" s="75"/>
      <c r="L346" s="75"/>
      <c r="M346" s="75"/>
      <c r="N346" s="75"/>
      <c r="O346" s="75"/>
      <c r="P346" s="75"/>
      <c r="Q346" s="76"/>
    </row>
    <row r="347" spans="4:17" hidden="1" x14ac:dyDescent="0.3">
      <c r="D347" s="49" t="str">
        <f>IF(ISBLANK(BurstClassFull7[[#This Row],[Spk/sec-Average]]),"",IF(BurstClassFull7[[#This Row],[Spk/sec-Average]]&lt;$C$3,"LF","HF"))</f>
        <v/>
      </c>
      <c r="E347" s="49" t="str">
        <f>IF(ISBLANK(BurstClassFull7[[#This Row],[%Spikes in Bursts-All]]),"",IF(BurstClassFull7[[#This Row],[%Spikes in Bursts-All]]&lt;$D$3,"LB","HB"))</f>
        <v/>
      </c>
      <c r="F347" s="50" t="str">
        <f t="shared" ref="F347:F407" si="6">CONCATENATE(D347,E347)</f>
        <v/>
      </c>
      <c r="G347" s="77"/>
      <c r="H347" s="77"/>
      <c r="I347" s="78"/>
      <c r="J347" s="75"/>
      <c r="K347" s="75"/>
      <c r="L347" s="75"/>
      <c r="M347" s="75"/>
      <c r="N347" s="75"/>
      <c r="O347" s="75"/>
      <c r="P347" s="75"/>
      <c r="Q347" s="76"/>
    </row>
    <row r="348" spans="4:17" hidden="1" x14ac:dyDescent="0.3">
      <c r="D348" s="49" t="str">
        <f>IF(ISBLANK(BurstClassFull7[[#This Row],[Spk/sec-Average]]),"",IF(BurstClassFull7[[#This Row],[Spk/sec-Average]]&lt;$C$3,"LF","HF"))</f>
        <v/>
      </c>
      <c r="E348" s="49" t="str">
        <f>IF(ISBLANK(BurstClassFull7[[#This Row],[%Spikes in Bursts-All]]),"",IF(BurstClassFull7[[#This Row],[%Spikes in Bursts-All]]&lt;$D$3,"LB","HB"))</f>
        <v/>
      </c>
      <c r="F348" s="50" t="str">
        <f t="shared" si="6"/>
        <v/>
      </c>
      <c r="G348" s="77"/>
      <c r="H348" s="77"/>
      <c r="I348" s="78"/>
      <c r="J348" s="75"/>
      <c r="K348" s="75"/>
      <c r="L348" s="75"/>
      <c r="M348" s="75"/>
      <c r="N348" s="75"/>
      <c r="O348" s="75"/>
      <c r="P348" s="75"/>
      <c r="Q348" s="76"/>
    </row>
    <row r="349" spans="4:17" hidden="1" x14ac:dyDescent="0.3">
      <c r="D349" s="49" t="str">
        <f>IF(ISBLANK(BurstClassFull7[[#This Row],[Spk/sec-Average]]),"",IF(BurstClassFull7[[#This Row],[Spk/sec-Average]]&lt;$C$3,"LF","HF"))</f>
        <v/>
      </c>
      <c r="E349" s="49" t="str">
        <f>IF(ISBLANK(BurstClassFull7[[#This Row],[%Spikes in Bursts-All]]),"",IF(BurstClassFull7[[#This Row],[%Spikes in Bursts-All]]&lt;$D$3,"LB","HB"))</f>
        <v/>
      </c>
      <c r="F349" s="50" t="str">
        <f t="shared" si="6"/>
        <v/>
      </c>
      <c r="G349" s="77"/>
      <c r="H349" s="77"/>
      <c r="I349" s="78"/>
      <c r="J349" s="75"/>
      <c r="K349" s="75"/>
      <c r="L349" s="75"/>
      <c r="M349" s="75"/>
      <c r="N349" s="75"/>
      <c r="O349" s="75"/>
      <c r="P349" s="75"/>
      <c r="Q349" s="76"/>
    </row>
    <row r="350" spans="4:17" hidden="1" x14ac:dyDescent="0.3">
      <c r="D350" s="49" t="str">
        <f>IF(ISBLANK(BurstClassFull7[[#This Row],[Spk/sec-Average]]),"",IF(BurstClassFull7[[#This Row],[Spk/sec-Average]]&lt;$C$3,"LF","HF"))</f>
        <v/>
      </c>
      <c r="E350" s="49" t="str">
        <f>IF(ISBLANK(BurstClassFull7[[#This Row],[%Spikes in Bursts-All]]),"",IF(BurstClassFull7[[#This Row],[%Spikes in Bursts-All]]&lt;$D$3,"LB","HB"))</f>
        <v/>
      </c>
      <c r="F350" s="50" t="str">
        <f t="shared" si="6"/>
        <v/>
      </c>
      <c r="G350" s="77"/>
      <c r="H350" s="77"/>
      <c r="I350" s="78"/>
      <c r="J350" s="75"/>
      <c r="K350" s="75"/>
      <c r="L350" s="75"/>
      <c r="M350" s="75"/>
      <c r="N350" s="75"/>
      <c r="O350" s="75"/>
      <c r="P350" s="75"/>
      <c r="Q350" s="76"/>
    </row>
    <row r="351" spans="4:17" hidden="1" x14ac:dyDescent="0.3">
      <c r="D351" s="49" t="str">
        <f>IF(ISBLANK(BurstClassFull7[[#This Row],[Spk/sec-Average]]),"",IF(BurstClassFull7[[#This Row],[Spk/sec-Average]]&lt;$C$3,"LF","HF"))</f>
        <v/>
      </c>
      <c r="E351" s="49" t="str">
        <f>IF(ISBLANK(BurstClassFull7[[#This Row],[%Spikes in Bursts-All]]),"",IF(BurstClassFull7[[#This Row],[%Spikes in Bursts-All]]&lt;$D$3,"LB","HB"))</f>
        <v/>
      </c>
      <c r="F351" s="50" t="str">
        <f t="shared" si="6"/>
        <v/>
      </c>
      <c r="G351" s="77"/>
      <c r="H351" s="77"/>
      <c r="I351" s="78"/>
      <c r="J351" s="75"/>
      <c r="K351" s="75"/>
      <c r="L351" s="75"/>
      <c r="M351" s="75"/>
      <c r="N351" s="75"/>
      <c r="O351" s="75"/>
      <c r="P351" s="75"/>
      <c r="Q351" s="76"/>
    </row>
    <row r="352" spans="4:17" hidden="1" x14ac:dyDescent="0.3">
      <c r="D352" s="49" t="str">
        <f>IF(ISBLANK(BurstClassFull7[[#This Row],[Spk/sec-Average]]),"",IF(BurstClassFull7[[#This Row],[Spk/sec-Average]]&lt;$C$3,"LF","HF"))</f>
        <v/>
      </c>
      <c r="E352" s="49" t="str">
        <f>IF(ISBLANK(BurstClassFull7[[#This Row],[%Spikes in Bursts-All]]),"",IF(BurstClassFull7[[#This Row],[%Spikes in Bursts-All]]&lt;$D$3,"LB","HB"))</f>
        <v/>
      </c>
      <c r="F352" s="50" t="str">
        <f t="shared" si="6"/>
        <v/>
      </c>
      <c r="G352" s="77"/>
      <c r="H352" s="77"/>
      <c r="I352" s="78"/>
      <c r="J352" s="75"/>
      <c r="K352" s="75"/>
      <c r="L352" s="75"/>
      <c r="M352" s="75"/>
      <c r="N352" s="75"/>
      <c r="O352" s="75"/>
      <c r="P352" s="75"/>
      <c r="Q352" s="76"/>
    </row>
    <row r="353" spans="4:17" hidden="1" x14ac:dyDescent="0.3">
      <c r="D353" s="49" t="str">
        <f>IF(ISBLANK(BurstClassFull7[[#This Row],[Spk/sec-Average]]),"",IF(BurstClassFull7[[#This Row],[Spk/sec-Average]]&lt;$C$3,"LF","HF"))</f>
        <v/>
      </c>
      <c r="E353" s="49" t="str">
        <f>IF(ISBLANK(BurstClassFull7[[#This Row],[%Spikes in Bursts-All]]),"",IF(BurstClassFull7[[#This Row],[%Spikes in Bursts-All]]&lt;$D$3,"LB","HB"))</f>
        <v/>
      </c>
      <c r="F353" s="50" t="str">
        <f t="shared" si="6"/>
        <v/>
      </c>
      <c r="G353" s="77"/>
      <c r="H353" s="77"/>
      <c r="I353" s="78"/>
      <c r="J353" s="75"/>
      <c r="K353" s="75"/>
      <c r="L353" s="75"/>
      <c r="M353" s="75"/>
      <c r="N353" s="75"/>
      <c r="O353" s="75"/>
      <c r="P353" s="75"/>
      <c r="Q353" s="76"/>
    </row>
    <row r="354" spans="4:17" hidden="1" x14ac:dyDescent="0.3">
      <c r="D354" s="49" t="str">
        <f>IF(ISBLANK(BurstClassFull7[[#This Row],[Spk/sec-Average]]),"",IF(BurstClassFull7[[#This Row],[Spk/sec-Average]]&lt;$C$3,"LF","HF"))</f>
        <v/>
      </c>
      <c r="E354" s="49" t="str">
        <f>IF(ISBLANK(BurstClassFull7[[#This Row],[%Spikes in Bursts-All]]),"",IF(BurstClassFull7[[#This Row],[%Spikes in Bursts-All]]&lt;$D$3,"LB","HB"))</f>
        <v/>
      </c>
      <c r="F354" s="50" t="str">
        <f t="shared" si="6"/>
        <v/>
      </c>
      <c r="G354" s="77"/>
      <c r="H354" s="77"/>
      <c r="I354" s="78"/>
      <c r="J354" s="75"/>
      <c r="K354" s="75"/>
      <c r="L354" s="75"/>
      <c r="M354" s="75"/>
      <c r="N354" s="75"/>
      <c r="O354" s="75"/>
      <c r="P354" s="75"/>
      <c r="Q354" s="76"/>
    </row>
    <row r="355" spans="4:17" hidden="1" x14ac:dyDescent="0.3">
      <c r="D355" s="49" t="str">
        <f>IF(ISBLANK(BurstClassFull7[[#This Row],[Spk/sec-Average]]),"",IF(BurstClassFull7[[#This Row],[Spk/sec-Average]]&lt;$C$3,"LF","HF"))</f>
        <v/>
      </c>
      <c r="E355" s="49" t="str">
        <f>IF(ISBLANK(BurstClassFull7[[#This Row],[%Spikes in Bursts-All]]),"",IF(BurstClassFull7[[#This Row],[%Spikes in Bursts-All]]&lt;$D$3,"LB","HB"))</f>
        <v/>
      </c>
      <c r="F355" s="50" t="str">
        <f t="shared" si="6"/>
        <v/>
      </c>
      <c r="G355" s="77"/>
      <c r="H355" s="77"/>
      <c r="I355" s="78"/>
      <c r="J355" s="75"/>
      <c r="K355" s="75"/>
      <c r="L355" s="75"/>
      <c r="M355" s="75"/>
      <c r="N355" s="75"/>
      <c r="O355" s="75"/>
      <c r="P355" s="75"/>
      <c r="Q355" s="76"/>
    </row>
    <row r="356" spans="4:17" hidden="1" x14ac:dyDescent="0.3">
      <c r="D356" s="49" t="str">
        <f>IF(ISBLANK(BurstClassFull7[[#This Row],[Spk/sec-Average]]),"",IF(BurstClassFull7[[#This Row],[Spk/sec-Average]]&lt;$C$3,"LF","HF"))</f>
        <v/>
      </c>
      <c r="E356" s="49" t="str">
        <f>IF(ISBLANK(BurstClassFull7[[#This Row],[%Spikes in Bursts-All]]),"",IF(BurstClassFull7[[#This Row],[%Spikes in Bursts-All]]&lt;$D$3,"LB","HB"))</f>
        <v/>
      </c>
      <c r="F356" s="50" t="str">
        <f t="shared" si="6"/>
        <v/>
      </c>
      <c r="G356" s="77"/>
      <c r="H356" s="77"/>
      <c r="I356" s="78"/>
      <c r="J356" s="75"/>
      <c r="K356" s="75"/>
      <c r="L356" s="75"/>
      <c r="M356" s="75"/>
      <c r="N356" s="75"/>
      <c r="O356" s="75"/>
      <c r="P356" s="75"/>
      <c r="Q356" s="76"/>
    </row>
    <row r="357" spans="4:17" hidden="1" x14ac:dyDescent="0.3">
      <c r="D357" s="49" t="str">
        <f>IF(ISBLANK(BurstClassFull7[[#This Row],[Spk/sec-Average]]),"",IF(BurstClassFull7[[#This Row],[Spk/sec-Average]]&lt;$C$3,"LF","HF"))</f>
        <v/>
      </c>
      <c r="E357" s="49" t="str">
        <f>IF(ISBLANK(BurstClassFull7[[#This Row],[%Spikes in Bursts-All]]),"",IF(BurstClassFull7[[#This Row],[%Spikes in Bursts-All]]&lt;$D$3,"LB","HB"))</f>
        <v/>
      </c>
      <c r="F357" s="50" t="str">
        <f t="shared" si="6"/>
        <v/>
      </c>
      <c r="G357" s="77"/>
      <c r="H357" s="77"/>
      <c r="I357" s="78"/>
      <c r="J357" s="75"/>
      <c r="K357" s="75"/>
      <c r="L357" s="75"/>
      <c r="M357" s="75"/>
      <c r="N357" s="75"/>
      <c r="O357" s="75"/>
      <c r="P357" s="75"/>
      <c r="Q357" s="76"/>
    </row>
    <row r="358" spans="4:17" hidden="1" x14ac:dyDescent="0.3">
      <c r="D358" s="49" t="str">
        <f>IF(ISBLANK(BurstClassFull7[[#This Row],[Spk/sec-Average]]),"",IF(BurstClassFull7[[#This Row],[Spk/sec-Average]]&lt;$C$3,"LF","HF"))</f>
        <v/>
      </c>
      <c r="E358" s="49" t="str">
        <f>IF(ISBLANK(BurstClassFull7[[#This Row],[%Spikes in Bursts-All]]),"",IF(BurstClassFull7[[#This Row],[%Spikes in Bursts-All]]&lt;$D$3,"LB","HB"))</f>
        <v/>
      </c>
      <c r="F358" s="50" t="str">
        <f t="shared" si="6"/>
        <v/>
      </c>
      <c r="G358" s="77"/>
      <c r="H358" s="77"/>
      <c r="I358" s="78"/>
      <c r="J358" s="75"/>
      <c r="K358" s="75"/>
      <c r="L358" s="75"/>
      <c r="M358" s="75"/>
      <c r="N358" s="75"/>
      <c r="O358" s="75"/>
      <c r="P358" s="75"/>
      <c r="Q358" s="76"/>
    </row>
    <row r="359" spans="4:17" hidden="1" x14ac:dyDescent="0.3">
      <c r="D359" s="49" t="str">
        <f>IF(ISBLANK(BurstClassFull7[[#This Row],[Spk/sec-Average]]),"",IF(BurstClassFull7[[#This Row],[Spk/sec-Average]]&lt;$C$3,"LF","HF"))</f>
        <v/>
      </c>
      <c r="E359" s="49" t="str">
        <f>IF(ISBLANK(BurstClassFull7[[#This Row],[%Spikes in Bursts-All]]),"",IF(BurstClassFull7[[#This Row],[%Spikes in Bursts-All]]&lt;$D$3,"LB","HB"))</f>
        <v/>
      </c>
      <c r="F359" s="50" t="str">
        <f t="shared" si="6"/>
        <v/>
      </c>
      <c r="G359" s="77"/>
      <c r="H359" s="77"/>
      <c r="I359" s="78"/>
      <c r="J359" s="75"/>
      <c r="K359" s="75"/>
      <c r="L359" s="75"/>
      <c r="M359" s="75"/>
      <c r="N359" s="75"/>
      <c r="O359" s="75"/>
      <c r="P359" s="75"/>
      <c r="Q359" s="76"/>
    </row>
    <row r="360" spans="4:17" hidden="1" x14ac:dyDescent="0.3">
      <c r="D360" s="49" t="str">
        <f>IF(ISBLANK(BurstClassFull7[[#This Row],[Spk/sec-Average]]),"",IF(BurstClassFull7[[#This Row],[Spk/sec-Average]]&lt;$C$3,"LF","HF"))</f>
        <v/>
      </c>
      <c r="E360" s="49" t="str">
        <f>IF(ISBLANK(BurstClassFull7[[#This Row],[%Spikes in Bursts-All]]),"",IF(BurstClassFull7[[#This Row],[%Spikes in Bursts-All]]&lt;$D$3,"LB","HB"))</f>
        <v/>
      </c>
      <c r="F360" s="50" t="str">
        <f t="shared" si="6"/>
        <v/>
      </c>
      <c r="G360" s="77"/>
      <c r="H360" s="77"/>
      <c r="I360" s="78"/>
      <c r="J360" s="75"/>
      <c r="K360" s="75"/>
      <c r="L360" s="75"/>
      <c r="M360" s="75"/>
      <c r="N360" s="75"/>
      <c r="O360" s="75"/>
      <c r="P360" s="75"/>
      <c r="Q360" s="76"/>
    </row>
    <row r="361" spans="4:17" hidden="1" x14ac:dyDescent="0.3">
      <c r="D361" s="49" t="str">
        <f>IF(ISBLANK(BurstClassFull7[[#This Row],[Spk/sec-Average]]),"",IF(BurstClassFull7[[#This Row],[Spk/sec-Average]]&lt;$C$3,"LF","HF"))</f>
        <v/>
      </c>
      <c r="E361" s="49" t="str">
        <f>IF(ISBLANK(BurstClassFull7[[#This Row],[%Spikes in Bursts-All]]),"",IF(BurstClassFull7[[#This Row],[%Spikes in Bursts-All]]&lt;$D$3,"LB","HB"))</f>
        <v/>
      </c>
      <c r="F361" s="50" t="str">
        <f t="shared" si="6"/>
        <v/>
      </c>
      <c r="G361" s="77"/>
      <c r="H361" s="77"/>
      <c r="I361" s="78"/>
      <c r="J361" s="75"/>
      <c r="K361" s="75"/>
      <c r="L361" s="75"/>
      <c r="M361" s="75"/>
      <c r="N361" s="75"/>
      <c r="O361" s="75"/>
      <c r="P361" s="75"/>
      <c r="Q361" s="76"/>
    </row>
    <row r="362" spans="4:17" hidden="1" x14ac:dyDescent="0.3">
      <c r="D362" s="49" t="str">
        <f>IF(ISBLANK(BurstClassFull7[[#This Row],[Spk/sec-Average]]),"",IF(BurstClassFull7[[#This Row],[Spk/sec-Average]]&lt;$C$3,"LF","HF"))</f>
        <v/>
      </c>
      <c r="E362" s="49" t="str">
        <f>IF(ISBLANK(BurstClassFull7[[#This Row],[%Spikes in Bursts-All]]),"",IF(BurstClassFull7[[#This Row],[%Spikes in Bursts-All]]&lt;$D$3,"LB","HB"))</f>
        <v/>
      </c>
      <c r="F362" s="50" t="str">
        <f t="shared" si="6"/>
        <v/>
      </c>
      <c r="G362" s="77"/>
      <c r="H362" s="77"/>
      <c r="I362" s="78"/>
      <c r="J362" s="75"/>
      <c r="K362" s="75"/>
      <c r="L362" s="75"/>
      <c r="M362" s="75"/>
      <c r="N362" s="75"/>
      <c r="O362" s="75"/>
      <c r="P362" s="75"/>
      <c r="Q362" s="76"/>
    </row>
    <row r="363" spans="4:17" hidden="1" x14ac:dyDescent="0.3">
      <c r="D363" s="49" t="str">
        <f>IF(ISBLANK(BurstClassFull7[[#This Row],[Spk/sec-Average]]),"",IF(BurstClassFull7[[#This Row],[Spk/sec-Average]]&lt;$C$3,"LF","HF"))</f>
        <v/>
      </c>
      <c r="E363" s="49" t="str">
        <f>IF(ISBLANK(BurstClassFull7[[#This Row],[%Spikes in Bursts-All]]),"",IF(BurstClassFull7[[#This Row],[%Spikes in Bursts-All]]&lt;$D$3,"LB","HB"))</f>
        <v/>
      </c>
      <c r="F363" s="50" t="str">
        <f t="shared" si="6"/>
        <v/>
      </c>
      <c r="G363" s="77"/>
      <c r="H363" s="77"/>
      <c r="I363" s="78"/>
      <c r="J363" s="75"/>
      <c r="K363" s="75"/>
      <c r="L363" s="75"/>
      <c r="M363" s="75"/>
      <c r="N363" s="75"/>
      <c r="O363" s="75"/>
      <c r="P363" s="75"/>
      <c r="Q363" s="76"/>
    </row>
    <row r="364" spans="4:17" hidden="1" x14ac:dyDescent="0.3">
      <c r="D364" s="49" t="str">
        <f>IF(ISBLANK(BurstClassFull7[[#This Row],[Spk/sec-Average]]),"",IF(BurstClassFull7[[#This Row],[Spk/sec-Average]]&lt;$C$3,"LF","HF"))</f>
        <v/>
      </c>
      <c r="E364" s="49" t="str">
        <f>IF(ISBLANK(BurstClassFull7[[#This Row],[%Spikes in Bursts-All]]),"",IF(BurstClassFull7[[#This Row],[%Spikes in Bursts-All]]&lt;$D$3,"LB","HB"))</f>
        <v/>
      </c>
      <c r="F364" s="50" t="str">
        <f t="shared" si="6"/>
        <v/>
      </c>
      <c r="G364" s="77"/>
      <c r="H364" s="77"/>
      <c r="I364" s="78"/>
      <c r="J364" s="75"/>
      <c r="K364" s="75"/>
      <c r="L364" s="75"/>
      <c r="M364" s="75"/>
      <c r="N364" s="75"/>
      <c r="O364" s="75"/>
      <c r="P364" s="75"/>
      <c r="Q364" s="76"/>
    </row>
    <row r="365" spans="4:17" hidden="1" x14ac:dyDescent="0.3">
      <c r="D365" s="49" t="str">
        <f>IF(ISBLANK(BurstClassFull7[[#This Row],[Spk/sec-Average]]),"",IF(BurstClassFull7[[#This Row],[Spk/sec-Average]]&lt;$C$3,"LF","HF"))</f>
        <v/>
      </c>
      <c r="E365" s="49" t="str">
        <f>IF(ISBLANK(BurstClassFull7[[#This Row],[%Spikes in Bursts-All]]),"",IF(BurstClassFull7[[#This Row],[%Spikes in Bursts-All]]&lt;$D$3,"LB","HB"))</f>
        <v/>
      </c>
      <c r="F365" s="50" t="str">
        <f t="shared" si="6"/>
        <v/>
      </c>
      <c r="G365" s="77"/>
      <c r="H365" s="77"/>
      <c r="I365" s="78"/>
      <c r="J365" s="75"/>
      <c r="K365" s="75"/>
      <c r="L365" s="75"/>
      <c r="M365" s="75"/>
      <c r="N365" s="75"/>
      <c r="O365" s="75"/>
      <c r="P365" s="75"/>
      <c r="Q365" s="76"/>
    </row>
    <row r="366" spans="4:17" hidden="1" x14ac:dyDescent="0.3">
      <c r="D366" s="49" t="str">
        <f>IF(ISBLANK(BurstClassFull7[[#This Row],[Spk/sec-Average]]),"",IF(BurstClassFull7[[#This Row],[Spk/sec-Average]]&lt;$C$3,"LF","HF"))</f>
        <v/>
      </c>
      <c r="E366" s="49" t="str">
        <f>IF(ISBLANK(BurstClassFull7[[#This Row],[%Spikes in Bursts-All]]),"",IF(BurstClassFull7[[#This Row],[%Spikes in Bursts-All]]&lt;$D$3,"LB","HB"))</f>
        <v/>
      </c>
      <c r="F366" s="50" t="str">
        <f t="shared" si="6"/>
        <v/>
      </c>
      <c r="G366" s="77"/>
      <c r="H366" s="77"/>
      <c r="I366" s="78"/>
      <c r="J366" s="75"/>
      <c r="K366" s="75"/>
      <c r="L366" s="75"/>
      <c r="M366" s="75"/>
      <c r="N366" s="75"/>
      <c r="O366" s="75"/>
      <c r="P366" s="75"/>
      <c r="Q366" s="76"/>
    </row>
    <row r="367" spans="4:17" hidden="1" x14ac:dyDescent="0.3">
      <c r="D367" s="49" t="str">
        <f>IF(ISBLANK(BurstClassFull7[[#This Row],[Spk/sec-Average]]),"",IF(BurstClassFull7[[#This Row],[Spk/sec-Average]]&lt;$C$3,"LF","HF"))</f>
        <v/>
      </c>
      <c r="E367" s="49" t="str">
        <f>IF(ISBLANK(BurstClassFull7[[#This Row],[%Spikes in Bursts-All]]),"",IF(BurstClassFull7[[#This Row],[%Spikes in Bursts-All]]&lt;$D$3,"LB","HB"))</f>
        <v/>
      </c>
      <c r="F367" s="50" t="str">
        <f t="shared" si="6"/>
        <v/>
      </c>
      <c r="G367" s="77"/>
      <c r="H367" s="77"/>
      <c r="I367" s="78"/>
      <c r="J367" s="75"/>
      <c r="K367" s="75"/>
      <c r="L367" s="75"/>
      <c r="M367" s="75"/>
      <c r="N367" s="75"/>
      <c r="O367" s="75"/>
      <c r="P367" s="75"/>
      <c r="Q367" s="76"/>
    </row>
    <row r="368" spans="4:17" hidden="1" x14ac:dyDescent="0.3">
      <c r="D368" s="49" t="str">
        <f>IF(ISBLANK(BurstClassFull7[[#This Row],[Spk/sec-Average]]),"",IF(BurstClassFull7[[#This Row],[Spk/sec-Average]]&lt;$C$3,"LF","HF"))</f>
        <v/>
      </c>
      <c r="E368" s="49" t="str">
        <f>IF(ISBLANK(BurstClassFull7[[#This Row],[%Spikes in Bursts-All]]),"",IF(BurstClassFull7[[#This Row],[%Spikes in Bursts-All]]&lt;$D$3,"LB","HB"))</f>
        <v/>
      </c>
      <c r="F368" s="50" t="str">
        <f t="shared" si="6"/>
        <v/>
      </c>
      <c r="G368" s="77"/>
      <c r="H368" s="77"/>
      <c r="I368" s="78"/>
      <c r="J368" s="75"/>
      <c r="K368" s="75"/>
      <c r="L368" s="75"/>
      <c r="M368" s="75"/>
      <c r="N368" s="75"/>
      <c r="O368" s="75"/>
      <c r="P368" s="75"/>
      <c r="Q368" s="76"/>
    </row>
    <row r="369" spans="4:17" hidden="1" x14ac:dyDescent="0.3">
      <c r="D369" s="49" t="str">
        <f>IF(ISBLANK(BurstClassFull7[[#This Row],[Spk/sec-Average]]),"",IF(BurstClassFull7[[#This Row],[Spk/sec-Average]]&lt;$C$3,"LF","HF"))</f>
        <v/>
      </c>
      <c r="E369" s="49" t="str">
        <f>IF(ISBLANK(BurstClassFull7[[#This Row],[%Spikes in Bursts-All]]),"",IF(BurstClassFull7[[#This Row],[%Spikes in Bursts-All]]&lt;$D$3,"LB","HB"))</f>
        <v/>
      </c>
      <c r="F369" s="50" t="str">
        <f t="shared" si="6"/>
        <v/>
      </c>
      <c r="G369" s="77"/>
      <c r="H369" s="77"/>
      <c r="I369" s="78"/>
      <c r="J369" s="75"/>
      <c r="K369" s="75"/>
      <c r="L369" s="75"/>
      <c r="M369" s="75"/>
      <c r="N369" s="75"/>
      <c r="O369" s="75"/>
      <c r="P369" s="75"/>
      <c r="Q369" s="76"/>
    </row>
    <row r="370" spans="4:17" hidden="1" x14ac:dyDescent="0.3">
      <c r="D370" s="49" t="str">
        <f>IF(ISBLANK(BurstClassFull7[[#This Row],[Spk/sec-Average]]),"",IF(BurstClassFull7[[#This Row],[Spk/sec-Average]]&lt;$C$3,"LF","HF"))</f>
        <v/>
      </c>
      <c r="E370" s="49" t="str">
        <f>IF(ISBLANK(BurstClassFull7[[#This Row],[%Spikes in Bursts-All]]),"",IF(BurstClassFull7[[#This Row],[%Spikes in Bursts-All]]&lt;$D$3,"LB","HB"))</f>
        <v/>
      </c>
      <c r="F370" s="50" t="str">
        <f t="shared" si="6"/>
        <v/>
      </c>
      <c r="G370" s="77"/>
      <c r="H370" s="77"/>
      <c r="I370" s="78"/>
      <c r="J370" s="75"/>
      <c r="K370" s="75"/>
      <c r="L370" s="75"/>
      <c r="M370" s="75"/>
      <c r="N370" s="75"/>
      <c r="O370" s="75"/>
      <c r="P370" s="75"/>
      <c r="Q370" s="76"/>
    </row>
    <row r="371" spans="4:17" hidden="1" x14ac:dyDescent="0.3">
      <c r="D371" s="49" t="str">
        <f>IF(ISBLANK(BurstClassFull7[[#This Row],[Spk/sec-Average]]),"",IF(BurstClassFull7[[#This Row],[Spk/sec-Average]]&lt;$C$3,"LF","HF"))</f>
        <v/>
      </c>
      <c r="E371" s="49" t="str">
        <f>IF(ISBLANK(BurstClassFull7[[#This Row],[%Spikes in Bursts-All]]),"",IF(BurstClassFull7[[#This Row],[%Spikes in Bursts-All]]&lt;$D$3,"LB","HB"))</f>
        <v/>
      </c>
      <c r="F371" s="50" t="str">
        <f t="shared" si="6"/>
        <v/>
      </c>
      <c r="G371" s="77"/>
      <c r="H371" s="77"/>
      <c r="I371" s="78"/>
      <c r="J371" s="75"/>
      <c r="K371" s="75"/>
      <c r="L371" s="75"/>
      <c r="M371" s="75"/>
      <c r="N371" s="75"/>
      <c r="O371" s="75"/>
      <c r="P371" s="75"/>
      <c r="Q371" s="76"/>
    </row>
    <row r="372" spans="4:17" hidden="1" x14ac:dyDescent="0.3">
      <c r="D372" s="49" t="str">
        <f>IF(ISBLANK(BurstClassFull7[[#This Row],[Spk/sec-Average]]),"",IF(BurstClassFull7[[#This Row],[Spk/sec-Average]]&lt;$C$3,"LF","HF"))</f>
        <v/>
      </c>
      <c r="E372" s="49" t="str">
        <f>IF(ISBLANK(BurstClassFull7[[#This Row],[%Spikes in Bursts-All]]),"",IF(BurstClassFull7[[#This Row],[%Spikes in Bursts-All]]&lt;$D$3,"LB","HB"))</f>
        <v/>
      </c>
      <c r="F372" s="50" t="str">
        <f t="shared" si="6"/>
        <v/>
      </c>
      <c r="G372" s="77"/>
      <c r="H372" s="77"/>
      <c r="I372" s="78"/>
      <c r="J372" s="75"/>
      <c r="K372" s="75"/>
      <c r="L372" s="75"/>
      <c r="M372" s="75"/>
      <c r="N372" s="75"/>
      <c r="O372" s="75"/>
      <c r="P372" s="75"/>
      <c r="Q372" s="76"/>
    </row>
    <row r="373" spans="4:17" hidden="1" x14ac:dyDescent="0.3">
      <c r="D373" s="49" t="str">
        <f>IF(ISBLANK(BurstClassFull7[[#This Row],[Spk/sec-Average]]),"",IF(BurstClassFull7[[#This Row],[Spk/sec-Average]]&lt;$C$3,"LF","HF"))</f>
        <v/>
      </c>
      <c r="E373" s="49" t="str">
        <f>IF(ISBLANK(BurstClassFull7[[#This Row],[%Spikes in Bursts-All]]),"",IF(BurstClassFull7[[#This Row],[%Spikes in Bursts-All]]&lt;$D$3,"LB","HB"))</f>
        <v/>
      </c>
      <c r="F373" s="50" t="str">
        <f t="shared" si="6"/>
        <v/>
      </c>
      <c r="G373" s="77"/>
      <c r="H373" s="77"/>
      <c r="I373" s="78"/>
      <c r="J373" s="75"/>
      <c r="K373" s="75"/>
      <c r="L373" s="75"/>
      <c r="M373" s="75"/>
      <c r="N373" s="75"/>
      <c r="O373" s="75"/>
      <c r="P373" s="75"/>
      <c r="Q373" s="76"/>
    </row>
    <row r="374" spans="4:17" hidden="1" x14ac:dyDescent="0.3">
      <c r="D374" s="49" t="str">
        <f>IF(ISBLANK(BurstClassFull7[[#This Row],[Spk/sec-Average]]),"",IF(BurstClassFull7[[#This Row],[Spk/sec-Average]]&lt;$C$3,"LF","HF"))</f>
        <v/>
      </c>
      <c r="E374" s="49" t="str">
        <f>IF(ISBLANK(BurstClassFull7[[#This Row],[%Spikes in Bursts-All]]),"",IF(BurstClassFull7[[#This Row],[%Spikes in Bursts-All]]&lt;$D$3,"LB","HB"))</f>
        <v/>
      </c>
      <c r="F374" s="50" t="str">
        <f t="shared" si="6"/>
        <v/>
      </c>
      <c r="G374" s="77"/>
      <c r="H374" s="77"/>
      <c r="I374" s="78"/>
      <c r="J374" s="75"/>
      <c r="K374" s="75"/>
      <c r="L374" s="75"/>
      <c r="M374" s="75"/>
      <c r="N374" s="75"/>
      <c r="O374" s="75"/>
      <c r="P374" s="75"/>
      <c r="Q374" s="76"/>
    </row>
    <row r="375" spans="4:17" hidden="1" x14ac:dyDescent="0.3">
      <c r="D375" s="49" t="str">
        <f>IF(ISBLANK(BurstClassFull7[[#This Row],[Spk/sec-Average]]),"",IF(BurstClassFull7[[#This Row],[Spk/sec-Average]]&lt;$C$3,"LF","HF"))</f>
        <v/>
      </c>
      <c r="E375" s="49" t="str">
        <f>IF(ISBLANK(BurstClassFull7[[#This Row],[%Spikes in Bursts-All]]),"",IF(BurstClassFull7[[#This Row],[%Spikes in Bursts-All]]&lt;$D$3,"LB","HB"))</f>
        <v/>
      </c>
      <c r="F375" s="50" t="str">
        <f t="shared" si="6"/>
        <v/>
      </c>
      <c r="G375" s="77"/>
      <c r="H375" s="77"/>
      <c r="I375" s="78"/>
      <c r="J375" s="75"/>
      <c r="K375" s="75"/>
      <c r="L375" s="75"/>
      <c r="M375" s="75"/>
      <c r="N375" s="75"/>
      <c r="O375" s="75"/>
      <c r="P375" s="75"/>
      <c r="Q375" s="76"/>
    </row>
    <row r="376" spans="4:17" hidden="1" x14ac:dyDescent="0.3">
      <c r="D376" s="49" t="str">
        <f>IF(ISBLANK(BurstClassFull7[[#This Row],[Spk/sec-Average]]),"",IF(BurstClassFull7[[#This Row],[Spk/sec-Average]]&lt;$C$3,"LF","HF"))</f>
        <v/>
      </c>
      <c r="E376" s="49" t="str">
        <f>IF(ISBLANK(BurstClassFull7[[#This Row],[%Spikes in Bursts-All]]),"",IF(BurstClassFull7[[#This Row],[%Spikes in Bursts-All]]&lt;$D$3,"LB","HB"))</f>
        <v/>
      </c>
      <c r="F376" s="50" t="str">
        <f t="shared" si="6"/>
        <v/>
      </c>
      <c r="G376" s="77"/>
      <c r="H376" s="77"/>
      <c r="I376" s="78"/>
      <c r="J376" s="75"/>
      <c r="K376" s="75"/>
      <c r="L376" s="75"/>
      <c r="M376" s="75"/>
      <c r="N376" s="75"/>
      <c r="O376" s="75"/>
      <c r="P376" s="75"/>
      <c r="Q376" s="76"/>
    </row>
    <row r="377" spans="4:17" hidden="1" x14ac:dyDescent="0.3">
      <c r="D377" s="49" t="str">
        <f>IF(ISBLANK(BurstClassFull7[[#This Row],[Spk/sec-Average]]),"",IF(BurstClassFull7[[#This Row],[Spk/sec-Average]]&lt;$C$3,"LF","HF"))</f>
        <v/>
      </c>
      <c r="E377" s="49" t="str">
        <f>IF(ISBLANK(BurstClassFull7[[#This Row],[%Spikes in Bursts-All]]),"",IF(BurstClassFull7[[#This Row],[%Spikes in Bursts-All]]&lt;$D$3,"LB","HB"))</f>
        <v/>
      </c>
      <c r="F377" s="50" t="str">
        <f t="shared" si="6"/>
        <v/>
      </c>
      <c r="G377" s="77"/>
      <c r="H377" s="77"/>
      <c r="I377" s="78"/>
      <c r="J377" s="75"/>
      <c r="K377" s="75"/>
      <c r="L377" s="75"/>
      <c r="M377" s="75"/>
      <c r="N377" s="75"/>
      <c r="O377" s="75"/>
      <c r="P377" s="75"/>
      <c r="Q377" s="76"/>
    </row>
    <row r="378" spans="4:17" hidden="1" x14ac:dyDescent="0.3">
      <c r="D378" s="49" t="str">
        <f>IF(ISBLANK(BurstClassFull7[[#This Row],[Spk/sec-Average]]),"",IF(BurstClassFull7[[#This Row],[Spk/sec-Average]]&lt;$C$3,"LF","HF"))</f>
        <v/>
      </c>
      <c r="E378" s="49" t="str">
        <f>IF(ISBLANK(BurstClassFull7[[#This Row],[%Spikes in Bursts-All]]),"",IF(BurstClassFull7[[#This Row],[%Spikes in Bursts-All]]&lt;$D$3,"LB","HB"))</f>
        <v/>
      </c>
      <c r="F378" s="50" t="str">
        <f t="shared" si="6"/>
        <v/>
      </c>
      <c r="G378" s="77"/>
      <c r="H378" s="77"/>
      <c r="I378" s="78"/>
      <c r="J378" s="75"/>
      <c r="K378" s="75"/>
      <c r="L378" s="75"/>
      <c r="M378" s="75"/>
      <c r="N378" s="75"/>
      <c r="O378" s="75"/>
      <c r="P378" s="75"/>
      <c r="Q378" s="76"/>
    </row>
    <row r="379" spans="4:17" hidden="1" x14ac:dyDescent="0.3">
      <c r="D379" s="49" t="str">
        <f>IF(ISBLANK(BurstClassFull7[[#This Row],[Spk/sec-Average]]),"",IF(BurstClassFull7[[#This Row],[Spk/sec-Average]]&lt;$C$3,"LF","HF"))</f>
        <v/>
      </c>
      <c r="E379" s="49" t="str">
        <f>IF(ISBLANK(BurstClassFull7[[#This Row],[%Spikes in Bursts-All]]),"",IF(BurstClassFull7[[#This Row],[%Spikes in Bursts-All]]&lt;$D$3,"LB","HB"))</f>
        <v/>
      </c>
      <c r="F379" s="50" t="str">
        <f t="shared" si="6"/>
        <v/>
      </c>
      <c r="G379" s="77"/>
      <c r="H379" s="77"/>
      <c r="I379" s="78"/>
      <c r="J379" s="75"/>
      <c r="K379" s="75"/>
      <c r="L379" s="75"/>
      <c r="M379" s="75"/>
      <c r="N379" s="75"/>
      <c r="O379" s="75"/>
      <c r="P379" s="75"/>
      <c r="Q379" s="76"/>
    </row>
    <row r="380" spans="4:17" hidden="1" x14ac:dyDescent="0.3">
      <c r="D380" s="49" t="str">
        <f>IF(ISBLANK(BurstClassFull7[[#This Row],[Spk/sec-Average]]),"",IF(BurstClassFull7[[#This Row],[Spk/sec-Average]]&lt;$C$3,"LF","HF"))</f>
        <v/>
      </c>
      <c r="E380" s="49" t="str">
        <f>IF(ISBLANK(BurstClassFull7[[#This Row],[%Spikes in Bursts-All]]),"",IF(BurstClassFull7[[#This Row],[%Spikes in Bursts-All]]&lt;$D$3,"LB","HB"))</f>
        <v/>
      </c>
      <c r="F380" s="50" t="str">
        <f t="shared" si="6"/>
        <v/>
      </c>
      <c r="G380" s="77"/>
      <c r="H380" s="77"/>
      <c r="I380" s="78"/>
      <c r="J380" s="75"/>
      <c r="K380" s="75"/>
      <c r="L380" s="75"/>
      <c r="M380" s="75"/>
      <c r="N380" s="75"/>
      <c r="O380" s="75"/>
      <c r="P380" s="75"/>
      <c r="Q380" s="76"/>
    </row>
    <row r="381" spans="4:17" hidden="1" x14ac:dyDescent="0.3">
      <c r="D381" s="49" t="str">
        <f>IF(ISBLANK(BurstClassFull7[[#This Row],[Spk/sec-Average]]),"",IF(BurstClassFull7[[#This Row],[Spk/sec-Average]]&lt;$C$3,"LF","HF"))</f>
        <v/>
      </c>
      <c r="E381" s="49" t="str">
        <f>IF(ISBLANK(BurstClassFull7[[#This Row],[%Spikes in Bursts-All]]),"",IF(BurstClassFull7[[#This Row],[%Spikes in Bursts-All]]&lt;$D$3,"LB","HB"))</f>
        <v/>
      </c>
      <c r="F381" s="50" t="str">
        <f t="shared" si="6"/>
        <v/>
      </c>
      <c r="G381" s="77"/>
      <c r="H381" s="77"/>
      <c r="I381" s="78"/>
      <c r="J381" s="75"/>
      <c r="K381" s="75"/>
      <c r="L381" s="75"/>
      <c r="M381" s="75"/>
      <c r="N381" s="75"/>
      <c r="O381" s="75"/>
      <c r="P381" s="75"/>
      <c r="Q381" s="76"/>
    </row>
    <row r="382" spans="4:17" hidden="1" x14ac:dyDescent="0.3">
      <c r="D382" s="49" t="str">
        <f>IF(ISBLANK(BurstClassFull7[[#This Row],[Spk/sec-Average]]),"",IF(BurstClassFull7[[#This Row],[Spk/sec-Average]]&lt;$C$3,"LF","HF"))</f>
        <v/>
      </c>
      <c r="E382" s="49" t="str">
        <f>IF(ISBLANK(BurstClassFull7[[#This Row],[%Spikes in Bursts-All]]),"",IF(BurstClassFull7[[#This Row],[%Spikes in Bursts-All]]&lt;$D$3,"LB","HB"))</f>
        <v/>
      </c>
      <c r="F382" s="50" t="str">
        <f t="shared" si="6"/>
        <v/>
      </c>
      <c r="G382" s="77"/>
      <c r="H382" s="77"/>
      <c r="I382" s="78"/>
      <c r="J382" s="75"/>
      <c r="K382" s="75"/>
      <c r="L382" s="75"/>
      <c r="M382" s="75"/>
      <c r="N382" s="75"/>
      <c r="O382" s="75"/>
      <c r="P382" s="75"/>
      <c r="Q382" s="76"/>
    </row>
    <row r="383" spans="4:17" hidden="1" x14ac:dyDescent="0.3">
      <c r="D383" s="49" t="str">
        <f>IF(ISBLANK(BurstClassFull7[[#This Row],[Spk/sec-Average]]),"",IF(BurstClassFull7[[#This Row],[Spk/sec-Average]]&lt;$C$3,"LF","HF"))</f>
        <v/>
      </c>
      <c r="E383" s="49" t="str">
        <f>IF(ISBLANK(BurstClassFull7[[#This Row],[%Spikes in Bursts-All]]),"",IF(BurstClassFull7[[#This Row],[%Spikes in Bursts-All]]&lt;$D$3,"LB","HB"))</f>
        <v/>
      </c>
      <c r="F383" s="50" t="str">
        <f t="shared" si="6"/>
        <v/>
      </c>
      <c r="G383" s="77"/>
      <c r="H383" s="77"/>
      <c r="I383" s="78"/>
      <c r="J383" s="75"/>
      <c r="K383" s="75"/>
      <c r="L383" s="75"/>
      <c r="M383" s="75"/>
      <c r="N383" s="75"/>
      <c r="O383" s="75"/>
      <c r="P383" s="75"/>
      <c r="Q383" s="76"/>
    </row>
    <row r="384" spans="4:17" hidden="1" x14ac:dyDescent="0.3">
      <c r="D384" s="49" t="str">
        <f>IF(ISBLANK(BurstClassFull7[[#This Row],[Spk/sec-Average]]),"",IF(BurstClassFull7[[#This Row],[Spk/sec-Average]]&lt;$C$3,"LF","HF"))</f>
        <v/>
      </c>
      <c r="E384" s="49" t="str">
        <f>IF(ISBLANK(BurstClassFull7[[#This Row],[%Spikes in Bursts-All]]),"",IF(BurstClassFull7[[#This Row],[%Spikes in Bursts-All]]&lt;$D$3,"LB","HB"))</f>
        <v/>
      </c>
      <c r="F384" s="50" t="str">
        <f t="shared" si="6"/>
        <v/>
      </c>
      <c r="G384" s="77"/>
      <c r="H384" s="77"/>
      <c r="I384" s="78"/>
      <c r="J384" s="75"/>
      <c r="K384" s="75"/>
      <c r="L384" s="75"/>
      <c r="M384" s="75"/>
      <c r="N384" s="75"/>
      <c r="O384" s="75"/>
      <c r="P384" s="75"/>
      <c r="Q384" s="76"/>
    </row>
    <row r="385" spans="4:17" hidden="1" x14ac:dyDescent="0.3">
      <c r="D385" s="49" t="str">
        <f>IF(ISBLANK(BurstClassFull7[[#This Row],[Spk/sec-Average]]),"",IF(BurstClassFull7[[#This Row],[Spk/sec-Average]]&lt;$C$3,"LF","HF"))</f>
        <v/>
      </c>
      <c r="E385" s="49" t="str">
        <f>IF(ISBLANK(BurstClassFull7[[#This Row],[%Spikes in Bursts-All]]),"",IF(BurstClassFull7[[#This Row],[%Spikes in Bursts-All]]&lt;$D$3,"LB","HB"))</f>
        <v/>
      </c>
      <c r="F385" s="50" t="str">
        <f t="shared" si="6"/>
        <v/>
      </c>
      <c r="G385" s="77"/>
      <c r="H385" s="77"/>
      <c r="I385" s="78"/>
      <c r="J385" s="75"/>
      <c r="K385" s="75"/>
      <c r="L385" s="75"/>
      <c r="M385" s="75"/>
      <c r="N385" s="75"/>
      <c r="O385" s="75"/>
      <c r="P385" s="75"/>
      <c r="Q385" s="76"/>
    </row>
    <row r="386" spans="4:17" hidden="1" x14ac:dyDescent="0.3">
      <c r="D386" s="49" t="str">
        <f>IF(ISBLANK(BurstClassFull7[[#This Row],[Spk/sec-Average]]),"",IF(BurstClassFull7[[#This Row],[Spk/sec-Average]]&lt;$C$3,"LF","HF"))</f>
        <v/>
      </c>
      <c r="E386" s="49" t="str">
        <f>IF(ISBLANK(BurstClassFull7[[#This Row],[%Spikes in Bursts-All]]),"",IF(BurstClassFull7[[#This Row],[%Spikes in Bursts-All]]&lt;$D$3,"LB","HB"))</f>
        <v/>
      </c>
      <c r="F386" s="50" t="str">
        <f t="shared" si="6"/>
        <v/>
      </c>
      <c r="G386" s="77"/>
      <c r="H386" s="77"/>
      <c r="I386" s="78"/>
      <c r="J386" s="75"/>
      <c r="K386" s="75"/>
      <c r="L386" s="75"/>
      <c r="M386" s="75"/>
      <c r="N386" s="75"/>
      <c r="O386" s="75"/>
      <c r="P386" s="75"/>
      <c r="Q386" s="76"/>
    </row>
    <row r="387" spans="4:17" hidden="1" x14ac:dyDescent="0.3">
      <c r="D387" s="49" t="str">
        <f>IF(ISBLANK(BurstClassFull7[[#This Row],[Spk/sec-Average]]),"",IF(BurstClassFull7[[#This Row],[Spk/sec-Average]]&lt;$C$3,"LF","HF"))</f>
        <v/>
      </c>
      <c r="E387" s="49" t="str">
        <f>IF(ISBLANK(BurstClassFull7[[#This Row],[%Spikes in Bursts-All]]),"",IF(BurstClassFull7[[#This Row],[%Spikes in Bursts-All]]&lt;$D$3,"LB","HB"))</f>
        <v/>
      </c>
      <c r="F387" s="50" t="str">
        <f t="shared" si="6"/>
        <v/>
      </c>
      <c r="G387" s="77"/>
      <c r="H387" s="77"/>
      <c r="I387" s="78"/>
      <c r="J387" s="75"/>
      <c r="K387" s="75"/>
      <c r="L387" s="75"/>
      <c r="M387" s="75"/>
      <c r="N387" s="75"/>
      <c r="O387" s="75"/>
      <c r="P387" s="75"/>
      <c r="Q387" s="76"/>
    </row>
    <row r="388" spans="4:17" hidden="1" x14ac:dyDescent="0.3">
      <c r="D388" s="49" t="str">
        <f>IF(ISBLANK(BurstClassFull7[[#This Row],[Spk/sec-Average]]),"",IF(BurstClassFull7[[#This Row],[Spk/sec-Average]]&lt;$C$3,"LF","HF"))</f>
        <v/>
      </c>
      <c r="E388" s="49" t="str">
        <f>IF(ISBLANK(BurstClassFull7[[#This Row],[%Spikes in Bursts-All]]),"",IF(BurstClassFull7[[#This Row],[%Spikes in Bursts-All]]&lt;$D$3,"LB","HB"))</f>
        <v/>
      </c>
      <c r="F388" s="50" t="str">
        <f t="shared" si="6"/>
        <v/>
      </c>
      <c r="G388" s="77"/>
      <c r="H388" s="77"/>
      <c r="I388" s="78"/>
      <c r="J388" s="75"/>
      <c r="K388" s="75"/>
      <c r="L388" s="75"/>
      <c r="M388" s="75"/>
      <c r="N388" s="75"/>
      <c r="O388" s="75"/>
      <c r="P388" s="75"/>
      <c r="Q388" s="76"/>
    </row>
    <row r="389" spans="4:17" hidden="1" x14ac:dyDescent="0.3">
      <c r="D389" s="49" t="str">
        <f>IF(ISBLANK(BurstClassFull7[[#This Row],[Spk/sec-Average]]),"",IF(BurstClassFull7[[#This Row],[Spk/sec-Average]]&lt;$C$3,"LF","HF"))</f>
        <v/>
      </c>
      <c r="E389" s="49" t="str">
        <f>IF(ISBLANK(BurstClassFull7[[#This Row],[%Spikes in Bursts-All]]),"",IF(BurstClassFull7[[#This Row],[%Spikes in Bursts-All]]&lt;$D$3,"LB","HB"))</f>
        <v/>
      </c>
      <c r="F389" s="50" t="str">
        <f t="shared" si="6"/>
        <v/>
      </c>
      <c r="G389" s="77"/>
      <c r="H389" s="77"/>
      <c r="I389" s="78"/>
      <c r="J389" s="75"/>
      <c r="K389" s="75"/>
      <c r="L389" s="75"/>
      <c r="M389" s="75"/>
      <c r="N389" s="75"/>
      <c r="O389" s="75"/>
      <c r="P389" s="75"/>
      <c r="Q389" s="76"/>
    </row>
    <row r="390" spans="4:17" hidden="1" x14ac:dyDescent="0.3">
      <c r="D390" s="49" t="str">
        <f>IF(ISBLANK(BurstClassFull7[[#This Row],[Spk/sec-Average]]),"",IF(BurstClassFull7[[#This Row],[Spk/sec-Average]]&lt;$C$3,"LF","HF"))</f>
        <v/>
      </c>
      <c r="E390" s="49" t="str">
        <f>IF(ISBLANK(BurstClassFull7[[#This Row],[%Spikes in Bursts-All]]),"",IF(BurstClassFull7[[#This Row],[%Spikes in Bursts-All]]&lt;$D$3,"LB","HB"))</f>
        <v/>
      </c>
      <c r="F390" s="50" t="str">
        <f t="shared" si="6"/>
        <v/>
      </c>
      <c r="G390" s="77"/>
      <c r="H390" s="77"/>
      <c r="I390" s="78"/>
      <c r="J390" s="75"/>
      <c r="K390" s="75"/>
      <c r="L390" s="75"/>
      <c r="M390" s="75"/>
      <c r="N390" s="75"/>
      <c r="O390" s="75"/>
      <c r="P390" s="75"/>
      <c r="Q390" s="76"/>
    </row>
    <row r="391" spans="4:17" hidden="1" x14ac:dyDescent="0.3">
      <c r="D391" s="49" t="str">
        <f>IF(ISBLANK(BurstClassFull7[[#This Row],[Spk/sec-Average]]),"",IF(BurstClassFull7[[#This Row],[Spk/sec-Average]]&lt;$C$3,"LF","HF"))</f>
        <v/>
      </c>
      <c r="E391" s="49" t="str">
        <f>IF(ISBLANK(BurstClassFull7[[#This Row],[%Spikes in Bursts-All]]),"",IF(BurstClassFull7[[#This Row],[%Spikes in Bursts-All]]&lt;$D$3,"LB","HB"))</f>
        <v/>
      </c>
      <c r="F391" s="50" t="str">
        <f t="shared" si="6"/>
        <v/>
      </c>
      <c r="G391" s="77"/>
      <c r="H391" s="77"/>
      <c r="I391" s="78"/>
      <c r="J391" s="75"/>
      <c r="K391" s="75"/>
      <c r="L391" s="75"/>
      <c r="M391" s="75"/>
      <c r="N391" s="75"/>
      <c r="O391" s="75"/>
      <c r="P391" s="75"/>
      <c r="Q391" s="76"/>
    </row>
    <row r="392" spans="4:17" hidden="1" x14ac:dyDescent="0.3">
      <c r="D392" s="49" t="str">
        <f>IF(ISBLANK(BurstClassFull7[[#This Row],[Spk/sec-Average]]),"",IF(BurstClassFull7[[#This Row],[Spk/sec-Average]]&lt;$C$3,"LF","HF"))</f>
        <v/>
      </c>
      <c r="E392" s="49" t="str">
        <f>IF(ISBLANK(BurstClassFull7[[#This Row],[%Spikes in Bursts-All]]),"",IF(BurstClassFull7[[#This Row],[%Spikes in Bursts-All]]&lt;$D$3,"LB","HB"))</f>
        <v/>
      </c>
      <c r="F392" s="50" t="str">
        <f t="shared" si="6"/>
        <v/>
      </c>
      <c r="G392" s="77"/>
      <c r="H392" s="77"/>
      <c r="I392" s="78"/>
      <c r="J392" s="75"/>
      <c r="K392" s="75"/>
      <c r="L392" s="75"/>
      <c r="M392" s="75"/>
      <c r="N392" s="75"/>
      <c r="O392" s="75"/>
      <c r="P392" s="75"/>
      <c r="Q392" s="76"/>
    </row>
    <row r="393" spans="4:17" hidden="1" x14ac:dyDescent="0.3">
      <c r="D393" s="49" t="str">
        <f>IF(ISBLANK(BurstClassFull7[[#This Row],[Spk/sec-Average]]),"",IF(BurstClassFull7[[#This Row],[Spk/sec-Average]]&lt;$C$3,"LF","HF"))</f>
        <v/>
      </c>
      <c r="E393" s="49" t="str">
        <f>IF(ISBLANK(BurstClassFull7[[#This Row],[%Spikes in Bursts-All]]),"",IF(BurstClassFull7[[#This Row],[%Spikes in Bursts-All]]&lt;$D$3,"LB","HB"))</f>
        <v/>
      </c>
      <c r="F393" s="50" t="str">
        <f t="shared" si="6"/>
        <v/>
      </c>
      <c r="G393" s="77"/>
      <c r="H393" s="77"/>
      <c r="I393" s="78"/>
      <c r="J393" s="75"/>
      <c r="K393" s="75"/>
      <c r="L393" s="75"/>
      <c r="M393" s="75"/>
      <c r="N393" s="75"/>
      <c r="O393" s="75"/>
      <c r="P393" s="75"/>
      <c r="Q393" s="76"/>
    </row>
    <row r="394" spans="4:17" hidden="1" x14ac:dyDescent="0.3">
      <c r="D394" s="49" t="str">
        <f>IF(ISBLANK(BurstClassFull7[[#This Row],[Spk/sec-Average]]),"",IF(BurstClassFull7[[#This Row],[Spk/sec-Average]]&lt;$C$3,"LF","HF"))</f>
        <v/>
      </c>
      <c r="E394" s="49" t="str">
        <f>IF(ISBLANK(BurstClassFull7[[#This Row],[%Spikes in Bursts-All]]),"",IF(BurstClassFull7[[#This Row],[%Spikes in Bursts-All]]&lt;$D$3,"LB","HB"))</f>
        <v/>
      </c>
      <c r="F394" s="50" t="str">
        <f t="shared" si="6"/>
        <v/>
      </c>
      <c r="G394" s="77"/>
      <c r="H394" s="77"/>
      <c r="I394" s="78"/>
      <c r="J394" s="75"/>
      <c r="K394" s="75"/>
      <c r="L394" s="75"/>
      <c r="M394" s="75"/>
      <c r="N394" s="75"/>
      <c r="O394" s="75"/>
      <c r="P394" s="75"/>
      <c r="Q394" s="76"/>
    </row>
    <row r="395" spans="4:17" hidden="1" x14ac:dyDescent="0.3">
      <c r="D395" s="49" t="str">
        <f>IF(ISBLANK(BurstClassFull7[[#This Row],[Spk/sec-Average]]),"",IF(BurstClassFull7[[#This Row],[Spk/sec-Average]]&lt;$C$3,"LF","HF"))</f>
        <v/>
      </c>
      <c r="E395" s="49" t="str">
        <f>IF(ISBLANK(BurstClassFull7[[#This Row],[%Spikes in Bursts-All]]),"",IF(BurstClassFull7[[#This Row],[%Spikes in Bursts-All]]&lt;$D$3,"LB","HB"))</f>
        <v/>
      </c>
      <c r="F395" s="50" t="str">
        <f t="shared" si="6"/>
        <v/>
      </c>
      <c r="G395" s="77"/>
      <c r="H395" s="77"/>
      <c r="I395" s="78"/>
      <c r="J395" s="75"/>
      <c r="K395" s="75"/>
      <c r="L395" s="75"/>
      <c r="M395" s="75"/>
      <c r="N395" s="75"/>
      <c r="O395" s="75"/>
      <c r="P395" s="75"/>
      <c r="Q395" s="76"/>
    </row>
    <row r="396" spans="4:17" hidden="1" x14ac:dyDescent="0.3">
      <c r="D396" s="49" t="str">
        <f>IF(ISBLANK(BurstClassFull7[[#This Row],[Spk/sec-Average]]),"",IF(BurstClassFull7[[#This Row],[Spk/sec-Average]]&lt;$C$3,"LF","HF"))</f>
        <v/>
      </c>
      <c r="E396" s="49" t="str">
        <f>IF(ISBLANK(BurstClassFull7[[#This Row],[%Spikes in Bursts-All]]),"",IF(BurstClassFull7[[#This Row],[%Spikes in Bursts-All]]&lt;$D$3,"LB","HB"))</f>
        <v/>
      </c>
      <c r="F396" s="50" t="str">
        <f t="shared" si="6"/>
        <v/>
      </c>
      <c r="G396" s="77"/>
      <c r="H396" s="77"/>
      <c r="I396" s="78"/>
      <c r="J396" s="75"/>
      <c r="K396" s="75"/>
      <c r="L396" s="75"/>
      <c r="M396" s="75"/>
      <c r="N396" s="75"/>
      <c r="O396" s="75"/>
      <c r="P396" s="75"/>
      <c r="Q396" s="76"/>
    </row>
    <row r="397" spans="4:17" hidden="1" x14ac:dyDescent="0.3">
      <c r="D397" s="49" t="str">
        <f>IF(ISBLANK(BurstClassFull7[[#This Row],[Spk/sec-Average]]),"",IF(BurstClassFull7[[#This Row],[Spk/sec-Average]]&lt;$C$3,"LF","HF"))</f>
        <v/>
      </c>
      <c r="E397" s="49" t="str">
        <f>IF(ISBLANK(BurstClassFull7[[#This Row],[%Spikes in Bursts-All]]),"",IF(BurstClassFull7[[#This Row],[%Spikes in Bursts-All]]&lt;$D$3,"LB","HB"))</f>
        <v/>
      </c>
      <c r="F397" s="50" t="str">
        <f t="shared" si="6"/>
        <v/>
      </c>
      <c r="G397" s="77"/>
      <c r="H397" s="77"/>
      <c r="I397" s="78"/>
      <c r="J397" s="75"/>
      <c r="K397" s="75"/>
      <c r="L397" s="75"/>
      <c r="M397" s="75"/>
      <c r="N397" s="75"/>
      <c r="O397" s="75"/>
      <c r="P397" s="75"/>
      <c r="Q397" s="76"/>
    </row>
    <row r="398" spans="4:17" hidden="1" x14ac:dyDescent="0.3">
      <c r="D398" s="49" t="str">
        <f>IF(ISBLANK(BurstClassFull7[[#This Row],[Spk/sec-Average]]),"",IF(BurstClassFull7[[#This Row],[Spk/sec-Average]]&lt;$C$3,"LF","HF"))</f>
        <v/>
      </c>
      <c r="E398" s="49" t="str">
        <f>IF(ISBLANK(BurstClassFull7[[#This Row],[%Spikes in Bursts-All]]),"",IF(BurstClassFull7[[#This Row],[%Spikes in Bursts-All]]&lt;$D$3,"LB","HB"))</f>
        <v/>
      </c>
      <c r="F398" s="50" t="str">
        <f t="shared" si="6"/>
        <v/>
      </c>
      <c r="G398" s="77"/>
      <c r="H398" s="77"/>
      <c r="I398" s="78"/>
      <c r="J398" s="75"/>
      <c r="K398" s="75"/>
      <c r="L398" s="75"/>
      <c r="M398" s="75"/>
      <c r="N398" s="75"/>
      <c r="O398" s="75"/>
      <c r="P398" s="75"/>
      <c r="Q398" s="76"/>
    </row>
    <row r="399" spans="4:17" hidden="1" x14ac:dyDescent="0.3">
      <c r="D399" s="49" t="str">
        <f>IF(ISBLANK(BurstClassFull7[[#This Row],[Spk/sec-Average]]),"",IF(BurstClassFull7[[#This Row],[Spk/sec-Average]]&lt;$C$3,"LF","HF"))</f>
        <v/>
      </c>
      <c r="E399" s="49" t="str">
        <f>IF(ISBLANK(BurstClassFull7[[#This Row],[%Spikes in Bursts-All]]),"",IF(BurstClassFull7[[#This Row],[%Spikes in Bursts-All]]&lt;$D$3,"LB","HB"))</f>
        <v/>
      </c>
      <c r="F399" s="50" t="str">
        <f t="shared" si="6"/>
        <v/>
      </c>
      <c r="G399" s="77"/>
      <c r="H399" s="77"/>
      <c r="I399" s="78"/>
      <c r="J399" s="75"/>
      <c r="K399" s="75"/>
      <c r="L399" s="75"/>
      <c r="M399" s="75"/>
      <c r="N399" s="75"/>
      <c r="O399" s="75"/>
      <c r="P399" s="75"/>
      <c r="Q399" s="76"/>
    </row>
    <row r="400" spans="4:17" hidden="1" x14ac:dyDescent="0.3">
      <c r="D400" s="49" t="str">
        <f>IF(ISBLANK(BurstClassFull7[[#This Row],[Spk/sec-Average]]),"",IF(BurstClassFull7[[#This Row],[Spk/sec-Average]]&lt;$C$3,"LF","HF"))</f>
        <v/>
      </c>
      <c r="E400" s="49" t="str">
        <f>IF(ISBLANK(BurstClassFull7[[#This Row],[%Spikes in Bursts-All]]),"",IF(BurstClassFull7[[#This Row],[%Spikes in Bursts-All]]&lt;$D$3,"LB","HB"))</f>
        <v/>
      </c>
      <c r="F400" s="50" t="str">
        <f t="shared" si="6"/>
        <v/>
      </c>
      <c r="G400" s="77"/>
      <c r="H400" s="77"/>
      <c r="I400" s="78"/>
      <c r="J400" s="75"/>
      <c r="K400" s="75"/>
      <c r="L400" s="75"/>
      <c r="M400" s="75"/>
      <c r="N400" s="75"/>
      <c r="O400" s="75"/>
      <c r="P400" s="75"/>
      <c r="Q400" s="76"/>
    </row>
    <row r="401" spans="4:17" hidden="1" x14ac:dyDescent="0.3">
      <c r="D401" s="49" t="str">
        <f>IF(ISBLANK(BurstClassFull7[[#This Row],[Spk/sec-Average]]),"",IF(BurstClassFull7[[#This Row],[Spk/sec-Average]]&lt;$C$3,"LF","HF"))</f>
        <v/>
      </c>
      <c r="E401" s="49" t="str">
        <f>IF(ISBLANK(BurstClassFull7[[#This Row],[%Spikes in Bursts-All]]),"",IF(BurstClassFull7[[#This Row],[%Spikes in Bursts-All]]&lt;$D$3,"LB","HB"))</f>
        <v/>
      </c>
      <c r="F401" s="50" t="str">
        <f t="shared" si="6"/>
        <v/>
      </c>
      <c r="G401" s="77"/>
      <c r="H401" s="77"/>
      <c r="I401" s="78"/>
      <c r="J401" s="75"/>
      <c r="K401" s="75"/>
      <c r="L401" s="75"/>
      <c r="M401" s="75"/>
      <c r="N401" s="75"/>
      <c r="O401" s="75"/>
      <c r="P401" s="75"/>
      <c r="Q401" s="76"/>
    </row>
    <row r="402" spans="4:17" hidden="1" x14ac:dyDescent="0.3">
      <c r="D402" s="49" t="str">
        <f>IF(ISBLANK(BurstClassFull7[[#This Row],[Spk/sec-Average]]),"",IF(BurstClassFull7[[#This Row],[Spk/sec-Average]]&lt;$C$3,"LF","HF"))</f>
        <v/>
      </c>
      <c r="E402" s="49" t="str">
        <f>IF(ISBLANK(BurstClassFull7[[#This Row],[%Spikes in Bursts-All]]),"",IF(BurstClassFull7[[#This Row],[%Spikes in Bursts-All]]&lt;$D$3,"LB","HB"))</f>
        <v/>
      </c>
      <c r="F402" s="50" t="str">
        <f t="shared" si="6"/>
        <v/>
      </c>
      <c r="G402" s="77"/>
      <c r="H402" s="77"/>
      <c r="I402" s="78"/>
      <c r="J402" s="75"/>
      <c r="K402" s="75"/>
      <c r="L402" s="75"/>
      <c r="M402" s="75"/>
      <c r="N402" s="75"/>
      <c r="O402" s="75"/>
      <c r="P402" s="75"/>
      <c r="Q402" s="76"/>
    </row>
    <row r="403" spans="4:17" hidden="1" x14ac:dyDescent="0.3">
      <c r="D403" s="49" t="str">
        <f>IF(ISBLANK(BurstClassFull7[[#This Row],[Spk/sec-Average]]),"",IF(BurstClassFull7[[#This Row],[Spk/sec-Average]]&lt;$C$3,"LF","HF"))</f>
        <v/>
      </c>
      <c r="E403" s="49" t="str">
        <f>IF(ISBLANK(BurstClassFull7[[#This Row],[%Spikes in Bursts-All]]),"",IF(BurstClassFull7[[#This Row],[%Spikes in Bursts-All]]&lt;$D$3,"LB","HB"))</f>
        <v/>
      </c>
      <c r="F403" s="50" t="str">
        <f t="shared" si="6"/>
        <v/>
      </c>
      <c r="G403" s="77"/>
      <c r="H403" s="77"/>
      <c r="I403" s="78"/>
      <c r="J403" s="75"/>
      <c r="K403" s="75"/>
      <c r="L403" s="75"/>
      <c r="M403" s="75"/>
      <c r="N403" s="75"/>
      <c r="O403" s="75"/>
      <c r="P403" s="75"/>
      <c r="Q403" s="76"/>
    </row>
    <row r="404" spans="4:17" hidden="1" x14ac:dyDescent="0.3">
      <c r="D404" s="49" t="str">
        <f>IF(ISBLANK(BurstClassFull7[[#This Row],[Spk/sec-Average]]),"",IF(BurstClassFull7[[#This Row],[Spk/sec-Average]]&lt;$C$3,"LF","HF"))</f>
        <v/>
      </c>
      <c r="E404" s="49" t="str">
        <f>IF(ISBLANK(BurstClassFull7[[#This Row],[%Spikes in Bursts-All]]),"",IF(BurstClassFull7[[#This Row],[%Spikes in Bursts-All]]&lt;$D$3,"LB","HB"))</f>
        <v/>
      </c>
      <c r="F404" s="50" t="str">
        <f t="shared" si="6"/>
        <v/>
      </c>
      <c r="G404" s="77"/>
      <c r="H404" s="77"/>
      <c r="I404" s="78"/>
      <c r="J404" s="75"/>
      <c r="K404" s="75"/>
      <c r="L404" s="75"/>
      <c r="M404" s="75"/>
      <c r="N404" s="75"/>
      <c r="O404" s="75"/>
      <c r="P404" s="75"/>
      <c r="Q404" s="76"/>
    </row>
    <row r="405" spans="4:17" hidden="1" x14ac:dyDescent="0.3">
      <c r="D405" s="49" t="str">
        <f>IF(ISBLANK(BurstClassFull7[[#This Row],[Spk/sec-Average]]),"",IF(BurstClassFull7[[#This Row],[Spk/sec-Average]]&lt;$C$3,"LF","HF"))</f>
        <v/>
      </c>
      <c r="E405" s="49" t="str">
        <f>IF(ISBLANK(BurstClassFull7[[#This Row],[%Spikes in Bursts-All]]),"",IF(BurstClassFull7[[#This Row],[%Spikes in Bursts-All]]&lt;$D$3,"LB","HB"))</f>
        <v/>
      </c>
      <c r="F405" s="50" t="str">
        <f t="shared" si="6"/>
        <v/>
      </c>
      <c r="G405" s="77"/>
      <c r="H405" s="77"/>
      <c r="I405" s="78"/>
      <c r="J405" s="75"/>
      <c r="K405" s="75"/>
      <c r="L405" s="75"/>
      <c r="M405" s="75"/>
      <c r="N405" s="75"/>
      <c r="O405" s="75"/>
      <c r="P405" s="75"/>
      <c r="Q405" s="76"/>
    </row>
    <row r="406" spans="4:17" hidden="1" x14ac:dyDescent="0.3">
      <c r="D406" s="49" t="str">
        <f>IF(ISBLANK(BurstClassFull7[[#This Row],[Spk/sec-Average]]),"",IF(BurstClassFull7[[#This Row],[Spk/sec-Average]]&lt;$C$3,"LF","HF"))</f>
        <v/>
      </c>
      <c r="E406" s="49" t="str">
        <f>IF(ISBLANK(BurstClassFull7[[#This Row],[%Spikes in Bursts-All]]),"",IF(BurstClassFull7[[#This Row],[%Spikes in Bursts-All]]&lt;$D$3,"LB","HB"))</f>
        <v/>
      </c>
      <c r="F406" s="50" t="str">
        <f t="shared" si="6"/>
        <v/>
      </c>
      <c r="G406" s="77"/>
      <c r="H406" s="77"/>
      <c r="I406" s="78"/>
      <c r="J406" s="75"/>
      <c r="K406" s="75"/>
      <c r="L406" s="75"/>
      <c r="M406" s="75"/>
      <c r="N406" s="75"/>
      <c r="O406" s="75"/>
      <c r="P406" s="75"/>
      <c r="Q406" s="76"/>
    </row>
    <row r="407" spans="4:17" hidden="1" x14ac:dyDescent="0.3">
      <c r="D407" s="49" t="str">
        <f>IF(ISBLANK(BurstClassFull7[[#This Row],[Spk/sec-Average]]),"",IF(BurstClassFull7[[#This Row],[Spk/sec-Average]]&lt;$C$3,"LF","HF"))</f>
        <v/>
      </c>
      <c r="E407" s="49" t="str">
        <f>IF(ISBLANK(BurstClassFull7[[#This Row],[%Spikes in Bursts-All]]),"",IF(BurstClassFull7[[#This Row],[%Spikes in Bursts-All]]&lt;$D$3,"LB","HB"))</f>
        <v/>
      </c>
      <c r="F407" s="50" t="str">
        <f t="shared" si="6"/>
        <v/>
      </c>
      <c r="G407" s="77"/>
      <c r="H407" s="77"/>
      <c r="I407" s="78"/>
      <c r="J407" s="75"/>
      <c r="K407" s="75"/>
      <c r="L407" s="75"/>
      <c r="M407" s="75"/>
      <c r="N407" s="75"/>
      <c r="O407" s="75"/>
      <c r="P407" s="75"/>
      <c r="Q407" s="76"/>
    </row>
  </sheetData>
  <sheetProtection formatCells="0" formatColumns="0" formatRows="0" insertColumns="0" insertRows="0" insertHyperlinks="0" deleteColumns="0" deleteRows="0" sort="0" autoFilter="0" pivotTables="0"/>
  <mergeCells count="2">
    <mergeCell ref="D25:F25"/>
    <mergeCell ref="G25:H25"/>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Q413"/>
  <sheetViews>
    <sheetView zoomScale="85" zoomScaleNormal="85" workbookViewId="0">
      <selection activeCell="K10" sqref="K10:N10"/>
    </sheetView>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30</v>
      </c>
      <c r="F3" s="12">
        <f ca="1">SUMPRODUCT(SUBTOTAL(3,OFFSET($F$33:$F$413,ROW($F$33:$F$413)-MIN(ROW($F$33:$F$413)),,1)),--($F$33:$F$413=F2))</f>
        <v>12</v>
      </c>
      <c r="G3" s="13">
        <f ca="1">SUMPRODUCT(SUBTOTAL(3,OFFSET($F$33:$F$413,ROW($F$33:$F$413)-MIN(ROW($F$33:$F$413)),,1)),--($F$33:$F$413=G2))</f>
        <v>33</v>
      </c>
      <c r="H3" s="13">
        <f ca="1">SUMPRODUCT(SUBTOTAL(3,OFFSET($F$33:$F$413,ROW($F$33:$F$413)-MIN(ROW($F$33:$F$413)),,1)),--($F$33:$F$413=H2))</f>
        <v>3</v>
      </c>
      <c r="I3" s="13">
        <f ca="1">SUMPRODUCT(SUBTOTAL(3,OFFSET($F$33:$F$413,ROW($F$33:$F$413)-MIN(ROW($F$33:$F$413)),,1)),--($F$33:$F$413=I2))</f>
        <v>0</v>
      </c>
      <c r="J3" s="14">
        <f ca="1">SUM(F3:I3)</f>
        <v>48</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t="15" hidden="1" thickBot="1" x14ac:dyDescent="0.35">
      <c r="A8" s="27" t="s">
        <v>33</v>
      </c>
      <c r="B8" s="26" t="s">
        <v>32</v>
      </c>
      <c r="C8" s="27" t="s">
        <v>11</v>
      </c>
      <c r="D8" s="27" t="s">
        <v>34</v>
      </c>
      <c r="E8" s="25" t="s">
        <v>32</v>
      </c>
      <c r="F8" s="12">
        <v>11</v>
      </c>
      <c r="G8" s="13">
        <v>62</v>
      </c>
      <c r="H8" s="13">
        <v>25</v>
      </c>
      <c r="I8" s="13">
        <v>0</v>
      </c>
      <c r="J8" s="14">
        <v>98</v>
      </c>
      <c r="K8" s="69">
        <f>BurstPopH1[[#This Row],[LFHB]]/BurstPopH1[[#This Row],[Total]]</f>
        <v>0.11224489795918367</v>
      </c>
      <c r="L8" s="69">
        <f>BurstPopH1[[#This Row],[LFLB]]/BurstPopH1[[#This Row],[Total]]</f>
        <v>0.63265306122448983</v>
      </c>
      <c r="M8" s="69">
        <f>BurstPopH1[[#This Row],[HFHB]]/BurstPopH1[[#This Row],[Total]]</f>
        <v>0.25510204081632654</v>
      </c>
      <c r="N8" s="69">
        <f>BurstPopH1[[#This Row],[HFLB]]/BurstPopH1[[#This Row],[Total]]</f>
        <v>0</v>
      </c>
    </row>
    <row r="9" spans="1:14" hidden="1" x14ac:dyDescent="0.3">
      <c r="A9" s="29" t="s">
        <v>33</v>
      </c>
      <c r="B9" s="26" t="s">
        <v>32</v>
      </c>
      <c r="C9" s="29" t="s">
        <v>35</v>
      </c>
      <c r="D9" s="29" t="s">
        <v>34</v>
      </c>
      <c r="E9" s="25" t="s">
        <v>32</v>
      </c>
      <c r="F9" s="30">
        <v>49</v>
      </c>
      <c r="G9" s="30">
        <v>126</v>
      </c>
      <c r="H9" s="30">
        <v>31</v>
      </c>
      <c r="I9" s="30">
        <v>2</v>
      </c>
      <c r="J9" s="28">
        <v>208</v>
      </c>
      <c r="K9" s="69">
        <f>BurstPopH1[[#This Row],[LFHB]]/BurstPopH1[[#This Row],[Total]]</f>
        <v>0.23557692307692307</v>
      </c>
      <c r="L9" s="69">
        <f>BurstPopH1[[#This Row],[LFLB]]/BurstPopH1[[#This Row],[Total]]</f>
        <v>0.60576923076923073</v>
      </c>
      <c r="M9" s="69">
        <f>BurstPopH1[[#This Row],[HFHB]]/BurstPopH1[[#This Row],[Total]]</f>
        <v>0.14903846153846154</v>
      </c>
      <c r="N9" s="69">
        <f>BurstPopH1[[#This Row],[HFLB]]/BurstPopH1[[#This Row],[Total]]</f>
        <v>9.6153846153846159E-3</v>
      </c>
    </row>
    <row r="10" spans="1:14" ht="15" thickBot="1" x14ac:dyDescent="0.35">
      <c r="A10" s="27" t="s">
        <v>9</v>
      </c>
      <c r="B10" s="26" t="s">
        <v>32</v>
      </c>
      <c r="C10" s="27" t="s">
        <v>11</v>
      </c>
      <c r="D10" s="27" t="s">
        <v>10</v>
      </c>
      <c r="E10" s="25" t="s">
        <v>32</v>
      </c>
      <c r="F10" s="12">
        <v>6</v>
      </c>
      <c r="G10" s="13">
        <v>15</v>
      </c>
      <c r="H10" s="13">
        <v>12</v>
      </c>
      <c r="I10" s="13">
        <v>0</v>
      </c>
      <c r="J10" s="14">
        <v>33</v>
      </c>
      <c r="K10" s="69">
        <f>BurstPopH1[[#This Row],[LFHB]]/BurstPopH1[[#This Row],[Total]]</f>
        <v>0.18181818181818182</v>
      </c>
      <c r="L10" s="69">
        <f>BurstPopH1[[#This Row],[LFLB]]/BurstPopH1[[#This Row],[Total]]</f>
        <v>0.45454545454545453</v>
      </c>
      <c r="M10" s="69">
        <f>BurstPopH1[[#This Row],[HFHB]]/BurstPopH1[[#This Row],[Total]]</f>
        <v>0.36363636363636365</v>
      </c>
      <c r="N10" s="69">
        <f>BurstPopH1[[#This Row],[HFLB]]/BurstPopH1[[#This Row],[Total]]</f>
        <v>0</v>
      </c>
    </row>
    <row r="11" spans="1:14" ht="14.4" hidden="1" customHeight="1" x14ac:dyDescent="0.3">
      <c r="A11" s="27" t="s">
        <v>9</v>
      </c>
      <c r="B11" s="26" t="s">
        <v>32</v>
      </c>
      <c r="C11" s="27" t="s">
        <v>35</v>
      </c>
      <c r="D11" s="27" t="s">
        <v>10</v>
      </c>
      <c r="E11" s="25" t="s">
        <v>32</v>
      </c>
      <c r="F11" s="27">
        <v>12</v>
      </c>
      <c r="G11" s="27">
        <v>23</v>
      </c>
      <c r="H11" s="27">
        <v>10</v>
      </c>
      <c r="I11" s="27">
        <v>0</v>
      </c>
      <c r="J11" s="28">
        <v>45</v>
      </c>
      <c r="K11" s="69">
        <f>BurstPopH1[[#This Row],[LFHB]]/BurstPopH1[[#This Row],[Total]]</f>
        <v>0.26666666666666666</v>
      </c>
      <c r="L11" s="69">
        <f>BurstPopH1[[#This Row],[LFLB]]/BurstPopH1[[#This Row],[Total]]</f>
        <v>0.51111111111111107</v>
      </c>
      <c r="M11" s="69">
        <f>BurstPopH1[[#This Row],[HFHB]]/BurstPopH1[[#This Row],[Total]]</f>
        <v>0.22222222222222221</v>
      </c>
      <c r="N11" s="69">
        <f>BurstPopH1[[#This Row],[HFLB]]/BurstPopH1[[#This Row],[Total]]</f>
        <v>0</v>
      </c>
    </row>
    <row r="12" spans="1:14" hidden="1" x14ac:dyDescent="0.3">
      <c r="A12" s="29" t="s">
        <v>9</v>
      </c>
      <c r="B12" s="26" t="s">
        <v>32</v>
      </c>
      <c r="C12" s="29" t="s">
        <v>11</v>
      </c>
      <c r="D12" s="29" t="s">
        <v>34</v>
      </c>
      <c r="E12" s="25" t="s">
        <v>36</v>
      </c>
      <c r="F12" s="27">
        <v>2</v>
      </c>
      <c r="G12" s="27">
        <v>28</v>
      </c>
      <c r="H12" s="27">
        <v>5</v>
      </c>
      <c r="I12" s="27">
        <v>0</v>
      </c>
      <c r="J12" s="28">
        <v>35</v>
      </c>
      <c r="K12" s="69">
        <f>BurstPopH1[[#This Row],[LFHB]]/BurstPopH1[[#This Row],[Total]]</f>
        <v>5.7142857142857141E-2</v>
      </c>
      <c r="L12" s="69">
        <f>BurstPopH1[[#This Row],[LFLB]]/BurstPopH1[[#This Row],[Total]]</f>
        <v>0.8</v>
      </c>
      <c r="M12" s="69">
        <f>BurstPopH1[[#This Row],[HFHB]]/BurstPopH1[[#This Row],[Total]]</f>
        <v>0.14285714285714285</v>
      </c>
      <c r="N12" s="69">
        <f>BurstPopH1[[#This Row],[HFLB]]/BurstPopH1[[#This Row],[Total]]</f>
        <v>0</v>
      </c>
    </row>
    <row r="13" spans="1:14" hidden="1" x14ac:dyDescent="0.3">
      <c r="A13" s="27" t="s">
        <v>9</v>
      </c>
      <c r="B13" s="26" t="s">
        <v>32</v>
      </c>
      <c r="C13" s="29" t="s">
        <v>35</v>
      </c>
      <c r="D13" s="29" t="s">
        <v>34</v>
      </c>
      <c r="E13" s="25" t="s">
        <v>36</v>
      </c>
      <c r="F13" s="27">
        <v>19</v>
      </c>
      <c r="G13" s="27">
        <v>52</v>
      </c>
      <c r="H13" s="27">
        <v>3</v>
      </c>
      <c r="I13" s="27">
        <v>0</v>
      </c>
      <c r="J13" s="28">
        <v>74</v>
      </c>
      <c r="K13" s="69">
        <f>BurstPopH1[[#This Row],[LFHB]]/BurstPopH1[[#This Row],[Total]]</f>
        <v>0.25675675675675674</v>
      </c>
      <c r="L13" s="69">
        <f>BurstPopH1[[#This Row],[LFLB]]/BurstPopH1[[#This Row],[Total]]</f>
        <v>0.70270270270270274</v>
      </c>
      <c r="M13" s="69">
        <f>BurstPopH1[[#This Row],[HFHB]]/BurstPopH1[[#This Row],[Total]]</f>
        <v>4.0540540540540543E-2</v>
      </c>
      <c r="N13" s="69">
        <f>BurstPopH1[[#This Row],[HFLB]]/BurstPopH1[[#This Row],[Total]]</f>
        <v>0</v>
      </c>
    </row>
    <row r="14" spans="1:14" hidden="1" x14ac:dyDescent="0.3">
      <c r="A14" s="29" t="s">
        <v>9</v>
      </c>
      <c r="B14" s="26" t="s">
        <v>32</v>
      </c>
      <c r="C14" s="29" t="s">
        <v>11</v>
      </c>
      <c r="D14" s="29" t="s">
        <v>10</v>
      </c>
      <c r="E14" s="25" t="s">
        <v>36</v>
      </c>
      <c r="F14" s="27">
        <v>0</v>
      </c>
      <c r="G14" s="26">
        <v>7</v>
      </c>
      <c r="H14" s="26">
        <v>0</v>
      </c>
      <c r="I14" s="27">
        <v>0</v>
      </c>
      <c r="J14" s="28">
        <v>7</v>
      </c>
      <c r="K14" s="69">
        <f>BurstPopH1[[#This Row],[LFHB]]/BurstPopH1[[#This Row],[Total]]</f>
        <v>0</v>
      </c>
      <c r="L14" s="69">
        <f>BurstPopH1[[#This Row],[LFLB]]/BurstPopH1[[#This Row],[Total]]</f>
        <v>1</v>
      </c>
      <c r="M14" s="69">
        <f>BurstPopH1[[#This Row],[HFHB]]/BurstPopH1[[#This Row],[Total]]</f>
        <v>0</v>
      </c>
      <c r="N14" s="69">
        <f>BurstPopH1[[#This Row],[HFLB]]/BurstPopH1[[#This Row],[Total]]</f>
        <v>0</v>
      </c>
    </row>
    <row r="15" spans="1:14" hidden="1" x14ac:dyDescent="0.3">
      <c r="A15" s="27" t="s">
        <v>9</v>
      </c>
      <c r="B15" s="26" t="s">
        <v>32</v>
      </c>
      <c r="C15" s="29" t="s">
        <v>35</v>
      </c>
      <c r="D15" s="29" t="s">
        <v>10</v>
      </c>
      <c r="E15" s="25" t="s">
        <v>36</v>
      </c>
      <c r="F15" s="30">
        <v>4</v>
      </c>
      <c r="G15" s="30">
        <v>7</v>
      </c>
      <c r="H15" s="30">
        <v>0</v>
      </c>
      <c r="I15" s="30">
        <v>0</v>
      </c>
      <c r="J15" s="28">
        <v>11</v>
      </c>
      <c r="K15" s="69">
        <f>BurstPopH1[[#This Row],[LFHB]]/BurstPopH1[[#This Row],[Total]]</f>
        <v>0.36363636363636365</v>
      </c>
      <c r="L15" s="69">
        <f>BurstPopH1[[#This Row],[LFLB]]/BurstPopH1[[#This Row],[Total]]</f>
        <v>0.63636363636363635</v>
      </c>
      <c r="M15" s="70">
        <f>BurstPopH1[[#This Row],[HFHB]]/BurstPopH1[[#This Row],[Total]]</f>
        <v>0</v>
      </c>
      <c r="N15" s="69">
        <f>BurstPopH1[[#This Row],[HFLB]]/BurstPopH1[[#This Row],[Total]]</f>
        <v>0</v>
      </c>
    </row>
    <row r="16" spans="1:14" hidden="1" x14ac:dyDescent="0.3">
      <c r="A16" s="27" t="s">
        <v>9</v>
      </c>
      <c r="B16" s="26" t="s">
        <v>32</v>
      </c>
      <c r="C16" s="29" t="s">
        <v>11</v>
      </c>
      <c r="D16" s="29" t="s">
        <v>34</v>
      </c>
      <c r="E16" s="25" t="s">
        <v>37</v>
      </c>
      <c r="F16" s="27">
        <v>4</v>
      </c>
      <c r="G16" s="27">
        <v>27</v>
      </c>
      <c r="H16" s="27">
        <v>11</v>
      </c>
      <c r="I16" s="27">
        <v>0</v>
      </c>
      <c r="J16" s="28">
        <v>42</v>
      </c>
      <c r="K16" s="69">
        <f>BurstPopH1[[#This Row],[LFHB]]/BurstPopH1[[#This Row],[Total]]</f>
        <v>9.5238095238095233E-2</v>
      </c>
      <c r="L16" s="69">
        <f>BurstPopH1[[#This Row],[LFLB]]/BurstPopH1[[#This Row],[Total]]</f>
        <v>0.6428571428571429</v>
      </c>
      <c r="M16" s="69">
        <f>BurstPopH1[[#This Row],[HFHB]]/BurstPopH1[[#This Row],[Total]]</f>
        <v>0.26190476190476192</v>
      </c>
      <c r="N16" s="69">
        <f>BurstPopH1[[#This Row],[HFLB]]/BurstPopH1[[#This Row],[Total]]</f>
        <v>0</v>
      </c>
    </row>
    <row r="17" spans="1:17" ht="15" hidden="1" thickBot="1" x14ac:dyDescent="0.35">
      <c r="A17" s="27" t="s">
        <v>9</v>
      </c>
      <c r="B17" s="26" t="s">
        <v>32</v>
      </c>
      <c r="C17" s="29" t="s">
        <v>35</v>
      </c>
      <c r="D17" s="29" t="s">
        <v>34</v>
      </c>
      <c r="E17" s="25" t="s">
        <v>37</v>
      </c>
      <c r="F17" s="59">
        <v>27</v>
      </c>
      <c r="G17" s="60">
        <v>57</v>
      </c>
      <c r="H17" s="60">
        <v>25</v>
      </c>
      <c r="I17" s="60">
        <v>2</v>
      </c>
      <c r="J17" s="28">
        <v>111</v>
      </c>
      <c r="K17" s="69">
        <f>BurstPopH1[[#This Row],[LFHB]]/BurstPopH1[[#This Row],[Total]]</f>
        <v>0.24324324324324326</v>
      </c>
      <c r="L17" s="69">
        <f>BurstPopH1[[#This Row],[LFLB]]/BurstPopH1[[#This Row],[Total]]</f>
        <v>0.51351351351351349</v>
      </c>
      <c r="M17" s="69">
        <f>BurstPopH1[[#This Row],[HFHB]]/BurstPopH1[[#This Row],[Total]]</f>
        <v>0.22522522522522523</v>
      </c>
      <c r="N17" s="69">
        <f>BurstPopH1[[#This Row],[HFLB]]/BurstPopH1[[#This Row],[Total]]</f>
        <v>1.8018018018018018E-2</v>
      </c>
    </row>
    <row r="18" spans="1:17" hidden="1" x14ac:dyDescent="0.3">
      <c r="A18" s="27" t="s">
        <v>9</v>
      </c>
      <c r="B18" s="26" t="s">
        <v>32</v>
      </c>
      <c r="C18" s="29" t="s">
        <v>11</v>
      </c>
      <c r="D18" s="29" t="s">
        <v>10</v>
      </c>
      <c r="E18" s="25" t="s">
        <v>37</v>
      </c>
      <c r="F18" s="26">
        <v>2</v>
      </c>
      <c r="G18" s="26">
        <v>6</v>
      </c>
      <c r="H18" s="26">
        <v>8</v>
      </c>
      <c r="I18" s="26">
        <v>0</v>
      </c>
      <c r="J18" s="28">
        <v>16</v>
      </c>
      <c r="K18" s="69">
        <f>BurstPopH1[[#This Row],[LFHB]]/BurstPopH1[[#This Row],[Total]]</f>
        <v>0.125</v>
      </c>
      <c r="L18" s="69">
        <f>BurstPopH1[[#This Row],[LFLB]]/BurstPopH1[[#This Row],[Total]]</f>
        <v>0.375</v>
      </c>
      <c r="M18" s="70">
        <f>BurstPopH1[[#This Row],[HFHB]]/BurstPopH1[[#This Row],[Total]]</f>
        <v>0.5</v>
      </c>
      <c r="N18" s="69">
        <f>BurstPopH1[[#This Row],[HFLB]]/BurstPopH1[[#This Row],[Total]]</f>
        <v>0</v>
      </c>
    </row>
    <row r="19" spans="1:17" hidden="1" x14ac:dyDescent="0.3">
      <c r="A19" s="33" t="s">
        <v>9</v>
      </c>
      <c r="B19" s="32" t="s">
        <v>32</v>
      </c>
      <c r="C19" s="34" t="s">
        <v>35</v>
      </c>
      <c r="D19" s="34" t="s">
        <v>10</v>
      </c>
      <c r="E19" s="31" t="s">
        <v>37</v>
      </c>
      <c r="F19" s="33">
        <v>7</v>
      </c>
      <c r="G19" s="35">
        <v>10</v>
      </c>
      <c r="H19" s="35">
        <v>8</v>
      </c>
      <c r="I19" s="33">
        <v>0</v>
      </c>
      <c r="J19" s="28">
        <v>25</v>
      </c>
      <c r="K19" s="69">
        <f>BurstPopH1[[#This Row],[LFHB]]/BurstPopH1[[#This Row],[Total]]</f>
        <v>0.28000000000000003</v>
      </c>
      <c r="L19" s="69">
        <f>BurstPopH1[[#This Row],[LFLB]]/BurstPopH1[[#This Row],[Total]]</f>
        <v>0.4</v>
      </c>
      <c r="M19" s="70">
        <f>BurstPopH1[[#This Row],[HFHB]]/BurstPopH1[[#This Row],[Total]]</f>
        <v>0.32</v>
      </c>
      <c r="N19" s="69">
        <f>BurstPopH1[[#This Row],[HFLB]]/BurstPopH1[[#This Row],[Total]]</f>
        <v>0</v>
      </c>
    </row>
    <row r="20" spans="1:17" hidden="1" x14ac:dyDescent="0.3">
      <c r="A20" s="33" t="s">
        <v>9</v>
      </c>
      <c r="B20" s="32" t="s">
        <v>32</v>
      </c>
      <c r="C20" s="34" t="s">
        <v>11</v>
      </c>
      <c r="D20" s="34" t="s">
        <v>72</v>
      </c>
      <c r="E20" s="31" t="s">
        <v>32</v>
      </c>
      <c r="F20" s="80">
        <v>3</v>
      </c>
      <c r="G20" s="81">
        <v>38</v>
      </c>
      <c r="H20" s="81">
        <v>11</v>
      </c>
      <c r="I20" s="80">
        <v>0</v>
      </c>
      <c r="J20" s="82">
        <v>52</v>
      </c>
      <c r="K20" s="83">
        <f>BurstPopH1[[#This Row],[LFHB]]/BurstPopH1[[#This Row],[Total]]</f>
        <v>5.7692307692307696E-2</v>
      </c>
      <c r="L20" s="83">
        <f>BurstPopH1[[#This Row],[LFLB]]/BurstPopH1[[#This Row],[Total]]</f>
        <v>0.73076923076923073</v>
      </c>
      <c r="M20" s="84">
        <f>BurstPopH1[[#This Row],[HFHB]]/BurstPopH1[[#This Row],[Total]]</f>
        <v>0.21153846153846154</v>
      </c>
      <c r="N20" s="83">
        <f>BurstPopH1[[#This Row],[HFLB]]/BurstPopH1[[#This Row],[Total]]</f>
        <v>0</v>
      </c>
    </row>
    <row r="21" spans="1:17" hidden="1" x14ac:dyDescent="0.3">
      <c r="A21" s="33" t="s">
        <v>9</v>
      </c>
      <c r="B21" s="32" t="s">
        <v>32</v>
      </c>
      <c r="C21" s="34" t="s">
        <v>11</v>
      </c>
      <c r="D21" s="34" t="s">
        <v>72</v>
      </c>
      <c r="E21" s="31" t="s">
        <v>36</v>
      </c>
      <c r="F21" s="80">
        <v>2</v>
      </c>
      <c r="G21" s="81">
        <v>20</v>
      </c>
      <c r="H21" s="81">
        <v>3</v>
      </c>
      <c r="I21" s="80">
        <v>0</v>
      </c>
      <c r="J21" s="82">
        <v>25</v>
      </c>
      <c r="K21" s="83">
        <f>BurstPopH1[[#This Row],[LFHB]]/BurstPopH1[[#This Row],[Total]]</f>
        <v>0.08</v>
      </c>
      <c r="L21" s="83">
        <f>BurstPopH1[[#This Row],[LFLB]]/BurstPopH1[[#This Row],[Total]]</f>
        <v>0.8</v>
      </c>
      <c r="M21" s="84">
        <f>BurstPopH1[[#This Row],[HFHB]]/BurstPopH1[[#This Row],[Total]]</f>
        <v>0.12</v>
      </c>
      <c r="N21" s="83">
        <f>BurstPopH1[[#This Row],[HFLB]]/BurstPopH1[[#This Row],[Total]]</f>
        <v>0</v>
      </c>
    </row>
    <row r="22" spans="1:17" hidden="1" x14ac:dyDescent="0.3">
      <c r="A22" s="33" t="s">
        <v>33</v>
      </c>
      <c r="B22" s="32" t="s">
        <v>209</v>
      </c>
      <c r="C22" s="34" t="s">
        <v>11</v>
      </c>
      <c r="D22" s="34" t="s">
        <v>72</v>
      </c>
      <c r="E22" s="31" t="s">
        <v>37</v>
      </c>
      <c r="F22" s="80">
        <v>0</v>
      </c>
      <c r="G22" s="81">
        <v>13</v>
      </c>
      <c r="H22" s="81">
        <v>3</v>
      </c>
      <c r="I22" s="80">
        <v>0</v>
      </c>
      <c r="J22" s="82">
        <v>16</v>
      </c>
      <c r="K22" s="83">
        <f>BurstPopH1[[#This Row],[LFHB]]/BurstPopH1[[#This Row],[Total]]</f>
        <v>0</v>
      </c>
      <c r="L22" s="83">
        <f>BurstPopH1[[#This Row],[LFLB]]/BurstPopH1[[#This Row],[Total]]</f>
        <v>0.8125</v>
      </c>
      <c r="M22" s="84">
        <f>BurstPopH1[[#This Row],[HFHB]]/BurstPopH1[[#This Row],[Total]]</f>
        <v>0.1875</v>
      </c>
      <c r="N22" s="83">
        <f>BurstPopH1[[#This Row],[HFLB]]/BurstPopH1[[#This Row],[Total]]</f>
        <v>0</v>
      </c>
    </row>
    <row r="23" spans="1:17" hidden="1" x14ac:dyDescent="0.3">
      <c r="A23" s="91" t="s">
        <v>9</v>
      </c>
      <c r="B23" s="91" t="s">
        <v>32</v>
      </c>
      <c r="C23" s="129" t="s">
        <v>35</v>
      </c>
      <c r="D23" s="129" t="s">
        <v>72</v>
      </c>
      <c r="E23" s="130" t="s">
        <v>32</v>
      </c>
      <c r="F23" s="132">
        <v>27</v>
      </c>
      <c r="G23" s="133">
        <v>89</v>
      </c>
      <c r="H23" s="133">
        <v>15</v>
      </c>
      <c r="I23" s="132">
        <v>0</v>
      </c>
      <c r="J23" s="134">
        <v>131</v>
      </c>
      <c r="K23" s="83">
        <f>BurstPopH1[[#This Row],[LFHB]]/BurstPopH1[[#This Row],[Total]]</f>
        <v>0.20610687022900764</v>
      </c>
      <c r="L23" s="83">
        <f>BurstPopH1[[#This Row],[LFLB]]/BurstPopH1[[#This Row],[Total]]</f>
        <v>0.67938931297709926</v>
      </c>
      <c r="M23" s="84">
        <f>BurstPopH1[[#This Row],[HFHB]]/BurstPopH1[[#This Row],[Total]]</f>
        <v>0.11450381679389313</v>
      </c>
      <c r="N23" s="83">
        <f>BurstPopH1[[#This Row],[HFLB]]/BurstPopH1[[#This Row],[Total]]</f>
        <v>0</v>
      </c>
    </row>
    <row r="24" spans="1:17" hidden="1" x14ac:dyDescent="0.3">
      <c r="A24" s="90" t="s">
        <v>9</v>
      </c>
      <c r="B24" s="90" t="s">
        <v>32</v>
      </c>
      <c r="C24" s="129" t="s">
        <v>35</v>
      </c>
      <c r="D24" s="129" t="s">
        <v>72</v>
      </c>
      <c r="E24" s="130" t="s">
        <v>36</v>
      </c>
      <c r="F24" s="132">
        <v>13</v>
      </c>
      <c r="G24" s="133">
        <v>42</v>
      </c>
      <c r="H24" s="133">
        <v>2</v>
      </c>
      <c r="I24" s="132">
        <v>0</v>
      </c>
      <c r="J24" s="134">
        <v>57</v>
      </c>
      <c r="K24" s="83">
        <f>BurstPopH1[[#This Row],[LFHB]]/BurstPopH1[[#This Row],[Total]]</f>
        <v>0.22807017543859648</v>
      </c>
      <c r="L24" s="83">
        <f>BurstPopH1[[#This Row],[LFLB]]/BurstPopH1[[#This Row],[Total]]</f>
        <v>0.73684210526315785</v>
      </c>
      <c r="M24" s="84">
        <f>BurstPopH1[[#This Row],[HFHB]]/BurstPopH1[[#This Row],[Total]]</f>
        <v>3.5087719298245612E-2</v>
      </c>
      <c r="N24" s="83">
        <f>BurstPopH1[[#This Row],[HFLB]]/BurstPopH1[[#This Row],[Total]]</f>
        <v>0</v>
      </c>
    </row>
    <row r="25" spans="1:17" hidden="1" x14ac:dyDescent="0.3">
      <c r="A25" s="128" t="s">
        <v>9</v>
      </c>
      <c r="B25" s="128" t="s">
        <v>32</v>
      </c>
      <c r="C25" s="129" t="s">
        <v>35</v>
      </c>
      <c r="D25" s="129" t="s">
        <v>72</v>
      </c>
      <c r="E25" s="131" t="s">
        <v>37</v>
      </c>
      <c r="F25" s="132">
        <v>12</v>
      </c>
      <c r="G25" s="133">
        <v>37</v>
      </c>
      <c r="H25" s="133">
        <v>12</v>
      </c>
      <c r="I25" s="132">
        <v>0</v>
      </c>
      <c r="J25" s="134">
        <v>61</v>
      </c>
      <c r="K25" s="83">
        <f>BurstPopH1[[#This Row],[LFHB]]/BurstPopH1[[#This Row],[Total]]</f>
        <v>0.19672131147540983</v>
      </c>
      <c r="L25" s="83">
        <f>BurstPopH1[[#This Row],[LFLB]]/BurstPopH1[[#This Row],[Total]]</f>
        <v>0.60655737704918034</v>
      </c>
      <c r="M25" s="84">
        <f>BurstPopH1[[#This Row],[HFHB]]/BurstPopH1[[#This Row],[Total]]</f>
        <v>0.19672131147540983</v>
      </c>
      <c r="N25" s="83">
        <f>BurstPopH1[[#This Row],[HFLB]]/BurstPopH1[[#This Row],[Total]]</f>
        <v>0</v>
      </c>
    </row>
    <row r="26" spans="1:17" hidden="1" x14ac:dyDescent="0.3">
      <c r="A26" s="91" t="s">
        <v>9</v>
      </c>
      <c r="B26" s="91" t="s">
        <v>32</v>
      </c>
      <c r="C26" s="129" t="s">
        <v>72</v>
      </c>
      <c r="D26" s="129" t="s">
        <v>72</v>
      </c>
      <c r="E26" s="130" t="s">
        <v>32</v>
      </c>
      <c r="F26" s="132">
        <v>25</v>
      </c>
      <c r="G26" s="133">
        <v>84</v>
      </c>
      <c r="H26" s="133">
        <v>5</v>
      </c>
      <c r="I26" s="132">
        <v>0</v>
      </c>
      <c r="J26" s="134">
        <v>114</v>
      </c>
      <c r="K26" s="83">
        <f>BurstPopH1[[#This Row],[LFHB]]/BurstPopH1[[#This Row],[Total]]</f>
        <v>0.21929824561403508</v>
      </c>
      <c r="L26" s="83">
        <f>BurstPopH1[[#This Row],[LFLB]]/BurstPopH1[[#This Row],[Total]]</f>
        <v>0.73684210526315785</v>
      </c>
      <c r="M26" s="84">
        <f>BurstPopH1[[#This Row],[HFHB]]/BurstPopH1[[#This Row],[Total]]</f>
        <v>4.3859649122807015E-2</v>
      </c>
      <c r="N26" s="83">
        <f>BurstPopH1[[#This Row],[HFLB]]/BurstPopH1[[#This Row],[Total]]</f>
        <v>0</v>
      </c>
    </row>
    <row r="27" spans="1:17" hidden="1" x14ac:dyDescent="0.3">
      <c r="A27" s="90" t="s">
        <v>9</v>
      </c>
      <c r="B27" s="90" t="s">
        <v>32</v>
      </c>
      <c r="C27" s="129" t="s">
        <v>72</v>
      </c>
      <c r="D27" s="129" t="s">
        <v>72</v>
      </c>
      <c r="E27" s="130" t="s">
        <v>36</v>
      </c>
      <c r="F27" s="132">
        <v>11</v>
      </c>
      <c r="G27" s="133">
        <v>41</v>
      </c>
      <c r="H27" s="133">
        <v>1</v>
      </c>
      <c r="I27" s="132">
        <v>0</v>
      </c>
      <c r="J27" s="134">
        <v>53</v>
      </c>
      <c r="K27" s="83">
        <f>BurstPopH1[[#This Row],[LFHB]]/BurstPopH1[[#This Row],[Total]]</f>
        <v>0.20754716981132076</v>
      </c>
      <c r="L27" s="83">
        <f>BurstPopH1[[#This Row],[LFLB]]/BurstPopH1[[#This Row],[Total]]</f>
        <v>0.77358490566037741</v>
      </c>
      <c r="M27" s="84">
        <f>BurstPopH1[[#This Row],[HFHB]]/BurstPopH1[[#This Row],[Total]]</f>
        <v>1.8867924528301886E-2</v>
      </c>
      <c r="N27" s="83">
        <f>BurstPopH1[[#This Row],[HFLB]]/BurstPopH1[[#This Row],[Total]]</f>
        <v>0</v>
      </c>
    </row>
    <row r="28" spans="1:17" hidden="1" x14ac:dyDescent="0.3">
      <c r="A28" s="128" t="s">
        <v>9</v>
      </c>
      <c r="B28" s="128" t="s">
        <v>32</v>
      </c>
      <c r="C28" s="135" t="s">
        <v>72</v>
      </c>
      <c r="D28" s="135" t="s">
        <v>72</v>
      </c>
      <c r="E28" s="131" t="s">
        <v>37</v>
      </c>
      <c r="F28" s="80">
        <v>12</v>
      </c>
      <c r="G28" s="81">
        <v>33</v>
      </c>
      <c r="H28" s="81">
        <v>3</v>
      </c>
      <c r="I28" s="80">
        <v>0</v>
      </c>
      <c r="J28" s="136">
        <v>48</v>
      </c>
      <c r="K28" s="83">
        <f>BurstPopH1[[#This Row],[LFHB]]/BurstPopH1[[#This Row],[Total]]</f>
        <v>0.25</v>
      </c>
      <c r="L28" s="83">
        <f>BurstPopH1[[#This Row],[LFLB]]/BurstPopH1[[#This Row],[Total]]</f>
        <v>0.6875</v>
      </c>
      <c r="M28" s="84">
        <f>BurstPopH1[[#This Row],[HFHB]]/BurstPopH1[[#This Row],[Total]]</f>
        <v>6.25E-2</v>
      </c>
      <c r="N28" s="83">
        <f>BurstPopH1[[#This Row],[HFLB]]/BurstPopH1[[#This Row],[Total]]</f>
        <v>0</v>
      </c>
    </row>
    <row r="29" spans="1:17" x14ac:dyDescent="0.3">
      <c r="A29" s="36"/>
      <c r="B29" s="36"/>
      <c r="C29" s="37"/>
      <c r="D29" s="38"/>
      <c r="E29" s="38"/>
      <c r="F29" s="37"/>
      <c r="G29" s="39"/>
      <c r="H29" s="39"/>
      <c r="I29" s="37"/>
      <c r="J29"/>
      <c r="K29" s="69"/>
      <c r="L29" s="69"/>
      <c r="M29" s="70"/>
      <c r="N29" s="69"/>
    </row>
    <row r="30" spans="1:17" ht="15" thickBot="1" x14ac:dyDescent="0.35">
      <c r="A30" s="36"/>
      <c r="B30" s="36"/>
      <c r="C30" s="37"/>
      <c r="D30" s="38"/>
      <c r="E30" s="38"/>
      <c r="F30" s="37"/>
      <c r="G30" s="39"/>
      <c r="H30" s="39"/>
      <c r="I30" s="37"/>
      <c r="J30" s="37"/>
      <c r="M30" s="10"/>
    </row>
    <row r="31" spans="1:17" ht="15" thickBot="1" x14ac:dyDescent="0.35">
      <c r="D31" s="193" t="s">
        <v>38</v>
      </c>
      <c r="E31" s="193"/>
      <c r="F31" s="194"/>
      <c r="G31" s="195" t="s">
        <v>39</v>
      </c>
      <c r="H31" s="195"/>
      <c r="I31" s="40" t="s">
        <v>40</v>
      </c>
      <c r="J31" s="41"/>
      <c r="K31" s="41"/>
      <c r="L31" s="42"/>
      <c r="M31" s="41"/>
      <c r="N31" s="42"/>
      <c r="O31" s="42"/>
      <c r="P31" s="43"/>
    </row>
    <row r="32" spans="1:17" x14ac:dyDescent="0.3">
      <c r="D32" t="s">
        <v>41</v>
      </c>
      <c r="E32" t="s">
        <v>42</v>
      </c>
      <c r="F32" t="s">
        <v>43</v>
      </c>
      <c r="G32" t="s">
        <v>52</v>
      </c>
      <c r="H32" t="s">
        <v>53</v>
      </c>
      <c r="I32" t="s">
        <v>0</v>
      </c>
      <c r="J32" t="s">
        <v>1</v>
      </c>
      <c r="K32" t="s">
        <v>2</v>
      </c>
      <c r="L32" t="s">
        <v>47</v>
      </c>
      <c r="M32" t="s">
        <v>3</v>
      </c>
      <c r="N32" t="s">
        <v>4</v>
      </c>
      <c r="O32" t="s">
        <v>5</v>
      </c>
      <c r="P32" t="s">
        <v>6</v>
      </c>
      <c r="Q32" t="s">
        <v>48</v>
      </c>
    </row>
    <row r="33" spans="4:17" hidden="1" x14ac:dyDescent="0.3">
      <c r="D33" s="47" t="str">
        <f>IF(ISBLANK(BurstClassFull13[[#This Row],[Hour1-Spk/sec]]),"",IF(BurstClassFull13[[#This Row],[Hour1-Spk/sec]]&lt;$C$3,"LF","HF"))</f>
        <v>LF</v>
      </c>
      <c r="E33" s="47" t="str">
        <f>IF(ISBLANK(BurstClassFull13[[#This Row],[Hour1-%SpikesInBursts]]),"",IF(BurstClassFull13[[#This Row],[Hour1-%SpikesInBursts]]&lt;$D$3,"LB","HB"))</f>
        <v>LB</v>
      </c>
      <c r="F33" s="85" t="str">
        <f t="shared" ref="F33:F96" si="0">CONCATENATE(D33,E33)</f>
        <v>LFLB</v>
      </c>
      <c r="G33">
        <v>1.4169444444444441</v>
      </c>
      <c r="H33">
        <v>16.369339345226429</v>
      </c>
      <c r="I33" t="s">
        <v>70</v>
      </c>
      <c r="J33" t="s">
        <v>9</v>
      </c>
      <c r="K33">
        <v>21</v>
      </c>
      <c r="L33" t="s">
        <v>37</v>
      </c>
      <c r="M33">
        <v>1</v>
      </c>
      <c r="N33" t="s">
        <v>71</v>
      </c>
      <c r="O33" t="s">
        <v>72</v>
      </c>
      <c r="P33" t="s">
        <v>10</v>
      </c>
      <c r="Q33">
        <v>531</v>
      </c>
    </row>
    <row r="34" spans="4:17" hidden="1" x14ac:dyDescent="0.3">
      <c r="D34" s="47" t="str">
        <f>IF(ISBLANK(BurstClassFull13[[#This Row],[Hour1-Spk/sec]]),"",IF(BurstClassFull13[[#This Row],[Hour1-Spk/sec]]&lt;$C$3,"LF","HF"))</f>
        <v>HF</v>
      </c>
      <c r="E34" s="47" t="str">
        <f>IF(ISBLANK(BurstClassFull13[[#This Row],[Hour1-%SpikesInBursts]]),"",IF(BurstClassFull13[[#This Row],[Hour1-%SpikesInBursts]]&lt;$D$3,"LB","HB"))</f>
        <v>HB</v>
      </c>
      <c r="F34" s="85" t="str">
        <f t="shared" si="0"/>
        <v>HFHB</v>
      </c>
      <c r="G34">
        <v>4.2250000000000005</v>
      </c>
      <c r="H34">
        <v>40.869030539044886</v>
      </c>
      <c r="I34" t="s">
        <v>73</v>
      </c>
      <c r="J34" t="s">
        <v>9</v>
      </c>
      <c r="K34">
        <v>19</v>
      </c>
      <c r="L34" t="s">
        <v>37</v>
      </c>
      <c r="M34">
        <v>3</v>
      </c>
      <c r="N34" t="s">
        <v>74</v>
      </c>
      <c r="O34" t="s">
        <v>11</v>
      </c>
      <c r="P34" t="s">
        <v>72</v>
      </c>
      <c r="Q34">
        <v>2</v>
      </c>
    </row>
    <row r="35" spans="4:17" hidden="1" x14ac:dyDescent="0.3">
      <c r="D35" s="47" t="str">
        <f>IF(ISBLANK(BurstClassFull13[[#This Row],[Hour1-Spk/sec]]),"",IF(BurstClassFull13[[#This Row],[Hour1-Spk/sec]]&lt;$C$3,"LF","HF"))</f>
        <v>LF</v>
      </c>
      <c r="E35" s="47" t="str">
        <f>IF(ISBLANK(BurstClassFull13[[#This Row],[Hour1-%SpikesInBursts]]),"",IF(BurstClassFull13[[#This Row],[Hour1-%SpikesInBursts]]&lt;$D$3,"LB","HB"))</f>
        <v>LB</v>
      </c>
      <c r="F35" s="85" t="str">
        <f t="shared" si="0"/>
        <v>LFLB</v>
      </c>
      <c r="G35">
        <v>1.1024999999999998</v>
      </c>
      <c r="H35">
        <v>16.20669406928949</v>
      </c>
      <c r="I35" t="s">
        <v>73</v>
      </c>
      <c r="J35" t="s">
        <v>9</v>
      </c>
      <c r="K35">
        <v>19</v>
      </c>
      <c r="L35" t="s">
        <v>37</v>
      </c>
      <c r="M35">
        <v>6</v>
      </c>
      <c r="N35" t="s">
        <v>75</v>
      </c>
      <c r="O35" t="s">
        <v>11</v>
      </c>
      <c r="P35" t="s">
        <v>72</v>
      </c>
      <c r="Q35">
        <v>2</v>
      </c>
    </row>
    <row r="36" spans="4:17" hidden="1" x14ac:dyDescent="0.3">
      <c r="D36" s="47" t="str">
        <f>IF(ISBLANK(BurstClassFull13[[#This Row],[Hour1-Spk/sec]]),"",IF(BurstClassFull13[[#This Row],[Hour1-Spk/sec]]&lt;$C$3,"LF","HF"))</f>
        <v>LF</v>
      </c>
      <c r="E36" s="47" t="str">
        <f>IF(ISBLANK(BurstClassFull13[[#This Row],[Hour1-%SpikesInBursts]]),"",IF(BurstClassFull13[[#This Row],[Hour1-%SpikesInBursts]]&lt;$D$3,"LB","HB"))</f>
        <v>HB</v>
      </c>
      <c r="F36" s="85" t="str">
        <f t="shared" si="0"/>
        <v>LFHB</v>
      </c>
      <c r="G36">
        <v>1.9013888888888892</v>
      </c>
      <c r="H36">
        <v>35.42731921110299</v>
      </c>
      <c r="I36" t="s">
        <v>70</v>
      </c>
      <c r="J36" t="s">
        <v>9</v>
      </c>
      <c r="K36">
        <v>21</v>
      </c>
      <c r="L36" t="s">
        <v>37</v>
      </c>
      <c r="M36">
        <v>4</v>
      </c>
      <c r="N36" t="s">
        <v>74</v>
      </c>
      <c r="O36" t="s">
        <v>72</v>
      </c>
      <c r="P36" t="s">
        <v>76</v>
      </c>
      <c r="Q36">
        <v>531</v>
      </c>
    </row>
    <row r="37" spans="4:17" hidden="1" x14ac:dyDescent="0.3">
      <c r="D37" s="47" t="str">
        <f>IF(ISBLANK(BurstClassFull13[[#This Row],[Hour1-Spk/sec]]),"",IF(BurstClassFull13[[#This Row],[Hour1-Spk/sec]]&lt;$C$3,"LF","HF"))</f>
        <v>HF</v>
      </c>
      <c r="E37" s="47" t="str">
        <f>IF(ISBLANK(BurstClassFull13[[#This Row],[Hour1-%SpikesInBursts]]),"",IF(BurstClassFull13[[#This Row],[Hour1-%SpikesInBursts]]&lt;$D$3,"LB","HB"))</f>
        <v>HB</v>
      </c>
      <c r="F37" s="85" t="str">
        <f t="shared" si="0"/>
        <v>HFHB</v>
      </c>
      <c r="G37">
        <v>23.219157943812789</v>
      </c>
      <c r="H37">
        <v>94.188160980044984</v>
      </c>
      <c r="I37" t="s">
        <v>70</v>
      </c>
      <c r="J37" t="s">
        <v>9</v>
      </c>
      <c r="K37">
        <v>21</v>
      </c>
      <c r="L37" t="s">
        <v>37</v>
      </c>
      <c r="M37">
        <v>5</v>
      </c>
      <c r="N37" t="s">
        <v>77</v>
      </c>
      <c r="O37" t="s">
        <v>72</v>
      </c>
      <c r="P37" t="s">
        <v>10</v>
      </c>
      <c r="Q37">
        <v>531</v>
      </c>
    </row>
    <row r="38" spans="4:17" x14ac:dyDescent="0.3">
      <c r="D38" s="47" t="str">
        <f>IF(ISBLANK(BurstClassFull13[[#This Row],[Hour1-Spk/sec]]),"",IF(BurstClassFull13[[#This Row],[Hour1-Spk/sec]]&lt;$C$3,"LF","HF"))</f>
        <v>HF</v>
      </c>
      <c r="E38" s="47" t="str">
        <f>IF(ISBLANK(BurstClassFull13[[#This Row],[Hour1-%SpikesInBursts]]),"",IF(BurstClassFull13[[#This Row],[Hour1-%SpikesInBursts]]&lt;$D$3,"LB","HB"))</f>
        <v>HB</v>
      </c>
      <c r="F38" s="85" t="str">
        <f t="shared" si="0"/>
        <v>HFHB</v>
      </c>
      <c r="G38">
        <v>10.555000000000001</v>
      </c>
      <c r="H38">
        <v>43.255850936945059</v>
      </c>
      <c r="I38" t="s">
        <v>70</v>
      </c>
      <c r="J38" t="s">
        <v>9</v>
      </c>
      <c r="K38">
        <v>21</v>
      </c>
      <c r="L38" t="s">
        <v>37</v>
      </c>
      <c r="M38">
        <v>6</v>
      </c>
      <c r="N38" t="s">
        <v>78</v>
      </c>
      <c r="O38" t="s">
        <v>72</v>
      </c>
      <c r="P38" t="s">
        <v>72</v>
      </c>
      <c r="Q38">
        <v>531</v>
      </c>
    </row>
    <row r="39" spans="4:17" hidden="1" x14ac:dyDescent="0.3">
      <c r="D39" s="47" t="str">
        <f>IF(ISBLANK(BurstClassFull13[[#This Row],[Hour1-Spk/sec]]),"",IF(BurstClassFull13[[#This Row],[Hour1-Spk/sec]]&lt;$C$3,"LF","HF"))</f>
        <v>LF</v>
      </c>
      <c r="E39" s="47" t="str">
        <f>IF(ISBLANK(BurstClassFull13[[#This Row],[Hour1-%SpikesInBursts]]),"",IF(BurstClassFull13[[#This Row],[Hour1-%SpikesInBursts]]&lt;$D$3,"LB","HB"))</f>
        <v>HB</v>
      </c>
      <c r="F39" s="85" t="str">
        <f t="shared" si="0"/>
        <v>LFHB</v>
      </c>
      <c r="G39">
        <v>0</v>
      </c>
      <c r="H39">
        <v>40.088888888888889</v>
      </c>
      <c r="I39" t="s">
        <v>70</v>
      </c>
      <c r="J39" t="s">
        <v>9</v>
      </c>
      <c r="K39">
        <v>21</v>
      </c>
      <c r="L39" t="s">
        <v>37</v>
      </c>
      <c r="M39">
        <v>7</v>
      </c>
      <c r="N39" t="s">
        <v>79</v>
      </c>
      <c r="O39" t="s">
        <v>72</v>
      </c>
      <c r="P39" t="s">
        <v>76</v>
      </c>
      <c r="Q39">
        <v>531</v>
      </c>
    </row>
    <row r="40" spans="4:17" hidden="1" x14ac:dyDescent="0.3">
      <c r="D40" s="47" t="str">
        <f>IF(ISBLANK(BurstClassFull13[[#This Row],[Hour1-Spk/sec]]),"",IF(BurstClassFull13[[#This Row],[Hour1-Spk/sec]]&lt;$C$3,"LF","HF"))</f>
        <v>LF</v>
      </c>
      <c r="E40" s="47" t="str">
        <f>IF(ISBLANK(BurstClassFull13[[#This Row],[Hour1-%SpikesInBursts]]),"",IF(BurstClassFull13[[#This Row],[Hour1-%SpikesInBursts]]&lt;$D$3,"LB","HB"))</f>
        <v>HB</v>
      </c>
      <c r="F40" s="85" t="str">
        <f t="shared" si="0"/>
        <v>LFHB</v>
      </c>
      <c r="G40">
        <v>2.7911111111111109</v>
      </c>
      <c r="H40">
        <v>43.680334394904456</v>
      </c>
      <c r="I40" t="s">
        <v>70</v>
      </c>
      <c r="J40" t="s">
        <v>9</v>
      </c>
      <c r="K40">
        <v>21</v>
      </c>
      <c r="L40" t="s">
        <v>37</v>
      </c>
      <c r="M40">
        <v>8</v>
      </c>
      <c r="N40" t="s">
        <v>75</v>
      </c>
      <c r="O40" t="s">
        <v>72</v>
      </c>
      <c r="P40" t="s">
        <v>76</v>
      </c>
      <c r="Q40">
        <v>531</v>
      </c>
    </row>
    <row r="41" spans="4:17" hidden="1" x14ac:dyDescent="0.3">
      <c r="D41" s="47" t="str">
        <f>IF(ISBLANK(BurstClassFull13[[#This Row],[Hour1-Spk/sec]]),"",IF(BurstClassFull13[[#This Row],[Hour1-Spk/sec]]&lt;$C$3,"LF","HF"))</f>
        <v>LF</v>
      </c>
      <c r="E41" s="47" t="str">
        <f>IF(ISBLANK(BurstClassFull13[[#This Row],[Hour1-%SpikesInBursts]]),"",IF(BurstClassFull13[[#This Row],[Hour1-%SpikesInBursts]]&lt;$D$3,"LB","HB"))</f>
        <v>HB</v>
      </c>
      <c r="F41" s="85" t="str">
        <f t="shared" si="0"/>
        <v>LFHB</v>
      </c>
      <c r="G41">
        <v>3.8922222222222227</v>
      </c>
      <c r="H41">
        <v>56.530117042534968</v>
      </c>
      <c r="I41" t="s">
        <v>70</v>
      </c>
      <c r="J41" t="s">
        <v>9</v>
      </c>
      <c r="K41">
        <v>21</v>
      </c>
      <c r="L41" t="s">
        <v>37</v>
      </c>
      <c r="M41">
        <v>9</v>
      </c>
      <c r="N41" t="s">
        <v>80</v>
      </c>
      <c r="O41" t="s">
        <v>72</v>
      </c>
      <c r="P41" t="s">
        <v>76</v>
      </c>
      <c r="Q41">
        <v>531</v>
      </c>
    </row>
    <row r="42" spans="4:17" hidden="1" x14ac:dyDescent="0.3">
      <c r="D42" s="47" t="str">
        <f>IF(ISBLANK(BurstClassFull13[[#This Row],[Hour1-Spk/sec]]),"",IF(BurstClassFull13[[#This Row],[Hour1-Spk/sec]]&lt;$C$3,"LF","HF"))</f>
        <v>LF</v>
      </c>
      <c r="E42" s="47" t="str">
        <f>IF(ISBLANK(BurstClassFull13[[#This Row],[Hour1-%SpikesInBursts]]),"",IF(BurstClassFull13[[#This Row],[Hour1-%SpikesInBursts]]&lt;$D$3,"LB","HB"))</f>
        <v>LB</v>
      </c>
      <c r="F42" s="85" t="str">
        <f t="shared" si="0"/>
        <v>LFLB</v>
      </c>
      <c r="G42">
        <v>1.150277777777778</v>
      </c>
      <c r="H42">
        <v>28.20574740400869</v>
      </c>
      <c r="I42" t="s">
        <v>70</v>
      </c>
      <c r="J42" t="s">
        <v>9</v>
      </c>
      <c r="K42">
        <v>21</v>
      </c>
      <c r="L42" t="s">
        <v>37</v>
      </c>
      <c r="M42">
        <v>10</v>
      </c>
      <c r="N42" t="s">
        <v>81</v>
      </c>
      <c r="O42" t="s">
        <v>82</v>
      </c>
      <c r="P42" t="s">
        <v>72</v>
      </c>
      <c r="Q42">
        <v>531</v>
      </c>
    </row>
    <row r="43" spans="4:17" hidden="1" x14ac:dyDescent="0.3">
      <c r="D43" s="47" t="str">
        <f>IF(ISBLANK(BurstClassFull13[[#This Row],[Hour1-Spk/sec]]),"",IF(BurstClassFull13[[#This Row],[Hour1-Spk/sec]]&lt;$C$3,"LF","HF"))</f>
        <v>LF</v>
      </c>
      <c r="E43" s="47" t="str">
        <f>IF(ISBLANK(BurstClassFull13[[#This Row],[Hour1-%SpikesInBursts]]),"",IF(BurstClassFull13[[#This Row],[Hour1-%SpikesInBursts]]&lt;$D$3,"LB","HB"))</f>
        <v>LB</v>
      </c>
      <c r="F43" s="85" t="str">
        <f t="shared" si="0"/>
        <v>LFLB</v>
      </c>
      <c r="G43">
        <v>0.47080626177024482</v>
      </c>
      <c r="H43">
        <v>11.741573033707866</v>
      </c>
      <c r="I43" t="s">
        <v>83</v>
      </c>
      <c r="J43" t="s">
        <v>9</v>
      </c>
      <c r="K43">
        <v>1</v>
      </c>
      <c r="L43" t="s">
        <v>36</v>
      </c>
      <c r="M43">
        <v>1</v>
      </c>
      <c r="N43" t="s">
        <v>84</v>
      </c>
      <c r="O43" t="s">
        <v>11</v>
      </c>
      <c r="P43" t="s">
        <v>72</v>
      </c>
      <c r="Q43">
        <v>24</v>
      </c>
    </row>
    <row r="44" spans="4:17" x14ac:dyDescent="0.3">
      <c r="D44" s="47" t="str">
        <f>IF(ISBLANK(BurstClassFull13[[#This Row],[Hour1-Spk/sec]]),"",IF(BurstClassFull13[[#This Row],[Hour1-Spk/sec]]&lt;$C$3,"LF","HF"))</f>
        <v>LF</v>
      </c>
      <c r="E44" s="47" t="str">
        <f>IF(ISBLANK(BurstClassFull13[[#This Row],[Hour1-%SpikesInBursts]]),"",IF(BurstClassFull13[[#This Row],[Hour1-%SpikesInBursts]]&lt;$D$3,"LB","HB"))</f>
        <v>LB</v>
      </c>
      <c r="F44" s="85" t="str">
        <f t="shared" si="0"/>
        <v>LFLB</v>
      </c>
      <c r="G44">
        <v>0.92407407407407394</v>
      </c>
      <c r="H44">
        <v>22.813569872393401</v>
      </c>
      <c r="I44" t="s">
        <v>70</v>
      </c>
      <c r="J44" t="s">
        <v>9</v>
      </c>
      <c r="K44">
        <v>21</v>
      </c>
      <c r="L44" t="s">
        <v>37</v>
      </c>
      <c r="M44">
        <v>12</v>
      </c>
      <c r="N44" t="s">
        <v>85</v>
      </c>
      <c r="O44" t="s">
        <v>72</v>
      </c>
      <c r="P44" t="s">
        <v>72</v>
      </c>
      <c r="Q44">
        <v>531</v>
      </c>
    </row>
    <row r="45" spans="4:17" hidden="1" x14ac:dyDescent="0.3">
      <c r="D45" s="47" t="str">
        <f>IF(ISBLANK(BurstClassFull13[[#This Row],[Hour1-Spk/sec]]),"",IF(BurstClassFull13[[#This Row],[Hour1-Spk/sec]]&lt;$C$3,"LF","HF"))</f>
        <v>LF</v>
      </c>
      <c r="E45" s="47" t="str">
        <f>IF(ISBLANK(BurstClassFull13[[#This Row],[Hour1-%SpikesInBursts]]),"",IF(BurstClassFull13[[#This Row],[Hour1-%SpikesInBursts]]&lt;$D$3,"LB","HB"))</f>
        <v>LB</v>
      </c>
      <c r="F45" s="85" t="str">
        <f t="shared" si="0"/>
        <v>LFLB</v>
      </c>
      <c r="G45">
        <v>0.39146596858638744</v>
      </c>
      <c r="H45">
        <v>14.936369725385132</v>
      </c>
      <c r="I45" t="s">
        <v>83</v>
      </c>
      <c r="J45" t="s">
        <v>9</v>
      </c>
      <c r="K45">
        <v>1</v>
      </c>
      <c r="L45" t="s">
        <v>36</v>
      </c>
      <c r="M45">
        <v>4</v>
      </c>
      <c r="N45" t="s">
        <v>86</v>
      </c>
      <c r="O45" t="s">
        <v>11</v>
      </c>
      <c r="P45" t="s">
        <v>72</v>
      </c>
      <c r="Q45">
        <v>24</v>
      </c>
    </row>
    <row r="46" spans="4:17" x14ac:dyDescent="0.3">
      <c r="D46" s="47" t="str">
        <f>IF(ISBLANK(BurstClassFull13[[#This Row],[Hour1-Spk/sec]]),"",IF(BurstClassFull13[[#This Row],[Hour1-Spk/sec]]&lt;$C$3,"LF","HF"))</f>
        <v>LF</v>
      </c>
      <c r="E46" s="47" t="str">
        <f>IF(ISBLANK(BurstClassFull13[[#This Row],[Hour1-%SpikesInBursts]]),"",IF(BurstClassFull13[[#This Row],[Hour1-%SpikesInBursts]]&lt;$D$3,"LB","HB"))</f>
        <v>LB</v>
      </c>
      <c r="F46" s="85" t="str">
        <f t="shared" si="0"/>
        <v>LFLB</v>
      </c>
      <c r="G46">
        <v>0.33333333333333331</v>
      </c>
      <c r="H46">
        <v>15</v>
      </c>
      <c r="I46" t="s">
        <v>70</v>
      </c>
      <c r="J46" t="s">
        <v>9</v>
      </c>
      <c r="K46">
        <v>21</v>
      </c>
      <c r="L46" t="s">
        <v>37</v>
      </c>
      <c r="M46">
        <v>14</v>
      </c>
      <c r="N46" t="s">
        <v>87</v>
      </c>
      <c r="O46" t="s">
        <v>72</v>
      </c>
      <c r="P46" t="s">
        <v>72</v>
      </c>
      <c r="Q46">
        <v>531</v>
      </c>
    </row>
    <row r="47" spans="4:17" hidden="1" x14ac:dyDescent="0.3">
      <c r="D47" s="47" t="str">
        <f>IF(ISBLANK(BurstClassFull13[[#This Row],[Hour1-Spk/sec]]),"",IF(BurstClassFull13[[#This Row],[Hour1-Spk/sec]]&lt;$C$3,"LF","HF"))</f>
        <v>LF</v>
      </c>
      <c r="E47" s="47" t="str">
        <f>IF(ISBLANK(BurstClassFull13[[#This Row],[Hour1-%SpikesInBursts]]),"",IF(BurstClassFull13[[#This Row],[Hour1-%SpikesInBursts]]&lt;$D$3,"LB","HB"))</f>
        <v>LB</v>
      </c>
      <c r="F47" s="85" t="str">
        <f t="shared" si="0"/>
        <v>LFLB</v>
      </c>
      <c r="G47">
        <v>0.87958333333333327</v>
      </c>
      <c r="H47">
        <v>28.35820895522388</v>
      </c>
      <c r="I47" t="s">
        <v>83</v>
      </c>
      <c r="J47" t="s">
        <v>9</v>
      </c>
      <c r="K47">
        <v>1</v>
      </c>
      <c r="L47" t="s">
        <v>36</v>
      </c>
      <c r="M47">
        <v>5</v>
      </c>
      <c r="N47" t="s">
        <v>88</v>
      </c>
      <c r="O47" t="s">
        <v>11</v>
      </c>
      <c r="P47" t="s">
        <v>72</v>
      </c>
      <c r="Q47">
        <v>24</v>
      </c>
    </row>
    <row r="48" spans="4:17" hidden="1" x14ac:dyDescent="0.3">
      <c r="D48" s="47" t="str">
        <f>IF(ISBLANK(BurstClassFull13[[#This Row],[Hour1-Spk/sec]]),"",IF(BurstClassFull13[[#This Row],[Hour1-Spk/sec]]&lt;$C$3,"LF","HF"))</f>
        <v>LF</v>
      </c>
      <c r="E48" s="47" t="str">
        <f>IF(ISBLANK(BurstClassFull13[[#This Row],[Hour1-%SpikesInBursts]]),"",IF(BurstClassFull13[[#This Row],[Hour1-%SpikesInBursts]]&lt;$D$3,"LB","HB"))</f>
        <v>LB</v>
      </c>
      <c r="F48" s="85" t="str">
        <f t="shared" si="0"/>
        <v>LFLB</v>
      </c>
      <c r="G48">
        <v>0.90861111111111104</v>
      </c>
      <c r="H48">
        <v>17.853867318862733</v>
      </c>
      <c r="I48" t="s">
        <v>83</v>
      </c>
      <c r="J48" t="s">
        <v>9</v>
      </c>
      <c r="K48">
        <v>1</v>
      </c>
      <c r="L48" t="s">
        <v>36</v>
      </c>
      <c r="M48">
        <v>6</v>
      </c>
      <c r="N48" t="s">
        <v>89</v>
      </c>
      <c r="O48" t="s">
        <v>11</v>
      </c>
      <c r="P48" t="s">
        <v>72</v>
      </c>
      <c r="Q48">
        <v>24</v>
      </c>
    </row>
    <row r="49" spans="4:17" hidden="1" x14ac:dyDescent="0.3">
      <c r="D49" s="47" t="str">
        <f>IF(ISBLANK(BurstClassFull13[[#This Row],[Hour1-Spk/sec]]),"",IF(BurstClassFull13[[#This Row],[Hour1-Spk/sec]]&lt;$C$3,"LF","HF"))</f>
        <v>LF</v>
      </c>
      <c r="E49" s="47" t="str">
        <f>IF(ISBLANK(BurstClassFull13[[#This Row],[Hour1-%SpikesInBursts]]),"",IF(BurstClassFull13[[#This Row],[Hour1-%SpikesInBursts]]&lt;$D$3,"LB","HB"))</f>
        <v>LB</v>
      </c>
      <c r="F49" s="85" t="str">
        <f t="shared" si="0"/>
        <v>LFLB</v>
      </c>
      <c r="G49">
        <v>0</v>
      </c>
      <c r="H49">
        <v>0</v>
      </c>
      <c r="I49" t="s">
        <v>70</v>
      </c>
      <c r="J49" t="s">
        <v>9</v>
      </c>
      <c r="K49">
        <v>21</v>
      </c>
      <c r="L49" t="s">
        <v>37</v>
      </c>
      <c r="M49">
        <v>17</v>
      </c>
      <c r="N49" t="s">
        <v>90</v>
      </c>
      <c r="O49" t="s">
        <v>72</v>
      </c>
      <c r="P49" t="s">
        <v>76</v>
      </c>
      <c r="Q49">
        <v>531</v>
      </c>
    </row>
    <row r="50" spans="4:17" hidden="1" x14ac:dyDescent="0.3">
      <c r="D50" s="47" t="str">
        <f>IF(ISBLANK(BurstClassFull13[[#This Row],[Hour1-Spk/sec]]),"",IF(BurstClassFull13[[#This Row],[Hour1-Spk/sec]]&lt;$C$3,"LF","HF"))</f>
        <v>LF</v>
      </c>
      <c r="E50" s="47" t="str">
        <f>IF(ISBLANK(BurstClassFull13[[#This Row],[Hour1-%SpikesInBursts]]),"",IF(BurstClassFull13[[#This Row],[Hour1-%SpikesInBursts]]&lt;$D$3,"LB","HB"))</f>
        <v>LB</v>
      </c>
      <c r="F50" s="85" t="str">
        <f t="shared" si="0"/>
        <v>LFLB</v>
      </c>
      <c r="G50">
        <v>1.1177777777777778</v>
      </c>
      <c r="H50">
        <v>19.559014267185475</v>
      </c>
      <c r="I50" t="s">
        <v>83</v>
      </c>
      <c r="J50" t="s">
        <v>9</v>
      </c>
      <c r="K50">
        <v>1</v>
      </c>
      <c r="L50" t="s">
        <v>36</v>
      </c>
      <c r="M50">
        <v>7</v>
      </c>
      <c r="N50" t="s">
        <v>91</v>
      </c>
      <c r="O50" t="s">
        <v>11</v>
      </c>
      <c r="P50" t="s">
        <v>72</v>
      </c>
      <c r="Q50">
        <v>24</v>
      </c>
    </row>
    <row r="51" spans="4:17" hidden="1" x14ac:dyDescent="0.3">
      <c r="D51" s="47" t="str">
        <f>IF(ISBLANK(BurstClassFull13[[#This Row],[Hour1-Spk/sec]]),"",IF(BurstClassFull13[[#This Row],[Hour1-Spk/sec]]&lt;$C$3,"LF","HF"))</f>
        <v>LF</v>
      </c>
      <c r="E51" s="47" t="str">
        <f>IF(ISBLANK(BurstClassFull13[[#This Row],[Hour1-%SpikesInBursts]]),"",IF(BurstClassFull13[[#This Row],[Hour1-%SpikesInBursts]]&lt;$D$3,"LB","HB"))</f>
        <v>LB</v>
      </c>
      <c r="F51" s="85" t="str">
        <f t="shared" si="0"/>
        <v>LFLB</v>
      </c>
      <c r="G51">
        <v>0.22481837606837604</v>
      </c>
      <c r="H51">
        <v>22.13302752293578</v>
      </c>
      <c r="I51" t="s">
        <v>92</v>
      </c>
      <c r="J51" t="s">
        <v>9</v>
      </c>
      <c r="K51">
        <v>18</v>
      </c>
      <c r="L51" t="s">
        <v>37</v>
      </c>
      <c r="M51">
        <v>1</v>
      </c>
      <c r="N51" t="s">
        <v>79</v>
      </c>
      <c r="O51" t="s">
        <v>72</v>
      </c>
      <c r="P51" t="s">
        <v>10</v>
      </c>
      <c r="Q51">
        <v>767</v>
      </c>
    </row>
    <row r="52" spans="4:17" x14ac:dyDescent="0.3">
      <c r="D52" s="47" t="str">
        <f>IF(ISBLANK(BurstClassFull13[[#This Row],[Hour1-Spk/sec]]),"",IF(BurstClassFull13[[#This Row],[Hour1-Spk/sec]]&lt;$C$3,"LF","HF"))</f>
        <v>LF</v>
      </c>
      <c r="E52" s="47" t="str">
        <f>IF(ISBLANK(BurstClassFull13[[#This Row],[Hour1-%SpikesInBursts]]),"",IF(BurstClassFull13[[#This Row],[Hour1-%SpikesInBursts]]&lt;$D$3,"LB","HB"))</f>
        <v>LB</v>
      </c>
      <c r="F52" s="85" t="str">
        <f t="shared" si="0"/>
        <v>LFLB</v>
      </c>
      <c r="G52">
        <v>2.3022222222222219</v>
      </c>
      <c r="H52">
        <v>23.497267759562842</v>
      </c>
      <c r="I52" t="s">
        <v>92</v>
      </c>
      <c r="J52" t="s">
        <v>9</v>
      </c>
      <c r="K52">
        <v>18</v>
      </c>
      <c r="L52" t="s">
        <v>37</v>
      </c>
      <c r="M52">
        <v>2</v>
      </c>
      <c r="N52" t="s">
        <v>81</v>
      </c>
      <c r="O52" t="s">
        <v>72</v>
      </c>
      <c r="P52" t="s">
        <v>72</v>
      </c>
      <c r="Q52">
        <v>767</v>
      </c>
    </row>
    <row r="53" spans="4:17" x14ac:dyDescent="0.3">
      <c r="D53" s="47" t="str">
        <f>IF(ISBLANK(BurstClassFull13[[#This Row],[Hour1-Spk/sec]]),"",IF(BurstClassFull13[[#This Row],[Hour1-Spk/sec]]&lt;$C$3,"LF","HF"))</f>
        <v>LF</v>
      </c>
      <c r="E53" s="47" t="str">
        <f>IF(ISBLANK(BurstClassFull13[[#This Row],[Hour1-%SpikesInBursts]]),"",IF(BurstClassFull13[[#This Row],[Hour1-%SpikesInBursts]]&lt;$D$3,"LB","HB"))</f>
        <v>LB</v>
      </c>
      <c r="F53" s="85" t="str">
        <f t="shared" si="0"/>
        <v>LFLB</v>
      </c>
      <c r="G53">
        <v>0.3565046296296297</v>
      </c>
      <c r="H53">
        <v>6.3986874487284657</v>
      </c>
      <c r="I53" t="s">
        <v>92</v>
      </c>
      <c r="J53" t="s">
        <v>9</v>
      </c>
      <c r="K53">
        <v>18</v>
      </c>
      <c r="L53" t="s">
        <v>37</v>
      </c>
      <c r="M53">
        <v>3</v>
      </c>
      <c r="N53" t="s">
        <v>93</v>
      </c>
      <c r="O53" t="s">
        <v>72</v>
      </c>
      <c r="P53" t="s">
        <v>72</v>
      </c>
      <c r="Q53">
        <v>767</v>
      </c>
    </row>
    <row r="54" spans="4:17" x14ac:dyDescent="0.3">
      <c r="D54" s="47" t="str">
        <f>IF(ISBLANK(BurstClassFull13[[#This Row],[Hour1-Spk/sec]]),"",IF(BurstClassFull13[[#This Row],[Hour1-Spk/sec]]&lt;$C$3,"LF","HF"))</f>
        <v>LF</v>
      </c>
      <c r="E54" s="47" t="str">
        <f>IF(ISBLANK(BurstClassFull13[[#This Row],[Hour1-%SpikesInBursts]]),"",IF(BurstClassFull13[[#This Row],[Hour1-%SpikesInBursts]]&lt;$D$3,"LB","HB"))</f>
        <v>LB</v>
      </c>
      <c r="F54" s="85" t="str">
        <f t="shared" si="0"/>
        <v>LFLB</v>
      </c>
      <c r="G54">
        <v>0.46666666666666667</v>
      </c>
      <c r="H54">
        <v>7.8199052132701423</v>
      </c>
      <c r="I54" t="s">
        <v>92</v>
      </c>
      <c r="J54" t="s">
        <v>9</v>
      </c>
      <c r="K54">
        <v>18</v>
      </c>
      <c r="L54" t="s">
        <v>37</v>
      </c>
      <c r="M54">
        <v>4</v>
      </c>
      <c r="N54" t="s">
        <v>87</v>
      </c>
      <c r="O54" t="s">
        <v>72</v>
      </c>
      <c r="P54" t="s">
        <v>72</v>
      </c>
      <c r="Q54">
        <v>767</v>
      </c>
    </row>
    <row r="55" spans="4:17" x14ac:dyDescent="0.3">
      <c r="D55" s="47" t="str">
        <f>IF(ISBLANK(BurstClassFull13[[#This Row],[Hour1-Spk/sec]]),"",IF(BurstClassFull13[[#This Row],[Hour1-Spk/sec]]&lt;$C$3,"LF","HF"))</f>
        <v>LF</v>
      </c>
      <c r="E55" s="47" t="str">
        <f>IF(ISBLANK(BurstClassFull13[[#This Row],[Hour1-%SpikesInBursts]]),"",IF(BurstClassFull13[[#This Row],[Hour1-%SpikesInBursts]]&lt;$D$3,"LB","HB"))</f>
        <v>LB</v>
      </c>
      <c r="F55" s="85" t="str">
        <f t="shared" si="0"/>
        <v>LFLB</v>
      </c>
      <c r="G55">
        <v>0.27666666666666662</v>
      </c>
      <c r="H55">
        <v>12.592592592592592</v>
      </c>
      <c r="I55" t="s">
        <v>92</v>
      </c>
      <c r="J55" t="s">
        <v>9</v>
      </c>
      <c r="K55">
        <v>18</v>
      </c>
      <c r="L55" t="s">
        <v>37</v>
      </c>
      <c r="M55">
        <v>5</v>
      </c>
      <c r="N55" t="s">
        <v>94</v>
      </c>
      <c r="O55" t="s">
        <v>72</v>
      </c>
      <c r="P55" t="s">
        <v>72</v>
      </c>
      <c r="Q55">
        <v>767</v>
      </c>
    </row>
    <row r="56" spans="4:17" hidden="1" x14ac:dyDescent="0.3">
      <c r="D56" s="47" t="str">
        <f>IF(ISBLANK(BurstClassFull13[[#This Row],[Hour1-Spk/sec]]),"",IF(BurstClassFull13[[#This Row],[Hour1-Spk/sec]]&lt;$C$3,"LF","HF"))</f>
        <v>LF</v>
      </c>
      <c r="E56" s="47" t="str">
        <f>IF(ISBLANK(BurstClassFull13[[#This Row],[Hour1-%SpikesInBursts]]),"",IF(BurstClassFull13[[#This Row],[Hour1-%SpikesInBursts]]&lt;$D$3,"LB","HB"))</f>
        <v>LB</v>
      </c>
      <c r="F56" s="85" t="str">
        <f t="shared" si="0"/>
        <v>LFLB</v>
      </c>
      <c r="G56">
        <v>0.30666666666666664</v>
      </c>
      <c r="H56">
        <v>5.2536231884057969</v>
      </c>
      <c r="I56" t="s">
        <v>83</v>
      </c>
      <c r="J56" t="s">
        <v>9</v>
      </c>
      <c r="K56">
        <v>1</v>
      </c>
      <c r="L56" t="s">
        <v>36</v>
      </c>
      <c r="M56">
        <v>9</v>
      </c>
      <c r="N56" t="s">
        <v>95</v>
      </c>
      <c r="O56" t="s">
        <v>11</v>
      </c>
      <c r="P56" t="s">
        <v>72</v>
      </c>
      <c r="Q56">
        <v>24</v>
      </c>
    </row>
    <row r="57" spans="4:17" hidden="1" x14ac:dyDescent="0.3">
      <c r="D57" s="47" t="str">
        <f>IF(ISBLANK(BurstClassFull13[[#This Row],[Hour1-Spk/sec]]),"",IF(BurstClassFull13[[#This Row],[Hour1-Spk/sec]]&lt;$C$3,"LF","HF"))</f>
        <v>HF</v>
      </c>
      <c r="E57" s="47" t="str">
        <f>IF(ISBLANK(BurstClassFull13[[#This Row],[Hour1-%SpikesInBursts]]),"",IF(BurstClassFull13[[#This Row],[Hour1-%SpikesInBursts]]&lt;$D$3,"LB","HB"))</f>
        <v>HB</v>
      </c>
      <c r="F57" s="85" t="str">
        <f t="shared" si="0"/>
        <v>HFHB</v>
      </c>
      <c r="G57">
        <v>5.5919444444444446</v>
      </c>
      <c r="H57">
        <v>49.878297153643636</v>
      </c>
      <c r="I57" t="s">
        <v>83</v>
      </c>
      <c r="J57" t="s">
        <v>9</v>
      </c>
      <c r="K57">
        <v>1</v>
      </c>
      <c r="L57" t="s">
        <v>36</v>
      </c>
      <c r="M57">
        <v>12</v>
      </c>
      <c r="N57" t="s">
        <v>96</v>
      </c>
      <c r="O57" t="s">
        <v>11</v>
      </c>
      <c r="P57" t="s">
        <v>72</v>
      </c>
      <c r="Q57">
        <v>24</v>
      </c>
    </row>
    <row r="58" spans="4:17" hidden="1" x14ac:dyDescent="0.3">
      <c r="D58" s="47" t="str">
        <f>IF(ISBLANK(BurstClassFull13[[#This Row],[Hour1-Spk/sec]]),"",IF(BurstClassFull13[[#This Row],[Hour1-Spk/sec]]&lt;$C$3,"LF","HF"))</f>
        <v>LF</v>
      </c>
      <c r="E58" s="47" t="str">
        <f>IF(ISBLANK(BurstClassFull13[[#This Row],[Hour1-%SpikesInBursts]]),"",IF(BurstClassFull13[[#This Row],[Hour1-%SpikesInBursts]]&lt;$D$3,"LB","HB"))</f>
        <v>LB</v>
      </c>
      <c r="F58" s="85" t="str">
        <f t="shared" si="0"/>
        <v>LFLB</v>
      </c>
      <c r="G58">
        <v>1.2375</v>
      </c>
      <c r="H58">
        <v>20.089786756453424</v>
      </c>
      <c r="I58" t="s">
        <v>83</v>
      </c>
      <c r="J58" t="s">
        <v>9</v>
      </c>
      <c r="K58">
        <v>1</v>
      </c>
      <c r="L58" t="s">
        <v>36</v>
      </c>
      <c r="M58">
        <v>13</v>
      </c>
      <c r="N58" t="s">
        <v>97</v>
      </c>
      <c r="O58" t="s">
        <v>11</v>
      </c>
      <c r="P58" t="s">
        <v>72</v>
      </c>
      <c r="Q58">
        <v>24</v>
      </c>
    </row>
    <row r="59" spans="4:17" hidden="1" x14ac:dyDescent="0.3">
      <c r="D59" s="47" t="str">
        <f>IF(ISBLANK(BurstClassFull13[[#This Row],[Hour1-Spk/sec]]),"",IF(BurstClassFull13[[#This Row],[Hour1-Spk/sec]]&lt;$C$3,"LF","HF"))</f>
        <v>HF</v>
      </c>
      <c r="E59" s="47" t="str">
        <f>IF(ISBLANK(BurstClassFull13[[#This Row],[Hour1-%SpikesInBursts]]),"",IF(BurstClassFull13[[#This Row],[Hour1-%SpikesInBursts]]&lt;$D$3,"LB","HB"))</f>
        <v>HB</v>
      </c>
      <c r="F59" s="85" t="str">
        <f t="shared" si="0"/>
        <v>HFHB</v>
      </c>
      <c r="G59">
        <v>10.944444444444445</v>
      </c>
      <c r="H59">
        <v>89.600310438494375</v>
      </c>
      <c r="I59" t="s">
        <v>98</v>
      </c>
      <c r="J59" t="s">
        <v>9</v>
      </c>
      <c r="K59">
        <v>22</v>
      </c>
      <c r="L59" t="s">
        <v>37</v>
      </c>
      <c r="M59">
        <v>2</v>
      </c>
      <c r="N59" t="s">
        <v>99</v>
      </c>
      <c r="O59" t="s">
        <v>72</v>
      </c>
      <c r="P59" t="s">
        <v>10</v>
      </c>
      <c r="Q59">
        <v>769</v>
      </c>
    </row>
    <row r="60" spans="4:17" x14ac:dyDescent="0.3">
      <c r="D60" s="47" t="str">
        <f>IF(ISBLANK(BurstClassFull13[[#This Row],[Hour1-Spk/sec]]),"",IF(BurstClassFull13[[#This Row],[Hour1-Spk/sec]]&lt;$C$3,"LF","HF"))</f>
        <v>LF</v>
      </c>
      <c r="E60" s="47" t="str">
        <f>IF(ISBLANK(BurstClassFull13[[#This Row],[Hour1-%SpikesInBursts]]),"",IF(BurstClassFull13[[#This Row],[Hour1-%SpikesInBursts]]&lt;$D$3,"LB","HB"))</f>
        <v>LB</v>
      </c>
      <c r="F60" s="85" t="str">
        <f t="shared" si="0"/>
        <v>LFLB</v>
      </c>
      <c r="G60">
        <v>0.15807494588744592</v>
      </c>
      <c r="H60">
        <v>3.6659877800407332</v>
      </c>
      <c r="I60" t="s">
        <v>98</v>
      </c>
      <c r="J60" t="s">
        <v>9</v>
      </c>
      <c r="K60">
        <v>22</v>
      </c>
      <c r="L60" t="s">
        <v>37</v>
      </c>
      <c r="M60">
        <v>3</v>
      </c>
      <c r="N60" t="s">
        <v>74</v>
      </c>
      <c r="O60" t="s">
        <v>72</v>
      </c>
      <c r="P60" t="s">
        <v>72</v>
      </c>
      <c r="Q60">
        <v>769</v>
      </c>
    </row>
    <row r="61" spans="4:17" hidden="1" x14ac:dyDescent="0.3">
      <c r="D61" s="47" t="str">
        <f>IF(ISBLANK(BurstClassFull13[[#This Row],[Hour1-Spk/sec]]),"",IF(BurstClassFull13[[#This Row],[Hour1-Spk/sec]]&lt;$C$3,"LF","HF"))</f>
        <v>LF</v>
      </c>
      <c r="E61" s="47" t="str">
        <f>IF(ISBLANK(BurstClassFull13[[#This Row],[Hour1-%SpikesInBursts]]),"",IF(BurstClassFull13[[#This Row],[Hour1-%SpikesInBursts]]&lt;$D$3,"LB","HB"))</f>
        <v>HB</v>
      </c>
      <c r="F61" s="85" t="str">
        <f t="shared" si="0"/>
        <v>LFHB</v>
      </c>
      <c r="G61">
        <v>0.3278888888888889</v>
      </c>
      <c r="H61">
        <v>31.669266770670827</v>
      </c>
      <c r="I61" t="s">
        <v>98</v>
      </c>
      <c r="J61" t="s">
        <v>9</v>
      </c>
      <c r="K61">
        <v>22</v>
      </c>
      <c r="L61" t="s">
        <v>37</v>
      </c>
      <c r="M61">
        <v>4</v>
      </c>
      <c r="N61" t="s">
        <v>100</v>
      </c>
      <c r="O61" t="s">
        <v>72</v>
      </c>
      <c r="P61" t="s">
        <v>82</v>
      </c>
      <c r="Q61">
        <v>769</v>
      </c>
    </row>
    <row r="62" spans="4:17" x14ac:dyDescent="0.3">
      <c r="D62" s="47" t="str">
        <f>IF(ISBLANK(BurstClassFull13[[#This Row],[Hour1-Spk/sec]]),"",IF(BurstClassFull13[[#This Row],[Hour1-Spk/sec]]&lt;$C$3,"LF","HF"))</f>
        <v>LF</v>
      </c>
      <c r="E62" s="47" t="str">
        <f>IF(ISBLANK(BurstClassFull13[[#This Row],[Hour1-%SpikesInBursts]]),"",IF(BurstClassFull13[[#This Row],[Hour1-%SpikesInBursts]]&lt;$D$3,"LB","HB"))</f>
        <v>HB</v>
      </c>
      <c r="F62" s="85" t="str">
        <f t="shared" si="0"/>
        <v>LFHB</v>
      </c>
      <c r="G62">
        <v>3.0499999999999994</v>
      </c>
      <c r="H62">
        <v>39.754020813623463</v>
      </c>
      <c r="I62" t="s">
        <v>98</v>
      </c>
      <c r="J62" t="s">
        <v>9</v>
      </c>
      <c r="K62">
        <v>22</v>
      </c>
      <c r="L62" t="s">
        <v>37</v>
      </c>
      <c r="M62">
        <v>5</v>
      </c>
      <c r="N62" t="s">
        <v>101</v>
      </c>
      <c r="O62" t="s">
        <v>72</v>
      </c>
      <c r="P62" t="s">
        <v>72</v>
      </c>
      <c r="Q62">
        <v>769</v>
      </c>
    </row>
    <row r="63" spans="4:17" x14ac:dyDescent="0.3">
      <c r="D63" s="47" t="str">
        <f>IF(ISBLANK(BurstClassFull13[[#This Row],[Hour1-Spk/sec]]),"",IF(BurstClassFull13[[#This Row],[Hour1-Spk/sec]]&lt;$C$3,"LF","HF"))</f>
        <v>LF</v>
      </c>
      <c r="E63" s="47" t="str">
        <f>IF(ISBLANK(BurstClassFull13[[#This Row],[Hour1-%SpikesInBursts]]),"",IF(BurstClassFull13[[#This Row],[Hour1-%SpikesInBursts]]&lt;$D$3,"LB","HB"))</f>
        <v>LB</v>
      </c>
      <c r="F63" s="85" t="str">
        <f t="shared" si="0"/>
        <v>LFLB</v>
      </c>
      <c r="G63">
        <v>0.46249999999999997</v>
      </c>
      <c r="H63">
        <v>8.6810228802153429</v>
      </c>
      <c r="I63" t="s">
        <v>98</v>
      </c>
      <c r="J63" t="s">
        <v>9</v>
      </c>
      <c r="K63">
        <v>22</v>
      </c>
      <c r="L63" t="s">
        <v>37</v>
      </c>
      <c r="M63">
        <v>6</v>
      </c>
      <c r="N63" t="s">
        <v>77</v>
      </c>
      <c r="O63" t="s">
        <v>72</v>
      </c>
      <c r="P63" t="s">
        <v>72</v>
      </c>
      <c r="Q63">
        <v>769</v>
      </c>
    </row>
    <row r="64" spans="4:17" hidden="1" x14ac:dyDescent="0.3">
      <c r="D64" s="47" t="str">
        <f>IF(ISBLANK(BurstClassFull13[[#This Row],[Hour1-Spk/sec]]),"",IF(BurstClassFull13[[#This Row],[Hour1-Spk/sec]]&lt;$C$3,"LF","HF"))</f>
        <v>LF</v>
      </c>
      <c r="E64" s="47" t="str">
        <f>IF(ISBLANK(BurstClassFull13[[#This Row],[Hour1-%SpikesInBursts]]),"",IF(BurstClassFull13[[#This Row],[Hour1-%SpikesInBursts]]&lt;$D$3,"LB","HB"))</f>
        <v>HB</v>
      </c>
      <c r="F64" s="85" t="str">
        <f t="shared" si="0"/>
        <v>LFHB</v>
      </c>
      <c r="G64">
        <v>2.881388888888889</v>
      </c>
      <c r="H64">
        <v>33.963173623831096</v>
      </c>
      <c r="I64" t="s">
        <v>83</v>
      </c>
      <c r="J64" t="s">
        <v>9</v>
      </c>
      <c r="K64">
        <v>1</v>
      </c>
      <c r="L64" t="s">
        <v>36</v>
      </c>
      <c r="M64">
        <v>15</v>
      </c>
      <c r="N64" t="s">
        <v>102</v>
      </c>
      <c r="O64" t="s">
        <v>11</v>
      </c>
      <c r="P64" t="s">
        <v>72</v>
      </c>
      <c r="Q64">
        <v>24</v>
      </c>
    </row>
    <row r="65" spans="4:17" x14ac:dyDescent="0.3">
      <c r="D65" s="47" t="str">
        <f>IF(ISBLANK(BurstClassFull13[[#This Row],[Hour1-Spk/sec]]),"",IF(BurstClassFull13[[#This Row],[Hour1-Spk/sec]]&lt;$C$3,"LF","HF"))</f>
        <v>LF</v>
      </c>
      <c r="E65" s="47" t="str">
        <f>IF(ISBLANK(BurstClassFull13[[#This Row],[Hour1-%SpikesInBursts]]),"",IF(BurstClassFull13[[#This Row],[Hour1-%SpikesInBursts]]&lt;$D$3,"LB","HB"))</f>
        <v>LB</v>
      </c>
      <c r="F65" s="85" t="str">
        <f t="shared" si="0"/>
        <v>LFLB</v>
      </c>
      <c r="G65">
        <v>1.349722222222222</v>
      </c>
      <c r="H65">
        <v>13.550189582917582</v>
      </c>
      <c r="I65" t="s">
        <v>98</v>
      </c>
      <c r="J65" t="s">
        <v>9</v>
      </c>
      <c r="K65">
        <v>22</v>
      </c>
      <c r="L65" t="s">
        <v>37</v>
      </c>
      <c r="M65">
        <v>8</v>
      </c>
      <c r="N65" t="s">
        <v>80</v>
      </c>
      <c r="O65" t="s">
        <v>72</v>
      </c>
      <c r="P65" t="s">
        <v>72</v>
      </c>
      <c r="Q65">
        <v>769</v>
      </c>
    </row>
    <row r="66" spans="4:17" hidden="1" x14ac:dyDescent="0.3">
      <c r="D66" s="47" t="str">
        <f>IF(ISBLANK(BurstClassFull13[[#This Row],[Hour1-Spk/sec]]),"",IF(BurstClassFull13[[#This Row],[Hour1-Spk/sec]]&lt;$C$3,"LF","HF"))</f>
        <v>HF</v>
      </c>
      <c r="E66" s="47" t="str">
        <f>IF(ISBLANK(BurstClassFull13[[#This Row],[Hour1-%SpikesInBursts]]),"",IF(BurstClassFull13[[#This Row],[Hour1-%SpikesInBursts]]&lt;$D$3,"LB","HB"))</f>
        <v>HB</v>
      </c>
      <c r="F66" s="85" t="str">
        <f t="shared" si="0"/>
        <v>HFHB</v>
      </c>
      <c r="G66">
        <v>13.799444444444445</v>
      </c>
      <c r="H66">
        <v>86.224999999999994</v>
      </c>
      <c r="I66" t="s">
        <v>98</v>
      </c>
      <c r="J66" t="s">
        <v>9</v>
      </c>
      <c r="K66">
        <v>22</v>
      </c>
      <c r="L66" t="s">
        <v>37</v>
      </c>
      <c r="M66">
        <v>9</v>
      </c>
      <c r="N66" t="s">
        <v>103</v>
      </c>
      <c r="O66" t="s">
        <v>10</v>
      </c>
      <c r="P66" t="s">
        <v>72</v>
      </c>
      <c r="Q66">
        <v>769</v>
      </c>
    </row>
    <row r="67" spans="4:17" x14ac:dyDescent="0.3">
      <c r="D67" s="47" t="str">
        <f>IF(ISBLANK(BurstClassFull13[[#This Row],[Hour1-Spk/sec]]),"",IF(BurstClassFull13[[#This Row],[Hour1-Spk/sec]]&lt;$C$3,"LF","HF"))</f>
        <v>LF</v>
      </c>
      <c r="E67" s="47" t="str">
        <f>IF(ISBLANK(BurstClassFull13[[#This Row],[Hour1-%SpikesInBursts]]),"",IF(BurstClassFull13[[#This Row],[Hour1-%SpikesInBursts]]&lt;$D$3,"LB","HB"))</f>
        <v>HB</v>
      </c>
      <c r="F67" s="85" t="str">
        <f t="shared" si="0"/>
        <v>LFHB</v>
      </c>
      <c r="G67">
        <v>0.56166666666666665</v>
      </c>
      <c r="H67">
        <v>36.671239140374944</v>
      </c>
      <c r="I67" t="s">
        <v>98</v>
      </c>
      <c r="J67" t="s">
        <v>9</v>
      </c>
      <c r="K67">
        <v>22</v>
      </c>
      <c r="L67" t="s">
        <v>37</v>
      </c>
      <c r="M67">
        <v>10</v>
      </c>
      <c r="N67" t="s">
        <v>85</v>
      </c>
      <c r="O67" t="s">
        <v>72</v>
      </c>
      <c r="P67" t="s">
        <v>72</v>
      </c>
      <c r="Q67">
        <v>769</v>
      </c>
    </row>
    <row r="68" spans="4:17" hidden="1" x14ac:dyDescent="0.3">
      <c r="D68" s="47" t="str">
        <f>IF(ISBLANK(BurstClassFull13[[#This Row],[Hour1-Spk/sec]]),"",IF(BurstClassFull13[[#This Row],[Hour1-Spk/sec]]&lt;$C$3,"LF","HF"))</f>
        <v>LF</v>
      </c>
      <c r="E68" s="47" t="str">
        <f>IF(ISBLANK(BurstClassFull13[[#This Row],[Hour1-%SpikesInBursts]]),"",IF(BurstClassFull13[[#This Row],[Hour1-%SpikesInBursts]]&lt;$D$3,"LB","HB"))</f>
        <v>LB</v>
      </c>
      <c r="F68" s="85" t="str">
        <f t="shared" si="0"/>
        <v>LFLB</v>
      </c>
      <c r="G68">
        <v>0.67444444444444451</v>
      </c>
      <c r="H68">
        <v>13.714991762767708</v>
      </c>
      <c r="I68" t="s">
        <v>83</v>
      </c>
      <c r="J68" t="s">
        <v>9</v>
      </c>
      <c r="K68">
        <v>1</v>
      </c>
      <c r="L68" t="s">
        <v>36</v>
      </c>
      <c r="M68">
        <v>19</v>
      </c>
      <c r="N68" t="s">
        <v>104</v>
      </c>
      <c r="O68" t="s">
        <v>11</v>
      </c>
      <c r="P68" t="s">
        <v>72</v>
      </c>
      <c r="Q68">
        <v>24</v>
      </c>
    </row>
    <row r="69" spans="4:17" x14ac:dyDescent="0.3">
      <c r="D69" s="47" t="str">
        <f>IF(ISBLANK(BurstClassFull13[[#This Row],[Hour1-Spk/sec]]),"",IF(BurstClassFull13[[#This Row],[Hour1-Spk/sec]]&lt;$C$3,"LF","HF"))</f>
        <v>LF</v>
      </c>
      <c r="E69" s="47" t="str">
        <f>IF(ISBLANK(BurstClassFull13[[#This Row],[Hour1-%SpikesInBursts]]),"",IF(BurstClassFull13[[#This Row],[Hour1-%SpikesInBursts]]&lt;$D$3,"LB","HB"))</f>
        <v>LB</v>
      </c>
      <c r="F69" s="85" t="str">
        <f t="shared" si="0"/>
        <v>LFLB</v>
      </c>
      <c r="G69">
        <v>0.20416666666666664</v>
      </c>
      <c r="H69">
        <v>14.338919925512103</v>
      </c>
      <c r="I69" t="s">
        <v>98</v>
      </c>
      <c r="J69" t="s">
        <v>9</v>
      </c>
      <c r="K69">
        <v>22</v>
      </c>
      <c r="L69" t="s">
        <v>37</v>
      </c>
      <c r="M69">
        <v>12</v>
      </c>
      <c r="N69" t="s">
        <v>105</v>
      </c>
      <c r="O69" t="s">
        <v>72</v>
      </c>
      <c r="P69" t="s">
        <v>72</v>
      </c>
      <c r="Q69">
        <v>769</v>
      </c>
    </row>
    <row r="70" spans="4:17" hidden="1" x14ac:dyDescent="0.3">
      <c r="D70" s="47" t="str">
        <f>IF(ISBLANK(BurstClassFull13[[#This Row],[Hour1-Spk/sec]]),"",IF(BurstClassFull13[[#This Row],[Hour1-Spk/sec]]&lt;$C$3,"LF","HF"))</f>
        <v>LF</v>
      </c>
      <c r="E70" s="47" t="str">
        <f>IF(ISBLANK(BurstClassFull13[[#This Row],[Hour1-%SpikesInBursts]]),"",IF(BurstClassFull13[[#This Row],[Hour1-%SpikesInBursts]]&lt;$D$3,"LB","HB"))</f>
        <v>HB</v>
      </c>
      <c r="F70" s="85" t="str">
        <f t="shared" si="0"/>
        <v>LFHB</v>
      </c>
      <c r="G70">
        <v>2.9750000000000001</v>
      </c>
      <c r="H70">
        <v>42.84087211194273</v>
      </c>
      <c r="I70" t="s">
        <v>106</v>
      </c>
      <c r="J70" t="s">
        <v>9</v>
      </c>
      <c r="K70">
        <v>10</v>
      </c>
      <c r="L70" t="s">
        <v>107</v>
      </c>
      <c r="M70">
        <v>1</v>
      </c>
      <c r="N70" t="s">
        <v>84</v>
      </c>
      <c r="O70" t="s">
        <v>11</v>
      </c>
      <c r="P70" t="s">
        <v>10</v>
      </c>
      <c r="Q70">
        <v>199</v>
      </c>
    </row>
    <row r="71" spans="4:17" hidden="1" x14ac:dyDescent="0.3">
      <c r="D71" s="47" t="str">
        <f>IF(ISBLANK(BurstClassFull13[[#This Row],[Hour1-Spk/sec]]),"",IF(BurstClassFull13[[#This Row],[Hour1-Spk/sec]]&lt;$C$3,"LF","HF"))</f>
        <v>LF</v>
      </c>
      <c r="E71" s="47" t="str">
        <f>IF(ISBLANK(BurstClassFull13[[#This Row],[Hour1-%SpikesInBursts]]),"",IF(BurstClassFull13[[#This Row],[Hour1-%SpikesInBursts]]&lt;$D$3,"LB","HB"))</f>
        <v>LB</v>
      </c>
      <c r="F71" s="85" t="str">
        <f t="shared" si="0"/>
        <v>LFLB</v>
      </c>
      <c r="G71">
        <v>0.23947916666666669</v>
      </c>
      <c r="H71">
        <v>5.4838709677419359</v>
      </c>
      <c r="I71" t="s">
        <v>98</v>
      </c>
      <c r="J71" t="s">
        <v>9</v>
      </c>
      <c r="K71">
        <v>22</v>
      </c>
      <c r="L71" t="s">
        <v>37</v>
      </c>
      <c r="M71">
        <v>14</v>
      </c>
      <c r="N71" t="s">
        <v>108</v>
      </c>
      <c r="O71" t="s">
        <v>72</v>
      </c>
      <c r="P71" t="s">
        <v>76</v>
      </c>
      <c r="Q71">
        <v>769</v>
      </c>
    </row>
    <row r="72" spans="4:17" hidden="1" x14ac:dyDescent="0.3">
      <c r="D72" s="47" t="str">
        <f>IF(ISBLANK(BurstClassFull13[[#This Row],[Hour1-Spk/sec]]),"",IF(BurstClassFull13[[#This Row],[Hour1-Spk/sec]]&lt;$C$3,"LF","HF"))</f>
        <v>LF</v>
      </c>
      <c r="E72" s="47" t="str">
        <f>IF(ISBLANK(BurstClassFull13[[#This Row],[Hour1-%SpikesInBursts]]),"",IF(BurstClassFull13[[#This Row],[Hour1-%SpikesInBursts]]&lt;$D$3,"LB","HB"))</f>
        <v>HB</v>
      </c>
      <c r="F72" s="85" t="str">
        <f t="shared" si="0"/>
        <v>LFHB</v>
      </c>
      <c r="G72">
        <v>1.3772787225887833</v>
      </c>
      <c r="H72">
        <v>63.019693654266959</v>
      </c>
      <c r="I72" t="s">
        <v>106</v>
      </c>
      <c r="J72" t="s">
        <v>9</v>
      </c>
      <c r="K72">
        <v>10</v>
      </c>
      <c r="L72" t="s">
        <v>107</v>
      </c>
      <c r="M72">
        <v>3</v>
      </c>
      <c r="N72" t="s">
        <v>109</v>
      </c>
      <c r="O72" t="s">
        <v>11</v>
      </c>
      <c r="P72" t="s">
        <v>10</v>
      </c>
      <c r="Q72">
        <v>199</v>
      </c>
    </row>
    <row r="73" spans="4:17" hidden="1" x14ac:dyDescent="0.3">
      <c r="D73" s="47" t="str">
        <f>IF(ISBLANK(BurstClassFull13[[#This Row],[Hour1-Spk/sec]]),"",IF(BurstClassFull13[[#This Row],[Hour1-Spk/sec]]&lt;$C$3,"LF","HF"))</f>
        <v>HF</v>
      </c>
      <c r="E73" s="47" t="str">
        <f>IF(ISBLANK(BurstClassFull13[[#This Row],[Hour1-%SpikesInBursts]]),"",IF(BurstClassFull13[[#This Row],[Hour1-%SpikesInBursts]]&lt;$D$3,"LB","HB"))</f>
        <v>HB</v>
      </c>
      <c r="F73" s="85" t="str">
        <f t="shared" si="0"/>
        <v>HFHB</v>
      </c>
      <c r="G73">
        <v>22.696666666666669</v>
      </c>
      <c r="H73">
        <v>96.644008316253561</v>
      </c>
      <c r="I73" t="s">
        <v>110</v>
      </c>
      <c r="J73" t="s">
        <v>9</v>
      </c>
      <c r="K73">
        <v>21</v>
      </c>
      <c r="L73" t="s">
        <v>37</v>
      </c>
      <c r="M73">
        <v>1</v>
      </c>
      <c r="N73" t="s">
        <v>111</v>
      </c>
      <c r="O73" t="s">
        <v>10</v>
      </c>
      <c r="P73" t="s">
        <v>10</v>
      </c>
      <c r="Q73">
        <v>344</v>
      </c>
    </row>
    <row r="74" spans="4:17" hidden="1" x14ac:dyDescent="0.3">
      <c r="D74" s="47" t="str">
        <f>IF(ISBLANK(BurstClassFull13[[#This Row],[Hour1-Spk/sec]]),"",IF(BurstClassFull13[[#This Row],[Hour1-Spk/sec]]&lt;$C$3,"LF","HF"))</f>
        <v>HF</v>
      </c>
      <c r="E74" s="47" t="str">
        <f>IF(ISBLANK(BurstClassFull13[[#This Row],[Hour1-%SpikesInBursts]]),"",IF(BurstClassFull13[[#This Row],[Hour1-%SpikesInBursts]]&lt;$D$3,"LB","HB"))</f>
        <v>HB</v>
      </c>
      <c r="F74" s="85" t="str">
        <f t="shared" si="0"/>
        <v>HFHB</v>
      </c>
      <c r="G74">
        <v>6.9969444444444449</v>
      </c>
      <c r="H74">
        <v>78.811852704257774</v>
      </c>
      <c r="I74" t="s">
        <v>110</v>
      </c>
      <c r="J74" t="s">
        <v>9</v>
      </c>
      <c r="K74">
        <v>21</v>
      </c>
      <c r="L74" t="s">
        <v>37</v>
      </c>
      <c r="M74">
        <v>2</v>
      </c>
      <c r="N74" t="s">
        <v>99</v>
      </c>
      <c r="O74" t="s">
        <v>10</v>
      </c>
      <c r="P74" t="s">
        <v>10</v>
      </c>
      <c r="Q74">
        <v>344</v>
      </c>
    </row>
    <row r="75" spans="4:17" hidden="1" x14ac:dyDescent="0.3">
      <c r="D75" s="47" t="str">
        <f>IF(ISBLANK(BurstClassFull13[[#This Row],[Hour1-Spk/sec]]),"",IF(BurstClassFull13[[#This Row],[Hour1-Spk/sec]]&lt;$C$3,"LF","HF"))</f>
        <v>LF</v>
      </c>
      <c r="E75" s="47" t="str">
        <f>IF(ISBLANK(BurstClassFull13[[#This Row],[Hour1-%SpikesInBursts]]),"",IF(BurstClassFull13[[#This Row],[Hour1-%SpikesInBursts]]&lt;$D$3,"LB","HB"))</f>
        <v>LB</v>
      </c>
      <c r="F75" s="85" t="str">
        <f t="shared" si="0"/>
        <v>LFLB</v>
      </c>
      <c r="G75">
        <v>1.8204679093959066</v>
      </c>
      <c r="H75">
        <v>28.741453532539886</v>
      </c>
      <c r="I75" t="s">
        <v>106</v>
      </c>
      <c r="J75" t="s">
        <v>9</v>
      </c>
      <c r="K75">
        <v>10</v>
      </c>
      <c r="L75" t="s">
        <v>107</v>
      </c>
      <c r="M75">
        <v>4</v>
      </c>
      <c r="N75" t="s">
        <v>112</v>
      </c>
      <c r="O75" t="s">
        <v>11</v>
      </c>
      <c r="P75" t="s">
        <v>10</v>
      </c>
      <c r="Q75">
        <v>199</v>
      </c>
    </row>
    <row r="76" spans="4:17" x14ac:dyDescent="0.3">
      <c r="D76" s="47" t="str">
        <f>IF(ISBLANK(BurstClassFull13[[#This Row],[Hour1-Spk/sec]]),"",IF(BurstClassFull13[[#This Row],[Hour1-Spk/sec]]&lt;$C$3,"LF","HF"))</f>
        <v>LF</v>
      </c>
      <c r="E76" s="47" t="str">
        <f>IF(ISBLANK(BurstClassFull13[[#This Row],[Hour1-%SpikesInBursts]]),"",IF(BurstClassFull13[[#This Row],[Hour1-%SpikesInBursts]]&lt;$D$3,"LB","HB"))</f>
        <v>LB</v>
      </c>
      <c r="F76" s="85" t="str">
        <f t="shared" si="0"/>
        <v>LFLB</v>
      </c>
      <c r="G76">
        <v>1.7188888888888891</v>
      </c>
      <c r="H76">
        <v>27.406082289803219</v>
      </c>
      <c r="I76" t="s">
        <v>110</v>
      </c>
      <c r="J76" t="s">
        <v>9</v>
      </c>
      <c r="K76">
        <v>21</v>
      </c>
      <c r="L76" t="s">
        <v>37</v>
      </c>
      <c r="M76">
        <v>4</v>
      </c>
      <c r="N76" t="s">
        <v>101</v>
      </c>
      <c r="O76" t="s">
        <v>72</v>
      </c>
      <c r="P76" t="s">
        <v>72</v>
      </c>
      <c r="Q76">
        <v>344</v>
      </c>
    </row>
    <row r="77" spans="4:17" x14ac:dyDescent="0.3">
      <c r="D77" s="47" t="str">
        <f>IF(ISBLANK(BurstClassFull13[[#This Row],[Hour1-Spk/sec]]),"",IF(BurstClassFull13[[#This Row],[Hour1-Spk/sec]]&lt;$C$3,"LF","HF"))</f>
        <v>LF</v>
      </c>
      <c r="E77" s="47" t="str">
        <f>IF(ISBLANK(BurstClassFull13[[#This Row],[Hour1-%SpikesInBursts]]),"",IF(BurstClassFull13[[#This Row],[Hour1-%SpikesInBursts]]&lt;$D$3,"LB","HB"))</f>
        <v>LB</v>
      </c>
      <c r="F77" s="85" t="str">
        <f t="shared" si="0"/>
        <v>LFLB</v>
      </c>
      <c r="G77">
        <v>0.25555555555555559</v>
      </c>
      <c r="H77">
        <v>3.3986928104575163</v>
      </c>
      <c r="I77" t="s">
        <v>110</v>
      </c>
      <c r="J77" t="s">
        <v>9</v>
      </c>
      <c r="K77">
        <v>21</v>
      </c>
      <c r="L77" t="s">
        <v>37</v>
      </c>
      <c r="M77">
        <v>5</v>
      </c>
      <c r="N77" t="s">
        <v>77</v>
      </c>
      <c r="O77" t="s">
        <v>72</v>
      </c>
      <c r="P77" t="s">
        <v>72</v>
      </c>
      <c r="Q77">
        <v>344</v>
      </c>
    </row>
    <row r="78" spans="4:17" hidden="1" x14ac:dyDescent="0.3">
      <c r="D78" s="47" t="str">
        <f>IF(ISBLANK(BurstClassFull13[[#This Row],[Hour1-Spk/sec]]),"",IF(BurstClassFull13[[#This Row],[Hour1-Spk/sec]]&lt;$C$3,"LF","HF"))</f>
        <v>HF</v>
      </c>
      <c r="E78" s="47" t="str">
        <f>IF(ISBLANK(BurstClassFull13[[#This Row],[Hour1-%SpikesInBursts]]),"",IF(BurstClassFull13[[#This Row],[Hour1-%SpikesInBursts]]&lt;$D$3,"LB","HB"))</f>
        <v>HB</v>
      </c>
      <c r="F78" s="85" t="str">
        <f t="shared" si="0"/>
        <v>HFHB</v>
      </c>
      <c r="G78">
        <v>5.0154783899840139</v>
      </c>
      <c r="H78">
        <v>46.307228125409942</v>
      </c>
      <c r="I78" t="s">
        <v>106</v>
      </c>
      <c r="J78" t="s">
        <v>9</v>
      </c>
      <c r="K78">
        <v>10</v>
      </c>
      <c r="L78" t="s">
        <v>107</v>
      </c>
      <c r="M78">
        <v>8</v>
      </c>
      <c r="N78" t="s">
        <v>113</v>
      </c>
      <c r="O78" t="s">
        <v>11</v>
      </c>
      <c r="P78" t="s">
        <v>10</v>
      </c>
      <c r="Q78">
        <v>199</v>
      </c>
    </row>
    <row r="79" spans="4:17" x14ac:dyDescent="0.3">
      <c r="D79" s="47" t="str">
        <f>IF(ISBLANK(BurstClassFull13[[#This Row],[Hour1-Spk/sec]]),"",IF(BurstClassFull13[[#This Row],[Hour1-Spk/sec]]&lt;$C$3,"LF","HF"))</f>
        <v>LF</v>
      </c>
      <c r="E79" s="47" t="str">
        <f>IF(ISBLANK(BurstClassFull13[[#This Row],[Hour1-%SpikesInBursts]]),"",IF(BurstClassFull13[[#This Row],[Hour1-%SpikesInBursts]]&lt;$D$3,"LB","HB"))</f>
        <v>LB</v>
      </c>
      <c r="F79" s="85" t="str">
        <f t="shared" si="0"/>
        <v>LFLB</v>
      </c>
      <c r="G79">
        <v>0.78736111111111129</v>
      </c>
      <c r="H79">
        <v>15.012815818381545</v>
      </c>
      <c r="I79" t="s">
        <v>110</v>
      </c>
      <c r="J79" t="s">
        <v>9</v>
      </c>
      <c r="K79">
        <v>21</v>
      </c>
      <c r="L79" t="s">
        <v>37</v>
      </c>
      <c r="M79">
        <v>7</v>
      </c>
      <c r="N79" t="s">
        <v>80</v>
      </c>
      <c r="O79" t="s">
        <v>72</v>
      </c>
      <c r="P79" t="s">
        <v>72</v>
      </c>
      <c r="Q79">
        <v>344</v>
      </c>
    </row>
    <row r="80" spans="4:17" hidden="1" x14ac:dyDescent="0.3">
      <c r="D80" s="47" t="str">
        <f>IF(ISBLANK(BurstClassFull13[[#This Row],[Hour1-Spk/sec]]),"",IF(BurstClassFull13[[#This Row],[Hour1-Spk/sec]]&lt;$C$3,"LF","HF"))</f>
        <v>HF</v>
      </c>
      <c r="E80" s="47" t="str">
        <f>IF(ISBLANK(BurstClassFull13[[#This Row],[Hour1-%SpikesInBursts]]),"",IF(BurstClassFull13[[#This Row],[Hour1-%SpikesInBursts]]&lt;$D$3,"LB","HB"))</f>
        <v>HB</v>
      </c>
      <c r="F80" s="85" t="str">
        <f t="shared" si="0"/>
        <v>HFHB</v>
      </c>
      <c r="G80">
        <v>12.56388888888889</v>
      </c>
      <c r="H80">
        <v>85.478722000897022</v>
      </c>
      <c r="I80" t="s">
        <v>110</v>
      </c>
      <c r="J80" t="s">
        <v>9</v>
      </c>
      <c r="K80">
        <v>21</v>
      </c>
      <c r="L80" t="s">
        <v>37</v>
      </c>
      <c r="M80">
        <v>8</v>
      </c>
      <c r="N80" t="s">
        <v>103</v>
      </c>
      <c r="O80" t="s">
        <v>10</v>
      </c>
      <c r="P80" t="s">
        <v>72</v>
      </c>
      <c r="Q80">
        <v>344</v>
      </c>
    </row>
    <row r="81" spans="4:17" hidden="1" x14ac:dyDescent="0.3">
      <c r="D81" s="47" t="str">
        <f>IF(ISBLANK(BurstClassFull13[[#This Row],[Hour1-Spk/sec]]),"",IF(BurstClassFull13[[#This Row],[Hour1-Spk/sec]]&lt;$C$3,"LF","HF"))</f>
        <v>HF</v>
      </c>
      <c r="E81" s="47" t="str">
        <f>IF(ISBLANK(BurstClassFull13[[#This Row],[Hour1-%SpikesInBursts]]),"",IF(BurstClassFull13[[#This Row],[Hour1-%SpikesInBursts]]&lt;$D$3,"LB","HB"))</f>
        <v>HB</v>
      </c>
      <c r="F81" s="85" t="str">
        <f t="shared" si="0"/>
        <v>HFHB</v>
      </c>
      <c r="G81">
        <v>8.7053116329677671</v>
      </c>
      <c r="H81">
        <v>73.065420560747668</v>
      </c>
      <c r="I81" t="s">
        <v>106</v>
      </c>
      <c r="J81" t="s">
        <v>9</v>
      </c>
      <c r="K81">
        <v>10</v>
      </c>
      <c r="L81" t="s">
        <v>107</v>
      </c>
      <c r="M81">
        <v>9</v>
      </c>
      <c r="N81" t="s">
        <v>114</v>
      </c>
      <c r="O81" t="s">
        <v>11</v>
      </c>
      <c r="P81" t="s">
        <v>10</v>
      </c>
      <c r="Q81">
        <v>199</v>
      </c>
    </row>
    <row r="82" spans="4:17" x14ac:dyDescent="0.3">
      <c r="D82" s="47" t="str">
        <f>IF(ISBLANK(BurstClassFull13[[#This Row],[Hour1-Spk/sec]]),"",IF(BurstClassFull13[[#This Row],[Hour1-Spk/sec]]&lt;$C$3,"LF","HF"))</f>
        <v>LF</v>
      </c>
      <c r="E82" s="47" t="str">
        <f>IF(ISBLANK(BurstClassFull13[[#This Row],[Hour1-%SpikesInBursts]]),"",IF(BurstClassFull13[[#This Row],[Hour1-%SpikesInBursts]]&lt;$D$3,"LB","HB"))</f>
        <v>LB</v>
      </c>
      <c r="F82" s="85" t="str">
        <f t="shared" si="0"/>
        <v>LFLB</v>
      </c>
      <c r="G82">
        <v>0.17722222222222225</v>
      </c>
      <c r="H82">
        <v>11.452991452991453</v>
      </c>
      <c r="I82" t="s">
        <v>110</v>
      </c>
      <c r="J82" t="s">
        <v>9</v>
      </c>
      <c r="K82">
        <v>21</v>
      </c>
      <c r="L82" t="s">
        <v>37</v>
      </c>
      <c r="M82">
        <v>10</v>
      </c>
      <c r="N82" t="s">
        <v>105</v>
      </c>
      <c r="O82" t="s">
        <v>72</v>
      </c>
      <c r="P82" t="s">
        <v>72</v>
      </c>
      <c r="Q82">
        <v>344</v>
      </c>
    </row>
    <row r="83" spans="4:17" hidden="1" x14ac:dyDescent="0.3">
      <c r="D83" s="47" t="str">
        <f>IF(ISBLANK(BurstClassFull13[[#This Row],[Hour1-Spk/sec]]),"",IF(BurstClassFull13[[#This Row],[Hour1-Spk/sec]]&lt;$C$3,"LF","HF"))</f>
        <v>HF</v>
      </c>
      <c r="E83" s="47" t="str">
        <f>IF(ISBLANK(BurstClassFull13[[#This Row],[Hour1-%SpikesInBursts]]),"",IF(BurstClassFull13[[#This Row],[Hour1-%SpikesInBursts]]&lt;$D$3,"LB","HB"))</f>
        <v>HB</v>
      </c>
      <c r="F83" s="85" t="str">
        <f t="shared" si="0"/>
        <v>HFHB</v>
      </c>
      <c r="G83">
        <v>4.6077777777777769</v>
      </c>
      <c r="H83">
        <v>53.753127606338616</v>
      </c>
      <c r="I83" t="s">
        <v>106</v>
      </c>
      <c r="J83" t="s">
        <v>9</v>
      </c>
      <c r="K83">
        <v>10</v>
      </c>
      <c r="L83" t="s">
        <v>107</v>
      </c>
      <c r="M83">
        <v>12</v>
      </c>
      <c r="N83" t="s">
        <v>115</v>
      </c>
      <c r="O83" t="s">
        <v>11</v>
      </c>
      <c r="P83" t="s">
        <v>72</v>
      </c>
      <c r="Q83">
        <v>199</v>
      </c>
    </row>
    <row r="84" spans="4:17" x14ac:dyDescent="0.3">
      <c r="D84" s="47" t="str">
        <f>IF(ISBLANK(BurstClassFull13[[#This Row],[Hour1-Spk/sec]]),"",IF(BurstClassFull13[[#This Row],[Hour1-Spk/sec]]&lt;$C$3,"LF","HF"))</f>
        <v>LF</v>
      </c>
      <c r="E84" s="47" t="str">
        <f>IF(ISBLANK(BurstClassFull13[[#This Row],[Hour1-%SpikesInBursts]]),"",IF(BurstClassFull13[[#This Row],[Hour1-%SpikesInBursts]]&lt;$D$3,"LB","HB"))</f>
        <v>LB</v>
      </c>
      <c r="F84" s="85" t="str">
        <f t="shared" si="0"/>
        <v>LFLB</v>
      </c>
      <c r="G84">
        <v>2.0175000000000001</v>
      </c>
      <c r="H84">
        <v>23.636957231472415</v>
      </c>
      <c r="I84" t="s">
        <v>110</v>
      </c>
      <c r="J84" t="s">
        <v>9</v>
      </c>
      <c r="K84">
        <v>21</v>
      </c>
      <c r="L84" t="s">
        <v>37</v>
      </c>
      <c r="M84">
        <v>12</v>
      </c>
      <c r="N84" t="s">
        <v>116</v>
      </c>
      <c r="O84" t="s">
        <v>72</v>
      </c>
      <c r="P84" t="s">
        <v>72</v>
      </c>
      <c r="Q84">
        <v>344</v>
      </c>
    </row>
    <row r="85" spans="4:17" x14ac:dyDescent="0.3">
      <c r="D85" s="47" t="str">
        <f>IF(ISBLANK(BurstClassFull13[[#This Row],[Hour1-Spk/sec]]),"",IF(BurstClassFull13[[#This Row],[Hour1-Spk/sec]]&lt;$C$3,"LF","HF"))</f>
        <v>HF</v>
      </c>
      <c r="E85" s="47" t="str">
        <f>IF(ISBLANK(BurstClassFull13[[#This Row],[Hour1-%SpikesInBursts]]),"",IF(BurstClassFull13[[#This Row],[Hour1-%SpikesInBursts]]&lt;$D$3,"LB","HB"))</f>
        <v>HB</v>
      </c>
      <c r="F85" s="85" t="str">
        <f t="shared" si="0"/>
        <v>HFHB</v>
      </c>
      <c r="G85">
        <v>5.8616666666666672</v>
      </c>
      <c r="H85">
        <v>46.972860125260965</v>
      </c>
      <c r="I85" t="s">
        <v>73</v>
      </c>
      <c r="J85" t="s">
        <v>9</v>
      </c>
      <c r="K85">
        <v>19</v>
      </c>
      <c r="L85" t="s">
        <v>37</v>
      </c>
      <c r="M85">
        <v>1</v>
      </c>
      <c r="N85" t="s">
        <v>111</v>
      </c>
      <c r="O85" t="s">
        <v>72</v>
      </c>
      <c r="P85" t="s">
        <v>72</v>
      </c>
      <c r="Q85">
        <v>2</v>
      </c>
    </row>
    <row r="86" spans="4:17" x14ac:dyDescent="0.3">
      <c r="D86" s="47" t="str">
        <f>IF(ISBLANK(BurstClassFull13[[#This Row],[Hour1-Spk/sec]]),"",IF(BurstClassFull13[[#This Row],[Hour1-Spk/sec]]&lt;$C$3,"LF","HF"))</f>
        <v>LF</v>
      </c>
      <c r="E86" s="47" t="str">
        <f>IF(ISBLANK(BurstClassFull13[[#This Row],[Hour1-%SpikesInBursts]]),"",IF(BurstClassFull13[[#This Row],[Hour1-%SpikesInBursts]]&lt;$D$3,"LB","HB"))</f>
        <v>LB</v>
      </c>
      <c r="F86" s="85" t="str">
        <f t="shared" si="0"/>
        <v>LFLB</v>
      </c>
      <c r="G86">
        <v>3.0252856377466912</v>
      </c>
      <c r="H86">
        <v>28.905068078668684</v>
      </c>
      <c r="I86" t="s">
        <v>73</v>
      </c>
      <c r="J86" t="s">
        <v>9</v>
      </c>
      <c r="K86">
        <v>19</v>
      </c>
      <c r="L86" t="s">
        <v>37</v>
      </c>
      <c r="M86">
        <v>2</v>
      </c>
      <c r="N86" t="s">
        <v>99</v>
      </c>
      <c r="O86" t="s">
        <v>72</v>
      </c>
      <c r="P86" t="s">
        <v>72</v>
      </c>
      <c r="Q86">
        <v>2</v>
      </c>
    </row>
    <row r="87" spans="4:17" hidden="1" x14ac:dyDescent="0.3">
      <c r="D87" s="47" t="str">
        <f>IF(ISBLANK(BurstClassFull13[[#This Row],[Hour1-Spk/sec]]),"",IF(BurstClassFull13[[#This Row],[Hour1-Spk/sec]]&lt;$C$3,"LF","HF"))</f>
        <v>HF</v>
      </c>
      <c r="E87" s="47" t="str">
        <f>IF(ISBLANK(BurstClassFull13[[#This Row],[Hour1-%SpikesInBursts]]),"",IF(BurstClassFull13[[#This Row],[Hour1-%SpikesInBursts]]&lt;$D$3,"LB","HB"))</f>
        <v>HB</v>
      </c>
      <c r="F87" s="85" t="str">
        <f t="shared" si="0"/>
        <v>HFHB</v>
      </c>
      <c r="G87">
        <v>4.3308333333333326</v>
      </c>
      <c r="H87">
        <v>41.862348178137651</v>
      </c>
      <c r="I87" t="s">
        <v>106</v>
      </c>
      <c r="J87" t="s">
        <v>9</v>
      </c>
      <c r="K87">
        <v>10</v>
      </c>
      <c r="L87" t="s">
        <v>107</v>
      </c>
      <c r="M87">
        <v>13</v>
      </c>
      <c r="N87" t="s">
        <v>96</v>
      </c>
      <c r="O87" t="s">
        <v>11</v>
      </c>
      <c r="P87" t="s">
        <v>10</v>
      </c>
      <c r="Q87">
        <v>199</v>
      </c>
    </row>
    <row r="88" spans="4:17" x14ac:dyDescent="0.3">
      <c r="D88" s="47" t="str">
        <f>IF(ISBLANK(BurstClassFull13[[#This Row],[Hour1-Spk/sec]]),"",IF(BurstClassFull13[[#This Row],[Hour1-Spk/sec]]&lt;$C$3,"LF","HF"))</f>
        <v>LF</v>
      </c>
      <c r="E88" s="47" t="str">
        <f>IF(ISBLANK(BurstClassFull13[[#This Row],[Hour1-%SpikesInBursts]]),"",IF(BurstClassFull13[[#This Row],[Hour1-%SpikesInBursts]]&lt;$D$3,"LB","HB"))</f>
        <v>LB</v>
      </c>
      <c r="F88" s="85" t="str">
        <f t="shared" si="0"/>
        <v>LFLB</v>
      </c>
      <c r="G88">
        <v>0.1822222222222222</v>
      </c>
      <c r="H88">
        <v>4.9924357034795763</v>
      </c>
      <c r="I88" t="s">
        <v>73</v>
      </c>
      <c r="J88" t="s">
        <v>9</v>
      </c>
      <c r="K88">
        <v>19</v>
      </c>
      <c r="L88" t="s">
        <v>37</v>
      </c>
      <c r="M88">
        <v>4</v>
      </c>
      <c r="N88" t="s">
        <v>101</v>
      </c>
      <c r="O88" t="s">
        <v>72</v>
      </c>
      <c r="P88" t="s">
        <v>72</v>
      </c>
      <c r="Q88">
        <v>2</v>
      </c>
    </row>
    <row r="89" spans="4:17" x14ac:dyDescent="0.3">
      <c r="D89" s="47" t="str">
        <f>IF(ISBLANK(BurstClassFull13[[#This Row],[Hour1-Spk/sec]]),"",IF(BurstClassFull13[[#This Row],[Hour1-Spk/sec]]&lt;$C$3,"LF","HF"))</f>
        <v>LF</v>
      </c>
      <c r="E89" s="47" t="str">
        <f>IF(ISBLANK(BurstClassFull13[[#This Row],[Hour1-%SpikesInBursts]]),"",IF(BurstClassFull13[[#This Row],[Hour1-%SpikesInBursts]]&lt;$D$3,"LB","HB"))</f>
        <v>LB</v>
      </c>
      <c r="F89" s="85" t="str">
        <f t="shared" si="0"/>
        <v>LFLB</v>
      </c>
      <c r="G89">
        <v>0.76111111111111107</v>
      </c>
      <c r="H89">
        <v>6.3771517996870113</v>
      </c>
      <c r="I89" t="s">
        <v>73</v>
      </c>
      <c r="J89" t="s">
        <v>9</v>
      </c>
      <c r="K89">
        <v>19</v>
      </c>
      <c r="L89" t="s">
        <v>37</v>
      </c>
      <c r="M89">
        <v>5</v>
      </c>
      <c r="N89" t="s">
        <v>77</v>
      </c>
      <c r="O89" t="s">
        <v>72</v>
      </c>
      <c r="P89" t="s">
        <v>72</v>
      </c>
      <c r="Q89">
        <v>2</v>
      </c>
    </row>
    <row r="90" spans="4:17" hidden="1" x14ac:dyDescent="0.3">
      <c r="D90" s="47" t="str">
        <f>IF(ISBLANK(BurstClassFull13[[#This Row],[Hour1-Spk/sec]]),"",IF(BurstClassFull13[[#This Row],[Hour1-Spk/sec]]&lt;$C$3,"LF","HF"))</f>
        <v>LF</v>
      </c>
      <c r="E90" s="47" t="str">
        <f>IF(ISBLANK(BurstClassFull13[[#This Row],[Hour1-%SpikesInBursts]]),"",IF(BurstClassFull13[[#This Row],[Hour1-%SpikesInBursts]]&lt;$D$3,"LB","HB"))</f>
        <v>HB</v>
      </c>
      <c r="F90" s="85" t="str">
        <f t="shared" si="0"/>
        <v>LFHB</v>
      </c>
      <c r="G90">
        <v>3.0400000000000005</v>
      </c>
      <c r="H90">
        <v>41.006632852126415</v>
      </c>
      <c r="I90" t="s">
        <v>106</v>
      </c>
      <c r="J90" t="s">
        <v>9</v>
      </c>
      <c r="K90">
        <v>10</v>
      </c>
      <c r="L90" t="s">
        <v>107</v>
      </c>
      <c r="M90">
        <v>14</v>
      </c>
      <c r="N90" t="s">
        <v>97</v>
      </c>
      <c r="O90" t="s">
        <v>11</v>
      </c>
      <c r="P90" t="s">
        <v>10</v>
      </c>
      <c r="Q90">
        <v>199</v>
      </c>
    </row>
    <row r="91" spans="4:17" x14ac:dyDescent="0.3">
      <c r="D91" s="47" t="str">
        <f>IF(ISBLANK(BurstClassFull13[[#This Row],[Hour1-Spk/sec]]),"",IF(BurstClassFull13[[#This Row],[Hour1-Spk/sec]]&lt;$C$3,"LF","HF"))</f>
        <v>LF</v>
      </c>
      <c r="E91" s="47" t="str">
        <f>IF(ISBLANK(BurstClassFull13[[#This Row],[Hour1-%SpikesInBursts]]),"",IF(BurstClassFull13[[#This Row],[Hour1-%SpikesInBursts]]&lt;$D$3,"LB","HB"))</f>
        <v>LB</v>
      </c>
      <c r="F91" s="85" t="str">
        <f t="shared" si="0"/>
        <v>LFLB</v>
      </c>
      <c r="G91">
        <v>0.88611111111111118</v>
      </c>
      <c r="H91">
        <v>10.967324490456164</v>
      </c>
      <c r="I91" t="s">
        <v>73</v>
      </c>
      <c r="J91" t="s">
        <v>9</v>
      </c>
      <c r="K91">
        <v>19</v>
      </c>
      <c r="L91" t="s">
        <v>37</v>
      </c>
      <c r="M91">
        <v>7</v>
      </c>
      <c r="N91" t="s">
        <v>80</v>
      </c>
      <c r="O91" t="s">
        <v>72</v>
      </c>
      <c r="P91" t="s">
        <v>72</v>
      </c>
      <c r="Q91">
        <v>2</v>
      </c>
    </row>
    <row r="92" spans="4:17" hidden="1" x14ac:dyDescent="0.3">
      <c r="D92" s="47" t="str">
        <f>IF(ISBLANK(BurstClassFull13[[#This Row],[Hour1-Spk/sec]]),"",IF(BurstClassFull13[[#This Row],[Hour1-Spk/sec]]&lt;$C$3,"LF","HF"))</f>
        <v>HF</v>
      </c>
      <c r="E92" s="47" t="str">
        <f>IF(ISBLANK(BurstClassFull13[[#This Row],[Hour1-%SpikesInBursts]]),"",IF(BurstClassFull13[[#This Row],[Hour1-%SpikesInBursts]]&lt;$D$3,"LB","HB"))</f>
        <v>HB</v>
      </c>
      <c r="F92" s="85" t="str">
        <f t="shared" si="0"/>
        <v>HFHB</v>
      </c>
      <c r="G92">
        <v>11.292870370370371</v>
      </c>
      <c r="H92">
        <v>81.835458864716188</v>
      </c>
      <c r="I92" t="s">
        <v>73</v>
      </c>
      <c r="J92" t="s">
        <v>9</v>
      </c>
      <c r="K92">
        <v>19</v>
      </c>
      <c r="L92" t="s">
        <v>37</v>
      </c>
      <c r="M92">
        <v>8</v>
      </c>
      <c r="N92" t="s">
        <v>103</v>
      </c>
      <c r="O92" t="s">
        <v>10</v>
      </c>
      <c r="P92" t="s">
        <v>72</v>
      </c>
      <c r="Q92">
        <v>2</v>
      </c>
    </row>
    <row r="93" spans="4:17" x14ac:dyDescent="0.3">
      <c r="D93" s="47" t="str">
        <f>IF(ISBLANK(BurstClassFull13[[#This Row],[Hour1-Spk/sec]]),"",IF(BurstClassFull13[[#This Row],[Hour1-Spk/sec]]&lt;$C$3,"LF","HF"))</f>
        <v>LF</v>
      </c>
      <c r="E93" s="47" t="str">
        <f>IF(ISBLANK(BurstClassFull13[[#This Row],[Hour1-%SpikesInBursts]]),"",IF(BurstClassFull13[[#This Row],[Hour1-%SpikesInBursts]]&lt;$D$3,"LB","HB"))</f>
        <v>LB</v>
      </c>
      <c r="F93" s="85" t="str">
        <f t="shared" si="0"/>
        <v>LFLB</v>
      </c>
      <c r="G93">
        <v>0.78749999999999998</v>
      </c>
      <c r="H93">
        <v>9.1140159767610758</v>
      </c>
      <c r="I93" t="s">
        <v>73</v>
      </c>
      <c r="J93" t="s">
        <v>9</v>
      </c>
      <c r="K93">
        <v>19</v>
      </c>
      <c r="L93" t="s">
        <v>37</v>
      </c>
      <c r="M93">
        <v>9</v>
      </c>
      <c r="N93" t="s">
        <v>87</v>
      </c>
      <c r="O93" t="s">
        <v>72</v>
      </c>
      <c r="P93" t="s">
        <v>72</v>
      </c>
      <c r="Q93">
        <v>2</v>
      </c>
    </row>
    <row r="94" spans="4:17" x14ac:dyDescent="0.3">
      <c r="D94" s="47" t="str">
        <f>IF(ISBLANK(BurstClassFull13[[#This Row],[Hour1-Spk/sec]]),"",IF(BurstClassFull13[[#This Row],[Hour1-Spk/sec]]&lt;$C$3,"LF","HF"))</f>
        <v>LF</v>
      </c>
      <c r="E94" s="47" t="str">
        <f>IF(ISBLANK(BurstClassFull13[[#This Row],[Hour1-%SpikesInBursts]]),"",IF(BurstClassFull13[[#This Row],[Hour1-%SpikesInBursts]]&lt;$D$3,"LB","HB"))</f>
        <v>LB</v>
      </c>
      <c r="F94" s="85" t="str">
        <f t="shared" si="0"/>
        <v>LFLB</v>
      </c>
      <c r="G94">
        <v>0.38916666666666666</v>
      </c>
      <c r="H94">
        <v>4.2715484363081622</v>
      </c>
      <c r="I94" t="s">
        <v>73</v>
      </c>
      <c r="J94" t="s">
        <v>9</v>
      </c>
      <c r="K94">
        <v>19</v>
      </c>
      <c r="L94" t="s">
        <v>37</v>
      </c>
      <c r="M94">
        <v>10</v>
      </c>
      <c r="N94" t="s">
        <v>90</v>
      </c>
      <c r="O94" t="s">
        <v>72</v>
      </c>
      <c r="P94" t="s">
        <v>72</v>
      </c>
      <c r="Q94">
        <v>2</v>
      </c>
    </row>
    <row r="95" spans="4:17" x14ac:dyDescent="0.3">
      <c r="D95" s="47" t="str">
        <f>IF(ISBLANK(BurstClassFull13[[#This Row],[Hour1-Spk/sec]]),"",IF(BurstClassFull13[[#This Row],[Hour1-Spk/sec]]&lt;$C$3,"LF","HF"))</f>
        <v>LF</v>
      </c>
      <c r="E95" s="47" t="str">
        <f>IF(ISBLANK(BurstClassFull13[[#This Row],[Hour1-%SpikesInBursts]]),"",IF(BurstClassFull13[[#This Row],[Hour1-%SpikesInBursts]]&lt;$D$3,"LB","HB"))</f>
        <v>LB</v>
      </c>
      <c r="F95" s="85" t="str">
        <f t="shared" si="0"/>
        <v>LFLB</v>
      </c>
      <c r="G95">
        <v>1.085277777777778</v>
      </c>
      <c r="H95">
        <v>18.071972681901759</v>
      </c>
      <c r="I95" t="s">
        <v>73</v>
      </c>
      <c r="J95" t="s">
        <v>9</v>
      </c>
      <c r="K95">
        <v>19</v>
      </c>
      <c r="L95" t="s">
        <v>37</v>
      </c>
      <c r="M95">
        <v>11</v>
      </c>
      <c r="N95" t="s">
        <v>116</v>
      </c>
      <c r="O95" t="s">
        <v>72</v>
      </c>
      <c r="P95" t="s">
        <v>72</v>
      </c>
      <c r="Q95">
        <v>2</v>
      </c>
    </row>
    <row r="96" spans="4:17" x14ac:dyDescent="0.3">
      <c r="D96" s="47" t="str">
        <f>IF(ISBLANK(BurstClassFull13[[#This Row],[Hour1-Spk/sec]]),"",IF(BurstClassFull13[[#This Row],[Hour1-Spk/sec]]&lt;$C$3,"LF","HF"))</f>
        <v>LF</v>
      </c>
      <c r="E96" s="47" t="str">
        <f>IF(ISBLANK(BurstClassFull13[[#This Row],[Hour1-%SpikesInBursts]]),"",IF(BurstClassFull13[[#This Row],[Hour1-%SpikesInBursts]]&lt;$D$3,"LB","HB"))</f>
        <v>HB</v>
      </c>
      <c r="F96" s="85" t="str">
        <f t="shared" si="0"/>
        <v>LFHB</v>
      </c>
      <c r="G96">
        <v>9.6388888888888913E-2</v>
      </c>
      <c r="H96">
        <v>55.965909090909093</v>
      </c>
      <c r="I96" t="s">
        <v>117</v>
      </c>
      <c r="J96" t="s">
        <v>9</v>
      </c>
      <c r="K96">
        <v>22</v>
      </c>
      <c r="L96" t="s">
        <v>37</v>
      </c>
      <c r="M96">
        <v>1</v>
      </c>
      <c r="N96" t="s">
        <v>71</v>
      </c>
      <c r="O96" t="s">
        <v>72</v>
      </c>
      <c r="P96" t="s">
        <v>72</v>
      </c>
      <c r="Q96">
        <v>778</v>
      </c>
    </row>
    <row r="97" spans="4:17" hidden="1" x14ac:dyDescent="0.3">
      <c r="D97" s="47" t="str">
        <f>IF(ISBLANK(BurstClassFull13[[#This Row],[Hour1-Spk/sec]]),"",IF(BurstClassFull13[[#This Row],[Hour1-Spk/sec]]&lt;$C$3,"LF","HF"))</f>
        <v>LF</v>
      </c>
      <c r="E97" s="47" t="str">
        <f>IF(ISBLANK(BurstClassFull13[[#This Row],[Hour1-%SpikesInBursts]]),"",IF(BurstClassFull13[[#This Row],[Hour1-%SpikesInBursts]]&lt;$D$3,"LB","HB"))</f>
        <v>LB</v>
      </c>
      <c r="F97" s="85" t="str">
        <f t="shared" ref="F97:F160" si="1">CONCATENATE(D97,E97)</f>
        <v>LFLB</v>
      </c>
      <c r="G97">
        <v>1.3108333333333333</v>
      </c>
      <c r="H97">
        <v>25.238397965670696</v>
      </c>
      <c r="I97" t="s">
        <v>117</v>
      </c>
      <c r="J97" t="s">
        <v>9</v>
      </c>
      <c r="K97">
        <v>22</v>
      </c>
      <c r="L97" t="s">
        <v>37</v>
      </c>
      <c r="M97">
        <v>2</v>
      </c>
      <c r="N97" t="s">
        <v>111</v>
      </c>
      <c r="O97" t="s">
        <v>72</v>
      </c>
      <c r="P97" t="s">
        <v>82</v>
      </c>
      <c r="Q97">
        <v>778</v>
      </c>
    </row>
    <row r="98" spans="4:17" hidden="1" x14ac:dyDescent="0.3">
      <c r="D98" s="47" t="str">
        <f>IF(ISBLANK(BurstClassFull13[[#This Row],[Hour1-Spk/sec]]),"",IF(BurstClassFull13[[#This Row],[Hour1-Spk/sec]]&lt;$C$3,"LF","HF"))</f>
        <v>HF</v>
      </c>
      <c r="E98" s="47" t="str">
        <f>IF(ISBLANK(BurstClassFull13[[#This Row],[Hour1-%SpikesInBursts]]),"",IF(BurstClassFull13[[#This Row],[Hour1-%SpikesInBursts]]&lt;$D$3,"LB","HB"))</f>
        <v>HB</v>
      </c>
      <c r="F98" s="85" t="str">
        <f t="shared" si="1"/>
        <v>HFHB</v>
      </c>
      <c r="G98">
        <v>6.004999999999999</v>
      </c>
      <c r="H98">
        <v>61.384031825330744</v>
      </c>
      <c r="I98" t="s">
        <v>117</v>
      </c>
      <c r="J98" t="s">
        <v>9</v>
      </c>
      <c r="K98">
        <v>22</v>
      </c>
      <c r="L98" t="s">
        <v>37</v>
      </c>
      <c r="M98">
        <v>3</v>
      </c>
      <c r="N98" t="s">
        <v>74</v>
      </c>
      <c r="O98" t="s">
        <v>72</v>
      </c>
      <c r="P98" t="s">
        <v>10</v>
      </c>
      <c r="Q98">
        <v>778</v>
      </c>
    </row>
    <row r="99" spans="4:17" x14ac:dyDescent="0.3">
      <c r="D99" s="47" t="str">
        <f>IF(ISBLANK(BurstClassFull13[[#This Row],[Hour1-Spk/sec]]),"",IF(BurstClassFull13[[#This Row],[Hour1-Spk/sec]]&lt;$C$3,"LF","HF"))</f>
        <v>HF</v>
      </c>
      <c r="E99" s="47" t="str">
        <f>IF(ISBLANK(BurstClassFull13[[#This Row],[Hour1-%SpikesInBursts]]),"",IF(BurstClassFull13[[#This Row],[Hour1-%SpikesInBursts]]&lt;$D$3,"LB","HB"))</f>
        <v>HB</v>
      </c>
      <c r="F99" s="85" t="str">
        <f t="shared" si="1"/>
        <v>HFHB</v>
      </c>
      <c r="G99">
        <v>6.4523148148148151</v>
      </c>
      <c r="H99">
        <v>45.563296963323261</v>
      </c>
      <c r="I99" t="s">
        <v>117</v>
      </c>
      <c r="J99" t="s">
        <v>9</v>
      </c>
      <c r="K99">
        <v>22</v>
      </c>
      <c r="L99" t="s">
        <v>37</v>
      </c>
      <c r="M99">
        <v>4</v>
      </c>
      <c r="N99" t="s">
        <v>79</v>
      </c>
      <c r="O99" t="s">
        <v>72</v>
      </c>
      <c r="P99" t="s">
        <v>72</v>
      </c>
      <c r="Q99">
        <v>778</v>
      </c>
    </row>
    <row r="100" spans="4:17" x14ac:dyDescent="0.3">
      <c r="D100" s="47" t="str">
        <f>IF(ISBLANK(BurstClassFull13[[#This Row],[Hour1-Spk/sec]]),"",IF(BurstClassFull13[[#This Row],[Hour1-Spk/sec]]&lt;$C$3,"LF","HF"))</f>
        <v>LF</v>
      </c>
      <c r="E100" s="47" t="str">
        <f>IF(ISBLANK(BurstClassFull13[[#This Row],[Hour1-%SpikesInBursts]]),"",IF(BurstClassFull13[[#This Row],[Hour1-%SpikesInBursts]]&lt;$D$3,"LB","HB"))</f>
        <v>LB</v>
      </c>
      <c r="F100" s="85" t="str">
        <f t="shared" si="1"/>
        <v>LFLB</v>
      </c>
      <c r="G100">
        <v>1.0486111111111111E-2</v>
      </c>
      <c r="H100">
        <v>4.2553191489361701</v>
      </c>
      <c r="I100" t="s">
        <v>117</v>
      </c>
      <c r="J100" t="s">
        <v>9</v>
      </c>
      <c r="K100">
        <v>22</v>
      </c>
      <c r="L100" t="s">
        <v>37</v>
      </c>
      <c r="M100">
        <v>5</v>
      </c>
      <c r="N100" t="s">
        <v>118</v>
      </c>
      <c r="O100" t="s">
        <v>72</v>
      </c>
      <c r="P100" t="s">
        <v>72</v>
      </c>
      <c r="Q100">
        <v>778</v>
      </c>
    </row>
    <row r="101" spans="4:17" x14ac:dyDescent="0.3">
      <c r="D101" s="47" t="str">
        <f>IF(ISBLANK(BurstClassFull13[[#This Row],[Hour1-Spk/sec]]),"",IF(BurstClassFull13[[#This Row],[Hour1-Spk/sec]]&lt;$C$3,"LF","HF"))</f>
        <v>LF</v>
      </c>
      <c r="E101" s="47" t="str">
        <f>IF(ISBLANK(BurstClassFull13[[#This Row],[Hour1-%SpikesInBursts]]),"",IF(BurstClassFull13[[#This Row],[Hour1-%SpikesInBursts]]&lt;$D$3,"LB","HB"))</f>
        <v>LB</v>
      </c>
      <c r="F101" s="85" t="str">
        <f t="shared" si="1"/>
        <v>LFLB</v>
      </c>
      <c r="G101">
        <v>0</v>
      </c>
      <c r="H101">
        <v>0</v>
      </c>
      <c r="I101" t="s">
        <v>117</v>
      </c>
      <c r="J101" t="s">
        <v>9</v>
      </c>
      <c r="K101">
        <v>22</v>
      </c>
      <c r="L101" t="s">
        <v>37</v>
      </c>
      <c r="M101">
        <v>6</v>
      </c>
      <c r="N101" t="s">
        <v>119</v>
      </c>
      <c r="O101" t="s">
        <v>72</v>
      </c>
      <c r="P101" t="s">
        <v>72</v>
      </c>
      <c r="Q101">
        <v>778</v>
      </c>
    </row>
    <row r="102" spans="4:17" hidden="1" x14ac:dyDescent="0.3">
      <c r="D102" s="47" t="str">
        <f>IF(ISBLANK(BurstClassFull13[[#This Row],[Hour1-Spk/sec]]),"",IF(BurstClassFull13[[#This Row],[Hour1-Spk/sec]]&lt;$C$3,"LF","HF"))</f>
        <v>HF</v>
      </c>
      <c r="E102" s="47" t="str">
        <f>IF(ISBLANK(BurstClassFull13[[#This Row],[Hour1-%SpikesInBursts]]),"",IF(BurstClassFull13[[#This Row],[Hour1-%SpikesInBursts]]&lt;$D$3,"LB","HB"))</f>
        <v>HB</v>
      </c>
      <c r="F102" s="85" t="str">
        <f t="shared" si="1"/>
        <v>HFHB</v>
      </c>
      <c r="G102">
        <v>10.125555555555557</v>
      </c>
      <c r="H102">
        <v>70.37433155080214</v>
      </c>
      <c r="I102" t="s">
        <v>117</v>
      </c>
      <c r="J102" t="s">
        <v>9</v>
      </c>
      <c r="K102">
        <v>22</v>
      </c>
      <c r="L102" t="s">
        <v>37</v>
      </c>
      <c r="M102">
        <v>7</v>
      </c>
      <c r="N102" t="s">
        <v>75</v>
      </c>
      <c r="O102" t="s">
        <v>10</v>
      </c>
      <c r="P102" t="s">
        <v>76</v>
      </c>
      <c r="Q102">
        <v>778</v>
      </c>
    </row>
    <row r="103" spans="4:17" x14ac:dyDescent="0.3">
      <c r="D103" s="47" t="str">
        <f>IF(ISBLANK(BurstClassFull13[[#This Row],[Hour1-Spk/sec]]),"",IF(BurstClassFull13[[#This Row],[Hour1-Spk/sec]]&lt;$C$3,"LF","HF"))</f>
        <v>LF</v>
      </c>
      <c r="E103" s="47" t="str">
        <f>IF(ISBLANK(BurstClassFull13[[#This Row],[Hour1-%SpikesInBursts]]),"",IF(BurstClassFull13[[#This Row],[Hour1-%SpikesInBursts]]&lt;$D$3,"LB","HB"))</f>
        <v>HB</v>
      </c>
      <c r="F103" s="85" t="str">
        <f t="shared" si="1"/>
        <v>LFHB</v>
      </c>
      <c r="G103">
        <v>1.1798663853727145</v>
      </c>
      <c r="H103">
        <v>55.430711610486895</v>
      </c>
      <c r="I103" t="s">
        <v>117</v>
      </c>
      <c r="J103" t="s">
        <v>9</v>
      </c>
      <c r="K103">
        <v>22</v>
      </c>
      <c r="L103" t="s">
        <v>37</v>
      </c>
      <c r="M103">
        <v>8</v>
      </c>
      <c r="N103" t="s">
        <v>81</v>
      </c>
      <c r="O103" t="s">
        <v>72</v>
      </c>
      <c r="P103" t="s">
        <v>72</v>
      </c>
      <c r="Q103">
        <v>778</v>
      </c>
    </row>
    <row r="104" spans="4:17" hidden="1" x14ac:dyDescent="0.3">
      <c r="D104" s="47" t="str">
        <f>IF(ISBLANK(BurstClassFull13[[#This Row],[Hour1-Spk/sec]]),"",IF(BurstClassFull13[[#This Row],[Hour1-Spk/sec]]&lt;$C$3,"LF","HF"))</f>
        <v>HF</v>
      </c>
      <c r="E104" s="47" t="str">
        <f>IF(ISBLANK(BurstClassFull13[[#This Row],[Hour1-%SpikesInBursts]]),"",IF(BurstClassFull13[[#This Row],[Hour1-%SpikesInBursts]]&lt;$D$3,"LB","HB"))</f>
        <v>HB</v>
      </c>
      <c r="F104" s="85" t="str">
        <f t="shared" si="1"/>
        <v>HFHB</v>
      </c>
      <c r="G104">
        <v>18.898888888888887</v>
      </c>
      <c r="H104">
        <v>92.217355517667116</v>
      </c>
      <c r="I104" t="s">
        <v>117</v>
      </c>
      <c r="J104" t="s">
        <v>9</v>
      </c>
      <c r="K104">
        <v>22</v>
      </c>
      <c r="L104" t="s">
        <v>37</v>
      </c>
      <c r="M104">
        <v>9</v>
      </c>
      <c r="N104" t="s">
        <v>93</v>
      </c>
      <c r="O104" t="s">
        <v>10</v>
      </c>
      <c r="P104" t="s">
        <v>120</v>
      </c>
      <c r="Q104">
        <v>778</v>
      </c>
    </row>
    <row r="105" spans="4:17" hidden="1" x14ac:dyDescent="0.3">
      <c r="D105" s="47" t="str">
        <f>IF(ISBLANK(BurstClassFull13[[#This Row],[Hour1-Spk/sec]]),"",IF(BurstClassFull13[[#This Row],[Hour1-Spk/sec]]&lt;$C$3,"LF","HF"))</f>
        <v>HF</v>
      </c>
      <c r="E105" s="47" t="str">
        <f>IF(ISBLANK(BurstClassFull13[[#This Row],[Hour1-%SpikesInBursts]]),"",IF(BurstClassFull13[[#This Row],[Hour1-%SpikesInBursts]]&lt;$D$3,"LB","HB"))</f>
        <v>HB</v>
      </c>
      <c r="F105" s="85" t="str">
        <f t="shared" si="1"/>
        <v>HFHB</v>
      </c>
      <c r="G105">
        <v>4.1863888888888887</v>
      </c>
      <c r="H105">
        <v>37.024749518943665</v>
      </c>
      <c r="I105" t="s">
        <v>117</v>
      </c>
      <c r="J105" t="s">
        <v>9</v>
      </c>
      <c r="K105">
        <v>22</v>
      </c>
      <c r="L105" t="s">
        <v>37</v>
      </c>
      <c r="M105">
        <v>10</v>
      </c>
      <c r="N105" t="s">
        <v>103</v>
      </c>
      <c r="O105" t="s">
        <v>10</v>
      </c>
      <c r="P105" t="s">
        <v>76</v>
      </c>
      <c r="Q105">
        <v>778</v>
      </c>
    </row>
    <row r="106" spans="4:17" hidden="1" x14ac:dyDescent="0.3">
      <c r="D106" s="47" t="str">
        <f>IF(ISBLANK(BurstClassFull13[[#This Row],[Hour1-Spk/sec]]),"",IF(BurstClassFull13[[#This Row],[Hour1-Spk/sec]]&lt;$C$3,"LF","HF"))</f>
        <v>HF</v>
      </c>
      <c r="E106" s="47" t="str">
        <f>IF(ISBLANK(BurstClassFull13[[#This Row],[Hour1-%SpikesInBursts]]),"",IF(BurstClassFull13[[#This Row],[Hour1-%SpikesInBursts]]&lt;$D$3,"LB","HB"))</f>
        <v>HB</v>
      </c>
      <c r="F106" s="85" t="str">
        <f t="shared" si="1"/>
        <v>HFHB</v>
      </c>
      <c r="G106">
        <v>8.3566666666666674</v>
      </c>
      <c r="H106">
        <v>62.571466560297829</v>
      </c>
      <c r="I106" t="s">
        <v>117</v>
      </c>
      <c r="J106" t="s">
        <v>9</v>
      </c>
      <c r="K106">
        <v>22</v>
      </c>
      <c r="L106" t="s">
        <v>37</v>
      </c>
      <c r="M106">
        <v>11</v>
      </c>
      <c r="N106" t="s">
        <v>85</v>
      </c>
      <c r="O106" t="s">
        <v>10</v>
      </c>
      <c r="P106" t="s">
        <v>72</v>
      </c>
      <c r="Q106">
        <v>778</v>
      </c>
    </row>
    <row r="107" spans="4:17" hidden="1" x14ac:dyDescent="0.3">
      <c r="D107" s="47" t="str">
        <f>IF(ISBLANK(BurstClassFull13[[#This Row],[Hour1-Spk/sec]]),"",IF(BurstClassFull13[[#This Row],[Hour1-Spk/sec]]&lt;$C$3,"LF","HF"))</f>
        <v>LF</v>
      </c>
      <c r="E107" s="47" t="str">
        <f>IF(ISBLANK(BurstClassFull13[[#This Row],[Hour1-%SpikesInBursts]]),"",IF(BurstClassFull13[[#This Row],[Hour1-%SpikesInBursts]]&lt;$D$3,"LB","HB"))</f>
        <v>LB</v>
      </c>
      <c r="F107" s="85" t="str">
        <f t="shared" si="1"/>
        <v>LFLB</v>
      </c>
      <c r="G107">
        <v>2.4661111111111107</v>
      </c>
      <c r="H107">
        <v>24.53255237666141</v>
      </c>
      <c r="I107" t="s">
        <v>117</v>
      </c>
      <c r="J107" t="s">
        <v>9</v>
      </c>
      <c r="K107">
        <v>22</v>
      </c>
      <c r="L107" t="s">
        <v>37</v>
      </c>
      <c r="M107">
        <v>12</v>
      </c>
      <c r="N107" t="s">
        <v>87</v>
      </c>
      <c r="O107" t="s">
        <v>10</v>
      </c>
      <c r="P107" t="s">
        <v>120</v>
      </c>
      <c r="Q107">
        <v>778</v>
      </c>
    </row>
    <row r="108" spans="4:17" hidden="1" x14ac:dyDescent="0.3">
      <c r="D108" s="47" t="str">
        <f>IF(ISBLANK(BurstClassFull13[[#This Row],[Hour1-Spk/sec]]),"",IF(BurstClassFull13[[#This Row],[Hour1-Spk/sec]]&lt;$C$3,"LF","HF"))</f>
        <v>HF</v>
      </c>
      <c r="E108" s="47" t="str">
        <f>IF(ISBLANK(BurstClassFull13[[#This Row],[Hour1-%SpikesInBursts]]),"",IF(BurstClassFull13[[#This Row],[Hour1-%SpikesInBursts]]&lt;$D$3,"LB","HB"))</f>
        <v>HB</v>
      </c>
      <c r="F108" s="85" t="str">
        <f t="shared" si="1"/>
        <v>HFHB</v>
      </c>
      <c r="G108">
        <v>6.0061111111111103</v>
      </c>
      <c r="H108">
        <v>48.723522338359075</v>
      </c>
      <c r="I108" t="s">
        <v>117</v>
      </c>
      <c r="J108" t="s">
        <v>9</v>
      </c>
      <c r="K108">
        <v>22</v>
      </c>
      <c r="L108" t="s">
        <v>37</v>
      </c>
      <c r="M108">
        <v>13</v>
      </c>
      <c r="N108" t="s">
        <v>105</v>
      </c>
      <c r="O108" t="s">
        <v>72</v>
      </c>
      <c r="P108" t="s">
        <v>76</v>
      </c>
      <c r="Q108">
        <v>778</v>
      </c>
    </row>
    <row r="109" spans="4:17" x14ac:dyDescent="0.3">
      <c r="D109" s="47" t="str">
        <f>IF(ISBLANK(BurstClassFull13[[#This Row],[Hour1-Spk/sec]]),"",IF(BurstClassFull13[[#This Row],[Hour1-Spk/sec]]&lt;$C$3,"LF","HF"))</f>
        <v>LF</v>
      </c>
      <c r="E109" s="47" t="str">
        <f>IF(ISBLANK(BurstClassFull13[[#This Row],[Hour1-%SpikesInBursts]]),"",IF(BurstClassFull13[[#This Row],[Hour1-%SpikesInBursts]]&lt;$D$3,"LB","HB"))</f>
        <v>LB</v>
      </c>
      <c r="F109" s="85" t="str">
        <f t="shared" si="1"/>
        <v>LFLB</v>
      </c>
      <c r="G109">
        <v>1.2466472222222222</v>
      </c>
      <c r="H109">
        <v>26.988879384088964</v>
      </c>
      <c r="I109" t="s">
        <v>117</v>
      </c>
      <c r="J109" t="s">
        <v>9</v>
      </c>
      <c r="K109">
        <v>22</v>
      </c>
      <c r="L109" t="s">
        <v>37</v>
      </c>
      <c r="M109">
        <v>14</v>
      </c>
      <c r="N109" t="s">
        <v>90</v>
      </c>
      <c r="O109" t="s">
        <v>72</v>
      </c>
      <c r="P109" t="s">
        <v>72</v>
      </c>
      <c r="Q109">
        <v>778</v>
      </c>
    </row>
    <row r="110" spans="4:17" hidden="1" x14ac:dyDescent="0.3">
      <c r="D110" s="47" t="str">
        <f>IF(ISBLANK(BurstClassFull13[[#This Row],[Hour1-Spk/sec]]),"",IF(BurstClassFull13[[#This Row],[Hour1-Spk/sec]]&lt;$C$3,"LF","HF"))</f>
        <v>HF</v>
      </c>
      <c r="E110" s="47" t="str">
        <f>IF(ISBLANK(BurstClassFull13[[#This Row],[Hour1-%SpikesInBursts]]),"",IF(BurstClassFull13[[#This Row],[Hour1-%SpikesInBursts]]&lt;$D$3,"LB","HB"))</f>
        <v>HB</v>
      </c>
      <c r="F110" s="85" t="str">
        <f t="shared" si="1"/>
        <v>HFHB</v>
      </c>
      <c r="G110">
        <v>6.87361111111111</v>
      </c>
      <c r="H110">
        <v>54.342291371994342</v>
      </c>
      <c r="I110" t="s">
        <v>117</v>
      </c>
      <c r="J110" t="s">
        <v>9</v>
      </c>
      <c r="K110">
        <v>22</v>
      </c>
      <c r="L110" t="s">
        <v>37</v>
      </c>
      <c r="M110">
        <v>15</v>
      </c>
      <c r="N110" t="s">
        <v>116</v>
      </c>
      <c r="O110" t="s">
        <v>10</v>
      </c>
      <c r="P110" t="s">
        <v>72</v>
      </c>
      <c r="Q110">
        <v>778</v>
      </c>
    </row>
    <row r="111" spans="4:17" hidden="1" x14ac:dyDescent="0.3">
      <c r="D111" s="47" t="str">
        <f>IF(ISBLANK(BurstClassFull13[[#This Row],[Hour1-Spk/sec]]),"",IF(BurstClassFull13[[#This Row],[Hour1-Spk/sec]]&lt;$C$3,"LF","HF"))</f>
        <v>LF</v>
      </c>
      <c r="E111" s="47" t="str">
        <f>IF(ISBLANK(BurstClassFull13[[#This Row],[Hour1-%SpikesInBursts]]),"",IF(BurstClassFull13[[#This Row],[Hour1-%SpikesInBursts]]&lt;$D$3,"LB","HB"))</f>
        <v>HB</v>
      </c>
      <c r="F111" s="85" t="str">
        <f t="shared" si="1"/>
        <v>LFHB</v>
      </c>
      <c r="G111">
        <v>3.2241666666666671</v>
      </c>
      <c r="H111">
        <v>69.442514762070161</v>
      </c>
      <c r="I111" t="s">
        <v>121</v>
      </c>
      <c r="J111" t="s">
        <v>9</v>
      </c>
      <c r="K111">
        <v>20</v>
      </c>
      <c r="L111" t="s">
        <v>37</v>
      </c>
      <c r="M111">
        <v>1</v>
      </c>
      <c r="N111" t="s">
        <v>71</v>
      </c>
      <c r="O111" t="s">
        <v>72</v>
      </c>
      <c r="P111" t="s">
        <v>10</v>
      </c>
      <c r="Q111">
        <v>824</v>
      </c>
    </row>
    <row r="112" spans="4:17" hidden="1" x14ac:dyDescent="0.3">
      <c r="D112" s="47" t="str">
        <f>IF(ISBLANK(BurstClassFull13[[#This Row],[Hour1-Spk/sec]]),"",IF(BurstClassFull13[[#This Row],[Hour1-Spk/sec]]&lt;$C$3,"LF","HF"))</f>
        <v>HF</v>
      </c>
      <c r="E112" s="47" t="str">
        <f>IF(ISBLANK(BurstClassFull13[[#This Row],[Hour1-%SpikesInBursts]]),"",IF(BurstClassFull13[[#This Row],[Hour1-%SpikesInBursts]]&lt;$D$3,"LB","HB"))</f>
        <v>HB</v>
      </c>
      <c r="F112" s="85" t="str">
        <f t="shared" si="1"/>
        <v>HFHB</v>
      </c>
      <c r="G112">
        <v>9.3130555555555574</v>
      </c>
      <c r="H112">
        <v>66.802575801702105</v>
      </c>
      <c r="I112" t="s">
        <v>121</v>
      </c>
      <c r="J112" t="s">
        <v>9</v>
      </c>
      <c r="K112">
        <v>20</v>
      </c>
      <c r="L112" t="s">
        <v>37</v>
      </c>
      <c r="M112">
        <v>2</v>
      </c>
      <c r="N112" t="s">
        <v>74</v>
      </c>
      <c r="O112" t="s">
        <v>10</v>
      </c>
      <c r="P112" t="s">
        <v>10</v>
      </c>
      <c r="Q112">
        <v>824</v>
      </c>
    </row>
    <row r="113" spans="4:17" x14ac:dyDescent="0.3">
      <c r="D113" s="47" t="str">
        <f>IF(ISBLANK(BurstClassFull13[[#This Row],[Hour1-Spk/sec]]),"",IF(BurstClassFull13[[#This Row],[Hour1-Spk/sec]]&lt;$C$3,"LF","HF"))</f>
        <v>LF</v>
      </c>
      <c r="E113" s="47" t="str">
        <f>IF(ISBLANK(BurstClassFull13[[#This Row],[Hour1-%SpikesInBursts]]),"",IF(BurstClassFull13[[#This Row],[Hour1-%SpikesInBursts]]&lt;$D$3,"LB","HB"))</f>
        <v>LB</v>
      </c>
      <c r="F113" s="85" t="str">
        <f t="shared" si="1"/>
        <v>LFLB</v>
      </c>
      <c r="G113">
        <v>1.7330555555555556</v>
      </c>
      <c r="H113">
        <v>8.6274509803921564</v>
      </c>
      <c r="I113" t="s">
        <v>121</v>
      </c>
      <c r="J113" t="s">
        <v>9</v>
      </c>
      <c r="K113">
        <v>20</v>
      </c>
      <c r="L113" t="s">
        <v>37</v>
      </c>
      <c r="M113">
        <v>3</v>
      </c>
      <c r="N113" t="s">
        <v>101</v>
      </c>
      <c r="O113" t="s">
        <v>72</v>
      </c>
      <c r="P113" t="s">
        <v>72</v>
      </c>
      <c r="Q113">
        <v>824</v>
      </c>
    </row>
    <row r="114" spans="4:17" hidden="1" x14ac:dyDescent="0.3">
      <c r="D114" s="47" t="str">
        <f>IF(ISBLANK(BurstClassFull13[[#This Row],[Hour1-Spk/sec]]),"",IF(BurstClassFull13[[#This Row],[Hour1-Spk/sec]]&lt;$C$3,"LF","HF"))</f>
        <v>LF</v>
      </c>
      <c r="E114" s="47" t="str">
        <f>IF(ISBLANK(BurstClassFull13[[#This Row],[Hour1-%SpikesInBursts]]),"",IF(BurstClassFull13[[#This Row],[Hour1-%SpikesInBursts]]&lt;$D$3,"LB","HB"))</f>
        <v>HB</v>
      </c>
      <c r="F114" s="85" t="str">
        <f t="shared" si="1"/>
        <v>LFHB</v>
      </c>
      <c r="G114">
        <v>3.3374999999999999</v>
      </c>
      <c r="H114">
        <v>32</v>
      </c>
      <c r="I114" t="s">
        <v>121</v>
      </c>
      <c r="J114" t="s">
        <v>9</v>
      </c>
      <c r="K114">
        <v>20</v>
      </c>
      <c r="L114" t="s">
        <v>37</v>
      </c>
      <c r="M114">
        <v>4</v>
      </c>
      <c r="N114" t="s">
        <v>77</v>
      </c>
      <c r="O114" t="s">
        <v>72</v>
      </c>
      <c r="P114" t="s">
        <v>82</v>
      </c>
      <c r="Q114">
        <v>824</v>
      </c>
    </row>
    <row r="115" spans="4:17" x14ac:dyDescent="0.3">
      <c r="D115" s="47" t="str">
        <f>IF(ISBLANK(BurstClassFull13[[#This Row],[Hour1-Spk/sec]]),"",IF(BurstClassFull13[[#This Row],[Hour1-Spk/sec]]&lt;$C$3,"LF","HF"))</f>
        <v>LF</v>
      </c>
      <c r="E115" s="47" t="str">
        <f>IF(ISBLANK(BurstClassFull13[[#This Row],[Hour1-%SpikesInBursts]]),"",IF(BurstClassFull13[[#This Row],[Hour1-%SpikesInBursts]]&lt;$D$3,"LB","HB"))</f>
        <v>HB</v>
      </c>
      <c r="F115" s="85" t="str">
        <f t="shared" si="1"/>
        <v>LFHB</v>
      </c>
      <c r="G115">
        <v>0.6611196145124717</v>
      </c>
      <c r="H115">
        <v>64.443676572218379</v>
      </c>
      <c r="I115" t="s">
        <v>121</v>
      </c>
      <c r="J115" t="s">
        <v>9</v>
      </c>
      <c r="K115">
        <v>20</v>
      </c>
      <c r="L115" t="s">
        <v>37</v>
      </c>
      <c r="M115">
        <v>5</v>
      </c>
      <c r="N115" t="s">
        <v>79</v>
      </c>
      <c r="O115" t="s">
        <v>72</v>
      </c>
      <c r="P115" t="s">
        <v>72</v>
      </c>
      <c r="Q115">
        <v>824</v>
      </c>
    </row>
    <row r="116" spans="4:17" hidden="1" x14ac:dyDescent="0.3">
      <c r="D116" s="47" t="str">
        <f>IF(ISBLANK(BurstClassFull13[[#This Row],[Hour1-Spk/sec]]),"",IF(BurstClassFull13[[#This Row],[Hour1-Spk/sec]]&lt;$C$3,"LF","HF"))</f>
        <v>HF</v>
      </c>
      <c r="E116" s="47" t="str">
        <f>IF(ISBLANK(BurstClassFull13[[#This Row],[Hour1-%SpikesInBursts]]),"",IF(BurstClassFull13[[#This Row],[Hour1-%SpikesInBursts]]&lt;$D$3,"LB","HB"))</f>
        <v>LB</v>
      </c>
      <c r="F116" s="85" t="str">
        <f t="shared" si="1"/>
        <v>HFLB</v>
      </c>
      <c r="G116">
        <v>4.9963888888888883</v>
      </c>
      <c r="H116">
        <v>0</v>
      </c>
      <c r="I116" t="s">
        <v>121</v>
      </c>
      <c r="J116" t="s">
        <v>9</v>
      </c>
      <c r="K116">
        <v>20</v>
      </c>
      <c r="L116" t="s">
        <v>37</v>
      </c>
      <c r="M116">
        <v>6</v>
      </c>
      <c r="N116" t="s">
        <v>75</v>
      </c>
      <c r="O116" t="s">
        <v>10</v>
      </c>
      <c r="P116" t="s">
        <v>76</v>
      </c>
      <c r="Q116">
        <v>824</v>
      </c>
    </row>
    <row r="117" spans="4:17" x14ac:dyDescent="0.3">
      <c r="D117" s="47" t="str">
        <f>IF(ISBLANK(BurstClassFull13[[#This Row],[Hour1-Spk/sec]]),"",IF(BurstClassFull13[[#This Row],[Hour1-Spk/sec]]&lt;$C$3,"LF","HF"))</f>
        <v>LF</v>
      </c>
      <c r="E117" s="47" t="str">
        <f>IF(ISBLANK(BurstClassFull13[[#This Row],[Hour1-%SpikesInBursts]]),"",IF(BurstClassFull13[[#This Row],[Hour1-%SpikesInBursts]]&lt;$D$3,"LB","HB"))</f>
        <v>LB</v>
      </c>
      <c r="F117" s="85" t="str">
        <f t="shared" si="1"/>
        <v>LFLB</v>
      </c>
      <c r="G117">
        <v>0.97747863247863231</v>
      </c>
      <c r="H117">
        <v>14.245416078984485</v>
      </c>
      <c r="I117" t="s">
        <v>121</v>
      </c>
      <c r="J117" t="s">
        <v>9</v>
      </c>
      <c r="K117">
        <v>20</v>
      </c>
      <c r="L117" t="s">
        <v>37</v>
      </c>
      <c r="M117">
        <v>7</v>
      </c>
      <c r="N117" t="s">
        <v>81</v>
      </c>
      <c r="O117" t="s">
        <v>72</v>
      </c>
      <c r="P117" t="s">
        <v>72</v>
      </c>
      <c r="Q117">
        <v>824</v>
      </c>
    </row>
    <row r="118" spans="4:17" hidden="1" x14ac:dyDescent="0.3">
      <c r="D118" s="47" t="str">
        <f>IF(ISBLANK(BurstClassFull13[[#This Row],[Hour1-Spk/sec]]),"",IF(BurstClassFull13[[#This Row],[Hour1-Spk/sec]]&lt;$C$3,"LF","HF"))</f>
        <v>LF</v>
      </c>
      <c r="E118" s="47" t="str">
        <f>IF(ISBLANK(BurstClassFull13[[#This Row],[Hour1-%SpikesInBursts]]),"",IF(BurstClassFull13[[#This Row],[Hour1-%SpikesInBursts]]&lt;$D$3,"LB","HB"))</f>
        <v>LB</v>
      </c>
      <c r="F118" s="85" t="str">
        <f t="shared" si="1"/>
        <v>LFLB</v>
      </c>
      <c r="G118">
        <v>2.2875000000000001</v>
      </c>
      <c r="H118">
        <v>26.774847870182555</v>
      </c>
      <c r="I118" t="s">
        <v>121</v>
      </c>
      <c r="J118" t="s">
        <v>9</v>
      </c>
      <c r="K118">
        <v>20</v>
      </c>
      <c r="L118" t="s">
        <v>37</v>
      </c>
      <c r="M118">
        <v>8</v>
      </c>
      <c r="N118" t="s">
        <v>93</v>
      </c>
      <c r="O118" t="s">
        <v>72</v>
      </c>
      <c r="P118" t="s">
        <v>10</v>
      </c>
      <c r="Q118">
        <v>824</v>
      </c>
    </row>
    <row r="119" spans="4:17" hidden="1" x14ac:dyDescent="0.3">
      <c r="D119" s="47" t="str">
        <f>IF(ISBLANK(BurstClassFull13[[#This Row],[Hour1-Spk/sec]]),"",IF(BurstClassFull13[[#This Row],[Hour1-Spk/sec]]&lt;$C$3,"LF","HF"))</f>
        <v>LF</v>
      </c>
      <c r="E119" s="47" t="str">
        <f>IF(ISBLANK(BurstClassFull13[[#This Row],[Hour1-%SpikesInBursts]]),"",IF(BurstClassFull13[[#This Row],[Hour1-%SpikesInBursts]]&lt;$D$3,"LB","HB"))</f>
        <v>LB</v>
      </c>
      <c r="F119" s="85" t="str">
        <f t="shared" si="1"/>
        <v>LFLB</v>
      </c>
      <c r="G119">
        <v>1.7638888888888888E-2</v>
      </c>
      <c r="H119">
        <v>0</v>
      </c>
      <c r="I119" t="s">
        <v>121</v>
      </c>
      <c r="J119" t="s">
        <v>9</v>
      </c>
      <c r="K119">
        <v>20</v>
      </c>
      <c r="L119" t="s">
        <v>37</v>
      </c>
      <c r="M119">
        <v>9</v>
      </c>
      <c r="N119" t="s">
        <v>122</v>
      </c>
      <c r="O119" t="s">
        <v>72</v>
      </c>
      <c r="P119" t="s">
        <v>10</v>
      </c>
      <c r="Q119">
        <v>824</v>
      </c>
    </row>
    <row r="120" spans="4:17" hidden="1" x14ac:dyDescent="0.3">
      <c r="D120" s="47" t="str">
        <f>IF(ISBLANK(BurstClassFull13[[#This Row],[Hour1-Spk/sec]]),"",IF(BurstClassFull13[[#This Row],[Hour1-Spk/sec]]&lt;$C$3,"LF","HF"))</f>
        <v>HF</v>
      </c>
      <c r="E120" s="47" t="str">
        <f>IF(ISBLANK(BurstClassFull13[[#This Row],[Hour1-%SpikesInBursts]]),"",IF(BurstClassFull13[[#This Row],[Hour1-%SpikesInBursts]]&lt;$D$3,"LB","HB"))</f>
        <v>HB</v>
      </c>
      <c r="F120" s="85" t="str">
        <f t="shared" si="1"/>
        <v>HFHB</v>
      </c>
      <c r="G120">
        <v>8.6808333333333323</v>
      </c>
      <c r="H120">
        <v>58.873774122113254</v>
      </c>
      <c r="I120" t="s">
        <v>121</v>
      </c>
      <c r="J120" t="s">
        <v>9</v>
      </c>
      <c r="K120">
        <v>20</v>
      </c>
      <c r="L120" t="s">
        <v>37</v>
      </c>
      <c r="M120">
        <v>10</v>
      </c>
      <c r="N120" t="s">
        <v>103</v>
      </c>
      <c r="O120" t="s">
        <v>10</v>
      </c>
      <c r="P120" t="s">
        <v>76</v>
      </c>
      <c r="Q120">
        <v>824</v>
      </c>
    </row>
    <row r="121" spans="4:17" hidden="1" x14ac:dyDescent="0.3">
      <c r="D121" s="47" t="str">
        <f>IF(ISBLANK(BurstClassFull13[[#This Row],[Hour1-Spk/sec]]),"",IF(BurstClassFull13[[#This Row],[Hour1-Spk/sec]]&lt;$C$3,"LF","HF"))</f>
        <v>LF</v>
      </c>
      <c r="E121" s="47" t="str">
        <f>IF(ISBLANK(BurstClassFull13[[#This Row],[Hour1-%SpikesInBursts]]),"",IF(BurstClassFull13[[#This Row],[Hour1-%SpikesInBursts]]&lt;$D$3,"LB","HB"))</f>
        <v>LB</v>
      </c>
      <c r="F121" s="85" t="str">
        <f t="shared" si="1"/>
        <v>LFLB</v>
      </c>
      <c r="G121">
        <v>2.8813888888888886</v>
      </c>
      <c r="H121">
        <v>23.503325942350333</v>
      </c>
      <c r="I121" t="s">
        <v>121</v>
      </c>
      <c r="J121" t="s">
        <v>9</v>
      </c>
      <c r="K121">
        <v>20</v>
      </c>
      <c r="L121" t="s">
        <v>37</v>
      </c>
      <c r="M121">
        <v>11</v>
      </c>
      <c r="N121" t="s">
        <v>85</v>
      </c>
      <c r="O121" t="s">
        <v>72</v>
      </c>
      <c r="P121" t="s">
        <v>76</v>
      </c>
      <c r="Q121">
        <v>824</v>
      </c>
    </row>
    <row r="122" spans="4:17" hidden="1" x14ac:dyDescent="0.3">
      <c r="D122" s="47" t="str">
        <f>IF(ISBLANK(BurstClassFull13[[#This Row],[Hour1-Spk/sec]]),"",IF(BurstClassFull13[[#This Row],[Hour1-Spk/sec]]&lt;$C$3,"LF","HF"))</f>
        <v>LF</v>
      </c>
      <c r="E122" s="47" t="str">
        <f>IF(ISBLANK(BurstClassFull13[[#This Row],[Hour1-%SpikesInBursts]]),"",IF(BurstClassFull13[[#This Row],[Hour1-%SpikesInBursts]]&lt;$D$3,"LB","HB"))</f>
        <v>HB</v>
      </c>
      <c r="F122" s="85" t="str">
        <f t="shared" si="1"/>
        <v>LFHB</v>
      </c>
      <c r="G122">
        <v>2.3699999999999997</v>
      </c>
      <c r="H122">
        <v>47.768281101614434</v>
      </c>
      <c r="I122" t="s">
        <v>121</v>
      </c>
      <c r="J122" t="s">
        <v>9</v>
      </c>
      <c r="K122">
        <v>20</v>
      </c>
      <c r="L122" t="s">
        <v>37</v>
      </c>
      <c r="M122">
        <v>12</v>
      </c>
      <c r="N122" t="s">
        <v>87</v>
      </c>
      <c r="O122" t="s">
        <v>72</v>
      </c>
      <c r="P122" t="s">
        <v>76</v>
      </c>
      <c r="Q122">
        <v>824</v>
      </c>
    </row>
    <row r="123" spans="4:17" hidden="1" x14ac:dyDescent="0.3">
      <c r="D123" s="47" t="str">
        <f>IF(ISBLANK(BurstClassFull13[[#This Row],[Hour1-Spk/sec]]),"",IF(BurstClassFull13[[#This Row],[Hour1-Spk/sec]]&lt;$C$3,"LF","HF"))</f>
        <v>HF</v>
      </c>
      <c r="E123" s="47" t="str">
        <f>IF(ISBLANK(BurstClassFull13[[#This Row],[Hour1-%SpikesInBursts]]),"",IF(BurstClassFull13[[#This Row],[Hour1-%SpikesInBursts]]&lt;$D$3,"LB","HB"))</f>
        <v>LB</v>
      </c>
      <c r="F123" s="85" t="str">
        <f t="shared" si="1"/>
        <v>HFLB</v>
      </c>
      <c r="G123">
        <v>10.007777777777779</v>
      </c>
      <c r="H123">
        <v>0</v>
      </c>
      <c r="I123" t="s">
        <v>121</v>
      </c>
      <c r="J123" t="s">
        <v>9</v>
      </c>
      <c r="K123">
        <v>20</v>
      </c>
      <c r="L123" t="s">
        <v>37</v>
      </c>
      <c r="M123">
        <v>13</v>
      </c>
      <c r="N123" t="s">
        <v>105</v>
      </c>
      <c r="O123" t="s">
        <v>10</v>
      </c>
      <c r="P123" t="s">
        <v>76</v>
      </c>
      <c r="Q123">
        <v>824</v>
      </c>
    </row>
    <row r="124" spans="4:17" hidden="1" x14ac:dyDescent="0.3">
      <c r="D124" s="47" t="str">
        <f>IF(ISBLANK(BurstClassFull13[[#This Row],[Hour1-Spk/sec]]),"",IF(BurstClassFull13[[#This Row],[Hour1-Spk/sec]]&lt;$C$3,"LF","HF"))</f>
        <v>LF</v>
      </c>
      <c r="E124" s="47" t="str">
        <f>IF(ISBLANK(BurstClassFull13[[#This Row],[Hour1-%SpikesInBursts]]),"",IF(BurstClassFull13[[#This Row],[Hour1-%SpikesInBursts]]&lt;$D$3,"LB","HB"))</f>
        <v>LB</v>
      </c>
      <c r="F124" s="85" t="str">
        <f t="shared" si="1"/>
        <v>LFLB</v>
      </c>
      <c r="G124">
        <v>0.64521314631463145</v>
      </c>
      <c r="H124">
        <v>8.695652173913043</v>
      </c>
      <c r="I124" t="s">
        <v>121</v>
      </c>
      <c r="J124" t="s">
        <v>9</v>
      </c>
      <c r="K124">
        <v>20</v>
      </c>
      <c r="L124" t="s">
        <v>37</v>
      </c>
      <c r="M124">
        <v>14</v>
      </c>
      <c r="N124" t="s">
        <v>90</v>
      </c>
      <c r="O124" t="s">
        <v>72</v>
      </c>
      <c r="P124" t="s">
        <v>120</v>
      </c>
      <c r="Q124">
        <v>824</v>
      </c>
    </row>
    <row r="125" spans="4:17" hidden="1" x14ac:dyDescent="0.3">
      <c r="D125" s="47" t="str">
        <f>IF(ISBLANK(BurstClassFull13[[#This Row],[Hour1-Spk/sec]]),"",IF(BurstClassFull13[[#This Row],[Hour1-Spk/sec]]&lt;$C$3,"LF","HF"))</f>
        <v>LF</v>
      </c>
      <c r="E125" s="47" t="str">
        <f>IF(ISBLANK(BurstClassFull13[[#This Row],[Hour1-%SpikesInBursts]]),"",IF(BurstClassFull13[[#This Row],[Hour1-%SpikesInBursts]]&lt;$D$3,"LB","HB"))</f>
        <v>HB</v>
      </c>
      <c r="F125" s="85" t="str">
        <f t="shared" si="1"/>
        <v>LFHB</v>
      </c>
      <c r="G125">
        <v>1.0441849025672061</v>
      </c>
      <c r="H125">
        <v>45.852235904082953</v>
      </c>
      <c r="I125" t="s">
        <v>106</v>
      </c>
      <c r="J125" t="s">
        <v>9</v>
      </c>
      <c r="K125">
        <v>10</v>
      </c>
      <c r="L125" t="s">
        <v>107</v>
      </c>
      <c r="M125">
        <v>15</v>
      </c>
      <c r="N125" t="s">
        <v>123</v>
      </c>
      <c r="O125" t="s">
        <v>11</v>
      </c>
      <c r="P125" t="s">
        <v>10</v>
      </c>
      <c r="Q125">
        <v>199</v>
      </c>
    </row>
    <row r="126" spans="4:17" x14ac:dyDescent="0.3">
      <c r="D126" s="47" t="str">
        <f>IF(ISBLANK(BurstClassFull13[[#This Row],[Hour1-Spk/sec]]),"",IF(BurstClassFull13[[#This Row],[Hour1-Spk/sec]]&lt;$C$3,"LF","HF"))</f>
        <v>LF</v>
      </c>
      <c r="E126" s="47" t="str">
        <f>IF(ISBLANK(BurstClassFull13[[#This Row],[Hour1-%SpikesInBursts]]),"",IF(BurstClassFull13[[#This Row],[Hour1-%SpikesInBursts]]&lt;$D$3,"LB","HB"))</f>
        <v>HB</v>
      </c>
      <c r="F126" s="85" t="str">
        <f t="shared" si="1"/>
        <v>LFHB</v>
      </c>
      <c r="G126">
        <v>2.6855555555555557</v>
      </c>
      <c r="H126">
        <v>64.005183413078143</v>
      </c>
      <c r="I126" t="s">
        <v>124</v>
      </c>
      <c r="J126" t="s">
        <v>9</v>
      </c>
      <c r="K126">
        <v>25</v>
      </c>
      <c r="L126" t="s">
        <v>37</v>
      </c>
      <c r="M126">
        <v>2</v>
      </c>
      <c r="N126" t="s">
        <v>125</v>
      </c>
      <c r="O126" t="s">
        <v>72</v>
      </c>
      <c r="P126" t="s">
        <v>72</v>
      </c>
      <c r="Q126">
        <v>506</v>
      </c>
    </row>
    <row r="127" spans="4:17" x14ac:dyDescent="0.3">
      <c r="D127" s="47" t="str">
        <f>IF(ISBLANK(BurstClassFull13[[#This Row],[Hour1-Spk/sec]]),"",IF(BurstClassFull13[[#This Row],[Hour1-Spk/sec]]&lt;$C$3,"LF","HF"))</f>
        <v>LF</v>
      </c>
      <c r="E127" s="47" t="str">
        <f>IF(ISBLANK(BurstClassFull13[[#This Row],[Hour1-%SpikesInBursts]]),"",IF(BurstClassFull13[[#This Row],[Hour1-%SpikesInBursts]]&lt;$D$3,"LB","HB"))</f>
        <v>HB</v>
      </c>
      <c r="F127" s="85" t="str">
        <f t="shared" si="1"/>
        <v>LFHB</v>
      </c>
      <c r="G127">
        <v>3.6174999999999997</v>
      </c>
      <c r="H127">
        <v>34.727377711787511</v>
      </c>
      <c r="I127" t="s">
        <v>124</v>
      </c>
      <c r="J127" t="s">
        <v>9</v>
      </c>
      <c r="K127">
        <v>25</v>
      </c>
      <c r="L127" t="s">
        <v>37</v>
      </c>
      <c r="M127">
        <v>3</v>
      </c>
      <c r="N127" t="s">
        <v>75</v>
      </c>
      <c r="O127" t="s">
        <v>72</v>
      </c>
      <c r="P127" t="s">
        <v>72</v>
      </c>
      <c r="Q127">
        <v>506</v>
      </c>
    </row>
    <row r="128" spans="4:17" hidden="1" x14ac:dyDescent="0.3">
      <c r="D128" s="47" t="str">
        <f>IF(ISBLANK(BurstClassFull13[[#This Row],[Hour1-Spk/sec]]),"",IF(BurstClassFull13[[#This Row],[Hour1-Spk/sec]]&lt;$C$3,"LF","HF"))</f>
        <v>LF</v>
      </c>
      <c r="E128" s="47" t="str">
        <f>IF(ISBLANK(BurstClassFull13[[#This Row],[Hour1-%SpikesInBursts]]),"",IF(BurstClassFull13[[#This Row],[Hour1-%SpikesInBursts]]&lt;$D$3,"LB","HB"))</f>
        <v>HB</v>
      </c>
      <c r="F128" s="85" t="str">
        <f t="shared" si="1"/>
        <v>LFHB</v>
      </c>
      <c r="G128">
        <v>2.6304689480354875</v>
      </c>
      <c r="H128">
        <v>32.371007371007373</v>
      </c>
      <c r="I128" t="s">
        <v>124</v>
      </c>
      <c r="J128" t="s">
        <v>9</v>
      </c>
      <c r="K128">
        <v>25</v>
      </c>
      <c r="L128" t="s">
        <v>37</v>
      </c>
      <c r="M128">
        <v>4</v>
      </c>
      <c r="N128" t="s">
        <v>81</v>
      </c>
      <c r="O128" t="s">
        <v>72</v>
      </c>
      <c r="P128" t="s">
        <v>10</v>
      </c>
      <c r="Q128">
        <v>506</v>
      </c>
    </row>
    <row r="129" spans="4:17" hidden="1" x14ac:dyDescent="0.3">
      <c r="D129" s="47" t="str">
        <f>IF(ISBLANK(BurstClassFull13[[#This Row],[Hour1-Spk/sec]]),"",IF(BurstClassFull13[[#This Row],[Hour1-Spk/sec]]&lt;$C$3,"LF","HF"))</f>
        <v>HF</v>
      </c>
      <c r="E129" s="47" t="str">
        <f>IF(ISBLANK(BurstClassFull13[[#This Row],[Hour1-%SpikesInBursts]]),"",IF(BurstClassFull13[[#This Row],[Hour1-%SpikesInBursts]]&lt;$D$3,"LB","HB"))</f>
        <v>HB</v>
      </c>
      <c r="F129" s="85" t="str">
        <f t="shared" si="1"/>
        <v>HFHB</v>
      </c>
      <c r="G129">
        <v>10.48944048345834</v>
      </c>
      <c r="H129">
        <v>78.580490084796679</v>
      </c>
      <c r="I129" t="s">
        <v>124</v>
      </c>
      <c r="J129" t="s">
        <v>9</v>
      </c>
      <c r="K129">
        <v>25</v>
      </c>
      <c r="L129" t="s">
        <v>37</v>
      </c>
      <c r="M129">
        <v>5</v>
      </c>
      <c r="N129" t="s">
        <v>105</v>
      </c>
      <c r="O129" t="s">
        <v>10</v>
      </c>
      <c r="P129" t="s">
        <v>10</v>
      </c>
      <c r="Q129">
        <v>506</v>
      </c>
    </row>
    <row r="130" spans="4:17" x14ac:dyDescent="0.3">
      <c r="D130" s="47" t="str">
        <f>IF(ISBLANK(BurstClassFull13[[#This Row],[Hour1-Spk/sec]]),"",IF(BurstClassFull13[[#This Row],[Hour1-Spk/sec]]&lt;$C$3,"LF","HF"))</f>
        <v>LF</v>
      </c>
      <c r="E130" s="47" t="str">
        <f>IF(ISBLANK(BurstClassFull13[[#This Row],[Hour1-%SpikesInBursts]]),"",IF(BurstClassFull13[[#This Row],[Hour1-%SpikesInBursts]]&lt;$D$3,"LB","HB"))</f>
        <v>LB</v>
      </c>
      <c r="F130" s="85" t="str">
        <f t="shared" si="1"/>
        <v>LFLB</v>
      </c>
      <c r="G130">
        <v>0.65280092592592587</v>
      </c>
      <c r="H130">
        <v>21.382842509603073</v>
      </c>
      <c r="I130" t="s">
        <v>124</v>
      </c>
      <c r="J130" t="s">
        <v>9</v>
      </c>
      <c r="K130">
        <v>25</v>
      </c>
      <c r="L130" t="s">
        <v>37</v>
      </c>
      <c r="M130">
        <v>6</v>
      </c>
      <c r="N130" t="s">
        <v>90</v>
      </c>
      <c r="O130" t="s">
        <v>72</v>
      </c>
      <c r="P130" t="s">
        <v>72</v>
      </c>
      <c r="Q130">
        <v>506</v>
      </c>
    </row>
    <row r="131" spans="4:17" hidden="1" x14ac:dyDescent="0.3">
      <c r="D131" s="47" t="str">
        <f>IF(ISBLANK(BurstClassFull13[[#This Row],[Hour1-Spk/sec]]),"",IF(BurstClassFull13[[#This Row],[Hour1-Spk/sec]]&lt;$C$3,"LF","HF"))</f>
        <v>LF</v>
      </c>
      <c r="E131" s="47" t="str">
        <f>IF(ISBLANK(BurstClassFull13[[#This Row],[Hour1-%SpikesInBursts]]),"",IF(BurstClassFull13[[#This Row],[Hour1-%SpikesInBursts]]&lt;$D$3,"LB","HB"))</f>
        <v>HB</v>
      </c>
      <c r="F131" s="85" t="str">
        <f t="shared" si="1"/>
        <v>LFHB</v>
      </c>
      <c r="G131">
        <v>0.55583333333333329</v>
      </c>
      <c r="H131">
        <v>35.104302477183836</v>
      </c>
      <c r="I131" t="s">
        <v>126</v>
      </c>
      <c r="J131" t="s">
        <v>9</v>
      </c>
      <c r="K131">
        <v>21</v>
      </c>
      <c r="L131" t="s">
        <v>37</v>
      </c>
      <c r="M131">
        <v>1</v>
      </c>
      <c r="N131" t="s">
        <v>71</v>
      </c>
      <c r="O131" t="s">
        <v>72</v>
      </c>
      <c r="P131" t="s">
        <v>82</v>
      </c>
      <c r="Q131">
        <v>880</v>
      </c>
    </row>
    <row r="132" spans="4:17" x14ac:dyDescent="0.3">
      <c r="D132" s="47" t="str">
        <f>IF(ISBLANK(BurstClassFull13[[#This Row],[Hour1-Spk/sec]]),"",IF(BurstClassFull13[[#This Row],[Hour1-Spk/sec]]&lt;$C$3,"LF","HF"))</f>
        <v>LF</v>
      </c>
      <c r="E132" s="47" t="str">
        <f>IF(ISBLANK(BurstClassFull13[[#This Row],[Hour1-%SpikesInBursts]]),"",IF(BurstClassFull13[[#This Row],[Hour1-%SpikesInBursts]]&lt;$D$3,"LB","HB"))</f>
        <v>LB</v>
      </c>
      <c r="F132" s="85" t="str">
        <f t="shared" si="1"/>
        <v>LFLB</v>
      </c>
      <c r="G132">
        <v>6.6666666666666671E-3</v>
      </c>
      <c r="H132">
        <v>1.0204081632653061</v>
      </c>
      <c r="I132" t="s">
        <v>126</v>
      </c>
      <c r="J132" t="s">
        <v>9</v>
      </c>
      <c r="K132">
        <v>21</v>
      </c>
      <c r="L132" t="s">
        <v>37</v>
      </c>
      <c r="M132">
        <v>2</v>
      </c>
      <c r="N132" t="s">
        <v>111</v>
      </c>
      <c r="O132" t="s">
        <v>72</v>
      </c>
      <c r="P132" t="s">
        <v>72</v>
      </c>
      <c r="Q132">
        <v>880</v>
      </c>
    </row>
    <row r="133" spans="4:17" hidden="1" x14ac:dyDescent="0.3">
      <c r="D133" s="47" t="str">
        <f>IF(ISBLANK(BurstClassFull13[[#This Row],[Hour1-Spk/sec]]),"",IF(BurstClassFull13[[#This Row],[Hour1-Spk/sec]]&lt;$C$3,"LF","HF"))</f>
        <v>LF</v>
      </c>
      <c r="E133" s="47" t="str">
        <f>IF(ISBLANK(BurstClassFull13[[#This Row],[Hour1-%SpikesInBursts]]),"",IF(BurstClassFull13[[#This Row],[Hour1-%SpikesInBursts]]&lt;$D$3,"LB","HB"))</f>
        <v>LB</v>
      </c>
      <c r="F133" s="85" t="str">
        <f t="shared" si="1"/>
        <v>LFLB</v>
      </c>
      <c r="G133">
        <v>7.3239664082687334E-3</v>
      </c>
      <c r="H133">
        <v>11.904761904761903</v>
      </c>
      <c r="I133" t="s">
        <v>126</v>
      </c>
      <c r="J133" t="s">
        <v>9</v>
      </c>
      <c r="K133">
        <v>21</v>
      </c>
      <c r="L133" t="s">
        <v>37</v>
      </c>
      <c r="M133">
        <v>3</v>
      </c>
      <c r="N133" t="s">
        <v>74</v>
      </c>
      <c r="O133" t="s">
        <v>72</v>
      </c>
      <c r="P133" t="s">
        <v>76</v>
      </c>
      <c r="Q133">
        <v>880</v>
      </c>
    </row>
    <row r="134" spans="4:17" hidden="1" x14ac:dyDescent="0.3">
      <c r="D134" s="47" t="str">
        <f>IF(ISBLANK(BurstClassFull13[[#This Row],[Hour1-Spk/sec]]),"",IF(BurstClassFull13[[#This Row],[Hour1-Spk/sec]]&lt;$C$3,"LF","HF"))</f>
        <v>LF</v>
      </c>
      <c r="E134" s="47" t="str">
        <f>IF(ISBLANK(BurstClassFull13[[#This Row],[Hour1-%SpikesInBursts]]),"",IF(BurstClassFull13[[#This Row],[Hour1-%SpikesInBursts]]&lt;$D$3,"LB","HB"))</f>
        <v>LB</v>
      </c>
      <c r="F134" s="85" t="str">
        <f t="shared" si="1"/>
        <v>LFLB</v>
      </c>
      <c r="G134">
        <v>0</v>
      </c>
      <c r="H134">
        <v>0</v>
      </c>
      <c r="I134" t="s">
        <v>126</v>
      </c>
      <c r="J134" t="s">
        <v>9</v>
      </c>
      <c r="K134">
        <v>21</v>
      </c>
      <c r="L134" t="s">
        <v>37</v>
      </c>
      <c r="M134">
        <v>4</v>
      </c>
      <c r="N134" t="s">
        <v>101</v>
      </c>
      <c r="O134" t="s">
        <v>72</v>
      </c>
      <c r="P134" t="s">
        <v>76</v>
      </c>
      <c r="Q134">
        <v>880</v>
      </c>
    </row>
    <row r="135" spans="4:17" hidden="1" x14ac:dyDescent="0.3">
      <c r="D135" s="49" t="str">
        <f>IF(ISBLANK(BurstClassFull13[[#This Row],[Hour1-Spk/sec]]),"",IF(BurstClassFull13[[#This Row],[Hour1-Spk/sec]]&lt;$C$3,"LF","HF"))</f>
        <v>LF</v>
      </c>
      <c r="E135" s="49" t="str">
        <f>IF(ISBLANK(BurstClassFull13[[#This Row],[Hour1-%SpikesInBursts]]),"",IF(BurstClassFull13[[#This Row],[Hour1-%SpikesInBursts]]&lt;$D$3,"LB","HB"))</f>
        <v>HB</v>
      </c>
      <c r="F135" s="50" t="str">
        <f t="shared" si="1"/>
        <v>LFHB</v>
      </c>
      <c r="G135">
        <v>0.36694444444444446</v>
      </c>
      <c r="H135">
        <v>32.645541635961678</v>
      </c>
      <c r="I135" t="s">
        <v>126</v>
      </c>
      <c r="J135" t="s">
        <v>9</v>
      </c>
      <c r="K135">
        <v>21</v>
      </c>
      <c r="L135" t="s">
        <v>37</v>
      </c>
      <c r="M135">
        <v>5</v>
      </c>
      <c r="N135" t="s">
        <v>77</v>
      </c>
      <c r="O135" t="s">
        <v>72</v>
      </c>
      <c r="P135" t="s">
        <v>10</v>
      </c>
      <c r="Q135">
        <v>880</v>
      </c>
    </row>
    <row r="136" spans="4:17" hidden="1" x14ac:dyDescent="0.3">
      <c r="D136" s="49" t="str">
        <f>IF(ISBLANK(BurstClassFull13[[#This Row],[Hour1-Spk/sec]]),"",IF(BurstClassFull13[[#This Row],[Hour1-Spk/sec]]&lt;$C$3,"LF","HF"))</f>
        <v>LF</v>
      </c>
      <c r="E136" s="49" t="str">
        <f>IF(ISBLANK(BurstClassFull13[[#This Row],[Hour1-%SpikesInBursts]]),"",IF(BurstClassFull13[[#This Row],[Hour1-%SpikesInBursts]]&lt;$D$3,"LB","HB"))</f>
        <v>LB</v>
      </c>
      <c r="F136" s="50" t="str">
        <f t="shared" si="1"/>
        <v>LFLB</v>
      </c>
      <c r="G136">
        <v>0.18194444444444444</v>
      </c>
      <c r="H136">
        <v>0</v>
      </c>
      <c r="I136" t="s">
        <v>126</v>
      </c>
      <c r="J136" t="s">
        <v>9</v>
      </c>
      <c r="K136">
        <v>21</v>
      </c>
      <c r="L136" t="s">
        <v>37</v>
      </c>
      <c r="M136">
        <v>6</v>
      </c>
      <c r="N136" t="s">
        <v>79</v>
      </c>
      <c r="O136" t="s">
        <v>72</v>
      </c>
      <c r="P136" t="s">
        <v>76</v>
      </c>
      <c r="Q136">
        <v>880</v>
      </c>
    </row>
    <row r="137" spans="4:17" x14ac:dyDescent="0.3">
      <c r="D137" s="49" t="str">
        <f>IF(ISBLANK(BurstClassFull13[[#This Row],[Hour1-Spk/sec]]),"",IF(BurstClassFull13[[#This Row],[Hour1-Spk/sec]]&lt;$C$3,"LF","HF"))</f>
        <v>LF</v>
      </c>
      <c r="E137" s="49" t="str">
        <f>IF(ISBLANK(BurstClassFull13[[#This Row],[Hour1-%SpikesInBursts]]),"",IF(BurstClassFull13[[#This Row],[Hour1-%SpikesInBursts]]&lt;$D$3,"LB","HB"))</f>
        <v>HB</v>
      </c>
      <c r="F137" s="50" t="str">
        <f t="shared" si="1"/>
        <v>LFHB</v>
      </c>
      <c r="G137">
        <v>3.1399909191503692E-2</v>
      </c>
      <c r="H137">
        <v>66.666666666666657</v>
      </c>
      <c r="I137" t="s">
        <v>126</v>
      </c>
      <c r="J137" t="s">
        <v>9</v>
      </c>
      <c r="K137">
        <v>21</v>
      </c>
      <c r="L137" t="s">
        <v>37</v>
      </c>
      <c r="M137">
        <v>7</v>
      </c>
      <c r="N137" t="s">
        <v>80</v>
      </c>
      <c r="O137" t="s">
        <v>72</v>
      </c>
      <c r="P137" t="s">
        <v>72</v>
      </c>
      <c r="Q137">
        <v>880</v>
      </c>
    </row>
    <row r="138" spans="4:17" hidden="1" x14ac:dyDescent="0.3">
      <c r="D138" s="49" t="str">
        <f>IF(ISBLANK(BurstClassFull13[[#This Row],[Hour1-Spk/sec]]),"",IF(BurstClassFull13[[#This Row],[Hour1-Spk/sec]]&lt;$C$3,"LF","HF"))</f>
        <v>LF</v>
      </c>
      <c r="E138" s="49" t="str">
        <f>IF(ISBLANK(BurstClassFull13[[#This Row],[Hour1-%SpikesInBursts]]),"",IF(BurstClassFull13[[#This Row],[Hour1-%SpikesInBursts]]&lt;$D$3,"LB","HB"))</f>
        <v>LB</v>
      </c>
      <c r="F138" s="50" t="str">
        <f t="shared" si="1"/>
        <v>LFLB</v>
      </c>
      <c r="G138">
        <v>0.13347222222222224</v>
      </c>
      <c r="H138">
        <v>18.220338983050848</v>
      </c>
      <c r="I138" t="s">
        <v>126</v>
      </c>
      <c r="J138" t="s">
        <v>9</v>
      </c>
      <c r="K138">
        <v>21</v>
      </c>
      <c r="L138" t="s">
        <v>37</v>
      </c>
      <c r="M138">
        <v>8</v>
      </c>
      <c r="N138" t="s">
        <v>81</v>
      </c>
      <c r="O138" t="s">
        <v>72</v>
      </c>
      <c r="P138" t="s">
        <v>10</v>
      </c>
      <c r="Q138">
        <v>880</v>
      </c>
    </row>
    <row r="139" spans="4:17" x14ac:dyDescent="0.3">
      <c r="D139" s="49" t="str">
        <f>IF(ISBLANK(BurstClassFull13[[#This Row],[Hour1-Spk/sec]]),"",IF(BurstClassFull13[[#This Row],[Hour1-Spk/sec]]&lt;$C$3,"LF","HF"))</f>
        <v>LF</v>
      </c>
      <c r="E139" s="49" t="str">
        <f>IF(ISBLANK(BurstClassFull13[[#This Row],[Hour1-%SpikesInBursts]]),"",IF(BurstClassFull13[[#This Row],[Hour1-%SpikesInBursts]]&lt;$D$3,"LB","HB"))</f>
        <v>LB</v>
      </c>
      <c r="F139" s="50" t="str">
        <f t="shared" si="1"/>
        <v>LFLB</v>
      </c>
      <c r="G139">
        <v>0</v>
      </c>
      <c r="H139">
        <v>0</v>
      </c>
      <c r="I139" t="s">
        <v>126</v>
      </c>
      <c r="J139" t="s">
        <v>9</v>
      </c>
      <c r="K139">
        <v>21</v>
      </c>
      <c r="L139" t="s">
        <v>37</v>
      </c>
      <c r="M139">
        <v>9</v>
      </c>
      <c r="N139" t="s">
        <v>93</v>
      </c>
      <c r="O139" t="s">
        <v>72</v>
      </c>
      <c r="P139" t="s">
        <v>72</v>
      </c>
      <c r="Q139">
        <v>880</v>
      </c>
    </row>
    <row r="140" spans="4:17" x14ac:dyDescent="0.3">
      <c r="D140" s="49" t="str">
        <f>IF(ISBLANK(BurstClassFull13[[#This Row],[Hour1-Spk/sec]]),"",IF(BurstClassFull13[[#This Row],[Hour1-Spk/sec]]&lt;$C$3,"LF","HF"))</f>
        <v>LF</v>
      </c>
      <c r="E140" s="49" t="str">
        <f>IF(ISBLANK(BurstClassFull13[[#This Row],[Hour1-%SpikesInBursts]]),"",IF(BurstClassFull13[[#This Row],[Hour1-%SpikesInBursts]]&lt;$D$3,"LB","HB"))</f>
        <v>LB</v>
      </c>
      <c r="F140" s="50" t="str">
        <f t="shared" si="1"/>
        <v>LFLB</v>
      </c>
      <c r="G140">
        <v>0</v>
      </c>
      <c r="H140">
        <v>0</v>
      </c>
      <c r="I140" t="s">
        <v>126</v>
      </c>
      <c r="J140" t="s">
        <v>9</v>
      </c>
      <c r="K140">
        <v>21</v>
      </c>
      <c r="L140" t="s">
        <v>37</v>
      </c>
      <c r="M140">
        <v>10</v>
      </c>
      <c r="N140" t="s">
        <v>127</v>
      </c>
      <c r="O140" t="s">
        <v>72</v>
      </c>
      <c r="P140" t="s">
        <v>72</v>
      </c>
      <c r="Q140">
        <v>880</v>
      </c>
    </row>
    <row r="141" spans="4:17" x14ac:dyDescent="0.3">
      <c r="D141" s="49" t="str">
        <f>IF(ISBLANK(BurstClassFull13[[#This Row],[Hour1-Spk/sec]]),"",IF(BurstClassFull13[[#This Row],[Hour1-Spk/sec]]&lt;$C$3,"LF","HF"))</f>
        <v>LF</v>
      </c>
      <c r="E141" s="49" t="str">
        <f>IF(ISBLANK(BurstClassFull13[[#This Row],[Hour1-%SpikesInBursts]]),"",IF(BurstClassFull13[[#This Row],[Hour1-%SpikesInBursts]]&lt;$D$3,"LB","HB"))</f>
        <v>LB</v>
      </c>
      <c r="F141" s="50" t="str">
        <f t="shared" si="1"/>
        <v>LFLB</v>
      </c>
      <c r="G141">
        <v>0.01</v>
      </c>
      <c r="H141">
        <v>2.5316455696202533</v>
      </c>
      <c r="I141" t="s">
        <v>126</v>
      </c>
      <c r="J141" t="s">
        <v>9</v>
      </c>
      <c r="K141">
        <v>21</v>
      </c>
      <c r="L141" t="s">
        <v>37</v>
      </c>
      <c r="M141">
        <v>11</v>
      </c>
      <c r="N141" t="s">
        <v>85</v>
      </c>
      <c r="O141" t="s">
        <v>72</v>
      </c>
      <c r="P141" t="s">
        <v>72</v>
      </c>
      <c r="Q141">
        <v>880</v>
      </c>
    </row>
    <row r="142" spans="4:17" hidden="1" x14ac:dyDescent="0.3">
      <c r="D142" s="49" t="str">
        <f>IF(ISBLANK(BurstClassFull13[[#This Row],[Hour1-Spk/sec]]),"",IF(BurstClassFull13[[#This Row],[Hour1-Spk/sec]]&lt;$C$3,"LF","HF"))</f>
        <v>LF</v>
      </c>
      <c r="E142" s="49" t="str">
        <f>IF(ISBLANK(BurstClassFull13[[#This Row],[Hour1-%SpikesInBursts]]),"",IF(BurstClassFull13[[#This Row],[Hour1-%SpikesInBursts]]&lt;$D$3,"LB","HB"))</f>
        <v>LB</v>
      </c>
      <c r="F142" s="50" t="str">
        <f t="shared" si="1"/>
        <v>LFLB</v>
      </c>
      <c r="G142">
        <v>6.3333333333333339E-2</v>
      </c>
      <c r="H142">
        <v>2.5641025641025639</v>
      </c>
      <c r="I142" t="s">
        <v>126</v>
      </c>
      <c r="J142" t="s">
        <v>9</v>
      </c>
      <c r="K142">
        <v>21</v>
      </c>
      <c r="L142" t="s">
        <v>37</v>
      </c>
      <c r="M142">
        <v>12</v>
      </c>
      <c r="N142" t="s">
        <v>87</v>
      </c>
      <c r="O142" t="s">
        <v>72</v>
      </c>
      <c r="P142" t="s">
        <v>10</v>
      </c>
      <c r="Q142">
        <v>880</v>
      </c>
    </row>
    <row r="143" spans="4:17" hidden="1" x14ac:dyDescent="0.3">
      <c r="D143" s="49" t="str">
        <f>IF(ISBLANK(BurstClassFull13[[#This Row],[Hour1-Spk/sec]]),"",IF(BurstClassFull13[[#This Row],[Hour1-Spk/sec]]&lt;$C$3,"LF","HF"))</f>
        <v>LF</v>
      </c>
      <c r="E143" s="49" t="str">
        <f>IF(ISBLANK(BurstClassFull13[[#This Row],[Hour1-%SpikesInBursts]]),"",IF(BurstClassFull13[[#This Row],[Hour1-%SpikesInBursts]]&lt;$D$3,"LB","HB"))</f>
        <v>LB</v>
      </c>
      <c r="F143" s="50" t="str">
        <f t="shared" si="1"/>
        <v>LFLB</v>
      </c>
      <c r="G143">
        <v>0.35860751915708811</v>
      </c>
      <c r="H143">
        <v>9.7402597402597415</v>
      </c>
      <c r="I143" t="s">
        <v>126</v>
      </c>
      <c r="J143" t="s">
        <v>9</v>
      </c>
      <c r="K143">
        <v>21</v>
      </c>
      <c r="L143" t="s">
        <v>37</v>
      </c>
      <c r="M143">
        <v>13</v>
      </c>
      <c r="N143" t="s">
        <v>105</v>
      </c>
      <c r="O143" t="s">
        <v>72</v>
      </c>
      <c r="P143" t="s">
        <v>10</v>
      </c>
      <c r="Q143">
        <v>880</v>
      </c>
    </row>
    <row r="144" spans="4:17" x14ac:dyDescent="0.3">
      <c r="D144" s="49" t="str">
        <f>IF(ISBLANK(BurstClassFull13[[#This Row],[Hour1-Spk/sec]]),"",IF(BurstClassFull13[[#This Row],[Hour1-Spk/sec]]&lt;$C$3,"LF","HF"))</f>
        <v>LF</v>
      </c>
      <c r="E144" s="49" t="str">
        <f>IF(ISBLANK(BurstClassFull13[[#This Row],[Hour1-%SpikesInBursts]]),"",IF(BurstClassFull13[[#This Row],[Hour1-%SpikesInBursts]]&lt;$D$3,"LB","HB"))</f>
        <v>HB</v>
      </c>
      <c r="F144" s="50" t="str">
        <f t="shared" si="1"/>
        <v>LFHB</v>
      </c>
      <c r="G144">
        <v>0.51011875071666102</v>
      </c>
      <c r="H144">
        <v>58.640817177402539</v>
      </c>
      <c r="I144" t="s">
        <v>126</v>
      </c>
      <c r="J144" t="s">
        <v>9</v>
      </c>
      <c r="K144">
        <v>21</v>
      </c>
      <c r="L144" t="s">
        <v>37</v>
      </c>
      <c r="M144">
        <v>14</v>
      </c>
      <c r="N144" t="s">
        <v>116</v>
      </c>
      <c r="O144" t="s">
        <v>72</v>
      </c>
      <c r="P144" t="s">
        <v>72</v>
      </c>
      <c r="Q144">
        <v>880</v>
      </c>
    </row>
    <row r="145" spans="4:17" x14ac:dyDescent="0.3">
      <c r="D145" s="49" t="str">
        <f>IF(ISBLANK(BurstClassFull13[[#This Row],[Hour1-Spk/sec]]),"",IF(BurstClassFull13[[#This Row],[Hour1-Spk/sec]]&lt;$C$3,"LF","HF"))</f>
        <v>LF</v>
      </c>
      <c r="E145" s="49" t="str">
        <f>IF(ISBLANK(BurstClassFull13[[#This Row],[Hour1-%SpikesInBursts]]),"",IF(BurstClassFull13[[#This Row],[Hour1-%SpikesInBursts]]&lt;$D$3,"LB","HB"))</f>
        <v>HB</v>
      </c>
      <c r="F145" s="50" t="str">
        <f t="shared" si="1"/>
        <v>LFHB</v>
      </c>
      <c r="G145">
        <v>8.8129409171075854E-2</v>
      </c>
      <c r="H145">
        <v>31.60377358490566</v>
      </c>
      <c r="I145" t="s">
        <v>128</v>
      </c>
      <c r="J145" t="s">
        <v>9</v>
      </c>
      <c r="K145">
        <v>17</v>
      </c>
      <c r="L145" t="s">
        <v>37</v>
      </c>
      <c r="M145">
        <v>1</v>
      </c>
      <c r="N145" t="s">
        <v>75</v>
      </c>
      <c r="O145" t="s">
        <v>72</v>
      </c>
      <c r="P145" t="s">
        <v>72</v>
      </c>
      <c r="Q145">
        <v>631</v>
      </c>
    </row>
    <row r="146" spans="4:17" hidden="1" x14ac:dyDescent="0.3">
      <c r="D146" s="49" t="str">
        <f>IF(ISBLANK(BurstClassFull13[[#This Row],[Hour1-Spk/sec]]),"",IF(BurstClassFull13[[#This Row],[Hour1-Spk/sec]]&lt;$C$3,"LF","HF"))</f>
        <v>LF</v>
      </c>
      <c r="E146" s="49" t="str">
        <f>IF(ISBLANK(BurstClassFull13[[#This Row],[Hour1-%SpikesInBursts]]),"",IF(BurstClassFull13[[#This Row],[Hour1-%SpikesInBursts]]&lt;$D$3,"LB","HB"))</f>
        <v>LB</v>
      </c>
      <c r="F146" s="50" t="str">
        <f t="shared" si="1"/>
        <v>LFLB</v>
      </c>
      <c r="G146">
        <v>1.7116666666666667</v>
      </c>
      <c r="H146">
        <v>20.913315821378056</v>
      </c>
      <c r="I146" t="s">
        <v>128</v>
      </c>
      <c r="J146" t="s">
        <v>9</v>
      </c>
      <c r="K146">
        <v>17</v>
      </c>
      <c r="L146" t="s">
        <v>37</v>
      </c>
      <c r="M146">
        <v>2</v>
      </c>
      <c r="N146" t="s">
        <v>85</v>
      </c>
      <c r="O146" t="s">
        <v>72</v>
      </c>
      <c r="P146" t="s">
        <v>10</v>
      </c>
      <c r="Q146">
        <v>631</v>
      </c>
    </row>
    <row r="147" spans="4:17" hidden="1" x14ac:dyDescent="0.3">
      <c r="D147" s="49" t="str">
        <f>IF(ISBLANK(BurstClassFull13[[#This Row],[Hour1-Spk/sec]]),"",IF(BurstClassFull13[[#This Row],[Hour1-Spk/sec]]&lt;$C$3,"LF","HF"))</f>
        <v>LF</v>
      </c>
      <c r="E147" s="49" t="str">
        <f>IF(ISBLANK(BurstClassFull13[[#This Row],[Hour1-%SpikesInBursts]]),"",IF(BurstClassFull13[[#This Row],[Hour1-%SpikesInBursts]]&lt;$D$3,"LB","HB"))</f>
        <v>LB</v>
      </c>
      <c r="F147" s="50" t="str">
        <f t="shared" si="1"/>
        <v>LFLB</v>
      </c>
      <c r="G147">
        <v>0.13694444444444445</v>
      </c>
      <c r="H147">
        <v>10.990990990990991</v>
      </c>
      <c r="I147" t="s">
        <v>128</v>
      </c>
      <c r="J147" t="s">
        <v>9</v>
      </c>
      <c r="K147">
        <v>17</v>
      </c>
      <c r="L147" t="s">
        <v>37</v>
      </c>
      <c r="M147">
        <v>3</v>
      </c>
      <c r="N147" t="s">
        <v>129</v>
      </c>
      <c r="O147" t="s">
        <v>72</v>
      </c>
      <c r="P147" t="s">
        <v>76</v>
      </c>
      <c r="Q147">
        <v>631</v>
      </c>
    </row>
    <row r="148" spans="4:17" hidden="1" x14ac:dyDescent="0.3">
      <c r="D148" s="49" t="str">
        <f>IF(ISBLANK(BurstClassFull13[[#This Row],[Hour1-Spk/sec]]),"",IF(BurstClassFull13[[#This Row],[Hour1-Spk/sec]]&lt;$C$3,"LF","HF"))</f>
        <v>LF</v>
      </c>
      <c r="E148" s="49" t="str">
        <f>IF(ISBLANK(BurstClassFull13[[#This Row],[Hour1-%SpikesInBursts]]),"",IF(BurstClassFull13[[#This Row],[Hour1-%SpikesInBursts]]&lt;$D$3,"LB","HB"))</f>
        <v>HB</v>
      </c>
      <c r="F148" s="50" t="str">
        <f t="shared" si="1"/>
        <v>LFHB</v>
      </c>
      <c r="G148">
        <v>1.0236535769486164</v>
      </c>
      <c r="H148">
        <v>54.085603112840467</v>
      </c>
      <c r="I148" t="s">
        <v>130</v>
      </c>
      <c r="J148" t="s">
        <v>9</v>
      </c>
      <c r="K148">
        <v>25</v>
      </c>
      <c r="L148" t="s">
        <v>37</v>
      </c>
      <c r="M148">
        <v>1</v>
      </c>
      <c r="N148" t="s">
        <v>84</v>
      </c>
      <c r="O148" t="s">
        <v>72</v>
      </c>
      <c r="P148" t="s">
        <v>10</v>
      </c>
      <c r="Q148">
        <v>687</v>
      </c>
    </row>
    <row r="149" spans="4:17" hidden="1" x14ac:dyDescent="0.3">
      <c r="D149" s="49" t="str">
        <f>IF(ISBLANK(BurstClassFull13[[#This Row],[Hour1-Spk/sec]]),"",IF(BurstClassFull13[[#This Row],[Hour1-Spk/sec]]&lt;$C$3,"LF","HF"))</f>
        <v>LF</v>
      </c>
      <c r="E149" s="49" t="str">
        <f>IF(ISBLANK(BurstClassFull13[[#This Row],[Hour1-%SpikesInBursts]]),"",IF(BurstClassFull13[[#This Row],[Hour1-%SpikesInBursts]]&lt;$D$3,"LB","HB"))</f>
        <v>LB</v>
      </c>
      <c r="F149" s="50" t="str">
        <f t="shared" si="1"/>
        <v>LFLB</v>
      </c>
      <c r="G149">
        <v>0.62861111111111112</v>
      </c>
      <c r="H149">
        <v>26.222707423580786</v>
      </c>
      <c r="I149" t="s">
        <v>130</v>
      </c>
      <c r="J149" t="s">
        <v>9</v>
      </c>
      <c r="K149">
        <v>25</v>
      </c>
      <c r="L149" t="s">
        <v>37</v>
      </c>
      <c r="M149">
        <v>2</v>
      </c>
      <c r="N149" t="s">
        <v>112</v>
      </c>
      <c r="O149" t="s">
        <v>72</v>
      </c>
      <c r="P149" t="s">
        <v>10</v>
      </c>
      <c r="Q149">
        <v>687</v>
      </c>
    </row>
    <row r="150" spans="4:17" hidden="1" x14ac:dyDescent="0.3">
      <c r="D150" s="49" t="str">
        <f>IF(ISBLANK(BurstClassFull13[[#This Row],[Hour1-Spk/sec]]),"",IF(BurstClassFull13[[#This Row],[Hour1-Spk/sec]]&lt;$C$3,"LF","HF"))</f>
        <v>HF</v>
      </c>
      <c r="E150" s="49" t="str">
        <f>IF(ISBLANK(BurstClassFull13[[#This Row],[Hour1-%SpikesInBursts]]),"",IF(BurstClassFull13[[#This Row],[Hour1-%SpikesInBursts]]&lt;$D$3,"LB","HB"))</f>
        <v>HB</v>
      </c>
      <c r="F150" s="50" t="str">
        <f t="shared" si="1"/>
        <v>HFHB</v>
      </c>
      <c r="G150">
        <v>4.4922222222222219</v>
      </c>
      <c r="H150">
        <v>53.612216928799839</v>
      </c>
      <c r="I150" t="s">
        <v>106</v>
      </c>
      <c r="J150" t="s">
        <v>9</v>
      </c>
      <c r="K150">
        <v>10</v>
      </c>
      <c r="L150" t="s">
        <v>107</v>
      </c>
      <c r="M150">
        <v>17</v>
      </c>
      <c r="N150" t="s">
        <v>131</v>
      </c>
      <c r="O150" t="s">
        <v>11</v>
      </c>
      <c r="P150" t="s">
        <v>10</v>
      </c>
      <c r="Q150">
        <v>199</v>
      </c>
    </row>
    <row r="151" spans="4:17" hidden="1" x14ac:dyDescent="0.3">
      <c r="D151" s="49" t="str">
        <f>IF(ISBLANK(BurstClassFull13[[#This Row],[Hour1-Spk/sec]]),"",IF(BurstClassFull13[[#This Row],[Hour1-Spk/sec]]&lt;$C$3,"LF","HF"))</f>
        <v>HF</v>
      </c>
      <c r="E151" s="49" t="str">
        <f>IF(ISBLANK(BurstClassFull13[[#This Row],[Hour1-%SpikesInBursts]]),"",IF(BurstClassFull13[[#This Row],[Hour1-%SpikesInBursts]]&lt;$D$3,"LB","HB"))</f>
        <v>HB</v>
      </c>
      <c r="F151" s="50" t="str">
        <f t="shared" si="1"/>
        <v>HFHB</v>
      </c>
      <c r="G151">
        <v>5.6805555555555562</v>
      </c>
      <c r="H151">
        <v>53.465790259934266</v>
      </c>
      <c r="I151" t="s">
        <v>130</v>
      </c>
      <c r="J151" t="s">
        <v>9</v>
      </c>
      <c r="K151">
        <v>25</v>
      </c>
      <c r="L151" t="s">
        <v>37</v>
      </c>
      <c r="M151">
        <v>4</v>
      </c>
      <c r="N151" t="s">
        <v>132</v>
      </c>
      <c r="O151" t="s">
        <v>72</v>
      </c>
      <c r="P151" t="s">
        <v>10</v>
      </c>
      <c r="Q151">
        <v>687</v>
      </c>
    </row>
    <row r="152" spans="4:17" hidden="1" x14ac:dyDescent="0.3">
      <c r="D152" s="49" t="str">
        <f>IF(ISBLANK(BurstClassFull13[[#This Row],[Hour1-Spk/sec]]),"",IF(BurstClassFull13[[#This Row],[Hour1-Spk/sec]]&lt;$C$3,"LF","HF"))</f>
        <v>LF</v>
      </c>
      <c r="E152" s="49" t="str">
        <f>IF(ISBLANK(BurstClassFull13[[#This Row],[Hour1-%SpikesInBursts]]),"",IF(BurstClassFull13[[#This Row],[Hour1-%SpikesInBursts]]&lt;$D$3,"LB","HB"))</f>
        <v>HB</v>
      </c>
      <c r="F152" s="50" t="str">
        <f t="shared" si="1"/>
        <v>LFHB</v>
      </c>
      <c r="G152">
        <v>2.216388888888889</v>
      </c>
      <c r="H152">
        <v>31.482641935079585</v>
      </c>
      <c r="I152" t="s">
        <v>133</v>
      </c>
      <c r="J152" t="s">
        <v>9</v>
      </c>
      <c r="K152">
        <v>9</v>
      </c>
      <c r="L152" t="s">
        <v>107</v>
      </c>
      <c r="M152">
        <v>1</v>
      </c>
      <c r="N152" t="s">
        <v>112</v>
      </c>
      <c r="O152" t="s">
        <v>11</v>
      </c>
      <c r="P152" t="s">
        <v>72</v>
      </c>
      <c r="Q152">
        <v>331</v>
      </c>
    </row>
    <row r="153" spans="4:17" x14ac:dyDescent="0.3">
      <c r="D153" s="49" t="str">
        <f>IF(ISBLANK(BurstClassFull13[[#This Row],[Hour1-Spk/sec]]),"",IF(BurstClassFull13[[#This Row],[Hour1-Spk/sec]]&lt;$C$3,"LF","HF"))</f>
        <v>LF</v>
      </c>
      <c r="E153" s="49" t="str">
        <f>IF(ISBLANK(BurstClassFull13[[#This Row],[Hour1-%SpikesInBursts]]),"",IF(BurstClassFull13[[#This Row],[Hour1-%SpikesInBursts]]&lt;$D$3,"LB","HB"))</f>
        <v>LB</v>
      </c>
      <c r="F153" s="50" t="str">
        <f t="shared" si="1"/>
        <v>LFLB</v>
      </c>
      <c r="G153">
        <v>1.4444444444444442E-2</v>
      </c>
      <c r="H153">
        <v>0</v>
      </c>
      <c r="I153" t="s">
        <v>130</v>
      </c>
      <c r="J153" t="s">
        <v>9</v>
      </c>
      <c r="K153">
        <v>25</v>
      </c>
      <c r="L153" t="s">
        <v>37</v>
      </c>
      <c r="M153">
        <v>6</v>
      </c>
      <c r="N153" t="s">
        <v>86</v>
      </c>
      <c r="O153" t="s">
        <v>72</v>
      </c>
      <c r="P153" t="s">
        <v>72</v>
      </c>
      <c r="Q153">
        <v>687</v>
      </c>
    </row>
    <row r="154" spans="4:17" hidden="1" x14ac:dyDescent="0.3">
      <c r="D154" s="49" t="str">
        <f>IF(ISBLANK(BurstClassFull13[[#This Row],[Hour1-Spk/sec]]),"",IF(BurstClassFull13[[#This Row],[Hour1-Spk/sec]]&lt;$C$3,"LF","HF"))</f>
        <v>LF</v>
      </c>
      <c r="E154" s="49" t="str">
        <f>IF(ISBLANK(BurstClassFull13[[#This Row],[Hour1-%SpikesInBursts]]),"",IF(BurstClassFull13[[#This Row],[Hour1-%SpikesInBursts]]&lt;$D$3,"LB","HB"))</f>
        <v>HB</v>
      </c>
      <c r="F154" s="50" t="str">
        <f t="shared" si="1"/>
        <v>LFHB</v>
      </c>
      <c r="G154">
        <v>1.0552777777777778</v>
      </c>
      <c r="H154">
        <v>32.391418105703821</v>
      </c>
      <c r="I154" t="s">
        <v>130</v>
      </c>
      <c r="J154" t="s">
        <v>9</v>
      </c>
      <c r="K154">
        <v>25</v>
      </c>
      <c r="L154" t="s">
        <v>37</v>
      </c>
      <c r="M154">
        <v>7</v>
      </c>
      <c r="N154" t="s">
        <v>113</v>
      </c>
      <c r="O154" t="s">
        <v>82</v>
      </c>
      <c r="P154" t="s">
        <v>10</v>
      </c>
      <c r="Q154">
        <v>687</v>
      </c>
    </row>
    <row r="155" spans="4:17" hidden="1" x14ac:dyDescent="0.3">
      <c r="D155" s="49" t="str">
        <f>IF(ISBLANK(BurstClassFull13[[#This Row],[Hour1-Spk/sec]]),"",IF(BurstClassFull13[[#This Row],[Hour1-Spk/sec]]&lt;$C$3,"LF","HF"))</f>
        <v>LF</v>
      </c>
      <c r="E155" s="49" t="str">
        <f>IF(ISBLANK(BurstClassFull13[[#This Row],[Hour1-%SpikesInBursts]]),"",IF(BurstClassFull13[[#This Row],[Hour1-%SpikesInBursts]]&lt;$D$3,"LB","HB"))</f>
        <v>LB</v>
      </c>
      <c r="F155" s="50" t="str">
        <f t="shared" si="1"/>
        <v>LFLB</v>
      </c>
      <c r="G155">
        <v>1.9055555555555557</v>
      </c>
      <c r="H155">
        <v>26.587234042553192</v>
      </c>
      <c r="I155" t="s">
        <v>130</v>
      </c>
      <c r="J155" t="s">
        <v>9</v>
      </c>
      <c r="K155">
        <v>25</v>
      </c>
      <c r="L155" t="s">
        <v>37</v>
      </c>
      <c r="M155">
        <v>8</v>
      </c>
      <c r="N155" t="s">
        <v>114</v>
      </c>
      <c r="O155" t="s">
        <v>72</v>
      </c>
      <c r="P155" t="s">
        <v>10</v>
      </c>
      <c r="Q155">
        <v>687</v>
      </c>
    </row>
    <row r="156" spans="4:17" hidden="1" x14ac:dyDescent="0.3">
      <c r="D156" s="49" t="str">
        <f>IF(ISBLANK(BurstClassFull13[[#This Row],[Hour1-Spk/sec]]),"",IF(BurstClassFull13[[#This Row],[Hour1-Spk/sec]]&lt;$C$3,"LF","HF"))</f>
        <v>LF</v>
      </c>
      <c r="E156" s="49" t="str">
        <f>IF(ISBLANK(BurstClassFull13[[#This Row],[Hour1-%SpikesInBursts]]),"",IF(BurstClassFull13[[#This Row],[Hour1-%SpikesInBursts]]&lt;$D$3,"LB","HB"))</f>
        <v>LB</v>
      </c>
      <c r="F156" s="50" t="str">
        <f t="shared" si="1"/>
        <v>LFLB</v>
      </c>
      <c r="G156">
        <v>1.3092670735455725</v>
      </c>
      <c r="H156">
        <v>22.332942555685815</v>
      </c>
      <c r="I156" t="s">
        <v>133</v>
      </c>
      <c r="J156" t="s">
        <v>9</v>
      </c>
      <c r="K156">
        <v>9</v>
      </c>
      <c r="L156" t="s">
        <v>107</v>
      </c>
      <c r="M156">
        <v>5</v>
      </c>
      <c r="N156" t="s">
        <v>114</v>
      </c>
      <c r="O156" t="s">
        <v>11</v>
      </c>
      <c r="P156" t="s">
        <v>10</v>
      </c>
      <c r="Q156">
        <v>331</v>
      </c>
    </row>
    <row r="157" spans="4:17" hidden="1" x14ac:dyDescent="0.3">
      <c r="D157" s="49" t="str">
        <f>IF(ISBLANK(BurstClassFull13[[#This Row],[Hour1-Spk/sec]]),"",IF(BurstClassFull13[[#This Row],[Hour1-Spk/sec]]&lt;$C$3,"LF","HF"))</f>
        <v>LF</v>
      </c>
      <c r="E157" s="49" t="str">
        <f>IF(ISBLANK(BurstClassFull13[[#This Row],[Hour1-%SpikesInBursts]]),"",IF(BurstClassFull13[[#This Row],[Hour1-%SpikesInBursts]]&lt;$D$3,"LB","HB"))</f>
        <v>LB</v>
      </c>
      <c r="F157" s="50" t="str">
        <f t="shared" si="1"/>
        <v>LFLB</v>
      </c>
      <c r="G157">
        <v>3.8055555555555544E-2</v>
      </c>
      <c r="H157">
        <v>2.3809523809523809</v>
      </c>
      <c r="I157" t="s">
        <v>106</v>
      </c>
      <c r="J157" t="s">
        <v>9</v>
      </c>
      <c r="K157">
        <v>10</v>
      </c>
      <c r="L157" t="s">
        <v>107</v>
      </c>
      <c r="M157">
        <v>2</v>
      </c>
      <c r="N157" t="s">
        <v>134</v>
      </c>
      <c r="O157" t="s">
        <v>72</v>
      </c>
      <c r="P157" t="s">
        <v>72</v>
      </c>
      <c r="Q157">
        <v>199</v>
      </c>
    </row>
    <row r="158" spans="4:17" hidden="1" x14ac:dyDescent="0.3">
      <c r="D158" s="49" t="str">
        <f>IF(ISBLANK(BurstClassFull13[[#This Row],[Hour1-Spk/sec]]),"",IF(BurstClassFull13[[#This Row],[Hour1-Spk/sec]]&lt;$C$3,"LF","HF"))</f>
        <v>LF</v>
      </c>
      <c r="E158" s="49" t="str">
        <f>IF(ISBLANK(BurstClassFull13[[#This Row],[Hour1-%SpikesInBursts]]),"",IF(BurstClassFull13[[#This Row],[Hour1-%SpikesInBursts]]&lt;$D$3,"LB","HB"))</f>
        <v>LB</v>
      </c>
      <c r="F158" s="50" t="str">
        <f t="shared" si="1"/>
        <v>LFLB</v>
      </c>
      <c r="G158">
        <v>1.3695833333333332</v>
      </c>
      <c r="H158">
        <v>14.810403017669246</v>
      </c>
      <c r="I158" t="s">
        <v>133</v>
      </c>
      <c r="J158" t="s">
        <v>9</v>
      </c>
      <c r="K158">
        <v>9</v>
      </c>
      <c r="L158" t="s">
        <v>107</v>
      </c>
      <c r="M158">
        <v>6</v>
      </c>
      <c r="N158" t="s">
        <v>135</v>
      </c>
      <c r="O158" t="s">
        <v>11</v>
      </c>
      <c r="P158" t="s">
        <v>72</v>
      </c>
      <c r="Q158">
        <v>331</v>
      </c>
    </row>
    <row r="159" spans="4:17" hidden="1" x14ac:dyDescent="0.3">
      <c r="D159" s="49" t="str">
        <f>IF(ISBLANK(BurstClassFull13[[#This Row],[Hour1-Spk/sec]]),"",IF(BurstClassFull13[[#This Row],[Hour1-Spk/sec]]&lt;$C$3,"LF","HF"))</f>
        <v>HF</v>
      </c>
      <c r="E159" s="49" t="str">
        <f>IF(ISBLANK(BurstClassFull13[[#This Row],[Hour1-%SpikesInBursts]]),"",IF(BurstClassFull13[[#This Row],[Hour1-%SpikesInBursts]]&lt;$D$3,"LB","HB"))</f>
        <v>HB</v>
      </c>
      <c r="F159" s="50" t="str">
        <f t="shared" si="1"/>
        <v>HFHB</v>
      </c>
      <c r="G159">
        <v>9.3036111111111115</v>
      </c>
      <c r="H159">
        <v>80.234675902427384</v>
      </c>
      <c r="I159" t="s">
        <v>133</v>
      </c>
      <c r="J159" t="s">
        <v>9</v>
      </c>
      <c r="K159">
        <v>9</v>
      </c>
      <c r="L159" t="s">
        <v>107</v>
      </c>
      <c r="M159">
        <v>10</v>
      </c>
      <c r="N159" t="s">
        <v>136</v>
      </c>
      <c r="O159" t="s">
        <v>11</v>
      </c>
      <c r="P159" t="s">
        <v>72</v>
      </c>
      <c r="Q159">
        <v>331</v>
      </c>
    </row>
    <row r="160" spans="4:17" hidden="1" x14ac:dyDescent="0.3">
      <c r="D160" s="49" t="str">
        <f>IF(ISBLANK(BurstClassFull13[[#This Row],[Hour1-Spk/sec]]),"",IF(BurstClassFull13[[#This Row],[Hour1-Spk/sec]]&lt;$C$3,"LF","HF"))</f>
        <v>LF</v>
      </c>
      <c r="E160" s="49" t="str">
        <f>IF(ISBLANK(BurstClassFull13[[#This Row],[Hour1-%SpikesInBursts]]),"",IF(BurstClassFull13[[#This Row],[Hour1-%SpikesInBursts]]&lt;$D$3,"LB","HB"))</f>
        <v>HB</v>
      </c>
      <c r="F160" s="50" t="str">
        <f t="shared" si="1"/>
        <v>LFHB</v>
      </c>
      <c r="G160">
        <v>2.6383333333333332</v>
      </c>
      <c r="H160">
        <v>82.418405564472991</v>
      </c>
      <c r="I160" t="s">
        <v>106</v>
      </c>
      <c r="J160" t="s">
        <v>9</v>
      </c>
      <c r="K160">
        <v>10</v>
      </c>
      <c r="L160" t="s">
        <v>107</v>
      </c>
      <c r="M160">
        <v>5</v>
      </c>
      <c r="N160" t="s">
        <v>137</v>
      </c>
      <c r="O160" t="s">
        <v>72</v>
      </c>
      <c r="P160" t="s">
        <v>72</v>
      </c>
      <c r="Q160">
        <v>199</v>
      </c>
    </row>
    <row r="161" spans="4:17" hidden="1" x14ac:dyDescent="0.3">
      <c r="D161" s="49" t="str">
        <f>IF(ISBLANK(BurstClassFull13[[#This Row],[Hour1-Spk/sec]]),"",IF(BurstClassFull13[[#This Row],[Hour1-Spk/sec]]&lt;$C$3,"LF","HF"))</f>
        <v>HF</v>
      </c>
      <c r="E161" s="49" t="str">
        <f>IF(ISBLANK(BurstClassFull13[[#This Row],[Hour1-%SpikesInBursts]]),"",IF(BurstClassFull13[[#This Row],[Hour1-%SpikesInBursts]]&lt;$D$3,"LB","HB"))</f>
        <v>HB</v>
      </c>
      <c r="F161" s="50" t="str">
        <f t="shared" ref="F161:F224" si="2">CONCATENATE(D161,E161)</f>
        <v>HFHB</v>
      </c>
      <c r="G161">
        <v>12.233029960725998</v>
      </c>
      <c r="H161">
        <v>74.725202611805614</v>
      </c>
      <c r="I161" t="s">
        <v>106</v>
      </c>
      <c r="J161" t="s">
        <v>9</v>
      </c>
      <c r="K161">
        <v>10</v>
      </c>
      <c r="L161" t="s">
        <v>107</v>
      </c>
      <c r="M161">
        <v>6</v>
      </c>
      <c r="N161" t="s">
        <v>88</v>
      </c>
      <c r="O161" t="s">
        <v>82</v>
      </c>
      <c r="P161" t="s">
        <v>10</v>
      </c>
      <c r="Q161">
        <v>199</v>
      </c>
    </row>
    <row r="162" spans="4:17" hidden="1" x14ac:dyDescent="0.3">
      <c r="D162" s="49" t="str">
        <f>IF(ISBLANK(BurstClassFull13[[#This Row],[Hour1-Spk/sec]]),"",IF(BurstClassFull13[[#This Row],[Hour1-Spk/sec]]&lt;$C$3,"LF","HF"))</f>
        <v>LF</v>
      </c>
      <c r="E162" s="49" t="str">
        <f>IF(ISBLANK(BurstClassFull13[[#This Row],[Hour1-%SpikesInBursts]]),"",IF(BurstClassFull13[[#This Row],[Hour1-%SpikesInBursts]]&lt;$D$3,"LB","HB"))</f>
        <v>LB</v>
      </c>
      <c r="F162" s="50" t="str">
        <f t="shared" si="2"/>
        <v>LFLB</v>
      </c>
      <c r="G162">
        <v>0</v>
      </c>
      <c r="H162">
        <v>0</v>
      </c>
      <c r="I162" t="s">
        <v>106</v>
      </c>
      <c r="J162" t="s">
        <v>9</v>
      </c>
      <c r="K162">
        <v>10</v>
      </c>
      <c r="L162" t="s">
        <v>107</v>
      </c>
      <c r="M162">
        <v>7</v>
      </c>
      <c r="N162" t="s">
        <v>89</v>
      </c>
      <c r="O162" t="s">
        <v>72</v>
      </c>
      <c r="P162" t="s">
        <v>10</v>
      </c>
      <c r="Q162">
        <v>199</v>
      </c>
    </row>
    <row r="163" spans="4:17" hidden="1" x14ac:dyDescent="0.3">
      <c r="D163" s="49" t="str">
        <f>IF(ISBLANK(BurstClassFull13[[#This Row],[Hour1-Spk/sec]]),"",IF(BurstClassFull13[[#This Row],[Hour1-Spk/sec]]&lt;$C$3,"LF","HF"))</f>
        <v>LF</v>
      </c>
      <c r="E163" s="49" t="str">
        <f>IF(ISBLANK(BurstClassFull13[[#This Row],[Hour1-%SpikesInBursts]]),"",IF(BurstClassFull13[[#This Row],[Hour1-%SpikesInBursts]]&lt;$D$3,"LB","HB"))</f>
        <v>LB</v>
      </c>
      <c r="F163" s="50" t="str">
        <f t="shared" si="2"/>
        <v>LFLB</v>
      </c>
      <c r="G163">
        <v>0.75861111111111112</v>
      </c>
      <c r="H163">
        <v>17.69876148621654</v>
      </c>
      <c r="I163" t="s">
        <v>110</v>
      </c>
      <c r="J163" t="s">
        <v>9</v>
      </c>
      <c r="K163">
        <v>21</v>
      </c>
      <c r="L163" t="s">
        <v>37</v>
      </c>
      <c r="M163">
        <v>3</v>
      </c>
      <c r="N163" t="s">
        <v>74</v>
      </c>
      <c r="O163" t="s">
        <v>11</v>
      </c>
      <c r="P163" t="s">
        <v>82</v>
      </c>
      <c r="Q163">
        <v>344</v>
      </c>
    </row>
    <row r="164" spans="4:17" hidden="1" x14ac:dyDescent="0.3">
      <c r="D164" s="49" t="str">
        <f>IF(ISBLANK(BurstClassFull13[[#This Row],[Hour1-Spk/sec]]),"",IF(BurstClassFull13[[#This Row],[Hour1-Spk/sec]]&lt;$C$3,"LF","HF"))</f>
        <v>LF</v>
      </c>
      <c r="E164" s="49" t="str">
        <f>IF(ISBLANK(BurstClassFull13[[#This Row],[Hour1-%SpikesInBursts]]),"",IF(BurstClassFull13[[#This Row],[Hour1-%SpikesInBursts]]&lt;$D$3,"LB","HB"))</f>
        <v>HB</v>
      </c>
      <c r="F164" s="50" t="str">
        <f t="shared" si="2"/>
        <v>LFHB</v>
      </c>
      <c r="G164">
        <v>1.9961111111111112</v>
      </c>
      <c r="H164">
        <v>54.945490584737364</v>
      </c>
      <c r="I164" t="s">
        <v>110</v>
      </c>
      <c r="J164" t="s">
        <v>9</v>
      </c>
      <c r="K164">
        <v>21</v>
      </c>
      <c r="L164" t="s">
        <v>37</v>
      </c>
      <c r="M164">
        <v>6</v>
      </c>
      <c r="N164" t="s">
        <v>75</v>
      </c>
      <c r="O164" t="s">
        <v>11</v>
      </c>
      <c r="P164" t="s">
        <v>76</v>
      </c>
      <c r="Q164">
        <v>344</v>
      </c>
    </row>
    <row r="165" spans="4:17" hidden="1" x14ac:dyDescent="0.3">
      <c r="D165" s="49" t="str">
        <f>IF(ISBLANK(BurstClassFull13[[#This Row],[Hour1-Spk/sec]]),"",IF(BurstClassFull13[[#This Row],[Hour1-Spk/sec]]&lt;$C$3,"LF","HF"))</f>
        <v>LF</v>
      </c>
      <c r="E165" s="49" t="str">
        <f>IF(ISBLANK(BurstClassFull13[[#This Row],[Hour1-%SpikesInBursts]]),"",IF(BurstClassFull13[[#This Row],[Hour1-%SpikesInBursts]]&lt;$D$3,"LB","HB"))</f>
        <v>HB</v>
      </c>
      <c r="F165" s="50" t="str">
        <f t="shared" si="2"/>
        <v>LFHB</v>
      </c>
      <c r="G165">
        <v>2.6590216986777757</v>
      </c>
      <c r="H165">
        <v>47.217982516997367</v>
      </c>
      <c r="I165" t="s">
        <v>106</v>
      </c>
      <c r="J165" t="s">
        <v>9</v>
      </c>
      <c r="K165">
        <v>10</v>
      </c>
      <c r="L165" t="s">
        <v>107</v>
      </c>
      <c r="M165">
        <v>10</v>
      </c>
      <c r="N165" t="s">
        <v>95</v>
      </c>
      <c r="O165" t="s">
        <v>72</v>
      </c>
      <c r="P165" t="s">
        <v>10</v>
      </c>
      <c r="Q165">
        <v>199</v>
      </c>
    </row>
    <row r="166" spans="4:17" hidden="1" x14ac:dyDescent="0.3">
      <c r="D166" s="49" t="str">
        <f>IF(ISBLANK(BurstClassFull13[[#This Row],[Hour1-Spk/sec]]),"",IF(BurstClassFull13[[#This Row],[Hour1-Spk/sec]]&lt;$C$3,"LF","HF"))</f>
        <v>LF</v>
      </c>
      <c r="E166" s="49" t="str">
        <f>IF(ISBLANK(BurstClassFull13[[#This Row],[Hour1-%SpikesInBursts]]),"",IF(BurstClassFull13[[#This Row],[Hour1-%SpikesInBursts]]&lt;$D$3,"LB","HB"))</f>
        <v>LB</v>
      </c>
      <c r="F166" s="50" t="str">
        <f t="shared" si="2"/>
        <v>LFLB</v>
      </c>
      <c r="G166">
        <v>1.1111111111111111E-3</v>
      </c>
      <c r="H166">
        <v>0</v>
      </c>
      <c r="I166" t="s">
        <v>106</v>
      </c>
      <c r="J166" t="s">
        <v>9</v>
      </c>
      <c r="K166">
        <v>10</v>
      </c>
      <c r="L166" t="s">
        <v>107</v>
      </c>
      <c r="M166">
        <v>11</v>
      </c>
      <c r="N166" t="s">
        <v>138</v>
      </c>
      <c r="O166" t="s">
        <v>72</v>
      </c>
      <c r="P166" t="s">
        <v>10</v>
      </c>
      <c r="Q166">
        <v>199</v>
      </c>
    </row>
    <row r="167" spans="4:17" hidden="1" x14ac:dyDescent="0.3">
      <c r="D167" s="49" t="str">
        <f>IF(ISBLANK(BurstClassFull13[[#This Row],[Hour1-Spk/sec]]),"",IF(BurstClassFull13[[#This Row],[Hour1-Spk/sec]]&lt;$C$3,"LF","HF"))</f>
        <v>LF</v>
      </c>
      <c r="E167" s="49" t="str">
        <f>IF(ISBLANK(BurstClassFull13[[#This Row],[Hour1-%SpikesInBursts]]),"",IF(BurstClassFull13[[#This Row],[Hour1-%SpikesInBursts]]&lt;$D$3,"LB","HB"))</f>
        <v>LB</v>
      </c>
      <c r="F167" s="50" t="str">
        <f t="shared" si="2"/>
        <v>LFLB</v>
      </c>
      <c r="G167">
        <v>1.5475000000000001</v>
      </c>
      <c r="H167">
        <v>7.7756833176248819</v>
      </c>
      <c r="I167" t="s">
        <v>110</v>
      </c>
      <c r="J167" t="s">
        <v>9</v>
      </c>
      <c r="K167">
        <v>21</v>
      </c>
      <c r="L167" t="s">
        <v>37</v>
      </c>
      <c r="M167">
        <v>9</v>
      </c>
      <c r="N167" t="s">
        <v>87</v>
      </c>
      <c r="O167" t="s">
        <v>11</v>
      </c>
      <c r="P167" t="s">
        <v>10</v>
      </c>
      <c r="Q167">
        <v>344</v>
      </c>
    </row>
    <row r="168" spans="4:17" hidden="1" x14ac:dyDescent="0.3">
      <c r="D168" s="49" t="str">
        <f>IF(ISBLANK(BurstClassFull13[[#This Row],[Hour1-Spk/sec]]),"",IF(BurstClassFull13[[#This Row],[Hour1-Spk/sec]]&lt;$C$3,"LF","HF"))</f>
        <v>LF</v>
      </c>
      <c r="E168" s="49" t="str">
        <f>IF(ISBLANK(BurstClassFull13[[#This Row],[Hour1-%SpikesInBursts]]),"",IF(BurstClassFull13[[#This Row],[Hour1-%SpikesInBursts]]&lt;$D$3,"LB","HB"))</f>
        <v>LB</v>
      </c>
      <c r="F168" s="50" t="str">
        <f t="shared" si="2"/>
        <v>LFLB</v>
      </c>
      <c r="G168">
        <v>0.13999999999999999</v>
      </c>
      <c r="H168">
        <v>0</v>
      </c>
      <c r="I168" t="s">
        <v>110</v>
      </c>
      <c r="J168" t="s">
        <v>9</v>
      </c>
      <c r="K168">
        <v>21</v>
      </c>
      <c r="L168" t="s">
        <v>37</v>
      </c>
      <c r="M168">
        <v>11</v>
      </c>
      <c r="N168" t="s">
        <v>90</v>
      </c>
      <c r="O168" t="s">
        <v>11</v>
      </c>
      <c r="P168" t="s">
        <v>72</v>
      </c>
      <c r="Q168">
        <v>344</v>
      </c>
    </row>
    <row r="169" spans="4:17" hidden="1" x14ac:dyDescent="0.3">
      <c r="D169" s="49" t="str">
        <f>IF(ISBLANK(BurstClassFull13[[#This Row],[Hour1-Spk/sec]]),"",IF(BurstClassFull13[[#This Row],[Hour1-Spk/sec]]&lt;$C$3,"LF","HF"))</f>
        <v>LF</v>
      </c>
      <c r="E169" s="49" t="str">
        <f>IF(ISBLANK(BurstClassFull13[[#This Row],[Hour1-%SpikesInBursts]]),"",IF(BurstClassFull13[[#This Row],[Hour1-%SpikesInBursts]]&lt;$D$3,"LB","HB"))</f>
        <v>HB</v>
      </c>
      <c r="F169" s="50" t="str">
        <f t="shared" si="2"/>
        <v>LFHB</v>
      </c>
      <c r="G169">
        <v>1.474722222222222</v>
      </c>
      <c r="H169">
        <v>33.273445921667268</v>
      </c>
      <c r="I169" t="s">
        <v>139</v>
      </c>
      <c r="J169" t="s">
        <v>9</v>
      </c>
      <c r="K169">
        <v>1</v>
      </c>
      <c r="L169" t="s">
        <v>36</v>
      </c>
      <c r="M169">
        <v>1</v>
      </c>
      <c r="N169" t="s">
        <v>112</v>
      </c>
      <c r="O169" t="s">
        <v>11</v>
      </c>
      <c r="P169" t="s">
        <v>72</v>
      </c>
      <c r="Q169">
        <v>371</v>
      </c>
    </row>
    <row r="170" spans="4:17" hidden="1" x14ac:dyDescent="0.3">
      <c r="D170" s="49" t="str">
        <f>IF(ISBLANK(BurstClassFull13[[#This Row],[Hour1-Spk/sec]]),"",IF(BurstClassFull13[[#This Row],[Hour1-Spk/sec]]&lt;$C$3,"LF","HF"))</f>
        <v>HF</v>
      </c>
      <c r="E170" s="49" t="str">
        <f>IF(ISBLANK(BurstClassFull13[[#This Row],[Hour1-%SpikesInBursts]]),"",IF(BurstClassFull13[[#This Row],[Hour1-%SpikesInBursts]]&lt;$D$3,"LB","HB"))</f>
        <v>HB</v>
      </c>
      <c r="F170" s="50" t="str">
        <f t="shared" si="2"/>
        <v>HFHB</v>
      </c>
      <c r="G170">
        <v>4.0811111111111105</v>
      </c>
      <c r="H170">
        <v>31.82716492993173</v>
      </c>
      <c r="I170" t="s">
        <v>139</v>
      </c>
      <c r="J170" t="s">
        <v>9</v>
      </c>
      <c r="K170">
        <v>1</v>
      </c>
      <c r="L170" t="s">
        <v>36</v>
      </c>
      <c r="M170">
        <v>6</v>
      </c>
      <c r="N170" t="s">
        <v>113</v>
      </c>
      <c r="O170" t="s">
        <v>11</v>
      </c>
      <c r="P170" t="s">
        <v>82</v>
      </c>
      <c r="Q170">
        <v>371</v>
      </c>
    </row>
    <row r="171" spans="4:17" hidden="1" x14ac:dyDescent="0.3">
      <c r="D171" s="49" t="str">
        <f>IF(ISBLANK(BurstClassFull13[[#This Row],[Hour1-Spk/sec]]),"",IF(BurstClassFull13[[#This Row],[Hour1-Spk/sec]]&lt;$C$3,"LF","HF"))</f>
        <v>LF</v>
      </c>
      <c r="E171" s="49" t="str">
        <f>IF(ISBLANK(BurstClassFull13[[#This Row],[Hour1-%SpikesInBursts]]),"",IF(BurstClassFull13[[#This Row],[Hour1-%SpikesInBursts]]&lt;$D$3,"LB","HB"))</f>
        <v>LB</v>
      </c>
      <c r="F171" s="50" t="str">
        <f t="shared" si="2"/>
        <v>LFLB</v>
      </c>
      <c r="G171">
        <v>1.3708333333333333</v>
      </c>
      <c r="H171">
        <v>27.983487615711784</v>
      </c>
      <c r="I171" t="s">
        <v>106</v>
      </c>
      <c r="J171" t="s">
        <v>9</v>
      </c>
      <c r="K171">
        <v>10</v>
      </c>
      <c r="L171" t="s">
        <v>107</v>
      </c>
      <c r="M171">
        <v>16</v>
      </c>
      <c r="N171" t="s">
        <v>102</v>
      </c>
      <c r="O171" t="s">
        <v>72</v>
      </c>
      <c r="P171" t="s">
        <v>10</v>
      </c>
      <c r="Q171">
        <v>199</v>
      </c>
    </row>
    <row r="172" spans="4:17" hidden="1" x14ac:dyDescent="0.3">
      <c r="D172" s="49" t="str">
        <f>IF(ISBLANK(BurstClassFull13[[#This Row],[Hour1-Spk/sec]]),"",IF(BurstClassFull13[[#This Row],[Hour1-Spk/sec]]&lt;$C$3,"LF","HF"))</f>
        <v>LF</v>
      </c>
      <c r="E172" s="49" t="str">
        <f>IF(ISBLANK(BurstClassFull13[[#This Row],[Hour1-%SpikesInBursts]]),"",IF(BurstClassFull13[[#This Row],[Hour1-%SpikesInBursts]]&lt;$D$3,"LB","HB"))</f>
        <v>LB</v>
      </c>
      <c r="F172" s="50" t="str">
        <f t="shared" si="2"/>
        <v>LFLB</v>
      </c>
      <c r="G172">
        <v>0.99305555555555569</v>
      </c>
      <c r="H172">
        <v>20.065609622744667</v>
      </c>
      <c r="I172" t="s">
        <v>139</v>
      </c>
      <c r="J172" t="s">
        <v>9</v>
      </c>
      <c r="K172">
        <v>1</v>
      </c>
      <c r="L172" t="s">
        <v>36</v>
      </c>
      <c r="M172">
        <v>8</v>
      </c>
      <c r="N172" t="s">
        <v>96</v>
      </c>
      <c r="O172" t="s">
        <v>11</v>
      </c>
      <c r="P172" t="s">
        <v>72</v>
      </c>
      <c r="Q172">
        <v>371</v>
      </c>
    </row>
    <row r="173" spans="4:17" hidden="1" x14ac:dyDescent="0.3">
      <c r="D173" s="49" t="str">
        <f>IF(ISBLANK(BurstClassFull13[[#This Row],[Hour1-Spk/sec]]),"",IF(BurstClassFull13[[#This Row],[Hour1-Spk/sec]]&lt;$C$3,"LF","HF"))</f>
        <v>LF</v>
      </c>
      <c r="E173" s="49" t="str">
        <f>IF(ISBLANK(BurstClassFull13[[#This Row],[Hour1-%SpikesInBursts]]),"",IF(BurstClassFull13[[#This Row],[Hour1-%SpikesInBursts]]&lt;$D$3,"LB","HB"))</f>
        <v>LB</v>
      </c>
      <c r="F173" s="50" t="str">
        <f t="shared" si="2"/>
        <v>LFLB</v>
      </c>
      <c r="G173">
        <v>2.2477777777777779</v>
      </c>
      <c r="H173">
        <v>25.854597977852674</v>
      </c>
      <c r="I173" t="s">
        <v>139</v>
      </c>
      <c r="J173" t="s">
        <v>9</v>
      </c>
      <c r="K173">
        <v>1</v>
      </c>
      <c r="L173" t="s">
        <v>36</v>
      </c>
      <c r="M173">
        <v>11</v>
      </c>
      <c r="N173" t="s">
        <v>123</v>
      </c>
      <c r="O173" t="s">
        <v>11</v>
      </c>
      <c r="P173" t="s">
        <v>82</v>
      </c>
      <c r="Q173">
        <v>371</v>
      </c>
    </row>
    <row r="174" spans="4:17" x14ac:dyDescent="0.3">
      <c r="D174" s="49" t="str">
        <f>IF(ISBLANK(BurstClassFull13[[#This Row],[Hour1-Spk/sec]]),"",IF(BurstClassFull13[[#This Row],[Hour1-Spk/sec]]&lt;$C$3,"LF","HF"))</f>
        <v>LF</v>
      </c>
      <c r="E174" s="49" t="str">
        <f>IF(ISBLANK(BurstClassFull13[[#This Row],[Hour1-%SpikesInBursts]]),"",IF(BurstClassFull13[[#This Row],[Hour1-%SpikesInBursts]]&lt;$D$3,"LB","HB"))</f>
        <v>HB</v>
      </c>
      <c r="F174" s="50" t="str">
        <f t="shared" si="2"/>
        <v>LFHB</v>
      </c>
      <c r="G174">
        <v>2.0312132352941177</v>
      </c>
      <c r="H174">
        <v>69.689484827099506</v>
      </c>
      <c r="I174" t="s">
        <v>140</v>
      </c>
      <c r="J174" t="s">
        <v>9</v>
      </c>
      <c r="K174">
        <v>22</v>
      </c>
      <c r="L174" t="s">
        <v>37</v>
      </c>
      <c r="M174">
        <v>2</v>
      </c>
      <c r="N174" t="s">
        <v>134</v>
      </c>
      <c r="O174" t="s">
        <v>72</v>
      </c>
      <c r="P174" t="s">
        <v>72</v>
      </c>
      <c r="Q174">
        <v>889</v>
      </c>
    </row>
    <row r="175" spans="4:17" hidden="1" x14ac:dyDescent="0.3">
      <c r="D175" s="49" t="str">
        <f>IF(ISBLANK(BurstClassFull13[[#This Row],[Hour1-Spk/sec]]),"",IF(BurstClassFull13[[#This Row],[Hour1-Spk/sec]]&lt;$C$3,"LF","HF"))</f>
        <v>HF</v>
      </c>
      <c r="E175" s="49" t="str">
        <f>IF(ISBLANK(BurstClassFull13[[#This Row],[Hour1-%SpikesInBursts]]),"",IF(BurstClassFull13[[#This Row],[Hour1-%SpikesInBursts]]&lt;$D$3,"LB","HB"))</f>
        <v>HB</v>
      </c>
      <c r="F175" s="50" t="str">
        <f t="shared" si="2"/>
        <v>HFHB</v>
      </c>
      <c r="G175">
        <v>5.386388888888888</v>
      </c>
      <c r="H175">
        <v>38.672179747230459</v>
      </c>
      <c r="I175" t="s">
        <v>139</v>
      </c>
      <c r="J175" t="s">
        <v>9</v>
      </c>
      <c r="K175">
        <v>1</v>
      </c>
      <c r="L175" t="s">
        <v>36</v>
      </c>
      <c r="M175">
        <v>14</v>
      </c>
      <c r="N175" t="s">
        <v>131</v>
      </c>
      <c r="O175" t="s">
        <v>11</v>
      </c>
      <c r="P175" t="s">
        <v>72</v>
      </c>
      <c r="Q175">
        <v>371</v>
      </c>
    </row>
    <row r="176" spans="4:17" hidden="1" x14ac:dyDescent="0.3">
      <c r="D176" s="49" t="str">
        <f>IF(ISBLANK(BurstClassFull13[[#This Row],[Hour1-Spk/sec]]),"",IF(BurstClassFull13[[#This Row],[Hour1-Spk/sec]]&lt;$C$3,"LF","HF"))</f>
        <v>LF</v>
      </c>
      <c r="E176" s="49" t="str">
        <f>IF(ISBLANK(BurstClassFull13[[#This Row],[Hour1-%SpikesInBursts]]),"",IF(BurstClassFull13[[#This Row],[Hour1-%SpikesInBursts]]&lt;$D$3,"LB","HB"))</f>
        <v>HB</v>
      </c>
      <c r="F176" s="50" t="str">
        <f t="shared" si="2"/>
        <v>LFHB</v>
      </c>
      <c r="G176">
        <v>2.7877777777777779</v>
      </c>
      <c r="H176">
        <v>34.091698506425843</v>
      </c>
      <c r="I176" t="s">
        <v>124</v>
      </c>
      <c r="J176" t="s">
        <v>9</v>
      </c>
      <c r="K176">
        <v>25</v>
      </c>
      <c r="L176" t="s">
        <v>37</v>
      </c>
      <c r="M176">
        <v>1</v>
      </c>
      <c r="N176" t="s">
        <v>71</v>
      </c>
      <c r="O176" t="s">
        <v>11</v>
      </c>
      <c r="P176" t="s">
        <v>76</v>
      </c>
      <c r="Q176">
        <v>506</v>
      </c>
    </row>
    <row r="177" spans="4:17" hidden="1" x14ac:dyDescent="0.3">
      <c r="D177" s="49" t="str">
        <f>IF(ISBLANK(BurstClassFull13[[#This Row],[Hour1-Spk/sec]]),"",IF(BurstClassFull13[[#This Row],[Hour1-Spk/sec]]&lt;$C$3,"LF","HF"))</f>
        <v>LF</v>
      </c>
      <c r="E177" s="49" t="str">
        <f>IF(ISBLANK(BurstClassFull13[[#This Row],[Hour1-%SpikesInBursts]]),"",IF(BurstClassFull13[[#This Row],[Hour1-%SpikesInBursts]]&lt;$D$3,"LB","HB"))</f>
        <v>LB</v>
      </c>
      <c r="F177" s="50" t="str">
        <f t="shared" si="2"/>
        <v>LFLB</v>
      </c>
      <c r="G177">
        <v>1.7969444444444445</v>
      </c>
      <c r="H177">
        <v>9.5532539805224914</v>
      </c>
      <c r="I177" t="s">
        <v>70</v>
      </c>
      <c r="J177" t="s">
        <v>9</v>
      </c>
      <c r="K177">
        <v>21</v>
      </c>
      <c r="L177" t="s">
        <v>37</v>
      </c>
      <c r="M177">
        <v>2</v>
      </c>
      <c r="N177" t="s">
        <v>125</v>
      </c>
      <c r="O177" t="s">
        <v>11</v>
      </c>
      <c r="P177" t="s">
        <v>72</v>
      </c>
      <c r="Q177">
        <v>531</v>
      </c>
    </row>
    <row r="178" spans="4:17" hidden="1" x14ac:dyDescent="0.3">
      <c r="D178" s="49" t="str">
        <f>IF(ISBLANK(BurstClassFull13[[#This Row],[Hour1-Spk/sec]]),"",IF(BurstClassFull13[[#This Row],[Hour1-Spk/sec]]&lt;$C$3,"LF","HF"))</f>
        <v>HF</v>
      </c>
      <c r="E178" s="49" t="str">
        <f>IF(ISBLANK(BurstClassFull13[[#This Row],[Hour1-%SpikesInBursts]]),"",IF(BurstClassFull13[[#This Row],[Hour1-%SpikesInBursts]]&lt;$D$3,"LB","HB"))</f>
        <v>HB</v>
      </c>
      <c r="F178" s="50" t="str">
        <f t="shared" si="2"/>
        <v>HFHB</v>
      </c>
      <c r="G178">
        <v>31.730277777777776</v>
      </c>
      <c r="H178">
        <v>94.018631082976654</v>
      </c>
      <c r="I178" t="s">
        <v>140</v>
      </c>
      <c r="J178" t="s">
        <v>9</v>
      </c>
      <c r="K178">
        <v>22</v>
      </c>
      <c r="L178" t="s">
        <v>37</v>
      </c>
      <c r="M178">
        <v>6</v>
      </c>
      <c r="N178" t="s">
        <v>132</v>
      </c>
      <c r="O178" t="s">
        <v>10</v>
      </c>
      <c r="P178" t="s">
        <v>72</v>
      </c>
      <c r="Q178">
        <v>889</v>
      </c>
    </row>
    <row r="179" spans="4:17" hidden="1" x14ac:dyDescent="0.3">
      <c r="D179" s="49" t="str">
        <f>IF(ISBLANK(BurstClassFull13[[#This Row],[Hour1-Spk/sec]]),"",IF(BurstClassFull13[[#This Row],[Hour1-Spk/sec]]&lt;$C$3,"LF","HF"))</f>
        <v>HF</v>
      </c>
      <c r="E179" s="49" t="str">
        <f>IF(ISBLANK(BurstClassFull13[[#This Row],[Hour1-%SpikesInBursts]]),"",IF(BurstClassFull13[[#This Row],[Hour1-%SpikesInBursts]]&lt;$D$3,"LB","HB"))</f>
        <v>HB</v>
      </c>
      <c r="F179" s="50" t="str">
        <f t="shared" si="2"/>
        <v>HFHB</v>
      </c>
      <c r="G179">
        <v>8.4697222222222219</v>
      </c>
      <c r="H179">
        <v>74.677067871016646</v>
      </c>
      <c r="I179" t="s">
        <v>140</v>
      </c>
      <c r="J179" t="s">
        <v>9</v>
      </c>
      <c r="K179">
        <v>22</v>
      </c>
      <c r="L179" t="s">
        <v>37</v>
      </c>
      <c r="M179">
        <v>7</v>
      </c>
      <c r="N179" t="s">
        <v>141</v>
      </c>
      <c r="O179" t="s">
        <v>10</v>
      </c>
      <c r="P179" t="s">
        <v>72</v>
      </c>
      <c r="Q179">
        <v>889</v>
      </c>
    </row>
    <row r="180" spans="4:17" hidden="1" x14ac:dyDescent="0.3">
      <c r="D180" s="49" t="str">
        <f>IF(ISBLANK(BurstClassFull13[[#This Row],[Hour1-Spk/sec]]),"",IF(BurstClassFull13[[#This Row],[Hour1-Spk/sec]]&lt;$C$3,"LF","HF"))</f>
        <v>LF</v>
      </c>
      <c r="E180" s="49" t="str">
        <f>IF(ISBLANK(BurstClassFull13[[#This Row],[Hour1-%SpikesInBursts]]),"",IF(BurstClassFull13[[#This Row],[Hour1-%SpikesInBursts]]&lt;$D$3,"LB","HB"))</f>
        <v>LB</v>
      </c>
      <c r="F180" s="50" t="str">
        <f t="shared" si="2"/>
        <v>LFLB</v>
      </c>
      <c r="G180">
        <v>0.12722222222222221</v>
      </c>
      <c r="H180">
        <v>10.978043912175648</v>
      </c>
      <c r="I180" t="s">
        <v>70</v>
      </c>
      <c r="J180" t="s">
        <v>9</v>
      </c>
      <c r="K180">
        <v>21</v>
      </c>
      <c r="L180" t="s">
        <v>37</v>
      </c>
      <c r="M180">
        <v>3</v>
      </c>
      <c r="N180" t="s">
        <v>142</v>
      </c>
      <c r="O180" t="s">
        <v>11</v>
      </c>
      <c r="P180" t="s">
        <v>76</v>
      </c>
      <c r="Q180">
        <v>531</v>
      </c>
    </row>
    <row r="181" spans="4:17" hidden="1" x14ac:dyDescent="0.3">
      <c r="D181" s="49" t="str">
        <f>IF(ISBLANK(BurstClassFull13[[#This Row],[Hour1-Spk/sec]]),"",IF(BurstClassFull13[[#This Row],[Hour1-Spk/sec]]&lt;$C$3,"LF","HF"))</f>
        <v>LF</v>
      </c>
      <c r="E181" s="49" t="str">
        <f>IF(ISBLANK(BurstClassFull13[[#This Row],[Hour1-%SpikesInBursts]]),"",IF(BurstClassFull13[[#This Row],[Hour1-%SpikesInBursts]]&lt;$D$3,"LB","HB"))</f>
        <v>LB</v>
      </c>
      <c r="F181" s="50" t="str">
        <f t="shared" si="2"/>
        <v>LFLB</v>
      </c>
      <c r="G181">
        <v>0</v>
      </c>
      <c r="H181">
        <v>0</v>
      </c>
      <c r="I181" t="s">
        <v>70</v>
      </c>
      <c r="J181" t="s">
        <v>9</v>
      </c>
      <c r="K181">
        <v>21</v>
      </c>
      <c r="L181" t="s">
        <v>37</v>
      </c>
      <c r="M181">
        <v>11</v>
      </c>
      <c r="N181" t="s">
        <v>93</v>
      </c>
      <c r="O181" t="s">
        <v>11</v>
      </c>
      <c r="P181" t="s">
        <v>76</v>
      </c>
      <c r="Q181">
        <v>531</v>
      </c>
    </row>
    <row r="182" spans="4:17" hidden="1" x14ac:dyDescent="0.3">
      <c r="D182" s="49" t="str">
        <f>IF(ISBLANK(BurstClassFull13[[#This Row],[Hour1-Spk/sec]]),"",IF(BurstClassFull13[[#This Row],[Hour1-Spk/sec]]&lt;$C$3,"LF","HF"))</f>
        <v>LF</v>
      </c>
      <c r="E182" s="49" t="str">
        <f>IF(ISBLANK(BurstClassFull13[[#This Row],[Hour1-%SpikesInBursts]]),"",IF(BurstClassFull13[[#This Row],[Hour1-%SpikesInBursts]]&lt;$D$3,"LB","HB"))</f>
        <v>LB</v>
      </c>
      <c r="F182" s="50" t="str">
        <f t="shared" si="2"/>
        <v>LFLB</v>
      </c>
      <c r="G182">
        <v>7.0833333333333345E-2</v>
      </c>
      <c r="H182">
        <v>5.5737704918032787</v>
      </c>
      <c r="I182" t="s">
        <v>70</v>
      </c>
      <c r="J182" t="s">
        <v>9</v>
      </c>
      <c r="K182">
        <v>21</v>
      </c>
      <c r="L182" t="s">
        <v>37</v>
      </c>
      <c r="M182">
        <v>13</v>
      </c>
      <c r="N182" t="s">
        <v>129</v>
      </c>
      <c r="O182" t="s">
        <v>11</v>
      </c>
      <c r="P182" t="s">
        <v>10</v>
      </c>
      <c r="Q182">
        <v>531</v>
      </c>
    </row>
    <row r="183" spans="4:17" hidden="1" x14ac:dyDescent="0.3">
      <c r="D183" s="49" t="str">
        <f>IF(ISBLANK(BurstClassFull13[[#This Row],[Hour1-Spk/sec]]),"",IF(BurstClassFull13[[#This Row],[Hour1-Spk/sec]]&lt;$C$3,"LF","HF"))</f>
        <v>LF</v>
      </c>
      <c r="E183" s="49" t="str">
        <f>IF(ISBLANK(BurstClassFull13[[#This Row],[Hour1-%SpikesInBursts]]),"",IF(BurstClassFull13[[#This Row],[Hour1-%SpikesInBursts]]&lt;$D$3,"LB","HB"))</f>
        <v>HB</v>
      </c>
      <c r="F183" s="50" t="str">
        <f t="shared" si="2"/>
        <v>LFHB</v>
      </c>
      <c r="G183">
        <v>3.0872222222222221</v>
      </c>
      <c r="H183">
        <v>36.382914268403518</v>
      </c>
      <c r="I183" t="s">
        <v>140</v>
      </c>
      <c r="J183" t="s">
        <v>9</v>
      </c>
      <c r="K183">
        <v>22</v>
      </c>
      <c r="L183" t="s">
        <v>37</v>
      </c>
      <c r="M183">
        <v>11</v>
      </c>
      <c r="N183" t="s">
        <v>114</v>
      </c>
      <c r="O183" t="s">
        <v>72</v>
      </c>
      <c r="P183" t="s">
        <v>10</v>
      </c>
      <c r="Q183">
        <v>889</v>
      </c>
    </row>
    <row r="184" spans="4:17" hidden="1" x14ac:dyDescent="0.3">
      <c r="D184" s="49" t="str">
        <f>IF(ISBLANK(BurstClassFull13[[#This Row],[Hour1-Spk/sec]]),"",IF(BurstClassFull13[[#This Row],[Hour1-Spk/sec]]&lt;$C$3,"LF","HF"))</f>
        <v>LF</v>
      </c>
      <c r="E184" s="49" t="str">
        <f>IF(ISBLANK(BurstClassFull13[[#This Row],[Hour1-%SpikesInBursts]]),"",IF(BurstClassFull13[[#This Row],[Hour1-%SpikesInBursts]]&lt;$D$3,"LB","HB"))</f>
        <v>LB</v>
      </c>
      <c r="F184" s="50" t="str">
        <f t="shared" si="2"/>
        <v>LFLB</v>
      </c>
      <c r="G184">
        <v>0.31625631313131314</v>
      </c>
      <c r="H184">
        <v>28.95132965378826</v>
      </c>
      <c r="I184" t="s">
        <v>140</v>
      </c>
      <c r="J184" t="s">
        <v>9</v>
      </c>
      <c r="K184">
        <v>22</v>
      </c>
      <c r="L184" t="s">
        <v>37</v>
      </c>
      <c r="M184">
        <v>12</v>
      </c>
      <c r="N184" t="s">
        <v>135</v>
      </c>
      <c r="O184" t="s">
        <v>10</v>
      </c>
      <c r="P184" t="s">
        <v>72</v>
      </c>
      <c r="Q184">
        <v>889</v>
      </c>
    </row>
    <row r="185" spans="4:17" hidden="1" x14ac:dyDescent="0.3">
      <c r="D185" s="49" t="str">
        <f>IF(ISBLANK(BurstClassFull13[[#This Row],[Hour1-Spk/sec]]),"",IF(BurstClassFull13[[#This Row],[Hour1-Spk/sec]]&lt;$C$3,"LF","HF"))</f>
        <v>LF</v>
      </c>
      <c r="E185" s="49" t="str">
        <f>IF(ISBLANK(BurstClassFull13[[#This Row],[Hour1-%SpikesInBursts]]),"",IF(BurstClassFull13[[#This Row],[Hour1-%SpikesInBursts]]&lt;$D$3,"LB","HB"))</f>
        <v>LB</v>
      </c>
      <c r="F185" s="50" t="str">
        <f t="shared" si="2"/>
        <v>LFLB</v>
      </c>
      <c r="G185">
        <v>0.1086111111111111</v>
      </c>
      <c r="H185">
        <v>7.6726342710997448</v>
      </c>
      <c r="I185" t="s">
        <v>70</v>
      </c>
      <c r="J185" t="s">
        <v>9</v>
      </c>
      <c r="K185">
        <v>21</v>
      </c>
      <c r="L185" t="s">
        <v>37</v>
      </c>
      <c r="M185">
        <v>15</v>
      </c>
      <c r="N185" t="s">
        <v>94</v>
      </c>
      <c r="O185" t="s">
        <v>11</v>
      </c>
      <c r="P185" t="s">
        <v>72</v>
      </c>
      <c r="Q185">
        <v>531</v>
      </c>
    </row>
    <row r="186" spans="4:17" hidden="1" x14ac:dyDescent="0.3">
      <c r="D186" s="49" t="str">
        <f>IF(ISBLANK(BurstClassFull13[[#This Row],[Hour1-Spk/sec]]),"",IF(BurstClassFull13[[#This Row],[Hour1-Spk/sec]]&lt;$C$3,"LF","HF"))</f>
        <v>LF</v>
      </c>
      <c r="E186" s="49" t="str">
        <f>IF(ISBLANK(BurstClassFull13[[#This Row],[Hour1-%SpikesInBursts]]),"",IF(BurstClassFull13[[#This Row],[Hour1-%SpikesInBursts]]&lt;$D$3,"LB","HB"))</f>
        <v>LB</v>
      </c>
      <c r="F186" s="50" t="str">
        <f t="shared" si="2"/>
        <v>LFLB</v>
      </c>
      <c r="G186">
        <v>0</v>
      </c>
      <c r="H186">
        <v>0</v>
      </c>
      <c r="I186" t="s">
        <v>70</v>
      </c>
      <c r="J186" t="s">
        <v>9</v>
      </c>
      <c r="K186">
        <v>21</v>
      </c>
      <c r="L186" t="s">
        <v>37</v>
      </c>
      <c r="M186">
        <v>16</v>
      </c>
      <c r="N186" t="s">
        <v>105</v>
      </c>
      <c r="O186" t="s">
        <v>11</v>
      </c>
      <c r="P186" t="s">
        <v>76</v>
      </c>
      <c r="Q186">
        <v>531</v>
      </c>
    </row>
    <row r="187" spans="4:17" hidden="1" x14ac:dyDescent="0.3">
      <c r="D187" s="49" t="str">
        <f>IF(ISBLANK(BurstClassFull13[[#This Row],[Hour1-Spk/sec]]),"",IF(BurstClassFull13[[#This Row],[Hour1-Spk/sec]]&lt;$C$3,"LF","HF"))</f>
        <v>LF</v>
      </c>
      <c r="E187" s="49" t="str">
        <f>IF(ISBLANK(BurstClassFull13[[#This Row],[Hour1-%SpikesInBursts]]),"",IF(BurstClassFull13[[#This Row],[Hour1-%SpikesInBursts]]&lt;$D$3,"LB","HB"))</f>
        <v>LB</v>
      </c>
      <c r="F187" s="50" t="str">
        <f t="shared" si="2"/>
        <v>LFLB</v>
      </c>
      <c r="G187">
        <v>1.4513888888888886</v>
      </c>
      <c r="H187">
        <v>28.145297089247052</v>
      </c>
      <c r="I187" t="s">
        <v>140</v>
      </c>
      <c r="J187" t="s">
        <v>9</v>
      </c>
      <c r="K187">
        <v>22</v>
      </c>
      <c r="L187" t="s">
        <v>37</v>
      </c>
      <c r="M187">
        <v>15</v>
      </c>
      <c r="N187" t="s">
        <v>123</v>
      </c>
      <c r="O187" t="s">
        <v>82</v>
      </c>
      <c r="P187" t="s">
        <v>72</v>
      </c>
      <c r="Q187">
        <v>889</v>
      </c>
    </row>
    <row r="188" spans="4:17" hidden="1" x14ac:dyDescent="0.3">
      <c r="D188" s="49" t="str">
        <f>IF(ISBLANK(BurstClassFull13[[#This Row],[Hour1-Spk/sec]]),"",IF(BurstClassFull13[[#This Row],[Hour1-Spk/sec]]&lt;$C$3,"LF","HF"))</f>
        <v>LF</v>
      </c>
      <c r="E188" s="49" t="str">
        <f>IF(ISBLANK(BurstClassFull13[[#This Row],[Hour1-%SpikesInBursts]]),"",IF(BurstClassFull13[[#This Row],[Hour1-%SpikesInBursts]]&lt;$D$3,"LB","HB"))</f>
        <v>HB</v>
      </c>
      <c r="F188" s="50" t="str">
        <f t="shared" si="2"/>
        <v>LFHB</v>
      </c>
      <c r="G188">
        <v>3.2972222222222221</v>
      </c>
      <c r="H188">
        <v>34.852569502948612</v>
      </c>
      <c r="I188" t="s">
        <v>70</v>
      </c>
      <c r="J188" t="s">
        <v>9</v>
      </c>
      <c r="K188">
        <v>21</v>
      </c>
      <c r="L188" t="s">
        <v>37</v>
      </c>
      <c r="M188">
        <v>18</v>
      </c>
      <c r="N188" t="s">
        <v>116</v>
      </c>
      <c r="O188" t="s">
        <v>11</v>
      </c>
      <c r="P188" t="s">
        <v>10</v>
      </c>
      <c r="Q188">
        <v>531</v>
      </c>
    </row>
    <row r="189" spans="4:17" hidden="1" x14ac:dyDescent="0.3">
      <c r="D189" s="49" t="str">
        <f>IF(ISBLANK(BurstClassFull13[[#This Row],[Hour1-Spk/sec]]),"",IF(BurstClassFull13[[#This Row],[Hour1-Spk/sec]]&lt;$C$3,"LF","HF"))</f>
        <v>LF</v>
      </c>
      <c r="E189" s="49" t="str">
        <f>IF(ISBLANK(BurstClassFull13[[#This Row],[Hour1-%SpikesInBursts]]),"",IF(BurstClassFull13[[#This Row],[Hour1-%SpikesInBursts]]&lt;$D$3,"LB","HB"))</f>
        <v>LB</v>
      </c>
      <c r="F189" s="50" t="str">
        <f t="shared" si="2"/>
        <v>LFLB</v>
      </c>
      <c r="G189">
        <v>8.3333333333333339E-4</v>
      </c>
      <c r="H189">
        <v>0</v>
      </c>
      <c r="I189" t="s">
        <v>83</v>
      </c>
      <c r="J189" t="s">
        <v>9</v>
      </c>
      <c r="K189">
        <v>1</v>
      </c>
      <c r="L189" t="s">
        <v>36</v>
      </c>
      <c r="M189">
        <v>2</v>
      </c>
      <c r="N189" t="s">
        <v>132</v>
      </c>
      <c r="O189" t="s">
        <v>72</v>
      </c>
      <c r="P189" t="s">
        <v>72</v>
      </c>
      <c r="Q189">
        <v>24</v>
      </c>
    </row>
    <row r="190" spans="4:17" hidden="1" x14ac:dyDescent="0.3">
      <c r="D190" s="49" t="str">
        <f>IF(ISBLANK(BurstClassFull13[[#This Row],[Hour1-Spk/sec]]),"",IF(BurstClassFull13[[#This Row],[Hour1-Spk/sec]]&lt;$C$3,"LF","HF"))</f>
        <v>LF</v>
      </c>
      <c r="E190" s="49" t="str">
        <f>IF(ISBLANK(BurstClassFull13[[#This Row],[Hour1-%SpikesInBursts]]),"",IF(BurstClassFull13[[#This Row],[Hour1-%SpikesInBursts]]&lt;$D$3,"LB","HB"))</f>
        <v>LB</v>
      </c>
      <c r="F190" s="50" t="str">
        <f t="shared" si="2"/>
        <v>LFLB</v>
      </c>
      <c r="G190">
        <v>1.3933333333333333</v>
      </c>
      <c r="H190">
        <v>14.832535885167463</v>
      </c>
      <c r="I190" t="s">
        <v>83</v>
      </c>
      <c r="J190" t="s">
        <v>9</v>
      </c>
      <c r="K190">
        <v>1</v>
      </c>
      <c r="L190" t="s">
        <v>36</v>
      </c>
      <c r="M190">
        <v>3</v>
      </c>
      <c r="N190" t="s">
        <v>137</v>
      </c>
      <c r="O190" t="s">
        <v>72</v>
      </c>
      <c r="P190" t="s">
        <v>72</v>
      </c>
      <c r="Q190">
        <v>24</v>
      </c>
    </row>
    <row r="191" spans="4:17" hidden="1" x14ac:dyDescent="0.3">
      <c r="D191" s="49" t="str">
        <f>IF(ISBLANK(BurstClassFull13[[#This Row],[Hour1-Spk/sec]]),"",IF(BurstClassFull13[[#This Row],[Hour1-Spk/sec]]&lt;$C$3,"LF","HF"))</f>
        <v>HF</v>
      </c>
      <c r="E191" s="49" t="str">
        <f>IF(ISBLANK(BurstClassFull13[[#This Row],[Hour1-%SpikesInBursts]]),"",IF(BurstClassFull13[[#This Row],[Hour1-%SpikesInBursts]]&lt;$D$3,"LB","HB"))</f>
        <v>HB</v>
      </c>
      <c r="F191" s="50" t="str">
        <f t="shared" si="2"/>
        <v>HFHB</v>
      </c>
      <c r="G191">
        <v>7.9760969994058231</v>
      </c>
      <c r="H191">
        <v>65.488418932527694</v>
      </c>
      <c r="I191" t="s">
        <v>130</v>
      </c>
      <c r="J191" t="s">
        <v>9</v>
      </c>
      <c r="K191">
        <v>25</v>
      </c>
      <c r="L191" t="s">
        <v>37</v>
      </c>
      <c r="M191">
        <v>3</v>
      </c>
      <c r="N191" t="s">
        <v>143</v>
      </c>
      <c r="O191" t="s">
        <v>11</v>
      </c>
      <c r="P191" t="s">
        <v>10</v>
      </c>
      <c r="Q191">
        <v>687</v>
      </c>
    </row>
    <row r="192" spans="4:17" hidden="1" x14ac:dyDescent="0.3">
      <c r="D192" s="49" t="str">
        <f>IF(ISBLANK(BurstClassFull13[[#This Row],[Hour1-Spk/sec]]),"",IF(BurstClassFull13[[#This Row],[Hour1-Spk/sec]]&lt;$C$3,"LF","HF"))</f>
        <v>LF</v>
      </c>
      <c r="E192" s="49" t="str">
        <f>IF(ISBLANK(BurstClassFull13[[#This Row],[Hour1-%SpikesInBursts]]),"",IF(BurstClassFull13[[#This Row],[Hour1-%SpikesInBursts]]&lt;$D$3,"LB","HB"))</f>
        <v>HB</v>
      </c>
      <c r="F192" s="50" t="str">
        <f t="shared" si="2"/>
        <v>LFHB</v>
      </c>
      <c r="G192">
        <v>2.7605134199007306</v>
      </c>
      <c r="H192">
        <v>33.156565656565654</v>
      </c>
      <c r="I192" t="s">
        <v>130</v>
      </c>
      <c r="J192" t="s">
        <v>9</v>
      </c>
      <c r="K192">
        <v>25</v>
      </c>
      <c r="L192" t="s">
        <v>37</v>
      </c>
      <c r="M192">
        <v>5</v>
      </c>
      <c r="N192" t="s">
        <v>137</v>
      </c>
      <c r="O192" t="s">
        <v>11</v>
      </c>
      <c r="P192" t="s">
        <v>10</v>
      </c>
      <c r="Q192">
        <v>687</v>
      </c>
    </row>
    <row r="193" spans="4:17" hidden="1" x14ac:dyDescent="0.3">
      <c r="D193" s="49" t="str">
        <f>IF(ISBLANK(BurstClassFull13[[#This Row],[Hour1-Spk/sec]]),"",IF(BurstClassFull13[[#This Row],[Hour1-Spk/sec]]&lt;$C$3,"LF","HF"))</f>
        <v>LF</v>
      </c>
      <c r="E193" s="49" t="str">
        <f>IF(ISBLANK(BurstClassFull13[[#This Row],[Hour1-%SpikesInBursts]]),"",IF(BurstClassFull13[[#This Row],[Hour1-%SpikesInBursts]]&lt;$D$3,"LB","HB"))</f>
        <v>LB</v>
      </c>
      <c r="F193" s="50" t="str">
        <f t="shared" si="2"/>
        <v>LFLB</v>
      </c>
      <c r="G193">
        <v>0.72166666666666668</v>
      </c>
      <c r="H193">
        <v>22.679546409071818</v>
      </c>
      <c r="I193" t="s">
        <v>92</v>
      </c>
      <c r="J193" t="s">
        <v>9</v>
      </c>
      <c r="K193">
        <v>18</v>
      </c>
      <c r="L193" t="s">
        <v>37</v>
      </c>
      <c r="M193">
        <v>6</v>
      </c>
      <c r="N193" t="s">
        <v>90</v>
      </c>
      <c r="O193" t="s">
        <v>11</v>
      </c>
      <c r="P193" t="s">
        <v>76</v>
      </c>
      <c r="Q193">
        <v>767</v>
      </c>
    </row>
    <row r="194" spans="4:17" hidden="1" x14ac:dyDescent="0.3">
      <c r="D194" s="49" t="str">
        <f>IF(ISBLANK(BurstClassFull13[[#This Row],[Hour1-Spk/sec]]),"",IF(BurstClassFull13[[#This Row],[Hour1-Spk/sec]]&lt;$C$3,"LF","HF"))</f>
        <v>LF</v>
      </c>
      <c r="E194" s="49" t="str">
        <f>IF(ISBLANK(BurstClassFull13[[#This Row],[Hour1-%SpikesInBursts]]),"",IF(BurstClassFull13[[#This Row],[Hour1-%SpikesInBursts]]&lt;$D$3,"LB","HB"))</f>
        <v>LB</v>
      </c>
      <c r="F194" s="50" t="str">
        <f t="shared" si="2"/>
        <v>LFLB</v>
      </c>
      <c r="G194">
        <v>0.47500000000000003</v>
      </c>
      <c r="H194">
        <v>15.269804822043628</v>
      </c>
      <c r="I194" t="s">
        <v>92</v>
      </c>
      <c r="J194" t="s">
        <v>9</v>
      </c>
      <c r="K194">
        <v>18</v>
      </c>
      <c r="L194" t="s">
        <v>37</v>
      </c>
      <c r="M194">
        <v>7</v>
      </c>
      <c r="N194" t="s">
        <v>116</v>
      </c>
      <c r="O194" t="s">
        <v>11</v>
      </c>
      <c r="P194" t="s">
        <v>120</v>
      </c>
      <c r="Q194">
        <v>767</v>
      </c>
    </row>
    <row r="195" spans="4:17" hidden="1" x14ac:dyDescent="0.3">
      <c r="D195" s="49" t="str">
        <f>IF(ISBLANK(BurstClassFull13[[#This Row],[Hour1-Spk/sec]]),"",IF(BurstClassFull13[[#This Row],[Hour1-Spk/sec]]&lt;$C$3,"LF","HF"))</f>
        <v>LF</v>
      </c>
      <c r="E195" s="49" t="str">
        <f>IF(ISBLANK(BurstClassFull13[[#This Row],[Hour1-%SpikesInBursts]]),"",IF(BurstClassFull13[[#This Row],[Hour1-%SpikesInBursts]]&lt;$D$3,"LB","HB"))</f>
        <v>LB</v>
      </c>
      <c r="F195" s="50" t="str">
        <f t="shared" si="2"/>
        <v>LFLB</v>
      </c>
      <c r="G195">
        <v>0</v>
      </c>
      <c r="H195">
        <v>0</v>
      </c>
      <c r="I195" t="s">
        <v>83</v>
      </c>
      <c r="J195" t="s">
        <v>9</v>
      </c>
      <c r="K195">
        <v>1</v>
      </c>
      <c r="L195" t="s">
        <v>36</v>
      </c>
      <c r="M195">
        <v>8</v>
      </c>
      <c r="N195" t="s">
        <v>114</v>
      </c>
      <c r="O195" t="s">
        <v>72</v>
      </c>
      <c r="P195" t="s">
        <v>72</v>
      </c>
      <c r="Q195">
        <v>24</v>
      </c>
    </row>
    <row r="196" spans="4:17" hidden="1" x14ac:dyDescent="0.3">
      <c r="D196" s="49" t="str">
        <f>IF(ISBLANK(BurstClassFull13[[#This Row],[Hour1-Spk/sec]]),"",IF(BurstClassFull13[[#This Row],[Hour1-Spk/sec]]&lt;$C$3,"LF","HF"))</f>
        <v>HF</v>
      </c>
      <c r="E196" s="49" t="str">
        <f>IF(ISBLANK(BurstClassFull13[[#This Row],[Hour1-%SpikesInBursts]]),"",IF(BurstClassFull13[[#This Row],[Hour1-%SpikesInBursts]]&lt;$D$3,"LB","HB"))</f>
        <v>HB</v>
      </c>
      <c r="F196" s="50" t="str">
        <f t="shared" si="2"/>
        <v>HFHB</v>
      </c>
      <c r="G196">
        <v>30.814892498932995</v>
      </c>
      <c r="H196">
        <v>99.12117471488844</v>
      </c>
      <c r="I196" t="s">
        <v>98</v>
      </c>
      <c r="J196" t="s">
        <v>9</v>
      </c>
      <c r="K196">
        <v>22</v>
      </c>
      <c r="L196" t="s">
        <v>37</v>
      </c>
      <c r="M196">
        <v>1</v>
      </c>
      <c r="N196" t="s">
        <v>111</v>
      </c>
      <c r="O196" t="s">
        <v>11</v>
      </c>
      <c r="P196" t="s">
        <v>10</v>
      </c>
      <c r="Q196">
        <v>769</v>
      </c>
    </row>
    <row r="197" spans="4:17" hidden="1" x14ac:dyDescent="0.3">
      <c r="D197" s="49" t="str">
        <f>IF(ISBLANK(BurstClassFull13[[#This Row],[Hour1-Spk/sec]]),"",IF(BurstClassFull13[[#This Row],[Hour1-Spk/sec]]&lt;$C$3,"LF","HF"))</f>
        <v>LF</v>
      </c>
      <c r="E197" s="49" t="str">
        <f>IF(ISBLANK(BurstClassFull13[[#This Row],[Hour1-%SpikesInBursts]]),"",IF(BurstClassFull13[[#This Row],[Hour1-%SpikesInBursts]]&lt;$D$3,"LB","HB"))</f>
        <v>LB</v>
      </c>
      <c r="F197" s="50" t="str">
        <f t="shared" si="2"/>
        <v>LFLB</v>
      </c>
      <c r="G197">
        <v>0.17222222222222225</v>
      </c>
      <c r="H197">
        <v>3.064516129032258</v>
      </c>
      <c r="I197" t="s">
        <v>83</v>
      </c>
      <c r="J197" t="s">
        <v>9</v>
      </c>
      <c r="K197">
        <v>1</v>
      </c>
      <c r="L197" t="s">
        <v>36</v>
      </c>
      <c r="M197">
        <v>10</v>
      </c>
      <c r="N197" t="s">
        <v>115</v>
      </c>
      <c r="O197" t="s">
        <v>72</v>
      </c>
      <c r="P197" t="s">
        <v>72</v>
      </c>
      <c r="Q197">
        <v>24</v>
      </c>
    </row>
    <row r="198" spans="4:17" hidden="1" x14ac:dyDescent="0.3">
      <c r="D198" s="49" t="str">
        <f>IF(ISBLANK(BurstClassFull13[[#This Row],[Hour1-Spk/sec]]),"",IF(BurstClassFull13[[#This Row],[Hour1-Spk/sec]]&lt;$C$3,"LF","HF"))</f>
        <v>LF</v>
      </c>
      <c r="E198" s="49" t="str">
        <f>IF(ISBLANK(BurstClassFull13[[#This Row],[Hour1-%SpikesInBursts]]),"",IF(BurstClassFull13[[#This Row],[Hour1-%SpikesInBursts]]&lt;$D$3,"LB","HB"))</f>
        <v>LB</v>
      </c>
      <c r="F198" s="50" t="str">
        <f t="shared" si="2"/>
        <v>LFLB</v>
      </c>
      <c r="G198">
        <v>0.64916666666666656</v>
      </c>
      <c r="H198">
        <v>9.328198545143346</v>
      </c>
      <c r="I198" t="s">
        <v>83</v>
      </c>
      <c r="J198" t="s">
        <v>9</v>
      </c>
      <c r="K198">
        <v>1</v>
      </c>
      <c r="L198" t="s">
        <v>36</v>
      </c>
      <c r="M198">
        <v>11</v>
      </c>
      <c r="N198" t="s">
        <v>144</v>
      </c>
      <c r="O198" t="s">
        <v>72</v>
      </c>
      <c r="P198" t="s">
        <v>72</v>
      </c>
      <c r="Q198">
        <v>24</v>
      </c>
    </row>
    <row r="199" spans="4:17" hidden="1" x14ac:dyDescent="0.3">
      <c r="D199" s="49" t="str">
        <f>IF(ISBLANK(BurstClassFull13[[#This Row],[Hour1-Spk/sec]]),"",IF(BurstClassFull13[[#This Row],[Hour1-Spk/sec]]&lt;$C$3,"LF","HF"))</f>
        <v>LF</v>
      </c>
      <c r="E199" s="49" t="str">
        <f>IF(ISBLANK(BurstClassFull13[[#This Row],[Hour1-%SpikesInBursts]]),"",IF(BurstClassFull13[[#This Row],[Hour1-%SpikesInBursts]]&lt;$D$3,"LB","HB"))</f>
        <v>LB</v>
      </c>
      <c r="F199" s="50" t="str">
        <f t="shared" si="2"/>
        <v>LFLB</v>
      </c>
      <c r="G199">
        <v>0.42333333333333334</v>
      </c>
      <c r="H199">
        <v>3.0917874396135265</v>
      </c>
      <c r="I199" t="s">
        <v>98</v>
      </c>
      <c r="J199" t="s">
        <v>9</v>
      </c>
      <c r="K199">
        <v>22</v>
      </c>
      <c r="L199" t="s">
        <v>37</v>
      </c>
      <c r="M199">
        <v>7</v>
      </c>
      <c r="N199" t="s">
        <v>75</v>
      </c>
      <c r="O199" t="s">
        <v>11</v>
      </c>
      <c r="P199" t="s">
        <v>76</v>
      </c>
      <c r="Q199">
        <v>769</v>
      </c>
    </row>
    <row r="200" spans="4:17" hidden="1" x14ac:dyDescent="0.3">
      <c r="D200" s="49" t="str">
        <f>IF(ISBLANK(BurstClassFull13[[#This Row],[Hour1-Spk/sec]]),"",IF(BurstClassFull13[[#This Row],[Hour1-Spk/sec]]&lt;$C$3,"LF","HF"))</f>
        <v>LF</v>
      </c>
      <c r="E200" s="49" t="str">
        <f>IF(ISBLANK(BurstClassFull13[[#This Row],[Hour1-%SpikesInBursts]]),"",IF(BurstClassFull13[[#This Row],[Hour1-%SpikesInBursts]]&lt;$D$3,"LB","HB"))</f>
        <v>LB</v>
      </c>
      <c r="F200" s="50" t="str">
        <f t="shared" si="2"/>
        <v>LFLB</v>
      </c>
      <c r="G200">
        <v>0.61361111111111122</v>
      </c>
      <c r="H200">
        <v>8.056640625</v>
      </c>
      <c r="I200" t="s">
        <v>98</v>
      </c>
      <c r="J200" t="s">
        <v>9</v>
      </c>
      <c r="K200">
        <v>22</v>
      </c>
      <c r="L200" t="s">
        <v>37</v>
      </c>
      <c r="M200">
        <v>11</v>
      </c>
      <c r="N200" t="s">
        <v>87</v>
      </c>
      <c r="O200" t="s">
        <v>11</v>
      </c>
      <c r="P200" t="s">
        <v>72</v>
      </c>
      <c r="Q200">
        <v>769</v>
      </c>
    </row>
    <row r="201" spans="4:17" hidden="1" x14ac:dyDescent="0.3">
      <c r="D201" s="49" t="str">
        <f>IF(ISBLANK(BurstClassFull13[[#This Row],[Hour1-Spk/sec]]),"",IF(BurstClassFull13[[#This Row],[Hour1-Spk/sec]]&lt;$C$3,"LF","HF"))</f>
        <v>LF</v>
      </c>
      <c r="E201" s="49" t="str">
        <f>IF(ISBLANK(BurstClassFull13[[#This Row],[Hour1-%SpikesInBursts]]),"",IF(BurstClassFull13[[#This Row],[Hour1-%SpikesInBursts]]&lt;$D$3,"LB","HB"))</f>
        <v>LB</v>
      </c>
      <c r="F201" s="50" t="str">
        <f t="shared" si="2"/>
        <v>LFLB</v>
      </c>
      <c r="G201">
        <v>1.1384143518518519</v>
      </c>
      <c r="H201">
        <v>7.2921851667496265</v>
      </c>
      <c r="I201" t="s">
        <v>83</v>
      </c>
      <c r="J201" t="s">
        <v>9</v>
      </c>
      <c r="K201">
        <v>1</v>
      </c>
      <c r="L201" t="s">
        <v>36</v>
      </c>
      <c r="M201">
        <v>14</v>
      </c>
      <c r="N201" t="s">
        <v>145</v>
      </c>
      <c r="O201" t="s">
        <v>72</v>
      </c>
      <c r="P201" t="s">
        <v>72</v>
      </c>
      <c r="Q201">
        <v>24</v>
      </c>
    </row>
    <row r="202" spans="4:17" hidden="1" x14ac:dyDescent="0.3">
      <c r="D202" s="49" t="str">
        <f>IF(ISBLANK(BurstClassFull13[[#This Row],[Hour1-Spk/sec]]),"",IF(BurstClassFull13[[#This Row],[Hour1-Spk/sec]]&lt;$C$3,"LF","HF"))</f>
        <v>LF</v>
      </c>
      <c r="E202" s="49" t="str">
        <f>IF(ISBLANK(BurstClassFull13[[#This Row],[Hour1-%SpikesInBursts]]),"",IF(BurstClassFull13[[#This Row],[Hour1-%SpikesInBursts]]&lt;$D$3,"LB","HB"))</f>
        <v>LB</v>
      </c>
      <c r="F202" s="50" t="str">
        <f t="shared" si="2"/>
        <v>LFLB</v>
      </c>
      <c r="G202">
        <v>0</v>
      </c>
      <c r="H202">
        <v>0</v>
      </c>
      <c r="I202" t="s">
        <v>98</v>
      </c>
      <c r="J202" t="s">
        <v>9</v>
      </c>
      <c r="K202">
        <v>22</v>
      </c>
      <c r="L202" t="s">
        <v>37</v>
      </c>
      <c r="M202">
        <v>13</v>
      </c>
      <c r="N202" t="s">
        <v>90</v>
      </c>
      <c r="O202" t="s">
        <v>11</v>
      </c>
      <c r="P202" t="s">
        <v>76</v>
      </c>
      <c r="Q202">
        <v>769</v>
      </c>
    </row>
    <row r="203" spans="4:17" hidden="1" x14ac:dyDescent="0.3">
      <c r="D203" s="49" t="str">
        <f>IF(ISBLANK(BurstClassFull13[[#This Row],[Hour1-Spk/sec]]),"",IF(BurstClassFull13[[#This Row],[Hour1-Spk/sec]]&lt;$C$3,"LF","HF"))</f>
        <v>LF</v>
      </c>
      <c r="E203" s="49" t="str">
        <f>IF(ISBLANK(BurstClassFull13[[#This Row],[Hour1-%SpikesInBursts]]),"",IF(BurstClassFull13[[#This Row],[Hour1-%SpikesInBursts]]&lt;$D$3,"LB","HB"))</f>
        <v>LB</v>
      </c>
      <c r="F203" s="50" t="str">
        <f t="shared" si="2"/>
        <v>LFLB</v>
      </c>
      <c r="G203">
        <v>2.6819634856630827</v>
      </c>
      <c r="H203">
        <v>29.434718413836741</v>
      </c>
      <c r="I203" t="s">
        <v>83</v>
      </c>
      <c r="J203" t="s">
        <v>9</v>
      </c>
      <c r="K203">
        <v>1</v>
      </c>
      <c r="L203" t="s">
        <v>36</v>
      </c>
      <c r="M203">
        <v>16</v>
      </c>
      <c r="N203" t="s">
        <v>146</v>
      </c>
      <c r="O203" t="s">
        <v>72</v>
      </c>
      <c r="P203" t="s">
        <v>72</v>
      </c>
      <c r="Q203">
        <v>24</v>
      </c>
    </row>
    <row r="204" spans="4:17" hidden="1" x14ac:dyDescent="0.3">
      <c r="D204" s="49" t="str">
        <f>IF(ISBLANK(BurstClassFull13[[#This Row],[Hour1-Spk/sec]]),"",IF(BurstClassFull13[[#This Row],[Hour1-Spk/sec]]&lt;$C$3,"LF","HF"))</f>
        <v>LF</v>
      </c>
      <c r="E204" s="49" t="str">
        <f>IF(ISBLANK(BurstClassFull13[[#This Row],[Hour1-%SpikesInBursts]]),"",IF(BurstClassFull13[[#This Row],[Hour1-%SpikesInBursts]]&lt;$D$3,"LB","HB"))</f>
        <v>LB</v>
      </c>
      <c r="F204" s="50" t="str">
        <f t="shared" si="2"/>
        <v>LFLB</v>
      </c>
      <c r="G204">
        <v>0.39027777777777778</v>
      </c>
      <c r="H204">
        <v>7.2597864768683271</v>
      </c>
      <c r="I204" t="s">
        <v>83</v>
      </c>
      <c r="J204" t="s">
        <v>9</v>
      </c>
      <c r="K204">
        <v>1</v>
      </c>
      <c r="L204" t="s">
        <v>36</v>
      </c>
      <c r="M204">
        <v>17</v>
      </c>
      <c r="N204" t="s">
        <v>131</v>
      </c>
      <c r="O204" t="s">
        <v>72</v>
      </c>
      <c r="P204" t="s">
        <v>72</v>
      </c>
      <c r="Q204">
        <v>24</v>
      </c>
    </row>
    <row r="205" spans="4:17" hidden="1" x14ac:dyDescent="0.3">
      <c r="D205" s="49" t="str">
        <f>IF(ISBLANK(BurstClassFull13[[#This Row],[Hour1-Spk/sec]]),"",IF(BurstClassFull13[[#This Row],[Hour1-Spk/sec]]&lt;$C$3,"LF","HF"))</f>
        <v>LF</v>
      </c>
      <c r="E205" s="49" t="str">
        <f>IF(ISBLANK(BurstClassFull13[[#This Row],[Hour1-%SpikesInBursts]]),"",IF(BurstClassFull13[[#This Row],[Hour1-%SpikesInBursts]]&lt;$D$3,"LB","HB"))</f>
        <v>HB</v>
      </c>
      <c r="F205" s="50" t="str">
        <f t="shared" si="2"/>
        <v>LFHB</v>
      </c>
      <c r="G205">
        <v>3.4444444444444444E-2</v>
      </c>
      <c r="H205">
        <v>41.428571428571431</v>
      </c>
      <c r="I205" t="s">
        <v>83</v>
      </c>
      <c r="J205" t="s">
        <v>9</v>
      </c>
      <c r="K205">
        <v>1</v>
      </c>
      <c r="L205" t="s">
        <v>36</v>
      </c>
      <c r="M205">
        <v>18</v>
      </c>
      <c r="N205" t="s">
        <v>136</v>
      </c>
      <c r="O205" t="s">
        <v>72</v>
      </c>
      <c r="P205" t="s">
        <v>72</v>
      </c>
      <c r="Q205">
        <v>24</v>
      </c>
    </row>
    <row r="206" spans="4:17" hidden="1" x14ac:dyDescent="0.3">
      <c r="D206" s="49" t="str">
        <f>IF(ISBLANK(BurstClassFull13[[#This Row],[Hour1-Spk/sec]]),"",IF(BurstClassFull13[[#This Row],[Hour1-Spk/sec]]&lt;$C$3,"LF","HF"))</f>
        <v>LF</v>
      </c>
      <c r="E206" s="49" t="str">
        <f>IF(ISBLANK(BurstClassFull13[[#This Row],[Hour1-%SpikesInBursts]]),"",IF(BurstClassFull13[[#This Row],[Hour1-%SpikesInBursts]]&lt;$D$3,"LB","HB"))</f>
        <v>LB</v>
      </c>
      <c r="F206" s="50" t="str">
        <f t="shared" si="2"/>
        <v>LFLB</v>
      </c>
      <c r="G206">
        <v>1.8286111111111112</v>
      </c>
      <c r="H206">
        <v>20.920794850265885</v>
      </c>
      <c r="I206" t="s">
        <v>98</v>
      </c>
      <c r="J206" t="s">
        <v>9</v>
      </c>
      <c r="K206">
        <v>22</v>
      </c>
      <c r="L206" t="s">
        <v>37</v>
      </c>
      <c r="M206">
        <v>15</v>
      </c>
      <c r="N206" t="s">
        <v>116</v>
      </c>
      <c r="O206" t="s">
        <v>11</v>
      </c>
      <c r="P206" t="s">
        <v>72</v>
      </c>
      <c r="Q206">
        <v>769</v>
      </c>
    </row>
    <row r="207" spans="4:17" hidden="1" x14ac:dyDescent="0.3">
      <c r="D207" s="49" t="str">
        <f>IF(ISBLANK(BurstClassFull13[[#This Row],[Hour1-Spk/sec]]),"",IF(BurstClassFull13[[#This Row],[Hour1-Spk/sec]]&lt;$C$3,"LF","HF"))</f>
        <v>LF</v>
      </c>
      <c r="E207" s="49" t="str">
        <f>IF(ISBLANK(BurstClassFull13[[#This Row],[Hour1-%SpikesInBursts]]),"",IF(BurstClassFull13[[#This Row],[Hour1-%SpikesInBursts]]&lt;$D$3,"LB","HB"))</f>
        <v>LB</v>
      </c>
      <c r="F207" s="50" t="str">
        <f t="shared" si="2"/>
        <v>LFLB</v>
      </c>
      <c r="G207">
        <v>0.88999999999999979</v>
      </c>
      <c r="H207">
        <v>28.422152560083596</v>
      </c>
      <c r="I207" t="s">
        <v>147</v>
      </c>
      <c r="J207" t="s">
        <v>9</v>
      </c>
      <c r="K207">
        <v>5</v>
      </c>
      <c r="L207" t="s">
        <v>36</v>
      </c>
      <c r="M207">
        <v>3</v>
      </c>
      <c r="N207" t="s">
        <v>137</v>
      </c>
      <c r="O207" t="s">
        <v>11</v>
      </c>
      <c r="P207" t="s">
        <v>72</v>
      </c>
      <c r="Q207">
        <v>786</v>
      </c>
    </row>
    <row r="208" spans="4:17" hidden="1" x14ac:dyDescent="0.3">
      <c r="D208" s="49" t="str">
        <f>IF(ISBLANK(BurstClassFull13[[#This Row],[Hour1-Spk/sec]]),"",IF(BurstClassFull13[[#This Row],[Hour1-Spk/sec]]&lt;$C$3,"LF","HF"))</f>
        <v>LF</v>
      </c>
      <c r="E208" s="49" t="str">
        <f>IF(ISBLANK(BurstClassFull13[[#This Row],[Hour1-%SpikesInBursts]]),"",IF(BurstClassFull13[[#This Row],[Hour1-%SpikesInBursts]]&lt;$D$3,"LB","HB"))</f>
        <v>LB</v>
      </c>
      <c r="F208" s="50" t="str">
        <f t="shared" si="2"/>
        <v>LFLB</v>
      </c>
      <c r="G208">
        <v>0.35805555555555552</v>
      </c>
      <c r="H208">
        <v>24.047417442845045</v>
      </c>
      <c r="I208" t="s">
        <v>148</v>
      </c>
      <c r="J208" t="s">
        <v>9</v>
      </c>
      <c r="K208">
        <v>1</v>
      </c>
      <c r="L208" t="s">
        <v>36</v>
      </c>
      <c r="M208">
        <v>2</v>
      </c>
      <c r="N208" t="s">
        <v>88</v>
      </c>
      <c r="O208" t="s">
        <v>82</v>
      </c>
      <c r="P208" t="s">
        <v>72</v>
      </c>
      <c r="Q208">
        <v>911</v>
      </c>
    </row>
    <row r="209" spans="4:17" hidden="1" x14ac:dyDescent="0.3">
      <c r="D209" s="49" t="str">
        <f>IF(ISBLANK(BurstClassFull13[[#This Row],[Hour1-Spk/sec]]),"",IF(BurstClassFull13[[#This Row],[Hour1-Spk/sec]]&lt;$C$3,"LF","HF"))</f>
        <v>LF</v>
      </c>
      <c r="E209" s="49" t="str">
        <f>IF(ISBLANK(BurstClassFull13[[#This Row],[Hour1-%SpikesInBursts]]),"",IF(BurstClassFull13[[#This Row],[Hour1-%SpikesInBursts]]&lt;$D$3,"LB","HB"))</f>
        <v>LB</v>
      </c>
      <c r="F209" s="50" t="str">
        <f t="shared" si="2"/>
        <v>LFLB</v>
      </c>
      <c r="G209">
        <v>0.41100328338882725</v>
      </c>
      <c r="H209">
        <v>21.509433962264151</v>
      </c>
      <c r="I209" t="s">
        <v>148</v>
      </c>
      <c r="J209" t="s">
        <v>9</v>
      </c>
      <c r="K209">
        <v>1</v>
      </c>
      <c r="L209" t="s">
        <v>36</v>
      </c>
      <c r="M209">
        <v>3</v>
      </c>
      <c r="N209" t="s">
        <v>113</v>
      </c>
      <c r="O209" t="s">
        <v>72</v>
      </c>
      <c r="P209" t="s">
        <v>72</v>
      </c>
      <c r="Q209">
        <v>911</v>
      </c>
    </row>
    <row r="210" spans="4:17" hidden="1" x14ac:dyDescent="0.3">
      <c r="D210" s="49" t="str">
        <f>IF(ISBLANK(BurstClassFull13[[#This Row],[Hour1-Spk/sec]]),"",IF(BurstClassFull13[[#This Row],[Hour1-Spk/sec]]&lt;$C$3,"LF","HF"))</f>
        <v>LF</v>
      </c>
      <c r="E210" s="49" t="str">
        <f>IF(ISBLANK(BurstClassFull13[[#This Row],[Hour1-%SpikesInBursts]]),"",IF(BurstClassFull13[[#This Row],[Hour1-%SpikesInBursts]]&lt;$D$3,"LB","HB"))</f>
        <v>LB</v>
      </c>
      <c r="F210" s="50" t="str">
        <f t="shared" si="2"/>
        <v>LFLB</v>
      </c>
      <c r="G210">
        <v>0.11430555555555556</v>
      </c>
      <c r="H210">
        <v>23.210831721470019</v>
      </c>
      <c r="I210" t="s">
        <v>148</v>
      </c>
      <c r="J210" t="s">
        <v>9</v>
      </c>
      <c r="K210">
        <v>1</v>
      </c>
      <c r="L210" t="s">
        <v>36</v>
      </c>
      <c r="M210">
        <v>4</v>
      </c>
      <c r="N210" t="s">
        <v>114</v>
      </c>
      <c r="O210" t="s">
        <v>72</v>
      </c>
      <c r="P210" t="s">
        <v>72</v>
      </c>
      <c r="Q210">
        <v>911</v>
      </c>
    </row>
    <row r="211" spans="4:17" hidden="1" x14ac:dyDescent="0.3">
      <c r="D211" s="49" t="str">
        <f>IF(ISBLANK(BurstClassFull13[[#This Row],[Hour1-Spk/sec]]),"",IF(BurstClassFull13[[#This Row],[Hour1-Spk/sec]]&lt;$C$3,"LF","HF"))</f>
        <v>LF</v>
      </c>
      <c r="E211" s="49" t="str">
        <f>IF(ISBLANK(BurstClassFull13[[#This Row],[Hour1-%SpikesInBursts]]),"",IF(BurstClassFull13[[#This Row],[Hour1-%SpikesInBursts]]&lt;$D$3,"LB","HB"))</f>
        <v>LB</v>
      </c>
      <c r="F211" s="50" t="str">
        <f t="shared" si="2"/>
        <v>LFLB</v>
      </c>
      <c r="G211">
        <v>0.1173611111111111</v>
      </c>
      <c r="H211">
        <v>28.249566724436743</v>
      </c>
      <c r="I211" t="s">
        <v>148</v>
      </c>
      <c r="J211" t="s">
        <v>9</v>
      </c>
      <c r="K211">
        <v>1</v>
      </c>
      <c r="L211" t="s">
        <v>36</v>
      </c>
      <c r="M211">
        <v>5</v>
      </c>
      <c r="N211" t="s">
        <v>135</v>
      </c>
      <c r="O211" t="s">
        <v>72</v>
      </c>
      <c r="P211" t="s">
        <v>10</v>
      </c>
      <c r="Q211">
        <v>911</v>
      </c>
    </row>
    <row r="212" spans="4:17" hidden="1" x14ac:dyDescent="0.3">
      <c r="D212" s="49" t="str">
        <f>IF(ISBLANK(BurstClassFull13[[#This Row],[Hour1-Spk/sec]]),"",IF(BurstClassFull13[[#This Row],[Hour1-Spk/sec]]&lt;$C$3,"LF","HF"))</f>
        <v>LF</v>
      </c>
      <c r="E212" s="49" t="str">
        <f>IF(ISBLANK(BurstClassFull13[[#This Row],[Hour1-%SpikesInBursts]]),"",IF(BurstClassFull13[[#This Row],[Hour1-%SpikesInBursts]]&lt;$D$3,"LB","HB"))</f>
        <v>HB</v>
      </c>
      <c r="F212" s="50" t="str">
        <f t="shared" si="2"/>
        <v>LFHB</v>
      </c>
      <c r="G212">
        <v>8.6250000000000007E-2</v>
      </c>
      <c r="H212">
        <v>37.991266375545848</v>
      </c>
      <c r="I212" t="s">
        <v>148</v>
      </c>
      <c r="J212" t="s">
        <v>9</v>
      </c>
      <c r="K212">
        <v>1</v>
      </c>
      <c r="L212" t="s">
        <v>36</v>
      </c>
      <c r="M212">
        <v>6</v>
      </c>
      <c r="N212" t="s">
        <v>149</v>
      </c>
      <c r="O212" t="s">
        <v>72</v>
      </c>
      <c r="P212" t="s">
        <v>72</v>
      </c>
      <c r="Q212">
        <v>911</v>
      </c>
    </row>
    <row r="213" spans="4:17" hidden="1" x14ac:dyDescent="0.3">
      <c r="D213" s="49" t="str">
        <f>IF(ISBLANK(BurstClassFull13[[#This Row],[Hour1-Spk/sec]]),"",IF(BurstClassFull13[[#This Row],[Hour1-Spk/sec]]&lt;$C$3,"LF","HF"))</f>
        <v>LF</v>
      </c>
      <c r="E213" s="49" t="str">
        <f>IF(ISBLANK(BurstClassFull13[[#This Row],[Hour1-%SpikesInBursts]]),"",IF(BurstClassFull13[[#This Row],[Hour1-%SpikesInBursts]]&lt;$D$3,"LB","HB"))</f>
        <v>HB</v>
      </c>
      <c r="F213" s="50" t="str">
        <f t="shared" si="2"/>
        <v>LFHB</v>
      </c>
      <c r="G213">
        <v>1.0050000000000001</v>
      </c>
      <c r="H213">
        <v>39.853958493466564</v>
      </c>
      <c r="I213" t="s">
        <v>148</v>
      </c>
      <c r="J213" t="s">
        <v>9</v>
      </c>
      <c r="K213">
        <v>1</v>
      </c>
      <c r="L213" t="s">
        <v>36</v>
      </c>
      <c r="M213">
        <v>7</v>
      </c>
      <c r="N213" t="s">
        <v>115</v>
      </c>
      <c r="O213" t="s">
        <v>72</v>
      </c>
      <c r="P213" t="s">
        <v>120</v>
      </c>
      <c r="Q213">
        <v>911</v>
      </c>
    </row>
    <row r="214" spans="4:17" hidden="1" x14ac:dyDescent="0.3">
      <c r="D214" s="49" t="str">
        <f>IF(ISBLANK(BurstClassFull13[[#This Row],[Hour1-Spk/sec]]),"",IF(BurstClassFull13[[#This Row],[Hour1-Spk/sec]]&lt;$C$3,"LF","HF"))</f>
        <v>LF</v>
      </c>
      <c r="E214" s="49" t="str">
        <f>IF(ISBLANK(BurstClassFull13[[#This Row],[Hour1-%SpikesInBursts]]),"",IF(BurstClassFull13[[#This Row],[Hour1-%SpikesInBursts]]&lt;$D$3,"LB","HB"))</f>
        <v>HB</v>
      </c>
      <c r="F214" s="50" t="str">
        <f t="shared" si="2"/>
        <v>LFHB</v>
      </c>
      <c r="G214">
        <v>0.15805555555555553</v>
      </c>
      <c r="H214">
        <v>39.074074074074069</v>
      </c>
      <c r="I214" t="s">
        <v>148</v>
      </c>
      <c r="J214" t="s">
        <v>9</v>
      </c>
      <c r="K214">
        <v>1</v>
      </c>
      <c r="L214" t="s">
        <v>36</v>
      </c>
      <c r="M214">
        <v>8</v>
      </c>
      <c r="N214" t="s">
        <v>136</v>
      </c>
      <c r="O214" t="s">
        <v>72</v>
      </c>
      <c r="P214" t="s">
        <v>10</v>
      </c>
      <c r="Q214">
        <v>911</v>
      </c>
    </row>
    <row r="215" spans="4:17" hidden="1" x14ac:dyDescent="0.3">
      <c r="D215" s="49" t="str">
        <f>IF(ISBLANK(BurstClassFull13[[#This Row],[Hour1-Spk/sec]]),"",IF(BurstClassFull13[[#This Row],[Hour1-Spk/sec]]&lt;$C$3,"LF","HF"))</f>
        <v>LF</v>
      </c>
      <c r="E215" s="49" t="str">
        <f>IF(ISBLANK(BurstClassFull13[[#This Row],[Hour1-%SpikesInBursts]]),"",IF(BurstClassFull13[[#This Row],[Hour1-%SpikesInBursts]]&lt;$D$3,"LB","HB"))</f>
        <v>LB</v>
      </c>
      <c r="F215" s="50" t="str">
        <f t="shared" si="2"/>
        <v>LFLB</v>
      </c>
      <c r="G215">
        <v>1.3230555555555557</v>
      </c>
      <c r="H215">
        <v>0</v>
      </c>
      <c r="I215" t="s">
        <v>150</v>
      </c>
      <c r="J215" t="s">
        <v>9</v>
      </c>
      <c r="K215">
        <v>6</v>
      </c>
      <c r="L215" t="s">
        <v>36</v>
      </c>
      <c r="M215">
        <v>1</v>
      </c>
      <c r="N215" t="s">
        <v>112</v>
      </c>
      <c r="O215" t="s">
        <v>72</v>
      </c>
      <c r="P215" t="s">
        <v>10</v>
      </c>
      <c r="Q215">
        <v>968</v>
      </c>
    </row>
    <row r="216" spans="4:17" hidden="1" x14ac:dyDescent="0.3">
      <c r="D216" s="49" t="str">
        <f>IF(ISBLANK(BurstClassFull13[[#This Row],[Hour1-Spk/sec]]),"",IF(BurstClassFull13[[#This Row],[Hour1-Spk/sec]]&lt;$C$3,"LF","HF"))</f>
        <v>LF</v>
      </c>
      <c r="E216" s="49" t="str">
        <f>IF(ISBLANK(BurstClassFull13[[#This Row],[Hour1-%SpikesInBursts]]),"",IF(BurstClassFull13[[#This Row],[Hour1-%SpikesInBursts]]&lt;$D$3,"LB","HB"))</f>
        <v>LB</v>
      </c>
      <c r="F216" s="50" t="str">
        <f t="shared" si="2"/>
        <v>LFLB</v>
      </c>
      <c r="G216">
        <v>1.3211111111111113</v>
      </c>
      <c r="H216">
        <v>0</v>
      </c>
      <c r="I216" t="s">
        <v>150</v>
      </c>
      <c r="J216" t="s">
        <v>9</v>
      </c>
      <c r="K216">
        <v>6</v>
      </c>
      <c r="L216" t="s">
        <v>36</v>
      </c>
      <c r="M216">
        <v>2</v>
      </c>
      <c r="N216" t="s">
        <v>137</v>
      </c>
      <c r="O216" t="s">
        <v>72</v>
      </c>
      <c r="P216" t="s">
        <v>72</v>
      </c>
      <c r="Q216">
        <v>968</v>
      </c>
    </row>
    <row r="217" spans="4:17" hidden="1" x14ac:dyDescent="0.3">
      <c r="D217" s="49" t="str">
        <f>IF(ISBLANK(BurstClassFull13[[#This Row],[Hour1-Spk/sec]]),"",IF(BurstClassFull13[[#This Row],[Hour1-Spk/sec]]&lt;$C$3,"LF","HF"))</f>
        <v>LF</v>
      </c>
      <c r="E217" s="49" t="str">
        <f>IF(ISBLANK(BurstClassFull13[[#This Row],[Hour1-%SpikesInBursts]]),"",IF(BurstClassFull13[[#This Row],[Hour1-%SpikesInBursts]]&lt;$D$3,"LB","HB"))</f>
        <v>LB</v>
      </c>
      <c r="F217" s="50" t="str">
        <f t="shared" si="2"/>
        <v>LFLB</v>
      </c>
      <c r="G217">
        <v>1.2261111111111109</v>
      </c>
      <c r="H217">
        <v>14.060112073357105</v>
      </c>
      <c r="I217" t="s">
        <v>150</v>
      </c>
      <c r="J217" t="s">
        <v>9</v>
      </c>
      <c r="K217">
        <v>6</v>
      </c>
      <c r="L217" t="s">
        <v>36</v>
      </c>
      <c r="M217">
        <v>3</v>
      </c>
      <c r="N217" t="s">
        <v>113</v>
      </c>
      <c r="O217" t="s">
        <v>72</v>
      </c>
      <c r="P217" t="s">
        <v>72</v>
      </c>
      <c r="Q217">
        <v>968</v>
      </c>
    </row>
    <row r="218" spans="4:17" hidden="1" x14ac:dyDescent="0.3">
      <c r="D218" s="49" t="str">
        <f>IF(ISBLANK(BurstClassFull13[[#This Row],[Hour1-Spk/sec]]),"",IF(BurstClassFull13[[#This Row],[Hour1-Spk/sec]]&lt;$C$3,"LF","HF"))</f>
        <v>LF</v>
      </c>
      <c r="E218" s="49" t="str">
        <f>IF(ISBLANK(BurstClassFull13[[#This Row],[Hour1-%SpikesInBursts]]),"",IF(BurstClassFull13[[#This Row],[Hour1-%SpikesInBursts]]&lt;$D$3,"LB","HB"))</f>
        <v>LB</v>
      </c>
      <c r="F218" s="50" t="str">
        <f t="shared" si="2"/>
        <v>LFLB</v>
      </c>
      <c r="G218">
        <v>1.4952777777777779</v>
      </c>
      <c r="H218">
        <v>18.090232150678929</v>
      </c>
      <c r="I218" t="s">
        <v>150</v>
      </c>
      <c r="J218" t="s">
        <v>9</v>
      </c>
      <c r="K218">
        <v>6</v>
      </c>
      <c r="L218" t="s">
        <v>36</v>
      </c>
      <c r="M218">
        <v>4</v>
      </c>
      <c r="N218" t="s">
        <v>96</v>
      </c>
      <c r="O218" t="s">
        <v>72</v>
      </c>
      <c r="P218" t="s">
        <v>82</v>
      </c>
      <c r="Q218">
        <v>968</v>
      </c>
    </row>
    <row r="219" spans="4:17" hidden="1" x14ac:dyDescent="0.3">
      <c r="D219" s="49" t="str">
        <f>IF(ISBLANK(BurstClassFull13[[#This Row],[Hour1-Spk/sec]]),"",IF(BurstClassFull13[[#This Row],[Hour1-Spk/sec]]&lt;$C$3,"LF","HF"))</f>
        <v>LF</v>
      </c>
      <c r="E219" s="49" t="str">
        <f>IF(ISBLANK(BurstClassFull13[[#This Row],[Hour1-%SpikesInBursts]]),"",IF(BurstClassFull13[[#This Row],[Hour1-%SpikesInBursts]]&lt;$D$3,"LB","HB"))</f>
        <v>LB</v>
      </c>
      <c r="F219" s="50" t="str">
        <f t="shared" si="2"/>
        <v>LFLB</v>
      </c>
      <c r="G219">
        <v>0.6173393146796432</v>
      </c>
      <c r="H219">
        <v>13.623978201634879</v>
      </c>
      <c r="I219" t="s">
        <v>147</v>
      </c>
      <c r="J219" t="s">
        <v>9</v>
      </c>
      <c r="K219">
        <v>5</v>
      </c>
      <c r="L219" t="s">
        <v>36</v>
      </c>
      <c r="M219">
        <v>4</v>
      </c>
      <c r="N219" t="s">
        <v>88</v>
      </c>
      <c r="O219" t="s">
        <v>11</v>
      </c>
      <c r="P219" t="s">
        <v>72</v>
      </c>
      <c r="Q219">
        <v>786</v>
      </c>
    </row>
    <row r="220" spans="4:17" hidden="1" x14ac:dyDescent="0.3">
      <c r="D220" s="49" t="str">
        <f>IF(ISBLANK(BurstClassFull13[[#This Row],[Hour1-Spk/sec]]),"",IF(BurstClassFull13[[#This Row],[Hour1-Spk/sec]]&lt;$C$3,"LF","HF"))</f>
        <v>LF</v>
      </c>
      <c r="E220" s="49" t="str">
        <f>IF(ISBLANK(BurstClassFull13[[#This Row],[Hour1-%SpikesInBursts]]),"",IF(BurstClassFull13[[#This Row],[Hour1-%SpikesInBursts]]&lt;$D$3,"LB","HB"))</f>
        <v>LB</v>
      </c>
      <c r="F220" s="50" t="str">
        <f t="shared" si="2"/>
        <v>LFLB</v>
      </c>
      <c r="G220">
        <v>4.65625E-2</v>
      </c>
      <c r="H220">
        <v>0</v>
      </c>
      <c r="I220" t="s">
        <v>150</v>
      </c>
      <c r="J220" t="s">
        <v>9</v>
      </c>
      <c r="K220">
        <v>6</v>
      </c>
      <c r="L220" t="s">
        <v>36</v>
      </c>
      <c r="M220">
        <v>6</v>
      </c>
      <c r="N220" t="s">
        <v>145</v>
      </c>
      <c r="O220" t="s">
        <v>72</v>
      </c>
      <c r="P220" t="s">
        <v>72</v>
      </c>
      <c r="Q220">
        <v>968</v>
      </c>
    </row>
    <row r="221" spans="4:17" hidden="1" x14ac:dyDescent="0.3">
      <c r="D221" s="49" t="str">
        <f>IF(ISBLANK(BurstClassFull13[[#This Row],[Hour1-Spk/sec]]),"",IF(BurstClassFull13[[#This Row],[Hour1-Spk/sec]]&lt;$C$3,"LF","HF"))</f>
        <v>LF</v>
      </c>
      <c r="E221" s="49" t="str">
        <f>IF(ISBLANK(BurstClassFull13[[#This Row],[Hour1-%SpikesInBursts]]),"",IF(BurstClassFull13[[#This Row],[Hour1-%SpikesInBursts]]&lt;$D$3,"LB","HB"))</f>
        <v>LB</v>
      </c>
      <c r="F221" s="50" t="str">
        <f t="shared" si="2"/>
        <v>LFLB</v>
      </c>
      <c r="G221">
        <v>0.11833333333333333</v>
      </c>
      <c r="H221">
        <v>2.3952095808383236</v>
      </c>
      <c r="I221" t="s">
        <v>150</v>
      </c>
      <c r="J221" t="s">
        <v>9</v>
      </c>
      <c r="K221">
        <v>6</v>
      </c>
      <c r="L221" t="s">
        <v>36</v>
      </c>
      <c r="M221">
        <v>7</v>
      </c>
      <c r="N221" t="s">
        <v>123</v>
      </c>
      <c r="O221" t="s">
        <v>72</v>
      </c>
      <c r="P221" t="s">
        <v>72</v>
      </c>
      <c r="Q221">
        <v>968</v>
      </c>
    </row>
    <row r="222" spans="4:17" hidden="1" x14ac:dyDescent="0.3">
      <c r="D222" s="49" t="str">
        <f>IF(ISBLANK(BurstClassFull13[[#This Row],[Hour1-Spk/sec]]),"",IF(BurstClassFull13[[#This Row],[Hour1-Spk/sec]]&lt;$C$3,"LF","HF"))</f>
        <v>LF</v>
      </c>
      <c r="E222" s="49" t="str">
        <f>IF(ISBLANK(BurstClassFull13[[#This Row],[Hour1-%SpikesInBursts]]),"",IF(BurstClassFull13[[#This Row],[Hour1-%SpikesInBursts]]&lt;$D$3,"LB","HB"))</f>
        <v>LB</v>
      </c>
      <c r="F222" s="50" t="str">
        <f t="shared" si="2"/>
        <v>LFLB</v>
      </c>
      <c r="G222">
        <v>0.33916666666666662</v>
      </c>
      <c r="H222">
        <v>4.1591320072332731</v>
      </c>
      <c r="I222" t="s">
        <v>150</v>
      </c>
      <c r="J222" t="s">
        <v>9</v>
      </c>
      <c r="K222">
        <v>6</v>
      </c>
      <c r="L222" t="s">
        <v>36</v>
      </c>
      <c r="M222">
        <v>8</v>
      </c>
      <c r="N222" t="s">
        <v>102</v>
      </c>
      <c r="O222" t="s">
        <v>72</v>
      </c>
      <c r="P222" t="s">
        <v>72</v>
      </c>
      <c r="Q222">
        <v>968</v>
      </c>
    </row>
    <row r="223" spans="4:17" hidden="1" x14ac:dyDescent="0.3">
      <c r="D223" s="49" t="str">
        <f>IF(ISBLANK(BurstClassFull13[[#This Row],[Hour1-Spk/sec]]),"",IF(BurstClassFull13[[#This Row],[Hour1-Spk/sec]]&lt;$C$3,"LF","HF"))</f>
        <v>LF</v>
      </c>
      <c r="E223" s="49" t="str">
        <f>IF(ISBLANK(BurstClassFull13[[#This Row],[Hour1-%SpikesInBursts]]),"",IF(BurstClassFull13[[#This Row],[Hour1-%SpikesInBursts]]&lt;$D$3,"LB","HB"))</f>
        <v>HB</v>
      </c>
      <c r="F223" s="50" t="str">
        <f t="shared" si="2"/>
        <v>LFHB</v>
      </c>
      <c r="G223">
        <v>2.7361111111111103E-2</v>
      </c>
      <c r="H223">
        <v>60.698689956331876</v>
      </c>
      <c r="I223" t="s">
        <v>150</v>
      </c>
      <c r="J223" t="s">
        <v>9</v>
      </c>
      <c r="K223">
        <v>6</v>
      </c>
      <c r="L223" t="s">
        <v>36</v>
      </c>
      <c r="M223">
        <v>9</v>
      </c>
      <c r="N223" t="s">
        <v>131</v>
      </c>
      <c r="O223" t="s">
        <v>82</v>
      </c>
      <c r="P223" t="s">
        <v>72</v>
      </c>
      <c r="Q223">
        <v>968</v>
      </c>
    </row>
    <row r="224" spans="4:17" hidden="1" x14ac:dyDescent="0.3">
      <c r="D224" s="49" t="str">
        <f>IF(ISBLANK(BurstClassFull13[[#This Row],[Hour1-Spk/sec]]),"",IF(BurstClassFull13[[#This Row],[Hour1-Spk/sec]]&lt;$C$3,"LF","HF"))</f>
        <v>LF</v>
      </c>
      <c r="E224" s="49" t="str">
        <f>IF(ISBLANK(BurstClassFull13[[#This Row],[Hour1-%SpikesInBursts]]),"",IF(BurstClassFull13[[#This Row],[Hour1-%SpikesInBursts]]&lt;$D$3,"LB","HB"))</f>
        <v>LB</v>
      </c>
      <c r="F224" s="50" t="str">
        <f t="shared" si="2"/>
        <v>LFLB</v>
      </c>
      <c r="G224">
        <v>0.15055555555555558</v>
      </c>
      <c r="H224">
        <v>4.2553191489361701</v>
      </c>
      <c r="I224" t="s">
        <v>150</v>
      </c>
      <c r="J224" t="s">
        <v>9</v>
      </c>
      <c r="K224">
        <v>6</v>
      </c>
      <c r="L224" t="s">
        <v>36</v>
      </c>
      <c r="M224">
        <v>10</v>
      </c>
      <c r="N224" t="s">
        <v>151</v>
      </c>
      <c r="O224" t="s">
        <v>72</v>
      </c>
      <c r="P224" t="s">
        <v>72</v>
      </c>
      <c r="Q224">
        <v>968</v>
      </c>
    </row>
    <row r="225" spans="4:17" hidden="1" x14ac:dyDescent="0.3">
      <c r="D225" s="49" t="str">
        <f>IF(ISBLANK(BurstClassFull13[[#This Row],[Hour1-Spk/sec]]),"",IF(BurstClassFull13[[#This Row],[Hour1-Spk/sec]]&lt;$C$3,"LF","HF"))</f>
        <v>LF</v>
      </c>
      <c r="E225" s="49" t="str">
        <f>IF(ISBLANK(BurstClassFull13[[#This Row],[Hour1-%SpikesInBursts]]),"",IF(BurstClassFull13[[#This Row],[Hour1-%SpikesInBursts]]&lt;$D$3,"LB","HB"))</f>
        <v>HB</v>
      </c>
      <c r="F225" s="50" t="str">
        <f t="shared" ref="F225:F288" si="3">CONCATENATE(D225,E225)</f>
        <v>LFHB</v>
      </c>
      <c r="G225">
        <v>1.7283333333333333</v>
      </c>
      <c r="H225">
        <v>66.630196936542674</v>
      </c>
      <c r="I225" t="s">
        <v>150</v>
      </c>
      <c r="J225" t="s">
        <v>9</v>
      </c>
      <c r="K225">
        <v>6</v>
      </c>
      <c r="L225" t="s">
        <v>36</v>
      </c>
      <c r="M225">
        <v>11</v>
      </c>
      <c r="N225" t="s">
        <v>136</v>
      </c>
      <c r="O225" t="s">
        <v>72</v>
      </c>
      <c r="P225" t="s">
        <v>72</v>
      </c>
      <c r="Q225">
        <v>968</v>
      </c>
    </row>
    <row r="226" spans="4:17" hidden="1" x14ac:dyDescent="0.3">
      <c r="D226" s="49" t="str">
        <f>IF(ISBLANK(BurstClassFull13[[#This Row],[Hour1-Spk/sec]]),"",IF(BurstClassFull13[[#This Row],[Hour1-Spk/sec]]&lt;$C$3,"LF","HF"))</f>
        <v>LF</v>
      </c>
      <c r="E226" s="49" t="str">
        <f>IF(ISBLANK(BurstClassFull13[[#This Row],[Hour1-%SpikesInBursts]]),"",IF(BurstClassFull13[[#This Row],[Hour1-%SpikesInBursts]]&lt;$D$3,"LB","HB"))</f>
        <v>LB</v>
      </c>
      <c r="F226" s="50" t="str">
        <f t="shared" si="3"/>
        <v>LFLB</v>
      </c>
      <c r="G226">
        <v>0</v>
      </c>
      <c r="H226">
        <v>22.972972972972975</v>
      </c>
      <c r="I226" t="s">
        <v>150</v>
      </c>
      <c r="J226" t="s">
        <v>9</v>
      </c>
      <c r="K226">
        <v>6</v>
      </c>
      <c r="L226" t="s">
        <v>36</v>
      </c>
      <c r="M226">
        <v>12</v>
      </c>
      <c r="N226" t="s">
        <v>104</v>
      </c>
      <c r="O226" t="s">
        <v>72</v>
      </c>
      <c r="P226" t="s">
        <v>72</v>
      </c>
      <c r="Q226">
        <v>968</v>
      </c>
    </row>
    <row r="227" spans="4:17" hidden="1" x14ac:dyDescent="0.3">
      <c r="D227" s="49" t="str">
        <f>IF(ISBLANK(BurstClassFull13[[#This Row],[Hour1-Spk/sec]]),"",IF(BurstClassFull13[[#This Row],[Hour1-Spk/sec]]&lt;$C$3,"LF","HF"))</f>
        <v>LF</v>
      </c>
      <c r="E227" s="49" t="str">
        <f>IF(ISBLANK(BurstClassFull13[[#This Row],[Hour1-%SpikesInBursts]]),"",IF(BurstClassFull13[[#This Row],[Hour1-%SpikesInBursts]]&lt;$D$3,"LB","HB"))</f>
        <v>LB</v>
      </c>
      <c r="F227" s="50" t="str">
        <f t="shared" si="3"/>
        <v>LFLB</v>
      </c>
      <c r="G227">
        <v>0.56371755388013989</v>
      </c>
      <c r="H227">
        <v>13.293543136190994</v>
      </c>
      <c r="I227" t="s">
        <v>147</v>
      </c>
      <c r="J227" t="s">
        <v>9</v>
      </c>
      <c r="K227">
        <v>5</v>
      </c>
      <c r="L227" t="s">
        <v>36</v>
      </c>
      <c r="M227">
        <v>8</v>
      </c>
      <c r="N227" t="s">
        <v>95</v>
      </c>
      <c r="O227" t="s">
        <v>11</v>
      </c>
      <c r="P227" t="s">
        <v>72</v>
      </c>
      <c r="Q227">
        <v>786</v>
      </c>
    </row>
    <row r="228" spans="4:17" hidden="1" x14ac:dyDescent="0.3">
      <c r="D228" s="49" t="str">
        <f>IF(ISBLANK(BurstClassFull13[[#This Row],[Hour1-Spk/sec]]),"",IF(BurstClassFull13[[#This Row],[Hour1-Spk/sec]]&lt;$C$3,"LF","HF"))</f>
        <v>LF</v>
      </c>
      <c r="E228" s="49" t="str">
        <f>IF(ISBLANK(BurstClassFull13[[#This Row],[Hour1-%SpikesInBursts]]),"",IF(BurstClassFull13[[#This Row],[Hour1-%SpikesInBursts]]&lt;$D$3,"LB","HB"))</f>
        <v>LB</v>
      </c>
      <c r="F228" s="50" t="str">
        <f t="shared" si="3"/>
        <v>LFLB</v>
      </c>
      <c r="G228">
        <v>5.5555555555555552E-2</v>
      </c>
      <c r="H228">
        <v>6.0371517027863781</v>
      </c>
      <c r="I228" t="s">
        <v>139</v>
      </c>
      <c r="J228" t="s">
        <v>9</v>
      </c>
      <c r="K228">
        <v>1</v>
      </c>
      <c r="L228" t="s">
        <v>36</v>
      </c>
      <c r="M228">
        <v>2</v>
      </c>
      <c r="N228" t="s">
        <v>152</v>
      </c>
      <c r="O228" t="s">
        <v>72</v>
      </c>
      <c r="P228" t="s">
        <v>72</v>
      </c>
      <c r="Q228">
        <v>371</v>
      </c>
    </row>
    <row r="229" spans="4:17" hidden="1" x14ac:dyDescent="0.3">
      <c r="D229" s="49" t="str">
        <f>IF(ISBLANK(BurstClassFull13[[#This Row],[Hour1-Spk/sec]]),"",IF(BurstClassFull13[[#This Row],[Hour1-Spk/sec]]&lt;$C$3,"LF","HF"))</f>
        <v>LF</v>
      </c>
      <c r="E229" s="49" t="str">
        <f>IF(ISBLANK(BurstClassFull13[[#This Row],[Hour1-%SpikesInBursts]]),"",IF(BurstClassFull13[[#This Row],[Hour1-%SpikesInBursts]]&lt;$D$3,"LB","HB"))</f>
        <v>LB</v>
      </c>
      <c r="F229" s="50" t="str">
        <f t="shared" si="3"/>
        <v>LFLB</v>
      </c>
      <c r="G229">
        <v>0.13833333333333334</v>
      </c>
      <c r="H229">
        <v>1.6494845360824744</v>
      </c>
      <c r="I229" t="s">
        <v>139</v>
      </c>
      <c r="J229" t="s">
        <v>9</v>
      </c>
      <c r="K229">
        <v>1</v>
      </c>
      <c r="L229" t="s">
        <v>36</v>
      </c>
      <c r="M229">
        <v>3</v>
      </c>
      <c r="N229" t="s">
        <v>143</v>
      </c>
      <c r="O229" t="s">
        <v>72</v>
      </c>
      <c r="P229" t="s">
        <v>82</v>
      </c>
      <c r="Q229">
        <v>371</v>
      </c>
    </row>
    <row r="230" spans="4:17" hidden="1" x14ac:dyDescent="0.3">
      <c r="D230" s="49" t="str">
        <f>IF(ISBLANK(BurstClassFull13[[#This Row],[Hour1-Spk/sec]]),"",IF(BurstClassFull13[[#This Row],[Hour1-Spk/sec]]&lt;$C$3,"LF","HF"))</f>
        <v>LF</v>
      </c>
      <c r="E230" s="49" t="str">
        <f>IF(ISBLANK(BurstClassFull13[[#This Row],[Hour1-%SpikesInBursts]]),"",IF(BurstClassFull13[[#This Row],[Hour1-%SpikesInBursts]]&lt;$D$3,"LB","HB"))</f>
        <v>LB</v>
      </c>
      <c r="F230" s="50" t="str">
        <f t="shared" si="3"/>
        <v>LFLB</v>
      </c>
      <c r="G230">
        <v>6.3055555555555545E-2</v>
      </c>
      <c r="H230">
        <v>0</v>
      </c>
      <c r="I230" t="s">
        <v>139</v>
      </c>
      <c r="J230" t="s">
        <v>9</v>
      </c>
      <c r="K230">
        <v>1</v>
      </c>
      <c r="L230" t="s">
        <v>36</v>
      </c>
      <c r="M230">
        <v>4</v>
      </c>
      <c r="N230" t="s">
        <v>132</v>
      </c>
      <c r="O230" t="s">
        <v>72</v>
      </c>
      <c r="P230" t="s">
        <v>10</v>
      </c>
      <c r="Q230">
        <v>371</v>
      </c>
    </row>
    <row r="231" spans="4:17" hidden="1" x14ac:dyDescent="0.3">
      <c r="D231" s="49" t="str">
        <f>IF(ISBLANK(BurstClassFull13[[#This Row],[Hour1-Spk/sec]]),"",IF(BurstClassFull13[[#This Row],[Hour1-Spk/sec]]&lt;$C$3,"LF","HF"))</f>
        <v>LF</v>
      </c>
      <c r="E231" s="49" t="str">
        <f>IF(ISBLANK(BurstClassFull13[[#This Row],[Hour1-%SpikesInBursts]]),"",IF(BurstClassFull13[[#This Row],[Hour1-%SpikesInBursts]]&lt;$D$3,"LB","HB"))</f>
        <v>LB</v>
      </c>
      <c r="F231" s="50" t="str">
        <f t="shared" si="3"/>
        <v>LFLB</v>
      </c>
      <c r="G231">
        <v>0.90604450113378698</v>
      </c>
      <c r="H231">
        <v>15.398075240594924</v>
      </c>
      <c r="I231" t="s">
        <v>139</v>
      </c>
      <c r="J231" t="s">
        <v>9</v>
      </c>
      <c r="K231">
        <v>1</v>
      </c>
      <c r="L231" t="s">
        <v>36</v>
      </c>
      <c r="M231">
        <v>5</v>
      </c>
      <c r="N231" t="s">
        <v>137</v>
      </c>
      <c r="O231" t="s">
        <v>72</v>
      </c>
      <c r="P231" t="s">
        <v>72</v>
      </c>
      <c r="Q231">
        <v>371</v>
      </c>
    </row>
    <row r="232" spans="4:17" hidden="1" x14ac:dyDescent="0.3">
      <c r="D232" s="49" t="str">
        <f>IF(ISBLANK(BurstClassFull13[[#This Row],[Hour1-Spk/sec]]),"",IF(BurstClassFull13[[#This Row],[Hour1-Spk/sec]]&lt;$C$3,"LF","HF"))</f>
        <v>LF</v>
      </c>
      <c r="E232" s="49" t="str">
        <f>IF(ISBLANK(BurstClassFull13[[#This Row],[Hour1-%SpikesInBursts]]),"",IF(BurstClassFull13[[#This Row],[Hour1-%SpikesInBursts]]&lt;$D$3,"LB","HB"))</f>
        <v>LB</v>
      </c>
      <c r="F232" s="50" t="str">
        <f t="shared" si="3"/>
        <v>LFLB</v>
      </c>
      <c r="G232">
        <v>1.0268296763149705</v>
      </c>
      <c r="H232">
        <v>22.17453505007153</v>
      </c>
      <c r="I232" t="s">
        <v>147</v>
      </c>
      <c r="J232" t="s">
        <v>9</v>
      </c>
      <c r="K232">
        <v>5</v>
      </c>
      <c r="L232" t="s">
        <v>36</v>
      </c>
      <c r="M232">
        <v>11</v>
      </c>
      <c r="N232" t="s">
        <v>96</v>
      </c>
      <c r="O232" t="s">
        <v>11</v>
      </c>
      <c r="P232" t="s">
        <v>72</v>
      </c>
      <c r="Q232">
        <v>786</v>
      </c>
    </row>
    <row r="233" spans="4:17" hidden="1" x14ac:dyDescent="0.3">
      <c r="D233" s="49" t="str">
        <f>IF(ISBLANK(BurstClassFull13[[#This Row],[Hour1-Spk/sec]]),"",IF(BurstClassFull13[[#This Row],[Hour1-Spk/sec]]&lt;$C$3,"LF","HF"))</f>
        <v>LF</v>
      </c>
      <c r="E233" s="49" t="str">
        <f>IF(ISBLANK(BurstClassFull13[[#This Row],[Hour1-%SpikesInBursts]]),"",IF(BurstClassFull13[[#This Row],[Hour1-%SpikesInBursts]]&lt;$D$3,"LB","HB"))</f>
        <v>LB</v>
      </c>
      <c r="F233" s="50" t="str">
        <f t="shared" si="3"/>
        <v>LFLB</v>
      </c>
      <c r="G233">
        <v>0.87606632544252505</v>
      </c>
      <c r="H233">
        <v>27.784256559766764</v>
      </c>
      <c r="I233" t="s">
        <v>139</v>
      </c>
      <c r="J233" t="s">
        <v>9</v>
      </c>
      <c r="K233">
        <v>1</v>
      </c>
      <c r="L233" t="s">
        <v>36</v>
      </c>
      <c r="M233">
        <v>7</v>
      </c>
      <c r="N233" t="s">
        <v>153</v>
      </c>
      <c r="O233" t="s">
        <v>72</v>
      </c>
      <c r="P233" t="s">
        <v>76</v>
      </c>
      <c r="Q233">
        <v>371</v>
      </c>
    </row>
    <row r="234" spans="4:17" hidden="1" x14ac:dyDescent="0.3">
      <c r="D234" s="49" t="str">
        <f>IF(ISBLANK(BurstClassFull13[[#This Row],[Hour1-Spk/sec]]),"",IF(BurstClassFull13[[#This Row],[Hour1-Spk/sec]]&lt;$C$3,"LF","HF"))</f>
        <v>HF</v>
      </c>
      <c r="E234" s="49" t="str">
        <f>IF(ISBLANK(BurstClassFull13[[#This Row],[Hour1-%SpikesInBursts]]),"",IF(BurstClassFull13[[#This Row],[Hour1-%SpikesInBursts]]&lt;$D$3,"LB","HB"))</f>
        <v>HB</v>
      </c>
      <c r="F234" s="50" t="str">
        <f t="shared" si="3"/>
        <v>HFHB</v>
      </c>
      <c r="G234">
        <v>23.064738562091502</v>
      </c>
      <c r="H234">
        <v>94.529089627500952</v>
      </c>
      <c r="I234" t="s">
        <v>147</v>
      </c>
      <c r="J234" t="s">
        <v>9</v>
      </c>
      <c r="K234">
        <v>5</v>
      </c>
      <c r="L234" t="s">
        <v>36</v>
      </c>
      <c r="M234">
        <v>12</v>
      </c>
      <c r="N234" t="s">
        <v>97</v>
      </c>
      <c r="O234" t="s">
        <v>11</v>
      </c>
      <c r="P234" t="s">
        <v>72</v>
      </c>
      <c r="Q234">
        <v>786</v>
      </c>
    </row>
    <row r="235" spans="4:17" hidden="1" x14ac:dyDescent="0.3">
      <c r="D235" s="49" t="str">
        <f>IF(ISBLANK(BurstClassFull13[[#This Row],[Hour1-Spk/sec]]),"",IF(BurstClassFull13[[#This Row],[Hour1-Spk/sec]]&lt;$C$3,"LF","HF"))</f>
        <v>LF</v>
      </c>
      <c r="E235" s="49" t="str">
        <f>IF(ISBLANK(BurstClassFull13[[#This Row],[Hour1-%SpikesInBursts]]),"",IF(BurstClassFull13[[#This Row],[Hour1-%SpikesInBursts]]&lt;$D$3,"LB","HB"))</f>
        <v>HB</v>
      </c>
      <c r="F235" s="50" t="str">
        <f t="shared" si="3"/>
        <v>LFHB</v>
      </c>
      <c r="G235">
        <v>0.32083333333333336</v>
      </c>
      <c r="H235">
        <v>57.963446475195823</v>
      </c>
      <c r="I235" t="s">
        <v>139</v>
      </c>
      <c r="J235" t="s">
        <v>9</v>
      </c>
      <c r="K235">
        <v>1</v>
      </c>
      <c r="L235" t="s">
        <v>36</v>
      </c>
      <c r="M235">
        <v>9</v>
      </c>
      <c r="N235" t="s">
        <v>154</v>
      </c>
      <c r="O235" t="s">
        <v>72</v>
      </c>
      <c r="P235" t="s">
        <v>82</v>
      </c>
      <c r="Q235">
        <v>371</v>
      </c>
    </row>
    <row r="236" spans="4:17" hidden="1" x14ac:dyDescent="0.3">
      <c r="D236" s="49" t="str">
        <f>IF(ISBLANK(BurstClassFull13[[#This Row],[Hour1-Spk/sec]]),"",IF(BurstClassFull13[[#This Row],[Hour1-Spk/sec]]&lt;$C$3,"LF","HF"))</f>
        <v>HF</v>
      </c>
      <c r="E236" s="49" t="str">
        <f>IF(ISBLANK(BurstClassFull13[[#This Row],[Hour1-%SpikesInBursts]]),"",IF(BurstClassFull13[[#This Row],[Hour1-%SpikesInBursts]]&lt;$D$3,"LB","HB"))</f>
        <v>HB</v>
      </c>
      <c r="F236" s="50" t="str">
        <f t="shared" si="3"/>
        <v>HFHB</v>
      </c>
      <c r="G236">
        <v>7.4374999999999991</v>
      </c>
      <c r="H236">
        <v>55.653214492035985</v>
      </c>
      <c r="I236" t="s">
        <v>139</v>
      </c>
      <c r="J236" t="s">
        <v>9</v>
      </c>
      <c r="K236">
        <v>1</v>
      </c>
      <c r="L236" t="s">
        <v>36</v>
      </c>
      <c r="M236">
        <v>10</v>
      </c>
      <c r="N236" t="s">
        <v>97</v>
      </c>
      <c r="O236" t="s">
        <v>72</v>
      </c>
      <c r="P236" t="s">
        <v>72</v>
      </c>
      <c r="Q236">
        <v>371</v>
      </c>
    </row>
    <row r="237" spans="4:17" hidden="1" x14ac:dyDescent="0.3">
      <c r="D237" s="49" t="str">
        <f>IF(ISBLANK(BurstClassFull13[[#This Row],[Hour1-Spk/sec]]),"",IF(BurstClassFull13[[#This Row],[Hour1-Spk/sec]]&lt;$C$3,"LF","HF"))</f>
        <v>HF</v>
      </c>
      <c r="E237" s="49" t="str">
        <f>IF(ISBLANK(BurstClassFull13[[#This Row],[Hour1-%SpikesInBursts]]),"",IF(BurstClassFull13[[#This Row],[Hour1-%SpikesInBursts]]&lt;$D$3,"LB","HB"))</f>
        <v>HB</v>
      </c>
      <c r="F237" s="50" t="str">
        <f t="shared" si="3"/>
        <v>HFHB</v>
      </c>
      <c r="G237">
        <v>5.4377777777777787</v>
      </c>
      <c r="H237">
        <v>58.177766773953955</v>
      </c>
      <c r="I237" t="s">
        <v>140</v>
      </c>
      <c r="J237" t="s">
        <v>9</v>
      </c>
      <c r="K237">
        <v>22</v>
      </c>
      <c r="L237" t="s">
        <v>37</v>
      </c>
      <c r="M237">
        <v>1</v>
      </c>
      <c r="N237" t="s">
        <v>84</v>
      </c>
      <c r="O237" t="s">
        <v>11</v>
      </c>
      <c r="P237" t="s">
        <v>10</v>
      </c>
      <c r="Q237">
        <v>889</v>
      </c>
    </row>
    <row r="238" spans="4:17" hidden="1" x14ac:dyDescent="0.3">
      <c r="D238" s="49" t="str">
        <f>IF(ISBLANK(BurstClassFull13[[#This Row],[Hour1-Spk/sec]]),"",IF(BurstClassFull13[[#This Row],[Hour1-Spk/sec]]&lt;$C$3,"LF","HF"))</f>
        <v>LF</v>
      </c>
      <c r="E238" s="49" t="str">
        <f>IF(ISBLANK(BurstClassFull13[[#This Row],[Hour1-%SpikesInBursts]]),"",IF(BurstClassFull13[[#This Row],[Hour1-%SpikesInBursts]]&lt;$D$3,"LB","HB"))</f>
        <v>LB</v>
      </c>
      <c r="F238" s="50" t="str">
        <f t="shared" si="3"/>
        <v>LFLB</v>
      </c>
      <c r="G238">
        <v>0.5363888888888888</v>
      </c>
      <c r="H238">
        <v>9.8430813124108418</v>
      </c>
      <c r="I238" t="s">
        <v>139</v>
      </c>
      <c r="J238" t="s">
        <v>9</v>
      </c>
      <c r="K238">
        <v>1</v>
      </c>
      <c r="L238" t="s">
        <v>36</v>
      </c>
      <c r="M238">
        <v>12</v>
      </c>
      <c r="N238" t="s">
        <v>155</v>
      </c>
      <c r="O238" t="s">
        <v>72</v>
      </c>
      <c r="P238" t="s">
        <v>72</v>
      </c>
      <c r="Q238">
        <v>371</v>
      </c>
    </row>
    <row r="239" spans="4:17" hidden="1" x14ac:dyDescent="0.3">
      <c r="D239" s="49" t="str">
        <f>IF(ISBLANK(BurstClassFull13[[#This Row],[Hour1-Spk/sec]]),"",IF(BurstClassFull13[[#This Row],[Hour1-Spk/sec]]&lt;$C$3,"LF","HF"))</f>
        <v>LF</v>
      </c>
      <c r="E239" s="49" t="str">
        <f>IF(ISBLANK(BurstClassFull13[[#This Row],[Hour1-%SpikesInBursts]]),"",IF(BurstClassFull13[[#This Row],[Hour1-%SpikesInBursts]]&lt;$D$3,"LB","HB"))</f>
        <v>LB</v>
      </c>
      <c r="F239" s="50" t="str">
        <f t="shared" si="3"/>
        <v>LFLB</v>
      </c>
      <c r="G239">
        <v>2.4725000000000001</v>
      </c>
      <c r="H239">
        <v>27.139825512850742</v>
      </c>
      <c r="I239" t="s">
        <v>139</v>
      </c>
      <c r="J239" t="s">
        <v>9</v>
      </c>
      <c r="K239">
        <v>1</v>
      </c>
      <c r="L239" t="s">
        <v>36</v>
      </c>
      <c r="M239">
        <v>13</v>
      </c>
      <c r="N239" t="s">
        <v>102</v>
      </c>
      <c r="O239" t="s">
        <v>72</v>
      </c>
      <c r="P239" t="s">
        <v>72</v>
      </c>
      <c r="Q239">
        <v>371</v>
      </c>
    </row>
    <row r="240" spans="4:17" hidden="1" x14ac:dyDescent="0.3">
      <c r="D240" s="49" t="str">
        <f>IF(ISBLANK(BurstClassFull13[[#This Row],[Hour1-Spk/sec]]),"",IF(BurstClassFull13[[#This Row],[Hour1-Spk/sec]]&lt;$C$3,"LF","HF"))</f>
        <v>LF</v>
      </c>
      <c r="E240" s="49" t="str">
        <f>IF(ISBLANK(BurstClassFull13[[#This Row],[Hour1-%SpikesInBursts]]),"",IF(BurstClassFull13[[#This Row],[Hour1-%SpikesInBursts]]&lt;$D$3,"LB","HB"))</f>
        <v>LB</v>
      </c>
      <c r="F240" s="50" t="str">
        <f t="shared" si="3"/>
        <v>LFLB</v>
      </c>
      <c r="G240">
        <v>2.6292237442922377</v>
      </c>
      <c r="H240">
        <v>21.076104157675154</v>
      </c>
      <c r="I240" t="s">
        <v>140</v>
      </c>
      <c r="J240" t="s">
        <v>9</v>
      </c>
      <c r="K240">
        <v>22</v>
      </c>
      <c r="L240" t="s">
        <v>37</v>
      </c>
      <c r="M240">
        <v>3</v>
      </c>
      <c r="N240" t="s">
        <v>112</v>
      </c>
      <c r="O240" t="s">
        <v>11</v>
      </c>
      <c r="P240" t="s">
        <v>72</v>
      </c>
      <c r="Q240">
        <v>889</v>
      </c>
    </row>
    <row r="241" spans="4:17" hidden="1" x14ac:dyDescent="0.3">
      <c r="D241" s="49" t="str">
        <f>IF(ISBLANK(BurstClassFull13[[#This Row],[Hour1-Spk/sec]]),"",IF(BurstClassFull13[[#This Row],[Hour1-Spk/sec]]&lt;$C$3,"LF","HF"))</f>
        <v>LF</v>
      </c>
      <c r="E241" s="49" t="str">
        <f>IF(ISBLANK(BurstClassFull13[[#This Row],[Hour1-%SpikesInBursts]]),"",IF(BurstClassFull13[[#This Row],[Hour1-%SpikesInBursts]]&lt;$D$3,"LB","HB"))</f>
        <v>LB</v>
      </c>
      <c r="F241" s="50" t="str">
        <f t="shared" si="3"/>
        <v>LFLB</v>
      </c>
      <c r="G241">
        <v>0.28555555555555556</v>
      </c>
      <c r="H241">
        <v>17.575264442636289</v>
      </c>
      <c r="I241" t="s">
        <v>156</v>
      </c>
      <c r="J241" t="s">
        <v>9</v>
      </c>
      <c r="K241">
        <v>1</v>
      </c>
      <c r="L241" t="s">
        <v>36</v>
      </c>
      <c r="M241">
        <v>1</v>
      </c>
      <c r="N241" t="s">
        <v>84</v>
      </c>
      <c r="O241" t="s">
        <v>72</v>
      </c>
      <c r="P241" t="s">
        <v>72</v>
      </c>
      <c r="Q241">
        <v>656</v>
      </c>
    </row>
    <row r="242" spans="4:17" hidden="1" x14ac:dyDescent="0.3">
      <c r="D242" s="49" t="str">
        <f>IF(ISBLANK(BurstClassFull13[[#This Row],[Hour1-Spk/sec]]),"",IF(BurstClassFull13[[#This Row],[Hour1-Spk/sec]]&lt;$C$3,"LF","HF"))</f>
        <v>LF</v>
      </c>
      <c r="E242" s="49" t="str">
        <f>IF(ISBLANK(BurstClassFull13[[#This Row],[Hour1-%SpikesInBursts]]),"",IF(BurstClassFull13[[#This Row],[Hour1-%SpikesInBursts]]&lt;$D$3,"LB","HB"))</f>
        <v>LB</v>
      </c>
      <c r="F242" s="50" t="str">
        <f t="shared" si="3"/>
        <v>LFLB</v>
      </c>
      <c r="G242">
        <v>0.12055555555555557</v>
      </c>
      <c r="H242">
        <v>18.894009216589861</v>
      </c>
      <c r="I242" t="s">
        <v>156</v>
      </c>
      <c r="J242" t="s">
        <v>9</v>
      </c>
      <c r="K242">
        <v>1</v>
      </c>
      <c r="L242" t="s">
        <v>36</v>
      </c>
      <c r="M242">
        <v>2</v>
      </c>
      <c r="N242" t="s">
        <v>112</v>
      </c>
      <c r="O242" t="s">
        <v>72</v>
      </c>
      <c r="P242" t="s">
        <v>72</v>
      </c>
      <c r="Q242">
        <v>656</v>
      </c>
    </row>
    <row r="243" spans="4:17" hidden="1" x14ac:dyDescent="0.3">
      <c r="D243" s="49" t="str">
        <f>IF(ISBLANK(BurstClassFull13[[#This Row],[Hour1-Spk/sec]]),"",IF(BurstClassFull13[[#This Row],[Hour1-Spk/sec]]&lt;$C$3,"LF","HF"))</f>
        <v>LF</v>
      </c>
      <c r="E243" s="49" t="str">
        <f>IF(ISBLANK(BurstClassFull13[[#This Row],[Hour1-%SpikesInBursts]]),"",IF(BurstClassFull13[[#This Row],[Hour1-%SpikesInBursts]]&lt;$D$3,"LB","HB"))</f>
        <v>LB</v>
      </c>
      <c r="F243" s="50" t="str">
        <f t="shared" si="3"/>
        <v>LFLB</v>
      </c>
      <c r="G243">
        <v>8.611111111111111E-3</v>
      </c>
      <c r="H243">
        <v>0</v>
      </c>
      <c r="I243" t="s">
        <v>156</v>
      </c>
      <c r="J243" t="s">
        <v>9</v>
      </c>
      <c r="K243">
        <v>1</v>
      </c>
      <c r="L243" t="s">
        <v>36</v>
      </c>
      <c r="M243">
        <v>3</v>
      </c>
      <c r="N243" t="s">
        <v>152</v>
      </c>
      <c r="O243" t="s">
        <v>72</v>
      </c>
      <c r="P243" t="s">
        <v>72</v>
      </c>
      <c r="Q243">
        <v>656</v>
      </c>
    </row>
    <row r="244" spans="4:17" hidden="1" x14ac:dyDescent="0.3">
      <c r="D244" s="49" t="str">
        <f>IF(ISBLANK(BurstClassFull13[[#This Row],[Hour1-Spk/sec]]),"",IF(BurstClassFull13[[#This Row],[Hour1-Spk/sec]]&lt;$C$3,"LF","HF"))</f>
        <v>LF</v>
      </c>
      <c r="E244" s="49" t="str">
        <f>IF(ISBLANK(BurstClassFull13[[#This Row],[Hour1-%SpikesInBursts]]),"",IF(BurstClassFull13[[#This Row],[Hour1-%SpikesInBursts]]&lt;$D$3,"LB","HB"))</f>
        <v>LB</v>
      </c>
      <c r="F244" s="50" t="str">
        <f t="shared" si="3"/>
        <v>LFLB</v>
      </c>
      <c r="G244">
        <v>4.5000000000000005E-2</v>
      </c>
      <c r="H244">
        <v>4.3209876543209873</v>
      </c>
      <c r="I244" t="s">
        <v>156</v>
      </c>
      <c r="J244" t="s">
        <v>9</v>
      </c>
      <c r="K244">
        <v>1</v>
      </c>
      <c r="L244" t="s">
        <v>36</v>
      </c>
      <c r="M244">
        <v>4</v>
      </c>
      <c r="N244" t="s">
        <v>143</v>
      </c>
      <c r="O244" t="s">
        <v>72</v>
      </c>
      <c r="P244" t="s">
        <v>72</v>
      </c>
      <c r="Q244">
        <v>656</v>
      </c>
    </row>
    <row r="245" spans="4:17" hidden="1" x14ac:dyDescent="0.3">
      <c r="D245" s="49" t="str">
        <f>IF(ISBLANK(BurstClassFull13[[#This Row],[Hour1-Spk/sec]]),"",IF(BurstClassFull13[[#This Row],[Hour1-Spk/sec]]&lt;$C$3,"LF","HF"))</f>
        <v>LF</v>
      </c>
      <c r="E245" s="49" t="str">
        <f>IF(ISBLANK(BurstClassFull13[[#This Row],[Hour1-%SpikesInBursts]]),"",IF(BurstClassFull13[[#This Row],[Hour1-%SpikesInBursts]]&lt;$D$3,"LB","HB"))</f>
        <v>LB</v>
      </c>
      <c r="F245" s="50" t="str">
        <f t="shared" si="3"/>
        <v>LFLB</v>
      </c>
      <c r="G245">
        <v>0</v>
      </c>
      <c r="H245">
        <v>0</v>
      </c>
      <c r="I245" t="s">
        <v>156</v>
      </c>
      <c r="J245" t="s">
        <v>9</v>
      </c>
      <c r="K245">
        <v>1</v>
      </c>
      <c r="L245" t="s">
        <v>36</v>
      </c>
      <c r="M245">
        <v>5</v>
      </c>
      <c r="N245" t="s">
        <v>157</v>
      </c>
      <c r="O245" t="s">
        <v>72</v>
      </c>
      <c r="P245" t="s">
        <v>72</v>
      </c>
      <c r="Q245">
        <v>656</v>
      </c>
    </row>
    <row r="246" spans="4:17" hidden="1" x14ac:dyDescent="0.3">
      <c r="D246" s="49" t="str">
        <f>IF(ISBLANK(BurstClassFull13[[#This Row],[Hour1-Spk/sec]]),"",IF(BurstClassFull13[[#This Row],[Hour1-Spk/sec]]&lt;$C$3,"LF","HF"))</f>
        <v>LF</v>
      </c>
      <c r="E246" s="49" t="str">
        <f>IF(ISBLANK(BurstClassFull13[[#This Row],[Hour1-%SpikesInBursts]]),"",IF(BurstClassFull13[[#This Row],[Hour1-%SpikesInBursts]]&lt;$D$3,"LB","HB"))</f>
        <v>LB</v>
      </c>
      <c r="F246" s="50" t="str">
        <f t="shared" si="3"/>
        <v>LFLB</v>
      </c>
      <c r="G246">
        <v>5.4166666666666669E-3</v>
      </c>
      <c r="H246">
        <v>0</v>
      </c>
      <c r="I246" t="s">
        <v>156</v>
      </c>
      <c r="J246" t="s">
        <v>9</v>
      </c>
      <c r="K246">
        <v>1</v>
      </c>
      <c r="L246" t="s">
        <v>36</v>
      </c>
      <c r="M246">
        <v>6</v>
      </c>
      <c r="N246" t="s">
        <v>132</v>
      </c>
      <c r="O246" t="s">
        <v>72</v>
      </c>
      <c r="P246" t="s">
        <v>72</v>
      </c>
      <c r="Q246">
        <v>656</v>
      </c>
    </row>
    <row r="247" spans="4:17" hidden="1" x14ac:dyDescent="0.3">
      <c r="D247" s="49" t="str">
        <f>IF(ISBLANK(BurstClassFull13[[#This Row],[Hour1-Spk/sec]]),"",IF(BurstClassFull13[[#This Row],[Hour1-Spk/sec]]&lt;$C$3,"LF","HF"))</f>
        <v>LF</v>
      </c>
      <c r="E247" s="49" t="str">
        <f>IF(ISBLANK(BurstClassFull13[[#This Row],[Hour1-%SpikesInBursts]]),"",IF(BurstClassFull13[[#This Row],[Hour1-%SpikesInBursts]]&lt;$D$3,"LB","HB"))</f>
        <v>LB</v>
      </c>
      <c r="F247" s="50" t="str">
        <f t="shared" si="3"/>
        <v>LFLB</v>
      </c>
      <c r="G247">
        <v>0.1255960012210012</v>
      </c>
      <c r="H247">
        <v>20.962199312714777</v>
      </c>
      <c r="I247" t="s">
        <v>156</v>
      </c>
      <c r="J247" t="s">
        <v>9</v>
      </c>
      <c r="K247">
        <v>1</v>
      </c>
      <c r="L247" t="s">
        <v>36</v>
      </c>
      <c r="M247">
        <v>7</v>
      </c>
      <c r="N247" t="s">
        <v>113</v>
      </c>
      <c r="O247" t="s">
        <v>72</v>
      </c>
      <c r="P247" t="s">
        <v>72</v>
      </c>
      <c r="Q247">
        <v>656</v>
      </c>
    </row>
    <row r="248" spans="4:17" hidden="1" x14ac:dyDescent="0.3">
      <c r="D248" s="49" t="str">
        <f>IF(ISBLANK(BurstClassFull13[[#This Row],[Hour1-Spk/sec]]),"",IF(BurstClassFull13[[#This Row],[Hour1-Spk/sec]]&lt;$C$3,"LF","HF"))</f>
        <v>LF</v>
      </c>
      <c r="E248" s="49" t="str">
        <f>IF(ISBLANK(BurstClassFull13[[#This Row],[Hour1-%SpikesInBursts]]),"",IF(BurstClassFull13[[#This Row],[Hour1-%SpikesInBursts]]&lt;$D$3,"LB","HB"))</f>
        <v>HB</v>
      </c>
      <c r="F248" s="50" t="str">
        <f t="shared" si="3"/>
        <v>LFHB</v>
      </c>
      <c r="G248">
        <v>1.5277777777777779E-2</v>
      </c>
      <c r="H248">
        <v>30.434782608695656</v>
      </c>
      <c r="I248" t="s">
        <v>156</v>
      </c>
      <c r="J248" t="s">
        <v>9</v>
      </c>
      <c r="K248">
        <v>1</v>
      </c>
      <c r="L248" t="s">
        <v>36</v>
      </c>
      <c r="M248">
        <v>8</v>
      </c>
      <c r="N248" t="s">
        <v>153</v>
      </c>
      <c r="O248" t="s">
        <v>72</v>
      </c>
      <c r="P248" t="s">
        <v>72</v>
      </c>
      <c r="Q248">
        <v>656</v>
      </c>
    </row>
    <row r="249" spans="4:17" hidden="1" x14ac:dyDescent="0.3">
      <c r="D249" s="49" t="str">
        <f>IF(ISBLANK(BurstClassFull13[[#This Row],[Hour1-Spk/sec]]),"",IF(BurstClassFull13[[#This Row],[Hour1-Spk/sec]]&lt;$C$3,"LF","HF"))</f>
        <v>LF</v>
      </c>
      <c r="E249" s="49" t="str">
        <f>IF(ISBLANK(BurstClassFull13[[#This Row],[Hour1-%SpikesInBursts]]),"",IF(BurstClassFull13[[#This Row],[Hour1-%SpikesInBursts]]&lt;$D$3,"LB","HB"))</f>
        <v>LB</v>
      </c>
      <c r="F249" s="50" t="str">
        <f t="shared" si="3"/>
        <v>LFLB</v>
      </c>
      <c r="G249">
        <v>0.13402777777777777</v>
      </c>
      <c r="H249">
        <v>9.4306049822064058</v>
      </c>
      <c r="I249" t="s">
        <v>156</v>
      </c>
      <c r="J249" t="s">
        <v>9</v>
      </c>
      <c r="K249">
        <v>1</v>
      </c>
      <c r="L249" t="s">
        <v>36</v>
      </c>
      <c r="M249">
        <v>9</v>
      </c>
      <c r="N249" t="s">
        <v>96</v>
      </c>
      <c r="O249" t="s">
        <v>72</v>
      </c>
      <c r="P249" t="s">
        <v>72</v>
      </c>
      <c r="Q249">
        <v>656</v>
      </c>
    </row>
    <row r="250" spans="4:17" hidden="1" x14ac:dyDescent="0.3">
      <c r="D250" s="49" t="str">
        <f>IF(ISBLANK(BurstClassFull13[[#This Row],[Hour1-Spk/sec]]),"",IF(BurstClassFull13[[#This Row],[Hour1-Spk/sec]]&lt;$C$3,"LF","HF"))</f>
        <v>LF</v>
      </c>
      <c r="E250" s="49" t="str">
        <f>IF(ISBLANK(BurstClassFull13[[#This Row],[Hour1-%SpikesInBursts]]),"",IF(BurstClassFull13[[#This Row],[Hour1-%SpikesInBursts]]&lt;$D$3,"LB","HB"))</f>
        <v>LB</v>
      </c>
      <c r="F250" s="50" t="str">
        <f t="shared" si="3"/>
        <v>LFLB</v>
      </c>
      <c r="G250">
        <v>0.1275</v>
      </c>
      <c r="H250">
        <v>28.103044496487119</v>
      </c>
      <c r="I250" t="s">
        <v>156</v>
      </c>
      <c r="J250" t="s">
        <v>9</v>
      </c>
      <c r="K250">
        <v>1</v>
      </c>
      <c r="L250" t="s">
        <v>36</v>
      </c>
      <c r="M250">
        <v>10</v>
      </c>
      <c r="N250" t="s">
        <v>97</v>
      </c>
      <c r="O250" t="s">
        <v>72</v>
      </c>
      <c r="P250" t="s">
        <v>72</v>
      </c>
      <c r="Q250">
        <v>656</v>
      </c>
    </row>
    <row r="251" spans="4:17" hidden="1" x14ac:dyDescent="0.3">
      <c r="D251" s="49" t="str">
        <f>IF(ISBLANK(BurstClassFull13[[#This Row],[Hour1-Spk/sec]]),"",IF(BurstClassFull13[[#This Row],[Hour1-Spk/sec]]&lt;$C$3,"LF","HF"))</f>
        <v>LF</v>
      </c>
      <c r="E251" s="49" t="str">
        <f>IF(ISBLANK(BurstClassFull13[[#This Row],[Hour1-%SpikesInBursts]]),"",IF(BurstClassFull13[[#This Row],[Hour1-%SpikesInBursts]]&lt;$D$3,"LB","HB"))</f>
        <v>LB</v>
      </c>
      <c r="F251" s="50" t="str">
        <f t="shared" si="3"/>
        <v>LFLB</v>
      </c>
      <c r="G251">
        <v>0</v>
      </c>
      <c r="H251">
        <v>0</v>
      </c>
      <c r="I251" t="s">
        <v>156</v>
      </c>
      <c r="J251" t="s">
        <v>9</v>
      </c>
      <c r="K251">
        <v>1</v>
      </c>
      <c r="L251" t="s">
        <v>36</v>
      </c>
      <c r="M251">
        <v>11</v>
      </c>
      <c r="N251" t="s">
        <v>145</v>
      </c>
      <c r="O251" t="s">
        <v>72</v>
      </c>
      <c r="P251" t="s">
        <v>72</v>
      </c>
      <c r="Q251">
        <v>656</v>
      </c>
    </row>
    <row r="252" spans="4:17" hidden="1" x14ac:dyDescent="0.3">
      <c r="D252" s="49" t="str">
        <f>IF(ISBLANK(BurstClassFull13[[#This Row],[Hour1-Spk/sec]]),"",IF(BurstClassFull13[[#This Row],[Hour1-Spk/sec]]&lt;$C$3,"LF","HF"))</f>
        <v>HF</v>
      </c>
      <c r="E252" s="49" t="str">
        <f>IF(ISBLANK(BurstClassFull13[[#This Row],[Hour1-%SpikesInBursts]]),"",IF(BurstClassFull13[[#This Row],[Hour1-%SpikesInBursts]]&lt;$D$3,"LB","HB"))</f>
        <v>HB</v>
      </c>
      <c r="F252" s="50" t="str">
        <f t="shared" si="3"/>
        <v>HFHB</v>
      </c>
      <c r="G252">
        <v>4.535277777777778</v>
      </c>
      <c r="H252">
        <v>83.918319889542914</v>
      </c>
      <c r="I252" t="s">
        <v>140</v>
      </c>
      <c r="J252" t="s">
        <v>9</v>
      </c>
      <c r="K252">
        <v>22</v>
      </c>
      <c r="L252" t="s">
        <v>37</v>
      </c>
      <c r="M252">
        <v>4</v>
      </c>
      <c r="N252" t="s">
        <v>143</v>
      </c>
      <c r="O252" t="s">
        <v>11</v>
      </c>
      <c r="P252" t="s">
        <v>72</v>
      </c>
      <c r="Q252">
        <v>889</v>
      </c>
    </row>
    <row r="253" spans="4:17" hidden="1" x14ac:dyDescent="0.3">
      <c r="D253" s="49" t="str">
        <f>IF(ISBLANK(BurstClassFull13[[#This Row],[Hour1-Spk/sec]]),"",IF(BurstClassFull13[[#This Row],[Hour1-Spk/sec]]&lt;$C$3,"LF","HF"))</f>
        <v>LF</v>
      </c>
      <c r="E253" s="49" t="str">
        <f>IF(ISBLANK(BurstClassFull13[[#This Row],[Hour1-%SpikesInBursts]]),"",IF(BurstClassFull13[[#This Row],[Hour1-%SpikesInBursts]]&lt;$D$3,"LB","HB"))</f>
        <v>HB</v>
      </c>
      <c r="F253" s="50" t="str">
        <f t="shared" si="3"/>
        <v>LFHB</v>
      </c>
      <c r="G253">
        <v>0.12527777777777777</v>
      </c>
      <c r="H253">
        <v>40.233722871452422</v>
      </c>
      <c r="I253" t="s">
        <v>158</v>
      </c>
      <c r="J253" t="s">
        <v>9</v>
      </c>
      <c r="K253">
        <v>1</v>
      </c>
      <c r="L253" t="s">
        <v>36</v>
      </c>
      <c r="M253">
        <v>2</v>
      </c>
      <c r="N253" t="s">
        <v>134</v>
      </c>
      <c r="O253" t="s">
        <v>72</v>
      </c>
      <c r="P253" t="s">
        <v>72</v>
      </c>
      <c r="Q253">
        <v>1037</v>
      </c>
    </row>
    <row r="254" spans="4:17" hidden="1" x14ac:dyDescent="0.3">
      <c r="D254" s="49" t="str">
        <f>IF(ISBLANK(BurstClassFull13[[#This Row],[Hour1-Spk/sec]]),"",IF(BurstClassFull13[[#This Row],[Hour1-Spk/sec]]&lt;$C$3,"LF","HF"))</f>
        <v>LF</v>
      </c>
      <c r="E254" s="49" t="str">
        <f>IF(ISBLANK(BurstClassFull13[[#This Row],[Hour1-%SpikesInBursts]]),"",IF(BurstClassFull13[[#This Row],[Hour1-%SpikesInBursts]]&lt;$D$3,"LB","HB"))</f>
        <v>HB</v>
      </c>
      <c r="F254" s="50" t="str">
        <f t="shared" si="3"/>
        <v>LFHB</v>
      </c>
      <c r="G254">
        <v>3.5084722222222222</v>
      </c>
      <c r="H254">
        <v>47.166493485732559</v>
      </c>
      <c r="I254" t="s">
        <v>158</v>
      </c>
      <c r="J254" t="s">
        <v>9</v>
      </c>
      <c r="K254">
        <v>1</v>
      </c>
      <c r="L254" t="s">
        <v>36</v>
      </c>
      <c r="M254">
        <v>3</v>
      </c>
      <c r="N254" t="s">
        <v>137</v>
      </c>
      <c r="O254" t="s">
        <v>10</v>
      </c>
      <c r="P254" t="s">
        <v>72</v>
      </c>
      <c r="Q254">
        <v>1037</v>
      </c>
    </row>
    <row r="255" spans="4:17" hidden="1" x14ac:dyDescent="0.3">
      <c r="D255" s="49" t="str">
        <f>IF(ISBLANK(BurstClassFull13[[#This Row],[Hour1-Spk/sec]]),"",IF(BurstClassFull13[[#This Row],[Hour1-Spk/sec]]&lt;$C$3,"LF","HF"))</f>
        <v>LF</v>
      </c>
      <c r="E255" s="49" t="str">
        <f>IF(ISBLANK(BurstClassFull13[[#This Row],[Hour1-%SpikesInBursts]]),"",IF(BurstClassFull13[[#This Row],[Hour1-%SpikesInBursts]]&lt;$D$3,"LB","HB"))</f>
        <v>HB</v>
      </c>
      <c r="F255" s="50" t="str">
        <f t="shared" si="3"/>
        <v>LFHB</v>
      </c>
      <c r="G255">
        <v>0.31749999999999995</v>
      </c>
      <c r="H255">
        <v>32.078853046594979</v>
      </c>
      <c r="I255" t="s">
        <v>158</v>
      </c>
      <c r="J255" t="s">
        <v>9</v>
      </c>
      <c r="K255">
        <v>1</v>
      </c>
      <c r="L255" t="s">
        <v>36</v>
      </c>
      <c r="M255">
        <v>4</v>
      </c>
      <c r="N255" t="s">
        <v>88</v>
      </c>
      <c r="O255" t="s">
        <v>72</v>
      </c>
      <c r="P255" t="s">
        <v>72</v>
      </c>
      <c r="Q255">
        <v>1037</v>
      </c>
    </row>
    <row r="256" spans="4:17" hidden="1" x14ac:dyDescent="0.3">
      <c r="D256" s="49" t="str">
        <f>IF(ISBLANK(BurstClassFull13[[#This Row],[Hour1-Spk/sec]]),"",IF(BurstClassFull13[[#This Row],[Hour1-Spk/sec]]&lt;$C$3,"LF","HF"))</f>
        <v>LF</v>
      </c>
      <c r="E256" s="49" t="str">
        <f>IF(ISBLANK(BurstClassFull13[[#This Row],[Hour1-%SpikesInBursts]]),"",IF(BurstClassFull13[[#This Row],[Hour1-%SpikesInBursts]]&lt;$D$3,"LB","HB"))</f>
        <v>HB</v>
      </c>
      <c r="F256" s="50" t="str">
        <f t="shared" si="3"/>
        <v>LFHB</v>
      </c>
      <c r="G256">
        <v>0.59055555555555539</v>
      </c>
      <c r="H256">
        <v>36.771300448430495</v>
      </c>
      <c r="I256" t="s">
        <v>158</v>
      </c>
      <c r="J256" t="s">
        <v>9</v>
      </c>
      <c r="K256">
        <v>1</v>
      </c>
      <c r="L256" t="s">
        <v>36</v>
      </c>
      <c r="M256">
        <v>5</v>
      </c>
      <c r="N256" t="s">
        <v>113</v>
      </c>
      <c r="O256" t="s">
        <v>72</v>
      </c>
      <c r="P256" t="s">
        <v>72</v>
      </c>
      <c r="Q256">
        <v>1037</v>
      </c>
    </row>
    <row r="257" spans="4:17" hidden="1" x14ac:dyDescent="0.3">
      <c r="D257" s="49" t="str">
        <f>IF(ISBLANK(BurstClassFull13[[#This Row],[Hour1-Spk/sec]]),"",IF(BurstClassFull13[[#This Row],[Hour1-Spk/sec]]&lt;$C$3,"LF","HF"))</f>
        <v>LF</v>
      </c>
      <c r="E257" s="49" t="str">
        <f>IF(ISBLANK(BurstClassFull13[[#This Row],[Hour1-%SpikesInBursts]]),"",IF(BurstClassFull13[[#This Row],[Hour1-%SpikesInBursts]]&lt;$D$3,"LB","HB"))</f>
        <v>LB</v>
      </c>
      <c r="F257" s="50" t="str">
        <f t="shared" si="3"/>
        <v>LFLB</v>
      </c>
      <c r="G257">
        <v>0.22361111111111109</v>
      </c>
      <c r="H257">
        <v>12.703101920236337</v>
      </c>
      <c r="I257" t="s">
        <v>158</v>
      </c>
      <c r="J257" t="s">
        <v>9</v>
      </c>
      <c r="K257">
        <v>1</v>
      </c>
      <c r="L257" t="s">
        <v>36</v>
      </c>
      <c r="M257">
        <v>6</v>
      </c>
      <c r="N257" t="s">
        <v>95</v>
      </c>
      <c r="O257" t="s">
        <v>72</v>
      </c>
      <c r="P257" t="s">
        <v>72</v>
      </c>
      <c r="Q257">
        <v>1037</v>
      </c>
    </row>
    <row r="258" spans="4:17" hidden="1" x14ac:dyDescent="0.3">
      <c r="D258" s="49" t="str">
        <f>IF(ISBLANK(BurstClassFull13[[#This Row],[Hour1-Spk/sec]]),"",IF(BurstClassFull13[[#This Row],[Hour1-Spk/sec]]&lt;$C$3,"LF","HF"))</f>
        <v>LF</v>
      </c>
      <c r="E258" s="49" t="str">
        <f>IF(ISBLANK(BurstClassFull13[[#This Row],[Hour1-%SpikesInBursts]]),"",IF(BurstClassFull13[[#This Row],[Hour1-%SpikesInBursts]]&lt;$D$3,"LB","HB"))</f>
        <v>LB</v>
      </c>
      <c r="F258" s="50" t="str">
        <f t="shared" si="3"/>
        <v>LFLB</v>
      </c>
      <c r="G258">
        <v>0.10722222222222222</v>
      </c>
      <c r="H258">
        <v>8.3573487031700289</v>
      </c>
      <c r="I258" t="s">
        <v>158</v>
      </c>
      <c r="J258" t="s">
        <v>9</v>
      </c>
      <c r="K258">
        <v>1</v>
      </c>
      <c r="L258" t="s">
        <v>36</v>
      </c>
      <c r="M258">
        <v>7</v>
      </c>
      <c r="N258" t="s">
        <v>138</v>
      </c>
      <c r="O258" t="s">
        <v>72</v>
      </c>
      <c r="P258" t="s">
        <v>72</v>
      </c>
      <c r="Q258">
        <v>1037</v>
      </c>
    </row>
    <row r="259" spans="4:17" hidden="1" x14ac:dyDescent="0.3">
      <c r="D259" s="49" t="str">
        <f>IF(ISBLANK(BurstClassFull13[[#This Row],[Hour1-Spk/sec]]),"",IF(BurstClassFull13[[#This Row],[Hour1-Spk/sec]]&lt;$C$3,"LF","HF"))</f>
        <v>LF</v>
      </c>
      <c r="E259" s="49" t="str">
        <f>IF(ISBLANK(BurstClassFull13[[#This Row],[Hour1-%SpikesInBursts]]),"",IF(BurstClassFull13[[#This Row],[Hour1-%SpikesInBursts]]&lt;$D$3,"LB","HB"))</f>
        <v>LB</v>
      </c>
      <c r="F259" s="50" t="str">
        <f t="shared" si="3"/>
        <v>LFLB</v>
      </c>
      <c r="G259">
        <v>0.1661111111111111</v>
      </c>
      <c r="H259">
        <v>15.753424657534246</v>
      </c>
      <c r="I259" t="s">
        <v>158</v>
      </c>
      <c r="J259" t="s">
        <v>9</v>
      </c>
      <c r="K259">
        <v>1</v>
      </c>
      <c r="L259" t="s">
        <v>36</v>
      </c>
      <c r="M259">
        <v>8</v>
      </c>
      <c r="N259" t="s">
        <v>159</v>
      </c>
      <c r="O259" t="s">
        <v>72</v>
      </c>
      <c r="P259" t="s">
        <v>72</v>
      </c>
      <c r="Q259">
        <v>1037</v>
      </c>
    </row>
    <row r="260" spans="4:17" hidden="1" x14ac:dyDescent="0.3">
      <c r="D260" s="49" t="str">
        <f>IF(ISBLANK(BurstClassFull13[[#This Row],[Hour1-Spk/sec]]),"",IF(BurstClassFull13[[#This Row],[Hour1-Spk/sec]]&lt;$C$3,"LF","HF"))</f>
        <v>LF</v>
      </c>
      <c r="E260" s="49" t="str">
        <f>IF(ISBLANK(BurstClassFull13[[#This Row],[Hour1-%SpikesInBursts]]),"",IF(BurstClassFull13[[#This Row],[Hour1-%SpikesInBursts]]&lt;$D$3,"LB","HB"))</f>
        <v>LB</v>
      </c>
      <c r="F260" s="50" t="str">
        <f t="shared" si="3"/>
        <v>LFLB</v>
      </c>
      <c r="G260">
        <v>0.70444444444444443</v>
      </c>
      <c r="H260">
        <v>14.76758535582065</v>
      </c>
      <c r="I260" t="s">
        <v>158</v>
      </c>
      <c r="J260" t="s">
        <v>9</v>
      </c>
      <c r="K260">
        <v>1</v>
      </c>
      <c r="L260" t="s">
        <v>36</v>
      </c>
      <c r="M260">
        <v>9</v>
      </c>
      <c r="N260" t="s">
        <v>115</v>
      </c>
      <c r="O260" t="s">
        <v>72</v>
      </c>
      <c r="P260" t="s">
        <v>10</v>
      </c>
      <c r="Q260">
        <v>1037</v>
      </c>
    </row>
    <row r="261" spans="4:17" hidden="1" x14ac:dyDescent="0.3">
      <c r="D261" s="49" t="str">
        <f>IF(ISBLANK(BurstClassFull13[[#This Row],[Hour1-Spk/sec]]),"",IF(BurstClassFull13[[#This Row],[Hour1-Spk/sec]]&lt;$C$3,"LF","HF"))</f>
        <v>LF</v>
      </c>
      <c r="E261" s="49" t="str">
        <f>IF(ISBLANK(BurstClassFull13[[#This Row],[Hour1-%SpikesInBursts]]),"",IF(BurstClassFull13[[#This Row],[Hour1-%SpikesInBursts]]&lt;$D$3,"LB","HB"))</f>
        <v>LB</v>
      </c>
      <c r="F261" s="50" t="str">
        <f t="shared" si="3"/>
        <v>LFLB</v>
      </c>
      <c r="G261">
        <v>0.22472222222222227</v>
      </c>
      <c r="H261">
        <v>17.627118644067796</v>
      </c>
      <c r="I261" t="s">
        <v>158</v>
      </c>
      <c r="J261" t="s">
        <v>9</v>
      </c>
      <c r="K261">
        <v>1</v>
      </c>
      <c r="L261" t="s">
        <v>36</v>
      </c>
      <c r="M261">
        <v>10</v>
      </c>
      <c r="N261" t="s">
        <v>144</v>
      </c>
      <c r="O261" t="s">
        <v>72</v>
      </c>
      <c r="P261" t="s">
        <v>72</v>
      </c>
      <c r="Q261">
        <v>1037</v>
      </c>
    </row>
    <row r="262" spans="4:17" hidden="1" x14ac:dyDescent="0.3">
      <c r="D262" s="49" t="str">
        <f>IF(ISBLANK(BurstClassFull13[[#This Row],[Hour1-Spk/sec]]),"",IF(BurstClassFull13[[#This Row],[Hour1-Spk/sec]]&lt;$C$3,"LF","HF"))</f>
        <v>LF</v>
      </c>
      <c r="E262" s="49" t="str">
        <f>IF(ISBLANK(BurstClassFull13[[#This Row],[Hour1-%SpikesInBursts]]),"",IF(BurstClassFull13[[#This Row],[Hour1-%SpikesInBursts]]&lt;$D$3,"LB","HB"))</f>
        <v>HB</v>
      </c>
      <c r="F262" s="50" t="str">
        <f t="shared" si="3"/>
        <v>LFHB</v>
      </c>
      <c r="G262">
        <v>1.6322296494355315</v>
      </c>
      <c r="H262">
        <v>34.032773780975219</v>
      </c>
      <c r="I262" t="s">
        <v>158</v>
      </c>
      <c r="J262" t="s">
        <v>9</v>
      </c>
      <c r="K262">
        <v>1</v>
      </c>
      <c r="L262" t="s">
        <v>36</v>
      </c>
      <c r="M262">
        <v>11</v>
      </c>
      <c r="N262" t="s">
        <v>96</v>
      </c>
      <c r="O262" t="s">
        <v>72</v>
      </c>
      <c r="P262" t="s">
        <v>72</v>
      </c>
      <c r="Q262">
        <v>1037</v>
      </c>
    </row>
    <row r="263" spans="4:17" hidden="1" x14ac:dyDescent="0.3">
      <c r="D263" s="49" t="str">
        <f>IF(ISBLANK(BurstClassFull13[[#This Row],[Hour1-Spk/sec]]),"",IF(BurstClassFull13[[#This Row],[Hour1-Spk/sec]]&lt;$C$3,"LF","HF"))</f>
        <v>LF</v>
      </c>
      <c r="E263" s="49" t="str">
        <f>IF(ISBLANK(BurstClassFull13[[#This Row],[Hour1-%SpikesInBursts]]),"",IF(BurstClassFull13[[#This Row],[Hour1-%SpikesInBursts]]&lt;$D$3,"LB","HB"))</f>
        <v>HB</v>
      </c>
      <c r="F263" s="50" t="str">
        <f t="shared" si="3"/>
        <v>LFHB</v>
      </c>
      <c r="G263">
        <v>1.6280555555555554</v>
      </c>
      <c r="H263">
        <v>30.724760293288213</v>
      </c>
      <c r="I263" t="s">
        <v>158</v>
      </c>
      <c r="J263" t="s">
        <v>9</v>
      </c>
      <c r="K263">
        <v>1</v>
      </c>
      <c r="L263" t="s">
        <v>36</v>
      </c>
      <c r="M263">
        <v>12</v>
      </c>
      <c r="N263" t="s">
        <v>97</v>
      </c>
      <c r="O263" t="s">
        <v>72</v>
      </c>
      <c r="P263" t="s">
        <v>10</v>
      </c>
      <c r="Q263">
        <v>1037</v>
      </c>
    </row>
    <row r="264" spans="4:17" hidden="1" x14ac:dyDescent="0.3">
      <c r="D264" s="49" t="str">
        <f>IF(ISBLANK(BurstClassFull13[[#This Row],[Hour1-Spk/sec]]),"",IF(BurstClassFull13[[#This Row],[Hour1-Spk/sec]]&lt;$C$3,"LF","HF"))</f>
        <v>LF</v>
      </c>
      <c r="E264" s="49" t="str">
        <f>IF(ISBLANK(BurstClassFull13[[#This Row],[Hour1-%SpikesInBursts]]),"",IF(BurstClassFull13[[#This Row],[Hour1-%SpikesInBursts]]&lt;$D$3,"LB","HB"))</f>
        <v>LB</v>
      </c>
      <c r="F264" s="50" t="str">
        <f t="shared" si="3"/>
        <v>LFLB</v>
      </c>
      <c r="G264">
        <v>0.79333333333333333</v>
      </c>
      <c r="H264">
        <v>20.988654781199351</v>
      </c>
      <c r="I264" t="s">
        <v>158</v>
      </c>
      <c r="J264" t="s">
        <v>9</v>
      </c>
      <c r="K264">
        <v>1</v>
      </c>
      <c r="L264" t="s">
        <v>36</v>
      </c>
      <c r="M264">
        <v>13</v>
      </c>
      <c r="N264" t="s">
        <v>123</v>
      </c>
      <c r="O264" t="s">
        <v>72</v>
      </c>
      <c r="P264" t="s">
        <v>10</v>
      </c>
      <c r="Q264">
        <v>1037</v>
      </c>
    </row>
    <row r="265" spans="4:17" hidden="1" x14ac:dyDescent="0.3">
      <c r="D265" s="49" t="str">
        <f>IF(ISBLANK(BurstClassFull13[[#This Row],[Hour1-Spk/sec]]),"",IF(BurstClassFull13[[#This Row],[Hour1-Spk/sec]]&lt;$C$3,"LF","HF"))</f>
        <v>HF</v>
      </c>
      <c r="E265" s="49" t="str">
        <f>IF(ISBLANK(BurstClassFull13[[#This Row],[Hour1-%SpikesInBursts]]),"",IF(BurstClassFull13[[#This Row],[Hour1-%SpikesInBursts]]&lt;$D$3,"LB","HB"))</f>
        <v>HB</v>
      </c>
      <c r="F265" s="50" t="str">
        <f t="shared" si="3"/>
        <v>HFHB</v>
      </c>
      <c r="G265">
        <v>9.384818904186389</v>
      </c>
      <c r="H265">
        <v>73.194448718343224</v>
      </c>
      <c r="I265" t="s">
        <v>140</v>
      </c>
      <c r="J265" t="s">
        <v>9</v>
      </c>
      <c r="K265">
        <v>22</v>
      </c>
      <c r="L265" t="s">
        <v>37</v>
      </c>
      <c r="M265">
        <v>5</v>
      </c>
      <c r="N265" t="s">
        <v>157</v>
      </c>
      <c r="O265" t="s">
        <v>11</v>
      </c>
      <c r="P265" t="s">
        <v>10</v>
      </c>
      <c r="Q265">
        <v>889</v>
      </c>
    </row>
    <row r="266" spans="4:17" x14ac:dyDescent="0.3">
      <c r="D266" s="49" t="str">
        <f>IF(ISBLANK(BurstClassFull13[[#This Row],[Hour1-Spk/sec]]),"",IF(BurstClassFull13[[#This Row],[Hour1-Spk/sec]]&lt;$C$3,"LF","HF"))</f>
        <v>LF</v>
      </c>
      <c r="E266" s="49" t="str">
        <f>IF(ISBLANK(BurstClassFull13[[#This Row],[Hour1-%SpikesInBursts]]),"",IF(BurstClassFull13[[#This Row],[Hour1-%SpikesInBursts]]&lt;$D$3,"LB","HB"))</f>
        <v>HB</v>
      </c>
      <c r="F266" s="50" t="str">
        <f t="shared" si="3"/>
        <v>LFHB</v>
      </c>
      <c r="G266">
        <v>2.0312132352941177</v>
      </c>
      <c r="H266">
        <v>69.689484827099506</v>
      </c>
      <c r="I266" t="s">
        <v>160</v>
      </c>
      <c r="J266" t="s">
        <v>9</v>
      </c>
      <c r="K266">
        <v>22</v>
      </c>
      <c r="L266" t="s">
        <v>37</v>
      </c>
      <c r="M266">
        <v>2</v>
      </c>
      <c r="N266" t="s">
        <v>134</v>
      </c>
      <c r="O266" t="s">
        <v>72</v>
      </c>
      <c r="P266" t="s">
        <v>72</v>
      </c>
      <c r="Q266">
        <v>889</v>
      </c>
    </row>
    <row r="267" spans="4:17" hidden="1" x14ac:dyDescent="0.3">
      <c r="D267" s="49" t="str">
        <f>IF(ISBLANK(BurstClassFull13[[#This Row],[Hour1-Spk/sec]]),"",IF(BurstClassFull13[[#This Row],[Hour1-Spk/sec]]&lt;$C$3,"LF","HF"))</f>
        <v>LF</v>
      </c>
      <c r="E267" s="49" t="str">
        <f>IF(ISBLANK(BurstClassFull13[[#This Row],[Hour1-%SpikesInBursts]]),"",IF(BurstClassFull13[[#This Row],[Hour1-%SpikesInBursts]]&lt;$D$3,"LB","HB"))</f>
        <v>LB</v>
      </c>
      <c r="F267" s="50" t="str">
        <f t="shared" si="3"/>
        <v>LFLB</v>
      </c>
      <c r="G267">
        <v>0.81944444444444431</v>
      </c>
      <c r="H267">
        <v>12.238111074160294</v>
      </c>
      <c r="I267" t="s">
        <v>140</v>
      </c>
      <c r="J267" t="s">
        <v>9</v>
      </c>
      <c r="K267">
        <v>22</v>
      </c>
      <c r="L267" t="s">
        <v>37</v>
      </c>
      <c r="M267">
        <v>8</v>
      </c>
      <c r="N267" t="s">
        <v>137</v>
      </c>
      <c r="O267" t="s">
        <v>11</v>
      </c>
      <c r="P267" t="s">
        <v>10</v>
      </c>
      <c r="Q267">
        <v>889</v>
      </c>
    </row>
    <row r="268" spans="4:17" hidden="1" x14ac:dyDescent="0.3">
      <c r="D268" s="49" t="str">
        <f>IF(ISBLANK(BurstClassFull13[[#This Row],[Hour1-Spk/sec]]),"",IF(BurstClassFull13[[#This Row],[Hour1-Spk/sec]]&lt;$C$3,"LF","HF"))</f>
        <v>LF</v>
      </c>
      <c r="E268" s="49" t="str">
        <f>IF(ISBLANK(BurstClassFull13[[#This Row],[Hour1-%SpikesInBursts]]),"",IF(BurstClassFull13[[#This Row],[Hour1-%SpikesInBursts]]&lt;$D$3,"LB","HB"))</f>
        <v>LB</v>
      </c>
      <c r="F268" s="50" t="str">
        <f t="shared" si="3"/>
        <v>LFLB</v>
      </c>
      <c r="G268">
        <v>0.95888888888888868</v>
      </c>
      <c r="H268">
        <v>11.320216709438267</v>
      </c>
      <c r="I268" t="s">
        <v>140</v>
      </c>
      <c r="J268" t="s">
        <v>9</v>
      </c>
      <c r="K268">
        <v>22</v>
      </c>
      <c r="L268" t="s">
        <v>37</v>
      </c>
      <c r="M268">
        <v>9</v>
      </c>
      <c r="N268" t="s">
        <v>88</v>
      </c>
      <c r="O268" t="s">
        <v>11</v>
      </c>
      <c r="P268" t="s">
        <v>72</v>
      </c>
      <c r="Q268">
        <v>889</v>
      </c>
    </row>
    <row r="269" spans="4:17" hidden="1" x14ac:dyDescent="0.3">
      <c r="D269" s="49" t="str">
        <f>IF(ISBLANK(BurstClassFull13[[#This Row],[Hour1-Spk/sec]]),"",IF(BurstClassFull13[[#This Row],[Hour1-Spk/sec]]&lt;$C$3,"LF","HF"))</f>
        <v>HF</v>
      </c>
      <c r="E269" s="49" t="str">
        <f>IF(ISBLANK(BurstClassFull13[[#This Row],[Hour1-%SpikesInBursts]]),"",IF(BurstClassFull13[[#This Row],[Hour1-%SpikesInBursts]]&lt;$D$3,"LB","HB"))</f>
        <v>HB</v>
      </c>
      <c r="F269" s="50" t="str">
        <f t="shared" si="3"/>
        <v>HFHB</v>
      </c>
      <c r="G269">
        <v>4.5785539385539389</v>
      </c>
      <c r="H269">
        <v>47.231757280478355</v>
      </c>
      <c r="I269" t="s">
        <v>140</v>
      </c>
      <c r="J269" t="s">
        <v>9</v>
      </c>
      <c r="K269">
        <v>22</v>
      </c>
      <c r="L269" t="s">
        <v>37</v>
      </c>
      <c r="M269">
        <v>10</v>
      </c>
      <c r="N269" t="s">
        <v>113</v>
      </c>
      <c r="O269" t="s">
        <v>11</v>
      </c>
      <c r="P269" t="s">
        <v>10</v>
      </c>
      <c r="Q269">
        <v>889</v>
      </c>
    </row>
    <row r="270" spans="4:17" hidden="1" x14ac:dyDescent="0.3">
      <c r="D270" s="49" t="str">
        <f>IF(ISBLANK(BurstClassFull13[[#This Row],[Hour1-Spk/sec]]),"",IF(BurstClassFull13[[#This Row],[Hour1-Spk/sec]]&lt;$C$3,"LF","HF"))</f>
        <v>HF</v>
      </c>
      <c r="E270" s="49" t="str">
        <f>IF(ISBLANK(BurstClassFull13[[#This Row],[Hour1-%SpikesInBursts]]),"",IF(BurstClassFull13[[#This Row],[Hour1-%SpikesInBursts]]&lt;$D$3,"LB","HB"))</f>
        <v>HB</v>
      </c>
      <c r="F270" s="50" t="str">
        <f t="shared" si="3"/>
        <v>HFHB</v>
      </c>
      <c r="G270">
        <v>31.730277777777776</v>
      </c>
      <c r="H270">
        <v>94.018631082976654</v>
      </c>
      <c r="I270" t="s">
        <v>160</v>
      </c>
      <c r="J270" t="s">
        <v>9</v>
      </c>
      <c r="K270">
        <v>22</v>
      </c>
      <c r="L270" t="s">
        <v>37</v>
      </c>
      <c r="M270">
        <v>6</v>
      </c>
      <c r="N270" t="s">
        <v>132</v>
      </c>
      <c r="O270" t="s">
        <v>10</v>
      </c>
      <c r="P270" t="s">
        <v>72</v>
      </c>
      <c r="Q270">
        <v>889</v>
      </c>
    </row>
    <row r="271" spans="4:17" hidden="1" x14ac:dyDescent="0.3">
      <c r="D271" s="49" t="str">
        <f>IF(ISBLANK(BurstClassFull13[[#This Row],[Hour1-Spk/sec]]),"",IF(BurstClassFull13[[#This Row],[Hour1-Spk/sec]]&lt;$C$3,"LF","HF"))</f>
        <v>HF</v>
      </c>
      <c r="E271" s="49" t="str">
        <f>IF(ISBLANK(BurstClassFull13[[#This Row],[Hour1-%SpikesInBursts]]),"",IF(BurstClassFull13[[#This Row],[Hour1-%SpikesInBursts]]&lt;$D$3,"LB","HB"))</f>
        <v>HB</v>
      </c>
      <c r="F271" s="50" t="str">
        <f t="shared" si="3"/>
        <v>HFHB</v>
      </c>
      <c r="G271">
        <v>8.4697222222222219</v>
      </c>
      <c r="H271">
        <v>74.677067871016646</v>
      </c>
      <c r="I271" t="s">
        <v>160</v>
      </c>
      <c r="J271" t="s">
        <v>9</v>
      </c>
      <c r="K271">
        <v>22</v>
      </c>
      <c r="L271" t="s">
        <v>37</v>
      </c>
      <c r="M271">
        <v>7</v>
      </c>
      <c r="N271" t="s">
        <v>141</v>
      </c>
      <c r="O271" t="s">
        <v>10</v>
      </c>
      <c r="P271" t="s">
        <v>72</v>
      </c>
      <c r="Q271">
        <v>889</v>
      </c>
    </row>
    <row r="272" spans="4:17" hidden="1" x14ac:dyDescent="0.3">
      <c r="D272" s="49" t="str">
        <f>IF(ISBLANK(BurstClassFull13[[#This Row],[Hour1-Spk/sec]]),"",IF(BurstClassFull13[[#This Row],[Hour1-Spk/sec]]&lt;$C$3,"LF","HF"))</f>
        <v>LF</v>
      </c>
      <c r="E272" s="49" t="str">
        <f>IF(ISBLANK(BurstClassFull13[[#This Row],[Hour1-%SpikesInBursts]]),"",IF(BurstClassFull13[[#This Row],[Hour1-%SpikesInBursts]]&lt;$D$3,"LB","HB"))</f>
        <v>LB</v>
      </c>
      <c r="F272" s="50" t="str">
        <f t="shared" si="3"/>
        <v>LFLB</v>
      </c>
      <c r="G272">
        <v>0.46250000000000008</v>
      </c>
      <c r="H272">
        <v>8.9795918367346932</v>
      </c>
      <c r="I272" t="s">
        <v>140</v>
      </c>
      <c r="J272" t="s">
        <v>9</v>
      </c>
      <c r="K272">
        <v>22</v>
      </c>
      <c r="L272" t="s">
        <v>37</v>
      </c>
      <c r="M272">
        <v>13</v>
      </c>
      <c r="N272" t="s">
        <v>95</v>
      </c>
      <c r="O272" t="s">
        <v>11</v>
      </c>
      <c r="P272" t="s">
        <v>10</v>
      </c>
      <c r="Q272">
        <v>889</v>
      </c>
    </row>
    <row r="273" spans="4:17" hidden="1" x14ac:dyDescent="0.3">
      <c r="D273" s="49" t="str">
        <f>IF(ISBLANK(BurstClassFull13[[#This Row],[Hour1-Spk/sec]]),"",IF(BurstClassFull13[[#This Row],[Hour1-Spk/sec]]&lt;$C$3,"LF","HF"))</f>
        <v>LF</v>
      </c>
      <c r="E273" s="49" t="str">
        <f>IF(ISBLANK(BurstClassFull13[[#This Row],[Hour1-%SpikesInBursts]]),"",IF(BurstClassFull13[[#This Row],[Hour1-%SpikesInBursts]]&lt;$D$3,"LB","HB"))</f>
        <v>LB</v>
      </c>
      <c r="F273" s="50" t="str">
        <f t="shared" si="3"/>
        <v>LFLB</v>
      </c>
      <c r="G273">
        <v>1.211111111111111</v>
      </c>
      <c r="H273">
        <v>16.035353535353536</v>
      </c>
      <c r="I273" t="s">
        <v>140</v>
      </c>
      <c r="J273" t="s">
        <v>9</v>
      </c>
      <c r="K273">
        <v>22</v>
      </c>
      <c r="L273" t="s">
        <v>37</v>
      </c>
      <c r="M273">
        <v>14</v>
      </c>
      <c r="N273" t="s">
        <v>115</v>
      </c>
      <c r="O273" t="s">
        <v>11</v>
      </c>
      <c r="P273" t="s">
        <v>72</v>
      </c>
      <c r="Q273">
        <v>889</v>
      </c>
    </row>
    <row r="274" spans="4:17" hidden="1" x14ac:dyDescent="0.3">
      <c r="D274" s="49" t="str">
        <f>IF(ISBLANK(BurstClassFull13[[#This Row],[Hour1-Spk/sec]]),"",IF(BurstClassFull13[[#This Row],[Hour1-Spk/sec]]&lt;$C$3,"LF","HF"))</f>
        <v>HF</v>
      </c>
      <c r="E274" s="49" t="str">
        <f>IF(ISBLANK(BurstClassFull13[[#This Row],[Hour1-%SpikesInBursts]]),"",IF(BurstClassFull13[[#This Row],[Hour1-%SpikesInBursts]]&lt;$D$3,"LB","HB"))</f>
        <v>HB</v>
      </c>
      <c r="F274" s="50" t="str">
        <f t="shared" si="3"/>
        <v>HFHB</v>
      </c>
      <c r="G274">
        <v>5.4377777777777787</v>
      </c>
      <c r="H274">
        <v>58.177766773953955</v>
      </c>
      <c r="I274" t="s">
        <v>160</v>
      </c>
      <c r="J274" t="s">
        <v>9</v>
      </c>
      <c r="K274">
        <v>22</v>
      </c>
      <c r="L274" t="s">
        <v>37</v>
      </c>
      <c r="M274">
        <v>1</v>
      </c>
      <c r="N274" t="s">
        <v>84</v>
      </c>
      <c r="O274" t="s">
        <v>11</v>
      </c>
      <c r="P274" t="s">
        <v>10</v>
      </c>
      <c r="Q274">
        <v>889</v>
      </c>
    </row>
    <row r="275" spans="4:17" hidden="1" x14ac:dyDescent="0.3">
      <c r="D275" s="49" t="str">
        <f>IF(ISBLANK(BurstClassFull13[[#This Row],[Hour1-Spk/sec]]),"",IF(BurstClassFull13[[#This Row],[Hour1-Spk/sec]]&lt;$C$3,"LF","HF"))</f>
        <v>LF</v>
      </c>
      <c r="E275" s="49" t="str">
        <f>IF(ISBLANK(BurstClassFull13[[#This Row],[Hour1-%SpikesInBursts]]),"",IF(BurstClassFull13[[#This Row],[Hour1-%SpikesInBursts]]&lt;$D$3,"LB","HB"))</f>
        <v>HB</v>
      </c>
      <c r="F275" s="50" t="str">
        <f t="shared" si="3"/>
        <v>LFHB</v>
      </c>
      <c r="G275">
        <v>3.0872222222222221</v>
      </c>
      <c r="H275">
        <v>36.382914268403518</v>
      </c>
      <c r="I275" t="s">
        <v>160</v>
      </c>
      <c r="J275" t="s">
        <v>9</v>
      </c>
      <c r="K275">
        <v>22</v>
      </c>
      <c r="L275" t="s">
        <v>37</v>
      </c>
      <c r="M275">
        <v>11</v>
      </c>
      <c r="N275" t="s">
        <v>114</v>
      </c>
      <c r="O275" t="s">
        <v>72</v>
      </c>
      <c r="P275" t="s">
        <v>10</v>
      </c>
      <c r="Q275">
        <v>889</v>
      </c>
    </row>
    <row r="276" spans="4:17" hidden="1" x14ac:dyDescent="0.3">
      <c r="D276" s="49" t="str">
        <f>IF(ISBLANK(BurstClassFull13[[#This Row],[Hour1-Spk/sec]]),"",IF(BurstClassFull13[[#This Row],[Hour1-Spk/sec]]&lt;$C$3,"LF","HF"))</f>
        <v>LF</v>
      </c>
      <c r="E276" s="49" t="str">
        <f>IF(ISBLANK(BurstClassFull13[[#This Row],[Hour1-%SpikesInBursts]]),"",IF(BurstClassFull13[[#This Row],[Hour1-%SpikesInBursts]]&lt;$D$3,"LB","HB"))</f>
        <v>LB</v>
      </c>
      <c r="F276" s="50" t="str">
        <f t="shared" si="3"/>
        <v>LFLB</v>
      </c>
      <c r="G276">
        <v>0.31625631313131314</v>
      </c>
      <c r="H276">
        <v>28.95132965378826</v>
      </c>
      <c r="I276" t="s">
        <v>160</v>
      </c>
      <c r="J276" t="s">
        <v>9</v>
      </c>
      <c r="K276">
        <v>22</v>
      </c>
      <c r="L276" t="s">
        <v>37</v>
      </c>
      <c r="M276">
        <v>12</v>
      </c>
      <c r="N276" t="s">
        <v>135</v>
      </c>
      <c r="O276" t="s">
        <v>10</v>
      </c>
      <c r="P276" t="s">
        <v>72</v>
      </c>
      <c r="Q276">
        <v>889</v>
      </c>
    </row>
    <row r="277" spans="4:17" hidden="1" x14ac:dyDescent="0.3">
      <c r="D277" s="49" t="str">
        <f>IF(ISBLANK(BurstClassFull13[[#This Row],[Hour1-Spk/sec]]),"",IF(BurstClassFull13[[#This Row],[Hour1-Spk/sec]]&lt;$C$3,"LF","HF"))</f>
        <v>LF</v>
      </c>
      <c r="E277" s="49" t="str">
        <f>IF(ISBLANK(BurstClassFull13[[#This Row],[Hour1-%SpikesInBursts]]),"",IF(BurstClassFull13[[#This Row],[Hour1-%SpikesInBursts]]&lt;$D$3,"LB","HB"))</f>
        <v>LB</v>
      </c>
      <c r="F277" s="50" t="str">
        <f t="shared" si="3"/>
        <v>LFLB</v>
      </c>
      <c r="G277">
        <v>2.6292237442922377</v>
      </c>
      <c r="H277">
        <v>21.076104157675154</v>
      </c>
      <c r="I277" t="s">
        <v>160</v>
      </c>
      <c r="J277" t="s">
        <v>9</v>
      </c>
      <c r="K277">
        <v>22</v>
      </c>
      <c r="L277" t="s">
        <v>37</v>
      </c>
      <c r="M277">
        <v>3</v>
      </c>
      <c r="N277" t="s">
        <v>112</v>
      </c>
      <c r="O277" t="s">
        <v>11</v>
      </c>
      <c r="P277" t="s">
        <v>72</v>
      </c>
      <c r="Q277">
        <v>889</v>
      </c>
    </row>
    <row r="278" spans="4:17" hidden="1" x14ac:dyDescent="0.3">
      <c r="D278" s="49" t="str">
        <f>IF(ISBLANK(BurstClassFull13[[#This Row],[Hour1-Spk/sec]]),"",IF(BurstClassFull13[[#This Row],[Hour1-Spk/sec]]&lt;$C$3,"LF","HF"))</f>
        <v>HF</v>
      </c>
      <c r="E278" s="49" t="str">
        <f>IF(ISBLANK(BurstClassFull13[[#This Row],[Hour1-%SpikesInBursts]]),"",IF(BurstClassFull13[[#This Row],[Hour1-%SpikesInBursts]]&lt;$D$3,"LB","HB"))</f>
        <v>HB</v>
      </c>
      <c r="F278" s="50" t="str">
        <f t="shared" si="3"/>
        <v>HFHB</v>
      </c>
      <c r="G278">
        <v>4.535277777777778</v>
      </c>
      <c r="H278">
        <v>83.918319889542914</v>
      </c>
      <c r="I278" t="s">
        <v>160</v>
      </c>
      <c r="J278" t="s">
        <v>9</v>
      </c>
      <c r="K278">
        <v>22</v>
      </c>
      <c r="L278" t="s">
        <v>37</v>
      </c>
      <c r="M278">
        <v>4</v>
      </c>
      <c r="N278" t="s">
        <v>143</v>
      </c>
      <c r="O278" t="s">
        <v>11</v>
      </c>
      <c r="P278" t="s">
        <v>72</v>
      </c>
      <c r="Q278">
        <v>889</v>
      </c>
    </row>
    <row r="279" spans="4:17" hidden="1" x14ac:dyDescent="0.3">
      <c r="D279" s="49" t="str">
        <f>IF(ISBLANK(BurstClassFull13[[#This Row],[Hour1-Spk/sec]]),"",IF(BurstClassFull13[[#This Row],[Hour1-Spk/sec]]&lt;$C$3,"LF","HF"))</f>
        <v>HF</v>
      </c>
      <c r="E279" s="49" t="str">
        <f>IF(ISBLANK(BurstClassFull13[[#This Row],[Hour1-%SpikesInBursts]]),"",IF(BurstClassFull13[[#This Row],[Hour1-%SpikesInBursts]]&lt;$D$3,"LB","HB"))</f>
        <v>HB</v>
      </c>
      <c r="F279" s="50" t="str">
        <f t="shared" si="3"/>
        <v>HFHB</v>
      </c>
      <c r="G279">
        <v>9.384818904186389</v>
      </c>
      <c r="H279">
        <v>73.194448718343224</v>
      </c>
      <c r="I279" t="s">
        <v>160</v>
      </c>
      <c r="J279" t="s">
        <v>9</v>
      </c>
      <c r="K279">
        <v>22</v>
      </c>
      <c r="L279" t="s">
        <v>37</v>
      </c>
      <c r="M279">
        <v>5</v>
      </c>
      <c r="N279" t="s">
        <v>157</v>
      </c>
      <c r="O279" t="s">
        <v>11</v>
      </c>
      <c r="P279" t="s">
        <v>10</v>
      </c>
      <c r="Q279">
        <v>889</v>
      </c>
    </row>
    <row r="280" spans="4:17" hidden="1" x14ac:dyDescent="0.3">
      <c r="D280" s="49" t="str">
        <f>IF(ISBLANK(BurstClassFull13[[#This Row],[Hour1-Spk/sec]]),"",IF(BurstClassFull13[[#This Row],[Hour1-Spk/sec]]&lt;$C$3,"LF","HF"))</f>
        <v>LF</v>
      </c>
      <c r="E280" s="49" t="str">
        <f>IF(ISBLANK(BurstClassFull13[[#This Row],[Hour1-%SpikesInBursts]]),"",IF(BurstClassFull13[[#This Row],[Hour1-%SpikesInBursts]]&lt;$D$3,"LB","HB"))</f>
        <v>HB</v>
      </c>
      <c r="F280" s="50" t="str">
        <f t="shared" si="3"/>
        <v>LFHB</v>
      </c>
      <c r="G280">
        <v>1.9980555555555555</v>
      </c>
      <c r="H280">
        <v>61.634756995581739</v>
      </c>
      <c r="I280" t="s">
        <v>147</v>
      </c>
      <c r="J280" t="s">
        <v>9</v>
      </c>
      <c r="K280">
        <v>5</v>
      </c>
      <c r="L280" t="s">
        <v>36</v>
      </c>
      <c r="M280">
        <v>1</v>
      </c>
      <c r="N280" t="s">
        <v>84</v>
      </c>
      <c r="O280" t="s">
        <v>72</v>
      </c>
      <c r="P280" t="s">
        <v>72</v>
      </c>
      <c r="Q280">
        <v>786</v>
      </c>
    </row>
    <row r="281" spans="4:17" hidden="1" x14ac:dyDescent="0.3">
      <c r="D281" s="49" t="str">
        <f>IF(ISBLANK(BurstClassFull13[[#This Row],[Hour1-Spk/sec]]),"",IF(BurstClassFull13[[#This Row],[Hour1-Spk/sec]]&lt;$C$3,"LF","HF"))</f>
        <v>LF</v>
      </c>
      <c r="E281" s="49" t="str">
        <f>IF(ISBLANK(BurstClassFull13[[#This Row],[Hour1-%SpikesInBursts]]),"",IF(BurstClassFull13[[#This Row],[Hour1-%SpikesInBursts]]&lt;$D$3,"LB","HB"))</f>
        <v>LB</v>
      </c>
      <c r="F281" s="50" t="str">
        <f t="shared" si="3"/>
        <v>LFLB</v>
      </c>
      <c r="G281">
        <v>8.2638888888888887E-2</v>
      </c>
      <c r="H281">
        <v>17.307692307692307</v>
      </c>
      <c r="I281" t="s">
        <v>147</v>
      </c>
      <c r="J281" t="s">
        <v>9</v>
      </c>
      <c r="K281">
        <v>5</v>
      </c>
      <c r="L281" t="s">
        <v>36</v>
      </c>
      <c r="M281">
        <v>2</v>
      </c>
      <c r="N281" t="s">
        <v>134</v>
      </c>
      <c r="O281" t="s">
        <v>72</v>
      </c>
      <c r="P281" t="s">
        <v>72</v>
      </c>
      <c r="Q281">
        <v>786</v>
      </c>
    </row>
    <row r="282" spans="4:17" hidden="1" x14ac:dyDescent="0.3">
      <c r="D282" s="49" t="str">
        <f>IF(ISBLANK(BurstClassFull13[[#This Row],[Hour1-Spk/sec]]),"",IF(BurstClassFull13[[#This Row],[Hour1-Spk/sec]]&lt;$C$3,"LF","HF"))</f>
        <v>LF</v>
      </c>
      <c r="E282" s="49" t="str">
        <f>IF(ISBLANK(BurstClassFull13[[#This Row],[Hour1-%SpikesInBursts]]),"",IF(BurstClassFull13[[#This Row],[Hour1-%SpikesInBursts]]&lt;$D$3,"LB","HB"))</f>
        <v>LB</v>
      </c>
      <c r="F282" s="50" t="str">
        <f t="shared" si="3"/>
        <v>LFLB</v>
      </c>
      <c r="G282">
        <v>0.81944444444444431</v>
      </c>
      <c r="H282">
        <v>12.238111074160294</v>
      </c>
      <c r="I282" t="s">
        <v>160</v>
      </c>
      <c r="J282" t="s">
        <v>9</v>
      </c>
      <c r="K282">
        <v>22</v>
      </c>
      <c r="L282" t="s">
        <v>37</v>
      </c>
      <c r="M282">
        <v>8</v>
      </c>
      <c r="N282" t="s">
        <v>137</v>
      </c>
      <c r="O282" t="s">
        <v>11</v>
      </c>
      <c r="P282" t="s">
        <v>10</v>
      </c>
      <c r="Q282">
        <v>889</v>
      </c>
    </row>
    <row r="283" spans="4:17" hidden="1" x14ac:dyDescent="0.3">
      <c r="D283" s="49" t="str">
        <f>IF(ISBLANK(BurstClassFull13[[#This Row],[Hour1-Spk/sec]]),"",IF(BurstClassFull13[[#This Row],[Hour1-Spk/sec]]&lt;$C$3,"LF","HF"))</f>
        <v>LF</v>
      </c>
      <c r="E283" s="49" t="str">
        <f>IF(ISBLANK(BurstClassFull13[[#This Row],[Hour1-%SpikesInBursts]]),"",IF(BurstClassFull13[[#This Row],[Hour1-%SpikesInBursts]]&lt;$D$3,"LB","HB"))</f>
        <v>LB</v>
      </c>
      <c r="F283" s="50" t="str">
        <f t="shared" si="3"/>
        <v>LFLB</v>
      </c>
      <c r="G283">
        <v>0.95888888888888868</v>
      </c>
      <c r="H283">
        <v>11.320216709438267</v>
      </c>
      <c r="I283" t="s">
        <v>160</v>
      </c>
      <c r="J283" t="s">
        <v>9</v>
      </c>
      <c r="K283">
        <v>22</v>
      </c>
      <c r="L283" t="s">
        <v>37</v>
      </c>
      <c r="M283">
        <v>9</v>
      </c>
      <c r="N283" t="s">
        <v>88</v>
      </c>
      <c r="O283" t="s">
        <v>11</v>
      </c>
      <c r="P283" t="s">
        <v>72</v>
      </c>
      <c r="Q283">
        <v>889</v>
      </c>
    </row>
    <row r="284" spans="4:17" hidden="1" x14ac:dyDescent="0.3">
      <c r="D284" s="49" t="str">
        <f>IF(ISBLANK(BurstClassFull13[[#This Row],[Hour1-Spk/sec]]),"",IF(BurstClassFull13[[#This Row],[Hour1-Spk/sec]]&lt;$C$3,"LF","HF"))</f>
        <v>LF</v>
      </c>
      <c r="E284" s="49" t="str">
        <f>IF(ISBLANK(BurstClassFull13[[#This Row],[Hour1-%SpikesInBursts]]),"",IF(BurstClassFull13[[#This Row],[Hour1-%SpikesInBursts]]&lt;$D$3,"LB","HB"))</f>
        <v>LB</v>
      </c>
      <c r="F284" s="50" t="str">
        <f t="shared" si="3"/>
        <v>LFLB</v>
      </c>
      <c r="G284">
        <v>0.81138888888888883</v>
      </c>
      <c r="H284">
        <v>10.11326860841424</v>
      </c>
      <c r="I284" t="s">
        <v>147</v>
      </c>
      <c r="J284" t="s">
        <v>9</v>
      </c>
      <c r="K284">
        <v>5</v>
      </c>
      <c r="L284" t="s">
        <v>36</v>
      </c>
      <c r="M284">
        <v>5</v>
      </c>
      <c r="N284" t="s">
        <v>113</v>
      </c>
      <c r="O284" t="s">
        <v>72</v>
      </c>
      <c r="P284" t="s">
        <v>72</v>
      </c>
      <c r="Q284">
        <v>786</v>
      </c>
    </row>
    <row r="285" spans="4:17" hidden="1" x14ac:dyDescent="0.3">
      <c r="D285" s="49" t="str">
        <f>IF(ISBLANK(BurstClassFull13[[#This Row],[Hour1-Spk/sec]]),"",IF(BurstClassFull13[[#This Row],[Hour1-Spk/sec]]&lt;$C$3,"LF","HF"))</f>
        <v>LF</v>
      </c>
      <c r="E285" s="49" t="str">
        <f>IF(ISBLANK(BurstClassFull13[[#This Row],[Hour1-%SpikesInBursts]]),"",IF(BurstClassFull13[[#This Row],[Hour1-%SpikesInBursts]]&lt;$D$3,"LB","HB"))</f>
        <v>LB</v>
      </c>
      <c r="F285" s="50" t="str">
        <f t="shared" si="3"/>
        <v>LFLB</v>
      </c>
      <c r="G285">
        <v>0.32958867521367524</v>
      </c>
      <c r="H285">
        <v>4.6423135464231349</v>
      </c>
      <c r="I285" t="s">
        <v>147</v>
      </c>
      <c r="J285" t="s">
        <v>9</v>
      </c>
      <c r="K285">
        <v>5</v>
      </c>
      <c r="L285" t="s">
        <v>36</v>
      </c>
      <c r="M285">
        <v>6</v>
      </c>
      <c r="N285" t="s">
        <v>114</v>
      </c>
      <c r="O285" t="s">
        <v>72</v>
      </c>
      <c r="P285" t="s">
        <v>72</v>
      </c>
      <c r="Q285">
        <v>786</v>
      </c>
    </row>
    <row r="286" spans="4:17" hidden="1" x14ac:dyDescent="0.3">
      <c r="D286" s="49" t="str">
        <f>IF(ISBLANK(BurstClassFull13[[#This Row],[Hour1-Spk/sec]]),"",IF(BurstClassFull13[[#This Row],[Hour1-Spk/sec]]&lt;$C$3,"LF","HF"))</f>
        <v>LF</v>
      </c>
      <c r="E286" s="49" t="str">
        <f>IF(ISBLANK(BurstClassFull13[[#This Row],[Hour1-%SpikesInBursts]]),"",IF(BurstClassFull13[[#This Row],[Hour1-%SpikesInBursts]]&lt;$D$3,"LB","HB"))</f>
        <v>HB</v>
      </c>
      <c r="F286" s="50" t="str">
        <f t="shared" si="3"/>
        <v>LFHB</v>
      </c>
      <c r="G286">
        <v>0.37183604336043358</v>
      </c>
      <c r="H286">
        <v>45.204741379310342</v>
      </c>
      <c r="I286" t="s">
        <v>147</v>
      </c>
      <c r="J286" t="s">
        <v>9</v>
      </c>
      <c r="K286">
        <v>5</v>
      </c>
      <c r="L286" t="s">
        <v>36</v>
      </c>
      <c r="M286">
        <v>7</v>
      </c>
      <c r="N286" t="s">
        <v>135</v>
      </c>
      <c r="O286" t="s">
        <v>72</v>
      </c>
      <c r="P286" t="s">
        <v>72</v>
      </c>
      <c r="Q286">
        <v>786</v>
      </c>
    </row>
    <row r="287" spans="4:17" hidden="1" x14ac:dyDescent="0.3">
      <c r="D287" s="49" t="str">
        <f>IF(ISBLANK(BurstClassFull13[[#This Row],[Hour1-Spk/sec]]),"",IF(BurstClassFull13[[#This Row],[Hour1-Spk/sec]]&lt;$C$3,"LF","HF"))</f>
        <v>HF</v>
      </c>
      <c r="E287" s="49" t="str">
        <f>IF(ISBLANK(BurstClassFull13[[#This Row],[Hour1-%SpikesInBursts]]),"",IF(BurstClassFull13[[#This Row],[Hour1-%SpikesInBursts]]&lt;$D$3,"LB","HB"))</f>
        <v>HB</v>
      </c>
      <c r="F287" s="50" t="str">
        <f t="shared" si="3"/>
        <v>HFHB</v>
      </c>
      <c r="G287">
        <v>4.5785539385539389</v>
      </c>
      <c r="H287">
        <v>47.231757280478355</v>
      </c>
      <c r="I287" t="s">
        <v>160</v>
      </c>
      <c r="J287" t="s">
        <v>9</v>
      </c>
      <c r="K287">
        <v>22</v>
      </c>
      <c r="L287" t="s">
        <v>37</v>
      </c>
      <c r="M287">
        <v>10</v>
      </c>
      <c r="N287" t="s">
        <v>113</v>
      </c>
      <c r="O287" t="s">
        <v>11</v>
      </c>
      <c r="P287" t="s">
        <v>10</v>
      </c>
      <c r="Q287">
        <v>889</v>
      </c>
    </row>
    <row r="288" spans="4:17" hidden="1" x14ac:dyDescent="0.3">
      <c r="D288" s="49" t="str">
        <f>IF(ISBLANK(BurstClassFull13[[#This Row],[Hour1-Spk/sec]]),"",IF(BurstClassFull13[[#This Row],[Hour1-Spk/sec]]&lt;$C$3,"LF","HF"))</f>
        <v>LF</v>
      </c>
      <c r="E288" s="49" t="str">
        <f>IF(ISBLANK(BurstClassFull13[[#This Row],[Hour1-%SpikesInBursts]]),"",IF(BurstClassFull13[[#This Row],[Hour1-%SpikesInBursts]]&lt;$D$3,"LB","HB"))</f>
        <v>LB</v>
      </c>
      <c r="F288" s="50" t="str">
        <f t="shared" si="3"/>
        <v>LFLB</v>
      </c>
      <c r="G288">
        <v>0.71361111111111108</v>
      </c>
      <c r="H288">
        <v>10.942028985507246</v>
      </c>
      <c r="I288" t="s">
        <v>147</v>
      </c>
      <c r="J288" t="s">
        <v>9</v>
      </c>
      <c r="K288">
        <v>5</v>
      </c>
      <c r="L288" t="s">
        <v>36</v>
      </c>
      <c r="M288">
        <v>9</v>
      </c>
      <c r="N288" t="s">
        <v>115</v>
      </c>
      <c r="O288" t="s">
        <v>72</v>
      </c>
      <c r="P288" t="s">
        <v>72</v>
      </c>
      <c r="Q288">
        <v>786</v>
      </c>
    </row>
    <row r="289" spans="4:17" hidden="1" x14ac:dyDescent="0.3">
      <c r="D289" s="49" t="str">
        <f>IF(ISBLANK(BurstClassFull13[[#This Row],[Hour1-Spk/sec]]),"",IF(BurstClassFull13[[#This Row],[Hour1-Spk/sec]]&lt;$C$3,"LF","HF"))</f>
        <v>LF</v>
      </c>
      <c r="E289" s="49" t="str">
        <f>IF(ISBLANK(BurstClassFull13[[#This Row],[Hour1-%SpikesInBursts]]),"",IF(BurstClassFull13[[#This Row],[Hour1-%SpikesInBursts]]&lt;$D$3,"LB","HB"))</f>
        <v>LB</v>
      </c>
      <c r="F289" s="50" t="str">
        <f t="shared" ref="F289:F352" si="4">CONCATENATE(D289,E289)</f>
        <v>LFLB</v>
      </c>
      <c r="G289">
        <v>0.21361111111111111</v>
      </c>
      <c r="H289">
        <v>7.9865016872890893</v>
      </c>
      <c r="I289" t="s">
        <v>147</v>
      </c>
      <c r="J289" t="s">
        <v>9</v>
      </c>
      <c r="K289">
        <v>5</v>
      </c>
      <c r="L289" t="s">
        <v>36</v>
      </c>
      <c r="M289">
        <v>10</v>
      </c>
      <c r="N289" t="s">
        <v>144</v>
      </c>
      <c r="O289" t="s">
        <v>72</v>
      </c>
      <c r="P289" t="s">
        <v>10</v>
      </c>
      <c r="Q289">
        <v>786</v>
      </c>
    </row>
    <row r="290" spans="4:17" hidden="1" x14ac:dyDescent="0.3">
      <c r="D290" s="49" t="str">
        <f>IF(ISBLANK(BurstClassFull13[[#This Row],[Hour1-Spk/sec]]),"",IF(BurstClassFull13[[#This Row],[Hour1-Spk/sec]]&lt;$C$3,"LF","HF"))</f>
        <v>LF</v>
      </c>
      <c r="E290" s="49" t="str">
        <f>IF(ISBLANK(BurstClassFull13[[#This Row],[Hour1-%SpikesInBursts]]),"",IF(BurstClassFull13[[#This Row],[Hour1-%SpikesInBursts]]&lt;$D$3,"LB","HB"))</f>
        <v>LB</v>
      </c>
      <c r="F290" s="50" t="str">
        <f t="shared" si="4"/>
        <v>LFLB</v>
      </c>
      <c r="G290">
        <v>0.46250000000000008</v>
      </c>
      <c r="H290">
        <v>8.9795918367346932</v>
      </c>
      <c r="I290" t="s">
        <v>160</v>
      </c>
      <c r="J290" t="s">
        <v>9</v>
      </c>
      <c r="K290">
        <v>22</v>
      </c>
      <c r="L290" t="s">
        <v>37</v>
      </c>
      <c r="M290">
        <v>13</v>
      </c>
      <c r="N290" t="s">
        <v>95</v>
      </c>
      <c r="O290" t="s">
        <v>11</v>
      </c>
      <c r="P290" t="s">
        <v>10</v>
      </c>
      <c r="Q290">
        <v>889</v>
      </c>
    </row>
    <row r="291" spans="4:17" hidden="1" x14ac:dyDescent="0.3">
      <c r="D291" s="49" t="str">
        <f>IF(ISBLANK(BurstClassFull13[[#This Row],[Hour1-Spk/sec]]),"",IF(BurstClassFull13[[#This Row],[Hour1-Spk/sec]]&lt;$C$3,"LF","HF"))</f>
        <v>LF</v>
      </c>
      <c r="E291" s="49" t="str">
        <f>IF(ISBLANK(BurstClassFull13[[#This Row],[Hour1-%SpikesInBursts]]),"",IF(BurstClassFull13[[#This Row],[Hour1-%SpikesInBursts]]&lt;$D$3,"LB","HB"))</f>
        <v>LB</v>
      </c>
      <c r="F291" s="50" t="str">
        <f t="shared" si="4"/>
        <v>LFLB</v>
      </c>
      <c r="G291">
        <v>1.211111111111111</v>
      </c>
      <c r="H291">
        <v>16.035353535353536</v>
      </c>
      <c r="I291" t="s">
        <v>160</v>
      </c>
      <c r="J291" t="s">
        <v>9</v>
      </c>
      <c r="K291">
        <v>22</v>
      </c>
      <c r="L291" t="s">
        <v>37</v>
      </c>
      <c r="M291">
        <v>14</v>
      </c>
      <c r="N291" t="s">
        <v>115</v>
      </c>
      <c r="O291" t="s">
        <v>11</v>
      </c>
      <c r="P291" t="s">
        <v>72</v>
      </c>
      <c r="Q291">
        <v>889</v>
      </c>
    </row>
    <row r="292" spans="4:17" hidden="1" x14ac:dyDescent="0.3">
      <c r="D292" s="49" t="str">
        <f>IF(ISBLANK(BurstClassFull13[[#This Row],[Hour1-Spk/sec]]),"",IF(BurstClassFull13[[#This Row],[Hour1-Spk/sec]]&lt;$C$3,"LF","HF"))</f>
        <v>LF</v>
      </c>
      <c r="E292" s="49" t="str">
        <f>IF(ISBLANK(BurstClassFull13[[#This Row],[Hour1-%SpikesInBursts]]),"",IF(BurstClassFull13[[#This Row],[Hour1-%SpikesInBursts]]&lt;$D$3,"LB","HB"))</f>
        <v>LB</v>
      </c>
      <c r="F292" s="50" t="str">
        <f t="shared" si="4"/>
        <v>LFLB</v>
      </c>
      <c r="G292">
        <v>1.6666666666666668E-3</v>
      </c>
      <c r="H292">
        <v>0</v>
      </c>
      <c r="I292" t="s">
        <v>147</v>
      </c>
      <c r="J292" t="s">
        <v>9</v>
      </c>
      <c r="K292">
        <v>5</v>
      </c>
      <c r="L292" t="s">
        <v>36</v>
      </c>
      <c r="M292">
        <v>13</v>
      </c>
      <c r="N292" t="s">
        <v>123</v>
      </c>
      <c r="O292" t="s">
        <v>72</v>
      </c>
      <c r="P292" t="s">
        <v>10</v>
      </c>
      <c r="Q292">
        <v>786</v>
      </c>
    </row>
    <row r="293" spans="4:17" hidden="1" x14ac:dyDescent="0.3">
      <c r="D293" s="49" t="str">
        <f>IF(ISBLANK(BurstClassFull13[[#This Row],[Hour1-Spk/sec]]),"",IF(BurstClassFull13[[#This Row],[Hour1-Spk/sec]]&lt;$C$3,"LF","HF"))</f>
        <v>LF</v>
      </c>
      <c r="E293" s="49" t="str">
        <f>IF(ISBLANK(BurstClassFull13[[#This Row],[Hour1-%SpikesInBursts]]),"",IF(BurstClassFull13[[#This Row],[Hour1-%SpikesInBursts]]&lt;$D$3,"LB","HB"))</f>
        <v>HB</v>
      </c>
      <c r="F293" s="50" t="str">
        <f t="shared" si="4"/>
        <v>LFHB</v>
      </c>
      <c r="G293">
        <v>8.8819444444444451E-2</v>
      </c>
      <c r="H293">
        <v>30.998509687034275</v>
      </c>
      <c r="I293" t="s">
        <v>147</v>
      </c>
      <c r="J293" t="s">
        <v>9</v>
      </c>
      <c r="K293">
        <v>5</v>
      </c>
      <c r="L293" t="s">
        <v>36</v>
      </c>
      <c r="M293">
        <v>14</v>
      </c>
      <c r="N293" t="s">
        <v>102</v>
      </c>
      <c r="O293" t="s">
        <v>72</v>
      </c>
      <c r="P293" t="s">
        <v>10</v>
      </c>
      <c r="Q293">
        <v>786</v>
      </c>
    </row>
    <row r="294" spans="4:17" hidden="1" x14ac:dyDescent="0.3">
      <c r="D294" s="49" t="str">
        <f>IF(ISBLANK(BurstClassFull13[[#This Row],[Hour1-Spk/sec]]),"",IF(BurstClassFull13[[#This Row],[Hour1-Spk/sec]]&lt;$C$3,"LF","HF"))</f>
        <v>LF</v>
      </c>
      <c r="E294" s="49" t="str">
        <f>IF(ISBLANK(BurstClassFull13[[#This Row],[Hour1-%SpikesInBursts]]),"",IF(BurstClassFull13[[#This Row],[Hour1-%SpikesInBursts]]&lt;$D$3,"LB","HB"))</f>
        <v>LB</v>
      </c>
      <c r="F294" s="50" t="str">
        <f t="shared" si="4"/>
        <v>LFLB</v>
      </c>
      <c r="G294">
        <v>0.88819444444444429</v>
      </c>
      <c r="H294">
        <v>10.480997624703088</v>
      </c>
      <c r="I294" t="s">
        <v>161</v>
      </c>
      <c r="J294" t="s">
        <v>9</v>
      </c>
      <c r="K294">
        <v>8</v>
      </c>
      <c r="L294" t="s">
        <v>36</v>
      </c>
      <c r="M294">
        <v>1</v>
      </c>
      <c r="N294" t="s">
        <v>112</v>
      </c>
      <c r="O294" t="s">
        <v>72</v>
      </c>
      <c r="P294" t="s">
        <v>72</v>
      </c>
      <c r="Q294">
        <v>1000</v>
      </c>
    </row>
    <row r="295" spans="4:17" hidden="1" x14ac:dyDescent="0.3">
      <c r="D295" s="49" t="str">
        <f>IF(ISBLANK(BurstClassFull13[[#This Row],[Hour1-Spk/sec]]),"",IF(BurstClassFull13[[#This Row],[Hour1-Spk/sec]]&lt;$C$3,"LF","HF"))</f>
        <v>HF</v>
      </c>
      <c r="E295" s="49" t="str">
        <f>IF(ISBLANK(BurstClassFull13[[#This Row],[Hour1-%SpikesInBursts]]),"",IF(BurstClassFull13[[#This Row],[Hour1-%SpikesInBursts]]&lt;$D$3,"LB","HB"))</f>
        <v>HB</v>
      </c>
      <c r="F295" s="50" t="str">
        <f t="shared" si="4"/>
        <v>HFHB</v>
      </c>
      <c r="G295">
        <v>10.150555555555556</v>
      </c>
      <c r="H295">
        <v>69.547370149417105</v>
      </c>
      <c r="I295" t="s">
        <v>161</v>
      </c>
      <c r="J295" t="s">
        <v>9</v>
      </c>
      <c r="K295">
        <v>8</v>
      </c>
      <c r="L295" t="s">
        <v>36</v>
      </c>
      <c r="M295">
        <v>2</v>
      </c>
      <c r="N295" t="s">
        <v>143</v>
      </c>
      <c r="O295" t="s">
        <v>72</v>
      </c>
      <c r="P295" t="s">
        <v>120</v>
      </c>
      <c r="Q295">
        <v>1000</v>
      </c>
    </row>
    <row r="296" spans="4:17" hidden="1" x14ac:dyDescent="0.3">
      <c r="D296" s="49" t="str">
        <f>IF(ISBLANK(BurstClassFull13[[#This Row],[Hour1-Spk/sec]]),"",IF(BurstClassFull13[[#This Row],[Hour1-Spk/sec]]&lt;$C$3,"LF","HF"))</f>
        <v>HF</v>
      </c>
      <c r="E296" s="49" t="str">
        <f>IF(ISBLANK(BurstClassFull13[[#This Row],[Hour1-%SpikesInBursts]]),"",IF(BurstClassFull13[[#This Row],[Hour1-%SpikesInBursts]]&lt;$D$3,"LB","HB"))</f>
        <v>HB</v>
      </c>
      <c r="F296" s="50" t="str">
        <f t="shared" si="4"/>
        <v>HFHB</v>
      </c>
      <c r="G296">
        <v>4.7858199999999993</v>
      </c>
      <c r="H296">
        <v>42.110065583119479</v>
      </c>
      <c r="I296" t="s">
        <v>161</v>
      </c>
      <c r="J296" t="s">
        <v>9</v>
      </c>
      <c r="K296">
        <v>8</v>
      </c>
      <c r="L296" t="s">
        <v>36</v>
      </c>
      <c r="M296">
        <v>3</v>
      </c>
      <c r="N296" t="s">
        <v>157</v>
      </c>
      <c r="O296" t="s">
        <v>10</v>
      </c>
      <c r="P296" t="s">
        <v>72</v>
      </c>
      <c r="Q296">
        <v>1000</v>
      </c>
    </row>
    <row r="297" spans="4:17" hidden="1" x14ac:dyDescent="0.3">
      <c r="D297" s="49" t="str">
        <f>IF(ISBLANK(BurstClassFull13[[#This Row],[Hour1-Spk/sec]]),"",IF(BurstClassFull13[[#This Row],[Hour1-Spk/sec]]&lt;$C$3,"LF","HF"))</f>
        <v>LF</v>
      </c>
      <c r="E297" s="49" t="str">
        <f>IF(ISBLANK(BurstClassFull13[[#This Row],[Hour1-%SpikesInBursts]]),"",IF(BurstClassFull13[[#This Row],[Hour1-%SpikesInBursts]]&lt;$D$3,"LB","HB"))</f>
        <v>LB</v>
      </c>
      <c r="F297" s="50" t="str">
        <f t="shared" si="4"/>
        <v>LFLB</v>
      </c>
      <c r="G297">
        <v>1.4513888888888886</v>
      </c>
      <c r="H297">
        <v>28.145297089247052</v>
      </c>
      <c r="I297" t="s">
        <v>160</v>
      </c>
      <c r="J297" t="s">
        <v>9</v>
      </c>
      <c r="K297">
        <v>22</v>
      </c>
      <c r="L297" t="s">
        <v>37</v>
      </c>
      <c r="M297">
        <v>15</v>
      </c>
      <c r="N297" t="s">
        <v>123</v>
      </c>
      <c r="O297" t="s">
        <v>11</v>
      </c>
      <c r="P297" t="s">
        <v>72</v>
      </c>
      <c r="Q297">
        <v>889</v>
      </c>
    </row>
    <row r="298" spans="4:17" hidden="1" x14ac:dyDescent="0.3">
      <c r="D298" s="49" t="str">
        <f>IF(ISBLANK(BurstClassFull13[[#This Row],[Hour1-Spk/sec]]),"",IF(BurstClassFull13[[#This Row],[Hour1-Spk/sec]]&lt;$C$3,"LF","HF"))</f>
        <v>LF</v>
      </c>
      <c r="E298" s="49" t="str">
        <f>IF(ISBLANK(BurstClassFull13[[#This Row],[Hour1-%SpikesInBursts]]),"",IF(BurstClassFull13[[#This Row],[Hour1-%SpikesInBursts]]&lt;$D$3,"LB","HB"))</f>
        <v>HB</v>
      </c>
      <c r="F298" s="50" t="str">
        <f t="shared" si="4"/>
        <v>LFHB</v>
      </c>
      <c r="G298">
        <v>0.51874074999075004</v>
      </c>
      <c r="H298">
        <v>49.978678038379535</v>
      </c>
      <c r="I298" t="s">
        <v>161</v>
      </c>
      <c r="J298" t="s">
        <v>9</v>
      </c>
      <c r="K298">
        <v>8</v>
      </c>
      <c r="L298" t="s">
        <v>36</v>
      </c>
      <c r="M298">
        <v>5</v>
      </c>
      <c r="N298" t="s">
        <v>137</v>
      </c>
      <c r="O298" t="s">
        <v>72</v>
      </c>
      <c r="P298" t="s">
        <v>10</v>
      </c>
      <c r="Q298">
        <v>1000</v>
      </c>
    </row>
    <row r="299" spans="4:17" hidden="1" x14ac:dyDescent="0.3">
      <c r="D299" s="49" t="str">
        <f>IF(ISBLANK(BurstClassFull13[[#This Row],[Hour1-Spk/sec]]),"",IF(BurstClassFull13[[#This Row],[Hour1-Spk/sec]]&lt;$C$3,"LF","HF"))</f>
        <v>LF</v>
      </c>
      <c r="E299" s="49" t="str">
        <f>IF(ISBLANK(BurstClassFull13[[#This Row],[Hour1-%SpikesInBursts]]),"",IF(BurstClassFull13[[#This Row],[Hour1-%SpikesInBursts]]&lt;$D$3,"LB","HB"))</f>
        <v>LB</v>
      </c>
      <c r="F299" s="50" t="str">
        <f t="shared" si="4"/>
        <v>LFLB</v>
      </c>
      <c r="G299">
        <v>2.0841666666666669</v>
      </c>
      <c r="H299">
        <v>16.620018659202984</v>
      </c>
      <c r="I299" t="s">
        <v>161</v>
      </c>
      <c r="J299" t="s">
        <v>9</v>
      </c>
      <c r="K299">
        <v>8</v>
      </c>
      <c r="L299" t="s">
        <v>36</v>
      </c>
      <c r="M299">
        <v>6</v>
      </c>
      <c r="N299" t="s">
        <v>113</v>
      </c>
      <c r="O299" t="s">
        <v>72</v>
      </c>
      <c r="P299" t="s">
        <v>72</v>
      </c>
      <c r="Q299">
        <v>1000</v>
      </c>
    </row>
    <row r="300" spans="4:17" hidden="1" x14ac:dyDescent="0.3">
      <c r="D300" s="49" t="str">
        <f>IF(ISBLANK(BurstClassFull13[[#This Row],[Hour1-Spk/sec]]),"",IF(BurstClassFull13[[#This Row],[Hour1-Spk/sec]]&lt;$C$3,"LF","HF"))</f>
        <v>LF</v>
      </c>
      <c r="E300" s="49" t="str">
        <f>IF(ISBLANK(BurstClassFull13[[#This Row],[Hour1-%SpikesInBursts]]),"",IF(BurstClassFull13[[#This Row],[Hour1-%SpikesInBursts]]&lt;$D$3,"LB","HB"))</f>
        <v>LB</v>
      </c>
      <c r="F300" s="50" t="str">
        <f t="shared" si="4"/>
        <v>LFLB</v>
      </c>
      <c r="G300">
        <v>7.0076388888888896E-2</v>
      </c>
      <c r="H300">
        <v>28.630705394190869</v>
      </c>
      <c r="I300" t="s">
        <v>148</v>
      </c>
      <c r="J300" t="s">
        <v>9</v>
      </c>
      <c r="K300">
        <v>1</v>
      </c>
      <c r="L300" t="s">
        <v>36</v>
      </c>
      <c r="M300">
        <v>1</v>
      </c>
      <c r="N300" t="s">
        <v>143</v>
      </c>
      <c r="O300" t="s">
        <v>11</v>
      </c>
      <c r="P300" t="s">
        <v>72</v>
      </c>
      <c r="Q300">
        <v>911</v>
      </c>
    </row>
    <row r="301" spans="4:17" hidden="1" x14ac:dyDescent="0.3">
      <c r="D301" s="49" t="str">
        <f>IF(ISBLANK(BurstClassFull13[[#This Row],[Hour1-Spk/sec]]),"",IF(BurstClassFull13[[#This Row],[Hour1-Spk/sec]]&lt;$C$3,"LF","HF"))</f>
        <v>HF</v>
      </c>
      <c r="E301" s="49" t="str">
        <f>IF(ISBLANK(BurstClassFull13[[#This Row],[Hour1-%SpikesInBursts]]),"",IF(BurstClassFull13[[#This Row],[Hour1-%SpikesInBursts]]&lt;$D$3,"LB","HB"))</f>
        <v>HB</v>
      </c>
      <c r="F301" s="50" t="str">
        <f t="shared" si="4"/>
        <v>HFHB</v>
      </c>
      <c r="G301">
        <v>5.8759722222222228</v>
      </c>
      <c r="H301">
        <v>51.181708255468841</v>
      </c>
      <c r="I301" t="s">
        <v>150</v>
      </c>
      <c r="J301" t="s">
        <v>9</v>
      </c>
      <c r="K301">
        <v>6</v>
      </c>
      <c r="L301" t="s">
        <v>36</v>
      </c>
      <c r="M301">
        <v>5</v>
      </c>
      <c r="N301" t="s">
        <v>97</v>
      </c>
      <c r="O301" t="s">
        <v>11</v>
      </c>
      <c r="P301" t="s">
        <v>76</v>
      </c>
      <c r="Q301">
        <v>968</v>
      </c>
    </row>
    <row r="302" spans="4:17" hidden="1" x14ac:dyDescent="0.3">
      <c r="D302" s="49" t="str">
        <f>IF(ISBLANK(BurstClassFull13[[#This Row],[Hour1-Spk/sec]]),"",IF(BurstClassFull13[[#This Row],[Hour1-Spk/sec]]&lt;$C$3,"LF","HF"))</f>
        <v>LF</v>
      </c>
      <c r="E302" s="49" t="str">
        <f>IF(ISBLANK(BurstClassFull13[[#This Row],[Hour1-%SpikesInBursts]]),"",IF(BurstClassFull13[[#This Row],[Hour1-%SpikesInBursts]]&lt;$D$3,"LB","HB"))</f>
        <v>LB</v>
      </c>
      <c r="F302" s="50" t="str">
        <f t="shared" si="4"/>
        <v>LFLB</v>
      </c>
      <c r="G302">
        <v>1.9672222222222224</v>
      </c>
      <c r="H302">
        <v>26.729737362327029</v>
      </c>
      <c r="I302" t="s">
        <v>161</v>
      </c>
      <c r="J302" t="s">
        <v>9</v>
      </c>
      <c r="K302">
        <v>8</v>
      </c>
      <c r="L302" t="s">
        <v>36</v>
      </c>
      <c r="M302">
        <v>4</v>
      </c>
      <c r="N302" t="s">
        <v>132</v>
      </c>
      <c r="O302" t="s">
        <v>11</v>
      </c>
      <c r="P302" t="s">
        <v>10</v>
      </c>
      <c r="Q302">
        <v>1000</v>
      </c>
    </row>
    <row r="303" spans="4:17" hidden="1" x14ac:dyDescent="0.3">
      <c r="D303" s="49" t="str">
        <f>IF(ISBLANK(BurstClassFull13[[#This Row],[Hour1-Spk/sec]]),"",IF(BurstClassFull13[[#This Row],[Hour1-Spk/sec]]&lt;$C$3,"LF","HF"))</f>
        <v>LF</v>
      </c>
      <c r="E303" s="49" t="str">
        <f>IF(ISBLANK(BurstClassFull13[[#This Row],[Hour1-%SpikesInBursts]]),"",IF(BurstClassFull13[[#This Row],[Hour1-%SpikesInBursts]]&lt;$D$3,"LB","HB"))</f>
        <v>LB</v>
      </c>
      <c r="F303" s="50" t="str">
        <f t="shared" si="4"/>
        <v>LFLB</v>
      </c>
      <c r="G303">
        <v>0.51166666666666671</v>
      </c>
      <c r="H303">
        <v>12.44192049561177</v>
      </c>
      <c r="I303" t="s">
        <v>161</v>
      </c>
      <c r="J303" t="s">
        <v>9</v>
      </c>
      <c r="K303">
        <v>8</v>
      </c>
      <c r="L303" t="s">
        <v>36</v>
      </c>
      <c r="M303">
        <v>7</v>
      </c>
      <c r="N303" t="s">
        <v>153</v>
      </c>
      <c r="O303" t="s">
        <v>11</v>
      </c>
      <c r="P303" t="s">
        <v>10</v>
      </c>
      <c r="Q303">
        <v>1000</v>
      </c>
    </row>
    <row r="304" spans="4:17" hidden="1" x14ac:dyDescent="0.3">
      <c r="D304" s="49" t="str">
        <f>IF(ISBLANK(BurstClassFull13[[#This Row],[Hour1-Spk/sec]]),"",IF(BurstClassFull13[[#This Row],[Hour1-Spk/sec]]&lt;$C$3,"LF","HF"))</f>
        <v>LF</v>
      </c>
      <c r="E304" s="49" t="str">
        <f>IF(ISBLANK(BurstClassFull13[[#This Row],[Hour1-%SpikesInBursts]]),"",IF(BurstClassFull13[[#This Row],[Hour1-%SpikesInBursts]]&lt;$D$3,"LB","HB"))</f>
        <v>LB</v>
      </c>
      <c r="F304" s="50" t="str">
        <f t="shared" si="4"/>
        <v>LFLB</v>
      </c>
      <c r="G304">
        <v>1.8160714285714288</v>
      </c>
      <c r="H304">
        <v>23.710879284649778</v>
      </c>
      <c r="I304" t="s">
        <v>161</v>
      </c>
      <c r="J304" t="s">
        <v>9</v>
      </c>
      <c r="K304">
        <v>8</v>
      </c>
      <c r="L304" t="s">
        <v>36</v>
      </c>
      <c r="M304">
        <v>8</v>
      </c>
      <c r="N304" t="s">
        <v>114</v>
      </c>
      <c r="O304" t="s">
        <v>11</v>
      </c>
      <c r="P304" t="s">
        <v>10</v>
      </c>
      <c r="Q304">
        <v>1000</v>
      </c>
    </row>
    <row r="305" spans="4:17" hidden="1" x14ac:dyDescent="0.3">
      <c r="D305" s="49" t="str">
        <f>IF(ISBLANK(BurstClassFull13[[#This Row],[Hour1-Spk/sec]]),"",IF(BurstClassFull13[[#This Row],[Hour1-Spk/sec]]&lt;$C$3,"LF","HF"))</f>
        <v>LF</v>
      </c>
      <c r="E305" s="49" t="str">
        <f>IF(ISBLANK(BurstClassFull13[[#This Row],[Hour1-%SpikesInBursts]]),"",IF(BurstClassFull13[[#This Row],[Hour1-%SpikesInBursts]]&lt;$D$3,"LB","HB"))</f>
        <v>LB</v>
      </c>
      <c r="F305" s="50" t="str">
        <f t="shared" si="4"/>
        <v>LFLB</v>
      </c>
      <c r="G305">
        <v>1.7899122807017545</v>
      </c>
      <c r="H305">
        <v>23.430896853967756</v>
      </c>
      <c r="I305" t="s">
        <v>161</v>
      </c>
      <c r="J305" t="s">
        <v>9</v>
      </c>
      <c r="K305">
        <v>8</v>
      </c>
      <c r="L305" t="s">
        <v>36</v>
      </c>
      <c r="M305">
        <v>9</v>
      </c>
      <c r="N305" t="s">
        <v>95</v>
      </c>
      <c r="O305" t="s">
        <v>11</v>
      </c>
      <c r="P305" t="s">
        <v>10</v>
      </c>
      <c r="Q305">
        <v>1000</v>
      </c>
    </row>
    <row r="306" spans="4:17" hidden="1" x14ac:dyDescent="0.3">
      <c r="D306" s="49" t="str">
        <f>IF(ISBLANK(BurstClassFull13[[#This Row],[Hour1-Spk/sec]]),"",IF(BurstClassFull13[[#This Row],[Hour1-Spk/sec]]&lt;$C$3,"LF","HF"))</f>
        <v>LF</v>
      </c>
      <c r="E306" s="49" t="str">
        <f>IF(ISBLANK(BurstClassFull13[[#This Row],[Hour1-%SpikesInBursts]]),"",IF(BurstClassFull13[[#This Row],[Hour1-%SpikesInBursts]]&lt;$D$3,"LB","HB"))</f>
        <v>LB</v>
      </c>
      <c r="F306" s="50" t="str">
        <f t="shared" si="4"/>
        <v>LFLB</v>
      </c>
      <c r="G306">
        <v>0.80504922644163157</v>
      </c>
      <c r="H306">
        <v>13.204225352112676</v>
      </c>
      <c r="I306" t="s">
        <v>161</v>
      </c>
      <c r="J306" t="s">
        <v>9</v>
      </c>
      <c r="K306">
        <v>8</v>
      </c>
      <c r="L306" t="s">
        <v>36</v>
      </c>
      <c r="M306">
        <v>10</v>
      </c>
      <c r="N306" t="s">
        <v>115</v>
      </c>
      <c r="O306" t="s">
        <v>11</v>
      </c>
      <c r="P306" t="s">
        <v>10</v>
      </c>
      <c r="Q306">
        <v>1000</v>
      </c>
    </row>
    <row r="307" spans="4:17" hidden="1" x14ac:dyDescent="0.3">
      <c r="D307" s="49" t="str">
        <f>IF(ISBLANK(BurstClassFull13[[#This Row],[Hour1-Spk/sec]]),"",IF(BurstClassFull13[[#This Row],[Hour1-Spk/sec]]&lt;$C$3,"LF","HF"))</f>
        <v>LF</v>
      </c>
      <c r="E307" s="49" t="str">
        <f>IF(ISBLANK(BurstClassFull13[[#This Row],[Hour1-%SpikesInBursts]]),"",IF(BurstClassFull13[[#This Row],[Hour1-%SpikesInBursts]]&lt;$D$3,"LB","HB"))</f>
        <v>HB</v>
      </c>
      <c r="F307" s="50" t="str">
        <f t="shared" si="4"/>
        <v>LFHB</v>
      </c>
      <c r="G307">
        <v>1.997222222222222</v>
      </c>
      <c r="H307">
        <v>40.917941585535466</v>
      </c>
      <c r="I307" t="s">
        <v>161</v>
      </c>
      <c r="J307" t="s">
        <v>9</v>
      </c>
      <c r="K307">
        <v>8</v>
      </c>
      <c r="L307" t="s">
        <v>36</v>
      </c>
      <c r="M307">
        <v>14</v>
      </c>
      <c r="N307" t="s">
        <v>102</v>
      </c>
      <c r="O307" t="s">
        <v>72</v>
      </c>
      <c r="P307" t="s">
        <v>72</v>
      </c>
      <c r="Q307">
        <v>1000</v>
      </c>
    </row>
    <row r="308" spans="4:17" hidden="1" x14ac:dyDescent="0.3">
      <c r="D308" s="49" t="str">
        <f>IF(ISBLANK(BurstClassFull13[[#This Row],[Hour1-Spk/sec]]),"",IF(BurstClassFull13[[#This Row],[Hour1-Spk/sec]]&lt;$C$3,"LF","HF"))</f>
        <v>LF</v>
      </c>
      <c r="E308" s="49" t="str">
        <f>IF(ISBLANK(BurstClassFull13[[#This Row],[Hour1-%SpikesInBursts]]),"",IF(BurstClassFull13[[#This Row],[Hour1-%SpikesInBursts]]&lt;$D$3,"LB","HB"))</f>
        <v>LB</v>
      </c>
      <c r="F308" s="50" t="str">
        <f t="shared" si="4"/>
        <v>LFLB</v>
      </c>
      <c r="G308">
        <v>0.98319444444444448</v>
      </c>
      <c r="H308">
        <v>16.536094012311136</v>
      </c>
      <c r="I308" t="s">
        <v>161</v>
      </c>
      <c r="J308" t="s">
        <v>9</v>
      </c>
      <c r="K308">
        <v>8</v>
      </c>
      <c r="L308" t="s">
        <v>36</v>
      </c>
      <c r="M308">
        <v>11</v>
      </c>
      <c r="N308" t="s">
        <v>97</v>
      </c>
      <c r="O308" t="s">
        <v>11</v>
      </c>
      <c r="P308" t="s">
        <v>10</v>
      </c>
      <c r="Q308">
        <v>1000</v>
      </c>
    </row>
    <row r="309" spans="4:17" hidden="1" x14ac:dyDescent="0.3">
      <c r="D309" s="49" t="str">
        <f>IF(ISBLANK(BurstClassFull13[[#This Row],[Hour1-Spk/sec]]),"",IF(BurstClassFull13[[#This Row],[Hour1-Spk/sec]]&lt;$C$3,"LF","HF"))</f>
        <v>LF</v>
      </c>
      <c r="E309" s="49" t="str">
        <f>IF(ISBLANK(BurstClassFull13[[#This Row],[Hour1-%SpikesInBursts]]),"",IF(BurstClassFull13[[#This Row],[Hour1-%SpikesInBursts]]&lt;$D$3,"LB","HB"))</f>
        <v>LB</v>
      </c>
      <c r="F309" s="50" t="str">
        <f t="shared" si="4"/>
        <v>LFLB</v>
      </c>
      <c r="G309">
        <v>2.5155665930831499</v>
      </c>
      <c r="H309">
        <v>25.076153176675369</v>
      </c>
      <c r="I309" t="s">
        <v>161</v>
      </c>
      <c r="J309" t="s">
        <v>9</v>
      </c>
      <c r="K309">
        <v>8</v>
      </c>
      <c r="L309" t="s">
        <v>36</v>
      </c>
      <c r="M309">
        <v>12</v>
      </c>
      <c r="N309" t="s">
        <v>123</v>
      </c>
      <c r="O309" t="s">
        <v>11</v>
      </c>
      <c r="P309" t="s">
        <v>72</v>
      </c>
      <c r="Q309">
        <v>1000</v>
      </c>
    </row>
    <row r="310" spans="4:17" hidden="1" x14ac:dyDescent="0.3">
      <c r="D310" s="49" t="str">
        <f>IF(ISBLANK(BurstClassFull13[[#This Row],[Hour1-Spk/sec]]),"",IF(BurstClassFull13[[#This Row],[Hour1-Spk/sec]]&lt;$C$3,"LF","HF"))</f>
        <v>LF</v>
      </c>
      <c r="E310" s="49" t="str">
        <f>IF(ISBLANK(BurstClassFull13[[#This Row],[Hour1-%SpikesInBursts]]),"",IF(BurstClassFull13[[#This Row],[Hour1-%SpikesInBursts]]&lt;$D$3,"LB","HB"))</f>
        <v>LB</v>
      </c>
      <c r="F310" s="50" t="str">
        <f t="shared" si="4"/>
        <v>LFLB</v>
      </c>
      <c r="G310">
        <v>1.8794444444444443</v>
      </c>
      <c r="H310">
        <v>19.923145137451968</v>
      </c>
      <c r="I310" t="s">
        <v>161</v>
      </c>
      <c r="J310" t="s">
        <v>9</v>
      </c>
      <c r="K310">
        <v>8</v>
      </c>
      <c r="L310" t="s">
        <v>36</v>
      </c>
      <c r="M310">
        <v>13</v>
      </c>
      <c r="N310" t="s">
        <v>155</v>
      </c>
      <c r="O310" t="s">
        <v>11</v>
      </c>
      <c r="P310" t="s">
        <v>10</v>
      </c>
      <c r="Q310">
        <v>1000</v>
      </c>
    </row>
    <row r="311" spans="4:17" hidden="1" x14ac:dyDescent="0.3">
      <c r="D311" s="49" t="str">
        <f>IF(ISBLANK(BurstClassFull13[[#This Row],[Hour1-Spk/sec]]),"",IF(BurstClassFull13[[#This Row],[Hour1-Spk/sec]]&lt;$C$3,"LF","HF"))</f>
        <v>LF</v>
      </c>
      <c r="E311" s="49" t="str">
        <f>IF(ISBLANK(BurstClassFull13[[#This Row],[Hour1-%SpikesInBursts]]),"",IF(BurstClassFull13[[#This Row],[Hour1-%SpikesInBursts]]&lt;$D$3,"LB","HB"))</f>
        <v>LB</v>
      </c>
      <c r="F311" s="50" t="str">
        <f t="shared" si="4"/>
        <v>LFLB</v>
      </c>
      <c r="G311">
        <v>0.88194444444444453</v>
      </c>
      <c r="H311">
        <v>10.978163326353576</v>
      </c>
      <c r="I311" t="s">
        <v>161</v>
      </c>
      <c r="J311" t="s">
        <v>9</v>
      </c>
      <c r="K311">
        <v>8</v>
      </c>
      <c r="L311" t="s">
        <v>36</v>
      </c>
      <c r="M311">
        <v>15</v>
      </c>
      <c r="N311" t="s">
        <v>131</v>
      </c>
      <c r="O311" t="s">
        <v>11</v>
      </c>
      <c r="P311" t="s">
        <v>72</v>
      </c>
      <c r="Q311">
        <v>1000</v>
      </c>
    </row>
    <row r="312" spans="4:17" hidden="1" x14ac:dyDescent="0.3">
      <c r="D312" s="49" t="str">
        <f>IF(ISBLANK(BurstClassFull13[[#This Row],[Hour1-Spk/sec]]),"",IF(BurstClassFull13[[#This Row],[Hour1-Spk/sec]]&lt;$C$3,"LF","HF"))</f>
        <v>LF</v>
      </c>
      <c r="E312" s="49" t="str">
        <f>IF(ISBLANK(BurstClassFull13[[#This Row],[Hour1-%SpikesInBursts]]),"",IF(BurstClassFull13[[#This Row],[Hour1-%SpikesInBursts]]&lt;$D$3,"LB","HB"))</f>
        <v>LB</v>
      </c>
      <c r="F312" s="50" t="str">
        <f t="shared" si="4"/>
        <v>LFLB</v>
      </c>
      <c r="G312">
        <v>2.3677724358974355</v>
      </c>
      <c r="H312">
        <v>26.727509778357234</v>
      </c>
      <c r="I312" t="s">
        <v>162</v>
      </c>
      <c r="J312" t="s">
        <v>9</v>
      </c>
      <c r="K312">
        <v>9</v>
      </c>
      <c r="L312" t="s">
        <v>107</v>
      </c>
      <c r="M312">
        <v>1</v>
      </c>
      <c r="N312" t="s">
        <v>84</v>
      </c>
      <c r="O312" t="s">
        <v>72</v>
      </c>
      <c r="P312" t="s">
        <v>10</v>
      </c>
      <c r="Q312">
        <v>1109</v>
      </c>
    </row>
    <row r="313" spans="4:17" hidden="1" x14ac:dyDescent="0.3">
      <c r="D313" s="49" t="str">
        <f>IF(ISBLANK(BurstClassFull13[[#This Row],[Hour1-Spk/sec]]),"",IF(BurstClassFull13[[#This Row],[Hour1-Spk/sec]]&lt;$C$3,"LF","HF"))</f>
        <v>LF</v>
      </c>
      <c r="E313" s="49" t="str">
        <f>IF(ISBLANK(BurstClassFull13[[#This Row],[Hour1-%SpikesInBursts]]),"",IF(BurstClassFull13[[#This Row],[Hour1-%SpikesInBursts]]&lt;$D$3,"LB","HB"))</f>
        <v>LB</v>
      </c>
      <c r="F313" s="50" t="str">
        <f t="shared" si="4"/>
        <v>LFLB</v>
      </c>
      <c r="G313">
        <v>0.9522222222222223</v>
      </c>
      <c r="H313">
        <v>12.305854241338112</v>
      </c>
      <c r="I313" t="s">
        <v>162</v>
      </c>
      <c r="J313" t="s">
        <v>9</v>
      </c>
      <c r="K313">
        <v>9</v>
      </c>
      <c r="L313" t="s">
        <v>107</v>
      </c>
      <c r="M313">
        <v>2</v>
      </c>
      <c r="N313" t="s">
        <v>134</v>
      </c>
      <c r="O313" t="s">
        <v>72</v>
      </c>
      <c r="P313" t="s">
        <v>72</v>
      </c>
      <c r="Q313">
        <v>1109</v>
      </c>
    </row>
    <row r="314" spans="4:17" hidden="1" x14ac:dyDescent="0.3">
      <c r="D314" s="49" t="str">
        <f>IF(ISBLANK(BurstClassFull13[[#This Row],[Hour1-Spk/sec]]),"",IF(BurstClassFull13[[#This Row],[Hour1-Spk/sec]]&lt;$C$3,"LF","HF"))</f>
        <v>LF</v>
      </c>
      <c r="E314" s="49" t="str">
        <f>IF(ISBLANK(BurstClassFull13[[#This Row],[Hour1-%SpikesInBursts]]),"",IF(BurstClassFull13[[#This Row],[Hour1-%SpikesInBursts]]&lt;$D$3,"LB","HB"))</f>
        <v>LB</v>
      </c>
      <c r="F314" s="50" t="str">
        <f t="shared" si="4"/>
        <v>LFLB</v>
      </c>
      <c r="G314">
        <v>0.50166666666666659</v>
      </c>
      <c r="H314">
        <v>4.7619047619047619</v>
      </c>
      <c r="I314" t="s">
        <v>161</v>
      </c>
      <c r="J314" t="s">
        <v>9</v>
      </c>
      <c r="K314">
        <v>8</v>
      </c>
      <c r="L314" t="s">
        <v>36</v>
      </c>
      <c r="M314">
        <v>16</v>
      </c>
      <c r="N314" t="s">
        <v>151</v>
      </c>
      <c r="O314" t="s">
        <v>11</v>
      </c>
      <c r="P314" t="s">
        <v>72</v>
      </c>
      <c r="Q314">
        <v>1000</v>
      </c>
    </row>
    <row r="315" spans="4:17" hidden="1" x14ac:dyDescent="0.3">
      <c r="D315" s="49" t="str">
        <f>IF(ISBLANK(BurstClassFull13[[#This Row],[Hour1-Spk/sec]]),"",IF(BurstClassFull13[[#This Row],[Hour1-Spk/sec]]&lt;$C$3,"LF","HF"))</f>
        <v>LF</v>
      </c>
      <c r="E315" s="49" t="str">
        <f>IF(ISBLANK(BurstClassFull13[[#This Row],[Hour1-%SpikesInBursts]]),"",IF(BurstClassFull13[[#This Row],[Hour1-%SpikesInBursts]]&lt;$D$3,"LB","HB"))</f>
        <v>LB</v>
      </c>
      <c r="F315" s="50" t="str">
        <f t="shared" si="4"/>
        <v>LFLB</v>
      </c>
      <c r="G315">
        <v>2.3333960573476702</v>
      </c>
      <c r="H315">
        <v>22.938601679876967</v>
      </c>
      <c r="I315" t="s">
        <v>162</v>
      </c>
      <c r="J315" t="s">
        <v>9</v>
      </c>
      <c r="K315">
        <v>9</v>
      </c>
      <c r="L315" t="s">
        <v>107</v>
      </c>
      <c r="M315">
        <v>4</v>
      </c>
      <c r="N315" t="s">
        <v>137</v>
      </c>
      <c r="O315" t="s">
        <v>72</v>
      </c>
      <c r="P315" t="s">
        <v>72</v>
      </c>
      <c r="Q315">
        <v>1109</v>
      </c>
    </row>
    <row r="316" spans="4:17" hidden="1" x14ac:dyDescent="0.3">
      <c r="D316" s="49" t="str">
        <f>IF(ISBLANK(BurstClassFull13[[#This Row],[Hour1-Spk/sec]]),"",IF(BurstClassFull13[[#This Row],[Hour1-Spk/sec]]&lt;$C$3,"LF","HF"))</f>
        <v>LF</v>
      </c>
      <c r="E316" s="49" t="str">
        <f>IF(ISBLANK(BurstClassFull13[[#This Row],[Hour1-%SpikesInBursts]]),"",IF(BurstClassFull13[[#This Row],[Hour1-%SpikesInBursts]]&lt;$D$3,"LB","HB"))</f>
        <v>LB</v>
      </c>
      <c r="F316" s="50" t="str">
        <f t="shared" si="4"/>
        <v>LFLB</v>
      </c>
      <c r="G316">
        <v>1.6672222222222224</v>
      </c>
      <c r="H316">
        <v>18.043985338220594</v>
      </c>
      <c r="I316" t="s">
        <v>162</v>
      </c>
      <c r="J316" t="s">
        <v>9</v>
      </c>
      <c r="K316">
        <v>9</v>
      </c>
      <c r="L316" t="s">
        <v>107</v>
      </c>
      <c r="M316">
        <v>5</v>
      </c>
      <c r="N316" t="s">
        <v>86</v>
      </c>
      <c r="O316" t="s">
        <v>72</v>
      </c>
      <c r="P316" t="s">
        <v>72</v>
      </c>
      <c r="Q316">
        <v>1109</v>
      </c>
    </row>
    <row r="317" spans="4:17" hidden="1" x14ac:dyDescent="0.3">
      <c r="D317" s="49" t="str">
        <f>IF(ISBLANK(BurstClassFull13[[#This Row],[Hour1-Spk/sec]]),"",IF(BurstClassFull13[[#This Row],[Hour1-Spk/sec]]&lt;$C$3,"LF","HF"))</f>
        <v>LF</v>
      </c>
      <c r="E317" s="49" t="str">
        <f>IF(ISBLANK(BurstClassFull13[[#This Row],[Hour1-%SpikesInBursts]]),"",IF(BurstClassFull13[[#This Row],[Hour1-%SpikesInBursts]]&lt;$D$3,"LB","HB"))</f>
        <v>LB</v>
      </c>
      <c r="F317" s="50" t="str">
        <f t="shared" si="4"/>
        <v>LFLB</v>
      </c>
      <c r="G317">
        <v>0</v>
      </c>
      <c r="H317">
        <v>0</v>
      </c>
      <c r="I317" t="s">
        <v>162</v>
      </c>
      <c r="J317" t="s">
        <v>9</v>
      </c>
      <c r="K317">
        <v>9</v>
      </c>
      <c r="L317" t="s">
        <v>107</v>
      </c>
      <c r="M317">
        <v>6</v>
      </c>
      <c r="N317" t="s">
        <v>163</v>
      </c>
      <c r="O317" t="s">
        <v>72</v>
      </c>
      <c r="P317" t="s">
        <v>72</v>
      </c>
      <c r="Q317">
        <v>1109</v>
      </c>
    </row>
    <row r="318" spans="4:17" hidden="1" x14ac:dyDescent="0.3">
      <c r="D318" s="49" t="str">
        <f>IF(ISBLANK(BurstClassFull13[[#This Row],[Hour1-Spk/sec]]),"",IF(BurstClassFull13[[#This Row],[Hour1-Spk/sec]]&lt;$C$3,"LF","HF"))</f>
        <v>LF</v>
      </c>
      <c r="E318" s="49" t="str">
        <f>IF(ISBLANK(BurstClassFull13[[#This Row],[Hour1-%SpikesInBursts]]),"",IF(BurstClassFull13[[#This Row],[Hour1-%SpikesInBursts]]&lt;$D$3,"LB","HB"))</f>
        <v>LB</v>
      </c>
      <c r="F318" s="50" t="str">
        <f t="shared" si="4"/>
        <v>LFLB</v>
      </c>
      <c r="G318">
        <v>1.3102777777777777</v>
      </c>
      <c r="H318">
        <v>13.907144371422515</v>
      </c>
      <c r="I318" t="s">
        <v>161</v>
      </c>
      <c r="J318" t="s">
        <v>9</v>
      </c>
      <c r="K318">
        <v>8</v>
      </c>
      <c r="L318" t="s">
        <v>36</v>
      </c>
      <c r="M318">
        <v>17</v>
      </c>
      <c r="N318" t="s">
        <v>136</v>
      </c>
      <c r="O318" t="s">
        <v>11</v>
      </c>
      <c r="P318" t="s">
        <v>72</v>
      </c>
      <c r="Q318">
        <v>1000</v>
      </c>
    </row>
    <row r="319" spans="4:17" hidden="1" x14ac:dyDescent="0.3">
      <c r="D319" s="49" t="str">
        <f>IF(ISBLANK(BurstClassFull13[[#This Row],[Hour1-Spk/sec]]),"",IF(BurstClassFull13[[#This Row],[Hour1-Spk/sec]]&lt;$C$3,"LF","HF"))</f>
        <v>LF</v>
      </c>
      <c r="E319" s="49" t="str">
        <f>IF(ISBLANK(BurstClassFull13[[#This Row],[Hour1-%SpikesInBursts]]),"",IF(BurstClassFull13[[#This Row],[Hour1-%SpikesInBursts]]&lt;$D$3,"LB","HB"))</f>
        <v>LB</v>
      </c>
      <c r="F319" s="50" t="str">
        <f t="shared" si="4"/>
        <v>LFLB</v>
      </c>
      <c r="G319">
        <v>1.7177777777777778</v>
      </c>
      <c r="H319">
        <v>9.8156532988357057</v>
      </c>
      <c r="I319" t="s">
        <v>161</v>
      </c>
      <c r="J319" t="s">
        <v>9</v>
      </c>
      <c r="K319">
        <v>8</v>
      </c>
      <c r="L319" t="s">
        <v>36</v>
      </c>
      <c r="M319">
        <v>18</v>
      </c>
      <c r="N319" t="s">
        <v>104</v>
      </c>
      <c r="O319" t="s">
        <v>11</v>
      </c>
      <c r="P319" t="s">
        <v>72</v>
      </c>
      <c r="Q319">
        <v>1000</v>
      </c>
    </row>
    <row r="320" spans="4:17" hidden="1" x14ac:dyDescent="0.3">
      <c r="D320" s="49" t="str">
        <f>IF(ISBLANK(BurstClassFull13[[#This Row],[Hour1-Spk/sec]]),"",IF(BurstClassFull13[[#This Row],[Hour1-Spk/sec]]&lt;$C$3,"LF","HF"))</f>
        <v>LF</v>
      </c>
      <c r="E320" s="49" t="str">
        <f>IF(ISBLANK(BurstClassFull13[[#This Row],[Hour1-%SpikesInBursts]]),"",IF(BurstClassFull13[[#This Row],[Hour1-%SpikesInBursts]]&lt;$D$3,"LB","HB"))</f>
        <v>LB</v>
      </c>
      <c r="F320" s="50" t="str">
        <f t="shared" si="4"/>
        <v>LFLB</v>
      </c>
      <c r="G320">
        <v>0.97861111111111099</v>
      </c>
      <c r="H320">
        <v>23.953423897976158</v>
      </c>
      <c r="I320" t="s">
        <v>158</v>
      </c>
      <c r="J320" t="s">
        <v>9</v>
      </c>
      <c r="K320">
        <v>1</v>
      </c>
      <c r="L320" t="s">
        <v>36</v>
      </c>
      <c r="M320">
        <v>1</v>
      </c>
      <c r="N320" t="s">
        <v>84</v>
      </c>
      <c r="O320" t="s">
        <v>11</v>
      </c>
      <c r="P320" t="s">
        <v>72</v>
      </c>
      <c r="Q320">
        <v>1037</v>
      </c>
    </row>
    <row r="321" spans="4:17" hidden="1" x14ac:dyDescent="0.3">
      <c r="D321" s="49" t="str">
        <f>IF(ISBLANK(BurstClassFull13[[#This Row],[Hour1-Spk/sec]]),"",IF(BurstClassFull13[[#This Row],[Hour1-Spk/sec]]&lt;$C$3,"LF","HF"))</f>
        <v>HF</v>
      </c>
      <c r="E321" s="49" t="str">
        <f>IF(ISBLANK(BurstClassFull13[[#This Row],[Hour1-%SpikesInBursts]]),"",IF(BurstClassFull13[[#This Row],[Hour1-%SpikesInBursts]]&lt;$D$3,"LB","HB"))</f>
        <v>HB</v>
      </c>
      <c r="F321" s="50" t="str">
        <f t="shared" si="4"/>
        <v>HFHB</v>
      </c>
      <c r="G321">
        <v>5.7786111111111111</v>
      </c>
      <c r="H321">
        <v>49.795702542902461</v>
      </c>
      <c r="I321" t="s">
        <v>162</v>
      </c>
      <c r="J321" t="s">
        <v>9</v>
      </c>
      <c r="K321">
        <v>9</v>
      </c>
      <c r="L321" t="s">
        <v>107</v>
      </c>
      <c r="M321">
        <v>3</v>
      </c>
      <c r="N321" t="s">
        <v>112</v>
      </c>
      <c r="O321" t="s">
        <v>11</v>
      </c>
      <c r="P321" t="s">
        <v>72</v>
      </c>
      <c r="Q321">
        <v>1109</v>
      </c>
    </row>
    <row r="322" spans="4:17" hidden="1" x14ac:dyDescent="0.3">
      <c r="D322" s="49" t="str">
        <f>IF(ISBLANK(BurstClassFull13[[#This Row],[Hour1-Spk/sec]]),"",IF(BurstClassFull13[[#This Row],[Hour1-Spk/sec]]&lt;$C$3,"LF","HF"))</f>
        <v>HF</v>
      </c>
      <c r="E322" s="49" t="str">
        <f>IF(ISBLANK(BurstClassFull13[[#This Row],[Hour1-%SpikesInBursts]]),"",IF(BurstClassFull13[[#This Row],[Hour1-%SpikesInBursts]]&lt;$D$3,"LB","HB"))</f>
        <v>HB</v>
      </c>
      <c r="F322" s="50" t="str">
        <f t="shared" si="4"/>
        <v>HFHB</v>
      </c>
      <c r="G322">
        <v>8.277122584541063</v>
      </c>
      <c r="H322">
        <v>67.152470158590603</v>
      </c>
      <c r="I322" t="s">
        <v>162</v>
      </c>
      <c r="J322" t="s">
        <v>9</v>
      </c>
      <c r="K322">
        <v>9</v>
      </c>
      <c r="L322" t="s">
        <v>107</v>
      </c>
      <c r="M322">
        <v>7</v>
      </c>
      <c r="N322" t="s">
        <v>95</v>
      </c>
      <c r="O322" t="s">
        <v>11</v>
      </c>
      <c r="P322" t="s">
        <v>72</v>
      </c>
      <c r="Q322">
        <v>1109</v>
      </c>
    </row>
    <row r="323" spans="4:17" hidden="1" x14ac:dyDescent="0.3">
      <c r="D323" s="49" t="str">
        <f>IF(ISBLANK(BurstClassFull13[[#This Row],[Hour1-Spk/sec]]),"",IF(BurstClassFull13[[#This Row],[Hour1-Spk/sec]]&lt;$C$3,"LF","HF"))</f>
        <v>LF</v>
      </c>
      <c r="E323" s="49" t="str">
        <f>IF(ISBLANK(BurstClassFull13[[#This Row],[Hour1-%SpikesInBursts]]),"",IF(BurstClassFull13[[#This Row],[Hour1-%SpikesInBursts]]&lt;$D$3,"LB","HB"))</f>
        <v>HB</v>
      </c>
      <c r="F323" s="50" t="str">
        <f t="shared" si="4"/>
        <v>LFHB</v>
      </c>
      <c r="G323">
        <v>0.5675</v>
      </c>
      <c r="H323">
        <v>57.023984336759668</v>
      </c>
      <c r="I323" t="s">
        <v>162</v>
      </c>
      <c r="J323" t="s">
        <v>9</v>
      </c>
      <c r="K323">
        <v>9</v>
      </c>
      <c r="L323" t="s">
        <v>107</v>
      </c>
      <c r="M323">
        <v>12</v>
      </c>
      <c r="N323" t="s">
        <v>102</v>
      </c>
      <c r="O323" t="s">
        <v>72</v>
      </c>
      <c r="P323" t="s">
        <v>72</v>
      </c>
      <c r="Q323">
        <v>1109</v>
      </c>
    </row>
    <row r="324" spans="4:17" hidden="1" x14ac:dyDescent="0.3">
      <c r="D324" s="49" t="str">
        <f>IF(ISBLANK(BurstClassFull13[[#This Row],[Hour1-Spk/sec]]),"",IF(BurstClassFull13[[#This Row],[Hour1-Spk/sec]]&lt;$C$3,"LF","HF"))</f>
        <v>LF</v>
      </c>
      <c r="E324" s="49" t="str">
        <f>IF(ISBLANK(BurstClassFull13[[#This Row],[Hour1-%SpikesInBursts]]),"",IF(BurstClassFull13[[#This Row],[Hour1-%SpikesInBursts]]&lt;$D$3,"LB","HB"))</f>
        <v>LB</v>
      </c>
      <c r="F324" s="50" t="str">
        <f t="shared" si="4"/>
        <v>LFLB</v>
      </c>
      <c r="G324">
        <v>1.7299999999999998</v>
      </c>
      <c r="H324">
        <v>14.36473076297381</v>
      </c>
      <c r="I324" t="s">
        <v>162</v>
      </c>
      <c r="J324" t="s">
        <v>9</v>
      </c>
      <c r="K324">
        <v>9</v>
      </c>
      <c r="L324" t="s">
        <v>107</v>
      </c>
      <c r="M324">
        <v>13</v>
      </c>
      <c r="N324" t="s">
        <v>146</v>
      </c>
      <c r="O324" t="s">
        <v>72</v>
      </c>
      <c r="P324" t="s">
        <v>72</v>
      </c>
      <c r="Q324">
        <v>1109</v>
      </c>
    </row>
    <row r="325" spans="4:17" hidden="1" x14ac:dyDescent="0.3">
      <c r="D325" s="49" t="str">
        <f>IF(ISBLANK(BurstClassFull13[[#This Row],[Hour1-Spk/sec]]),"",IF(BurstClassFull13[[#This Row],[Hour1-Spk/sec]]&lt;$C$3,"LF","HF"))</f>
        <v>LF</v>
      </c>
      <c r="E325" s="49" t="str">
        <f>IF(ISBLANK(BurstClassFull13[[#This Row],[Hour1-%SpikesInBursts]]),"",IF(BurstClassFull13[[#This Row],[Hour1-%SpikesInBursts]]&lt;$D$3,"LB","HB"))</f>
        <v>LB</v>
      </c>
      <c r="F325" s="50" t="str">
        <f t="shared" si="4"/>
        <v>LFLB</v>
      </c>
      <c r="G325">
        <v>0.70194444444444448</v>
      </c>
      <c r="H325">
        <v>7.9624336463862804</v>
      </c>
      <c r="I325" t="s">
        <v>162</v>
      </c>
      <c r="J325" t="s">
        <v>9</v>
      </c>
      <c r="K325">
        <v>9</v>
      </c>
      <c r="L325" t="s">
        <v>107</v>
      </c>
      <c r="M325">
        <v>14</v>
      </c>
      <c r="N325" t="s">
        <v>164</v>
      </c>
      <c r="O325" t="s">
        <v>72</v>
      </c>
      <c r="P325" t="s">
        <v>72</v>
      </c>
      <c r="Q325">
        <v>1109</v>
      </c>
    </row>
    <row r="326" spans="4:17" hidden="1" x14ac:dyDescent="0.3">
      <c r="D326" s="49" t="str">
        <f>IF(ISBLANK(BurstClassFull13[[#This Row],[Hour1-Spk/sec]]),"",IF(BurstClassFull13[[#This Row],[Hour1-Spk/sec]]&lt;$C$3,"LF","HF"))</f>
        <v>LF</v>
      </c>
      <c r="E326" s="49" t="str">
        <f>IF(ISBLANK(BurstClassFull13[[#This Row],[Hour1-%SpikesInBursts]]),"",IF(BurstClassFull13[[#This Row],[Hour1-%SpikesInBursts]]&lt;$D$3,"LB","HB"))</f>
        <v>LB</v>
      </c>
      <c r="F326" s="50" t="str">
        <f t="shared" si="4"/>
        <v>LFLB</v>
      </c>
      <c r="G326">
        <v>0.23263888888888892</v>
      </c>
      <c r="H326">
        <v>8.3908045977011501</v>
      </c>
      <c r="I326" t="s">
        <v>162</v>
      </c>
      <c r="J326" t="s">
        <v>9</v>
      </c>
      <c r="K326">
        <v>9</v>
      </c>
      <c r="L326" t="s">
        <v>107</v>
      </c>
      <c r="M326">
        <v>15</v>
      </c>
      <c r="N326" t="s">
        <v>165</v>
      </c>
      <c r="O326" t="s">
        <v>72</v>
      </c>
      <c r="P326" t="s">
        <v>120</v>
      </c>
      <c r="Q326">
        <v>1109</v>
      </c>
    </row>
    <row r="327" spans="4:17" hidden="1" x14ac:dyDescent="0.3">
      <c r="D327" s="49" t="str">
        <f>IF(ISBLANK(BurstClassFull13[[#This Row],[Hour1-Spk/sec]]),"",IF(BurstClassFull13[[#This Row],[Hour1-Spk/sec]]&lt;$C$3,"LF","HF"))</f>
        <v>LF</v>
      </c>
      <c r="E327" s="49" t="str">
        <f>IF(ISBLANK(BurstClassFull13[[#This Row],[Hour1-%SpikesInBursts]]),"",IF(BurstClassFull13[[#This Row],[Hour1-%SpikesInBursts]]&lt;$D$3,"LB","HB"))</f>
        <v>LB</v>
      </c>
      <c r="F327" s="50" t="str">
        <f t="shared" si="4"/>
        <v>LFLB</v>
      </c>
      <c r="G327">
        <v>0.70750000000000002</v>
      </c>
      <c r="H327">
        <v>8.9054531188701453</v>
      </c>
      <c r="I327" t="s">
        <v>162</v>
      </c>
      <c r="J327" t="s">
        <v>9</v>
      </c>
      <c r="K327">
        <v>9</v>
      </c>
      <c r="L327" t="s">
        <v>107</v>
      </c>
      <c r="M327">
        <v>16</v>
      </c>
      <c r="N327" t="s">
        <v>131</v>
      </c>
      <c r="O327" t="s">
        <v>72</v>
      </c>
      <c r="P327" t="s">
        <v>72</v>
      </c>
      <c r="Q327">
        <v>1109</v>
      </c>
    </row>
    <row r="328" spans="4:17" hidden="1" x14ac:dyDescent="0.3">
      <c r="D328" s="49" t="str">
        <f>IF(ISBLANK(BurstClassFull13[[#This Row],[Hour1-Spk/sec]]),"",IF(BurstClassFull13[[#This Row],[Hour1-Spk/sec]]&lt;$C$3,"LF","HF"))</f>
        <v>LF</v>
      </c>
      <c r="E328" s="49" t="str">
        <f>IF(ISBLANK(BurstClassFull13[[#This Row],[Hour1-%SpikesInBursts]]),"",IF(BurstClassFull13[[#This Row],[Hour1-%SpikesInBursts]]&lt;$D$3,"LB","HB"))</f>
        <v>LB</v>
      </c>
      <c r="F328" s="50" t="str">
        <f t="shared" si="4"/>
        <v>LFLB</v>
      </c>
      <c r="G328">
        <v>2.6211111111111109</v>
      </c>
      <c r="H328">
        <v>29.005934718100889</v>
      </c>
      <c r="I328" t="s">
        <v>162</v>
      </c>
      <c r="J328" t="s">
        <v>9</v>
      </c>
      <c r="K328">
        <v>9</v>
      </c>
      <c r="L328" t="s">
        <v>107</v>
      </c>
      <c r="M328">
        <v>8</v>
      </c>
      <c r="N328" t="s">
        <v>115</v>
      </c>
      <c r="O328" t="s">
        <v>11</v>
      </c>
      <c r="P328" t="s">
        <v>72</v>
      </c>
      <c r="Q328">
        <v>1109</v>
      </c>
    </row>
    <row r="329" spans="4:17" hidden="1" x14ac:dyDescent="0.3">
      <c r="D329" s="49" t="str">
        <f>IF(ISBLANK(BurstClassFull13[[#This Row],[Hour1-Spk/sec]]),"",IF(BurstClassFull13[[#This Row],[Hour1-Spk/sec]]&lt;$C$3,"LF","HF"))</f>
        <v>LF</v>
      </c>
      <c r="E329" s="49" t="str">
        <f>IF(ISBLANK(BurstClassFull13[[#This Row],[Hour1-%SpikesInBursts]]),"",IF(BurstClassFull13[[#This Row],[Hour1-%SpikesInBursts]]&lt;$D$3,"LB","HB"))</f>
        <v>LB</v>
      </c>
      <c r="F329" s="50" t="str">
        <f t="shared" si="4"/>
        <v>LFLB</v>
      </c>
      <c r="G329">
        <v>1.523611111111111</v>
      </c>
      <c r="H329">
        <v>17.228805834092981</v>
      </c>
      <c r="I329" t="s">
        <v>162</v>
      </c>
      <c r="J329" t="s">
        <v>9</v>
      </c>
      <c r="K329">
        <v>9</v>
      </c>
      <c r="L329" t="s">
        <v>107</v>
      </c>
      <c r="M329">
        <v>9</v>
      </c>
      <c r="N329" t="s">
        <v>144</v>
      </c>
      <c r="O329" t="s">
        <v>11</v>
      </c>
      <c r="P329" t="s">
        <v>72</v>
      </c>
      <c r="Q329">
        <v>1109</v>
      </c>
    </row>
    <row r="330" spans="4:17" hidden="1" x14ac:dyDescent="0.3">
      <c r="D330" s="49" t="str">
        <f>IF(ISBLANK(BurstClassFull13[[#This Row],[Hour1-Spk/sec]]),"",IF(BurstClassFull13[[#This Row],[Hour1-Spk/sec]]&lt;$C$3,"LF","HF"))</f>
        <v>LF</v>
      </c>
      <c r="E330" s="49" t="str">
        <f>IF(ISBLANK(BurstClassFull13[[#This Row],[Hour1-%SpikesInBursts]]),"",IF(BurstClassFull13[[#This Row],[Hour1-%SpikesInBursts]]&lt;$D$3,"LB","HB"))</f>
        <v>LB</v>
      </c>
      <c r="F330" s="50" t="str">
        <f t="shared" si="4"/>
        <v>LFLB</v>
      </c>
      <c r="G330">
        <v>1.2341666666666666</v>
      </c>
      <c r="H330">
        <v>14.382174206617151</v>
      </c>
      <c r="I330" t="s">
        <v>133</v>
      </c>
      <c r="J330" t="s">
        <v>9</v>
      </c>
      <c r="K330">
        <v>9</v>
      </c>
      <c r="L330" t="s">
        <v>107</v>
      </c>
      <c r="M330">
        <v>2</v>
      </c>
      <c r="N330" t="s">
        <v>137</v>
      </c>
      <c r="O330" t="s">
        <v>72</v>
      </c>
      <c r="P330" t="s">
        <v>10</v>
      </c>
      <c r="Q330">
        <v>331</v>
      </c>
    </row>
    <row r="331" spans="4:17" hidden="1" x14ac:dyDescent="0.3">
      <c r="D331" s="49" t="str">
        <f>IF(ISBLANK(BurstClassFull13[[#This Row],[Hour1-Spk/sec]]),"",IF(BurstClassFull13[[#This Row],[Hour1-Spk/sec]]&lt;$C$3,"LF","HF"))</f>
        <v>LF</v>
      </c>
      <c r="E331" s="49" t="str">
        <f>IF(ISBLANK(BurstClassFull13[[#This Row],[Hour1-%SpikesInBursts]]),"",IF(BurstClassFull13[[#This Row],[Hour1-%SpikesInBursts]]&lt;$D$3,"LB","HB"))</f>
        <v>LB</v>
      </c>
      <c r="F331" s="50" t="str">
        <f t="shared" si="4"/>
        <v>LFLB</v>
      </c>
      <c r="G331">
        <v>0.36861111111111106</v>
      </c>
      <c r="H331">
        <v>6.2547098718914835</v>
      </c>
      <c r="I331" t="s">
        <v>133</v>
      </c>
      <c r="J331" t="s">
        <v>9</v>
      </c>
      <c r="K331">
        <v>9</v>
      </c>
      <c r="L331" t="s">
        <v>107</v>
      </c>
      <c r="M331">
        <v>3</v>
      </c>
      <c r="N331" t="s">
        <v>86</v>
      </c>
      <c r="O331" t="s">
        <v>72</v>
      </c>
      <c r="P331" t="s">
        <v>72</v>
      </c>
      <c r="Q331">
        <v>331</v>
      </c>
    </row>
    <row r="332" spans="4:17" hidden="1" x14ac:dyDescent="0.3">
      <c r="D332" s="49" t="str">
        <f>IF(ISBLANK(BurstClassFull13[[#This Row],[Hour1-Spk/sec]]),"",IF(BurstClassFull13[[#This Row],[Hour1-Spk/sec]]&lt;$C$3,"LF","HF"))</f>
        <v>LF</v>
      </c>
      <c r="E332" s="49" t="str">
        <f>IF(ISBLANK(BurstClassFull13[[#This Row],[Hour1-%SpikesInBursts]]),"",IF(BurstClassFull13[[#This Row],[Hour1-%SpikesInBursts]]&lt;$D$3,"LB","HB"))</f>
        <v>LB</v>
      </c>
      <c r="F332" s="50" t="str">
        <f t="shared" si="4"/>
        <v>LFLB</v>
      </c>
      <c r="G332">
        <v>1.5102777777777778</v>
      </c>
      <c r="H332">
        <v>20.489240389920912</v>
      </c>
      <c r="I332" t="s">
        <v>133</v>
      </c>
      <c r="J332" t="s">
        <v>9</v>
      </c>
      <c r="K332">
        <v>9</v>
      </c>
      <c r="L332" t="s">
        <v>107</v>
      </c>
      <c r="M332">
        <v>4</v>
      </c>
      <c r="N332" t="s">
        <v>113</v>
      </c>
      <c r="O332" t="s">
        <v>72</v>
      </c>
      <c r="P332" t="s">
        <v>10</v>
      </c>
      <c r="Q332">
        <v>331</v>
      </c>
    </row>
    <row r="333" spans="4:17" hidden="1" x14ac:dyDescent="0.3">
      <c r="D333" s="49" t="str">
        <f>IF(ISBLANK(BurstClassFull13[[#This Row],[Hour1-Spk/sec]]),"",IF(BurstClassFull13[[#This Row],[Hour1-Spk/sec]]&lt;$C$3,"LF","HF"))</f>
        <v>HF</v>
      </c>
      <c r="E333" s="49" t="str">
        <f>IF(ISBLANK(BurstClassFull13[[#This Row],[Hour1-%SpikesInBursts]]),"",IF(BurstClassFull13[[#This Row],[Hour1-%SpikesInBursts]]&lt;$D$3,"LB","HB"))</f>
        <v>HB</v>
      </c>
      <c r="F333" s="50" t="str">
        <f t="shared" si="4"/>
        <v>HFHB</v>
      </c>
      <c r="G333">
        <v>14.126374932741456</v>
      </c>
      <c r="H333">
        <v>83.452400064215766</v>
      </c>
      <c r="I333" t="s">
        <v>162</v>
      </c>
      <c r="J333" t="s">
        <v>9</v>
      </c>
      <c r="K333">
        <v>9</v>
      </c>
      <c r="L333" t="s">
        <v>107</v>
      </c>
      <c r="M333">
        <v>10</v>
      </c>
      <c r="N333" t="s">
        <v>123</v>
      </c>
      <c r="O333" t="s">
        <v>11</v>
      </c>
      <c r="P333" t="s">
        <v>72</v>
      </c>
      <c r="Q333">
        <v>1109</v>
      </c>
    </row>
    <row r="334" spans="4:17" hidden="1" x14ac:dyDescent="0.3">
      <c r="D334" s="49" t="str">
        <f>IF(ISBLANK(BurstClassFull13[[#This Row],[Hour1-Spk/sec]]),"",IF(BurstClassFull13[[#This Row],[Hour1-Spk/sec]]&lt;$C$3,"LF","HF"))</f>
        <v>LF</v>
      </c>
      <c r="E334" s="49" t="str">
        <f>IF(ISBLANK(BurstClassFull13[[#This Row],[Hour1-%SpikesInBursts]]),"",IF(BurstClassFull13[[#This Row],[Hour1-%SpikesInBursts]]&lt;$D$3,"LB","HB"))</f>
        <v>LB</v>
      </c>
      <c r="F334" s="50" t="str">
        <f t="shared" si="4"/>
        <v>LFLB</v>
      </c>
      <c r="G334">
        <v>0.94317783816425127</v>
      </c>
      <c r="H334">
        <v>19.192477876106196</v>
      </c>
      <c r="I334" t="s">
        <v>162</v>
      </c>
      <c r="J334" t="s">
        <v>9</v>
      </c>
      <c r="K334">
        <v>9</v>
      </c>
      <c r="L334" t="s">
        <v>107</v>
      </c>
      <c r="M334">
        <v>11</v>
      </c>
      <c r="N334" t="s">
        <v>155</v>
      </c>
      <c r="O334" t="s">
        <v>11</v>
      </c>
      <c r="P334" t="s">
        <v>72</v>
      </c>
      <c r="Q334">
        <v>1109</v>
      </c>
    </row>
    <row r="335" spans="4:17" hidden="1" x14ac:dyDescent="0.3">
      <c r="D335" s="49" t="str">
        <f>IF(ISBLANK(BurstClassFull13[[#This Row],[Hour1-Spk/sec]]),"",IF(BurstClassFull13[[#This Row],[Hour1-Spk/sec]]&lt;$C$3,"LF","HF"))</f>
        <v>HF</v>
      </c>
      <c r="E335" s="49" t="str">
        <f>IF(ISBLANK(BurstClassFull13[[#This Row],[Hour1-%SpikesInBursts]]),"",IF(BurstClassFull13[[#This Row],[Hour1-%SpikesInBursts]]&lt;$D$3,"LB","HB"))</f>
        <v>HB</v>
      </c>
      <c r="F335" s="50" t="str">
        <f t="shared" si="4"/>
        <v>HFHB</v>
      </c>
      <c r="G335">
        <v>5.5065277777777775</v>
      </c>
      <c r="H335">
        <v>52.541343548537789</v>
      </c>
      <c r="I335" t="s">
        <v>133</v>
      </c>
      <c r="J335" t="s">
        <v>9</v>
      </c>
      <c r="K335">
        <v>9</v>
      </c>
      <c r="L335" t="s">
        <v>107</v>
      </c>
      <c r="M335">
        <v>7</v>
      </c>
      <c r="N335" t="s">
        <v>96</v>
      </c>
      <c r="O335" t="s">
        <v>72</v>
      </c>
      <c r="P335" t="s">
        <v>72</v>
      </c>
      <c r="Q335">
        <v>331</v>
      </c>
    </row>
    <row r="336" spans="4:17" hidden="1" x14ac:dyDescent="0.3">
      <c r="D336" s="49" t="str">
        <f>IF(ISBLANK(BurstClassFull13[[#This Row],[Hour1-Spk/sec]]),"",IF(BurstClassFull13[[#This Row],[Hour1-Spk/sec]]&lt;$C$3,"LF","HF"))</f>
        <v>LF</v>
      </c>
      <c r="E336" s="49" t="str">
        <f>IF(ISBLANK(BurstClassFull13[[#This Row],[Hour1-%SpikesInBursts]]),"",IF(BurstClassFull13[[#This Row],[Hour1-%SpikesInBursts]]&lt;$D$3,"LB","HB"))</f>
        <v>LB</v>
      </c>
      <c r="F336" s="50" t="str">
        <f t="shared" si="4"/>
        <v>LFLB</v>
      </c>
      <c r="G336">
        <v>1.3988888888888891</v>
      </c>
      <c r="H336">
        <v>19.301032565528196</v>
      </c>
      <c r="I336" t="s">
        <v>133</v>
      </c>
      <c r="J336" t="s">
        <v>9</v>
      </c>
      <c r="K336">
        <v>9</v>
      </c>
      <c r="L336" t="s">
        <v>107</v>
      </c>
      <c r="M336">
        <v>8</v>
      </c>
      <c r="N336" t="s">
        <v>123</v>
      </c>
      <c r="O336" t="s">
        <v>72</v>
      </c>
      <c r="P336" t="s">
        <v>72</v>
      </c>
      <c r="Q336">
        <v>331</v>
      </c>
    </row>
    <row r="337" spans="4:17" hidden="1" x14ac:dyDescent="0.3">
      <c r="D337" s="49" t="str">
        <f>IF(ISBLANK(BurstClassFull13[[#This Row],[Hour1-Spk/sec]]),"",IF(BurstClassFull13[[#This Row],[Hour1-Spk/sec]]&lt;$C$3,"LF","HF"))</f>
        <v>HF</v>
      </c>
      <c r="E337" s="49" t="str">
        <f>IF(ISBLANK(BurstClassFull13[[#This Row],[Hour1-%SpikesInBursts]]),"",IF(BurstClassFull13[[#This Row],[Hour1-%SpikesInBursts]]&lt;$D$3,"LB","HB"))</f>
        <v>HB</v>
      </c>
      <c r="F337" s="50" t="str">
        <f t="shared" si="4"/>
        <v>HFHB</v>
      </c>
      <c r="G337">
        <v>4.5147222222222227</v>
      </c>
      <c r="H337">
        <v>46.935136796802951</v>
      </c>
      <c r="I337" t="s">
        <v>133</v>
      </c>
      <c r="J337" t="s">
        <v>9</v>
      </c>
      <c r="K337">
        <v>9</v>
      </c>
      <c r="L337" t="s">
        <v>107</v>
      </c>
      <c r="M337">
        <v>9</v>
      </c>
      <c r="N337" t="s">
        <v>102</v>
      </c>
      <c r="O337" t="s">
        <v>72</v>
      </c>
      <c r="P337" t="s">
        <v>10</v>
      </c>
      <c r="Q337">
        <v>331</v>
      </c>
    </row>
    <row r="338" spans="4:17" hidden="1" x14ac:dyDescent="0.3">
      <c r="D338" s="49" t="str">
        <f>IF(ISBLANK(BurstClassFull13[[#This Row],[Hour1-Spk/sec]]),"",IF(BurstClassFull13[[#This Row],[Hour1-Spk/sec]]&lt;$C$3,"LF","HF"))</f>
        <v>LF</v>
      </c>
      <c r="E338" s="49" t="str">
        <f>IF(ISBLANK(BurstClassFull13[[#This Row],[Hour1-%SpikesInBursts]]),"",IF(BurstClassFull13[[#This Row],[Hour1-%SpikesInBursts]]&lt;$D$3,"LB","HB"))</f>
        <v>LB</v>
      </c>
      <c r="F338" s="50" t="str">
        <f t="shared" si="4"/>
        <v>LFLB</v>
      </c>
      <c r="G338">
        <v>1.5833333333333333</v>
      </c>
      <c r="H338">
        <v>18.719298245614034</v>
      </c>
      <c r="I338" t="s">
        <v>162</v>
      </c>
      <c r="J338" t="s">
        <v>9</v>
      </c>
      <c r="K338">
        <v>9</v>
      </c>
      <c r="L338" t="s">
        <v>107</v>
      </c>
      <c r="M338">
        <v>17</v>
      </c>
      <c r="N338" t="s">
        <v>151</v>
      </c>
      <c r="O338" t="s">
        <v>11</v>
      </c>
      <c r="P338" t="s">
        <v>72</v>
      </c>
      <c r="Q338">
        <v>1109</v>
      </c>
    </row>
    <row r="339" spans="4:17" hidden="1" x14ac:dyDescent="0.3">
      <c r="D339" s="49" t="str">
        <f>IF(ISBLANK(BurstClassFull13[[#This Row],[Hour1-Spk/sec]]),"",IF(BurstClassFull13[[#This Row],[Hour1-Spk/sec]]&lt;$C$3,"LF","HF"))</f>
        <v/>
      </c>
      <c r="E339" s="49" t="str">
        <f>IF(ISBLANK(BurstClassFull13[[#This Row],[Hour1-%SpikesInBursts]]),"",IF(BurstClassFull13[[#This Row],[Hour1-%SpikesInBursts]]&lt;$D$3,"LB","HB"))</f>
        <v/>
      </c>
      <c r="F339" s="50" t="str">
        <f t="shared" si="4"/>
        <v/>
      </c>
      <c r="G339" s="77"/>
      <c r="H339" s="77"/>
      <c r="I339" s="78"/>
      <c r="J339" s="75"/>
      <c r="K339" s="75"/>
      <c r="L339" s="75"/>
      <c r="M339" s="75"/>
      <c r="N339" s="75"/>
      <c r="O339" s="75"/>
      <c r="P339" s="75"/>
      <c r="Q339" s="76"/>
    </row>
    <row r="340" spans="4:17" hidden="1" x14ac:dyDescent="0.3">
      <c r="D340" s="49" t="str">
        <f>IF(ISBLANK(BurstClassFull13[[#This Row],[Hour1-Spk/sec]]),"",IF(BurstClassFull13[[#This Row],[Hour1-Spk/sec]]&lt;$C$3,"LF","HF"))</f>
        <v/>
      </c>
      <c r="E340" s="49" t="str">
        <f>IF(ISBLANK(BurstClassFull13[[#This Row],[Hour1-%SpikesInBursts]]),"",IF(BurstClassFull13[[#This Row],[Hour1-%SpikesInBursts]]&lt;$D$3,"LB","HB"))</f>
        <v/>
      </c>
      <c r="F340" s="50" t="str">
        <f t="shared" si="4"/>
        <v/>
      </c>
      <c r="G340" s="77"/>
      <c r="H340" s="77"/>
      <c r="I340" s="78"/>
      <c r="J340" s="75"/>
      <c r="K340" s="75"/>
      <c r="L340" s="75"/>
      <c r="M340" s="75"/>
      <c r="N340" s="75"/>
      <c r="O340" s="75"/>
      <c r="P340" s="75"/>
      <c r="Q340" s="76"/>
    </row>
    <row r="341" spans="4:17" hidden="1" x14ac:dyDescent="0.3">
      <c r="D341" s="49" t="str">
        <f>IF(ISBLANK(BurstClassFull13[[#This Row],[Hour1-Spk/sec]]),"",IF(BurstClassFull13[[#This Row],[Hour1-Spk/sec]]&lt;$C$3,"LF","HF"))</f>
        <v/>
      </c>
      <c r="E341" s="49" t="str">
        <f>IF(ISBLANK(BurstClassFull13[[#This Row],[Hour1-%SpikesInBursts]]),"",IF(BurstClassFull13[[#This Row],[Hour1-%SpikesInBursts]]&lt;$D$3,"LB","HB"))</f>
        <v/>
      </c>
      <c r="F341" s="50" t="str">
        <f t="shared" si="4"/>
        <v/>
      </c>
      <c r="G341" s="77"/>
      <c r="H341" s="77"/>
      <c r="I341" s="78"/>
      <c r="J341" s="75"/>
      <c r="K341" s="75"/>
      <c r="L341" s="75"/>
      <c r="M341" s="75"/>
      <c r="N341" s="75"/>
      <c r="O341" s="75"/>
      <c r="P341" s="75"/>
      <c r="Q341" s="76"/>
    </row>
    <row r="342" spans="4:17" hidden="1" x14ac:dyDescent="0.3">
      <c r="D342" s="49" t="str">
        <f>IF(ISBLANK(BurstClassFull13[[#This Row],[Hour1-Spk/sec]]),"",IF(BurstClassFull13[[#This Row],[Hour1-Spk/sec]]&lt;$C$3,"LF","HF"))</f>
        <v/>
      </c>
      <c r="E342" s="49" t="str">
        <f>IF(ISBLANK(BurstClassFull13[[#This Row],[Hour1-%SpikesInBursts]]),"",IF(BurstClassFull13[[#This Row],[Hour1-%SpikesInBursts]]&lt;$D$3,"LB","HB"))</f>
        <v/>
      </c>
      <c r="F342" s="50" t="str">
        <f t="shared" si="4"/>
        <v/>
      </c>
      <c r="G342" s="77"/>
      <c r="H342" s="77"/>
      <c r="I342" s="78"/>
      <c r="J342" s="75"/>
      <c r="K342" s="75"/>
      <c r="L342" s="75"/>
      <c r="M342" s="75"/>
      <c r="N342" s="75"/>
      <c r="O342" s="75"/>
      <c r="P342" s="75"/>
      <c r="Q342" s="76"/>
    </row>
    <row r="343" spans="4:17" hidden="1" x14ac:dyDescent="0.3">
      <c r="D343" s="49" t="str">
        <f>IF(ISBLANK(BurstClassFull13[[#This Row],[Hour1-Spk/sec]]),"",IF(BurstClassFull13[[#This Row],[Hour1-Spk/sec]]&lt;$C$3,"LF","HF"))</f>
        <v/>
      </c>
      <c r="E343" s="49" t="str">
        <f>IF(ISBLANK(BurstClassFull13[[#This Row],[Hour1-%SpikesInBursts]]),"",IF(BurstClassFull13[[#This Row],[Hour1-%SpikesInBursts]]&lt;$D$3,"LB","HB"))</f>
        <v/>
      </c>
      <c r="F343" s="50" t="str">
        <f t="shared" si="4"/>
        <v/>
      </c>
      <c r="G343" s="77"/>
      <c r="H343" s="77"/>
      <c r="I343" s="78"/>
      <c r="J343" s="75"/>
      <c r="K343" s="75"/>
      <c r="L343" s="75"/>
      <c r="M343" s="75"/>
      <c r="N343" s="75"/>
      <c r="O343" s="75"/>
      <c r="P343" s="75"/>
      <c r="Q343" s="76"/>
    </row>
    <row r="344" spans="4:17" hidden="1" x14ac:dyDescent="0.3">
      <c r="D344" s="49" t="str">
        <f>IF(ISBLANK(BurstClassFull13[[#This Row],[Hour1-Spk/sec]]),"",IF(BurstClassFull13[[#This Row],[Hour1-Spk/sec]]&lt;$C$3,"LF","HF"))</f>
        <v/>
      </c>
      <c r="E344" s="49" t="str">
        <f>IF(ISBLANK(BurstClassFull13[[#This Row],[Hour1-%SpikesInBursts]]),"",IF(BurstClassFull13[[#This Row],[Hour1-%SpikesInBursts]]&lt;$D$3,"LB","HB"))</f>
        <v/>
      </c>
      <c r="F344" s="50" t="str">
        <f t="shared" si="4"/>
        <v/>
      </c>
      <c r="G344" s="77"/>
      <c r="H344" s="77"/>
      <c r="I344" s="78"/>
      <c r="J344" s="75"/>
      <c r="K344" s="75"/>
      <c r="L344" s="75"/>
      <c r="M344" s="75"/>
      <c r="N344" s="75"/>
      <c r="O344" s="75"/>
      <c r="P344" s="75"/>
      <c r="Q344" s="76"/>
    </row>
    <row r="345" spans="4:17" hidden="1" x14ac:dyDescent="0.3">
      <c r="D345" s="49" t="str">
        <f>IF(ISBLANK(BurstClassFull13[[#This Row],[Hour1-Spk/sec]]),"",IF(BurstClassFull13[[#This Row],[Hour1-Spk/sec]]&lt;$C$3,"LF","HF"))</f>
        <v/>
      </c>
      <c r="E345" s="49" t="str">
        <f>IF(ISBLANK(BurstClassFull13[[#This Row],[Hour1-%SpikesInBursts]]),"",IF(BurstClassFull13[[#This Row],[Hour1-%SpikesInBursts]]&lt;$D$3,"LB","HB"))</f>
        <v/>
      </c>
      <c r="F345" s="50" t="str">
        <f t="shared" si="4"/>
        <v/>
      </c>
      <c r="G345" s="77"/>
      <c r="H345" s="77"/>
      <c r="I345" s="78"/>
      <c r="J345" s="75"/>
      <c r="K345" s="75"/>
      <c r="L345" s="75"/>
      <c r="M345" s="75"/>
      <c r="N345" s="75"/>
      <c r="O345" s="75"/>
      <c r="P345" s="75"/>
      <c r="Q345" s="76"/>
    </row>
    <row r="346" spans="4:17" hidden="1" x14ac:dyDescent="0.3">
      <c r="D346" s="49" t="str">
        <f>IF(ISBLANK(BurstClassFull13[[#This Row],[Hour1-Spk/sec]]),"",IF(BurstClassFull13[[#This Row],[Hour1-Spk/sec]]&lt;$C$3,"LF","HF"))</f>
        <v/>
      </c>
      <c r="E346" s="49" t="str">
        <f>IF(ISBLANK(BurstClassFull13[[#This Row],[Hour1-%SpikesInBursts]]),"",IF(BurstClassFull13[[#This Row],[Hour1-%SpikesInBursts]]&lt;$D$3,"LB","HB"))</f>
        <v/>
      </c>
      <c r="F346" s="50" t="str">
        <f t="shared" si="4"/>
        <v/>
      </c>
      <c r="G346" s="77"/>
      <c r="H346" s="77"/>
      <c r="I346" s="78"/>
      <c r="J346" s="75"/>
      <c r="K346" s="75"/>
      <c r="L346" s="75"/>
      <c r="M346" s="75"/>
      <c r="N346" s="75"/>
      <c r="O346" s="75"/>
      <c r="P346" s="75"/>
      <c r="Q346" s="76"/>
    </row>
    <row r="347" spans="4:17" hidden="1" x14ac:dyDescent="0.3">
      <c r="D347" s="49" t="str">
        <f>IF(ISBLANK(BurstClassFull13[[#This Row],[Hour1-Spk/sec]]),"",IF(BurstClassFull13[[#This Row],[Hour1-Spk/sec]]&lt;$C$3,"LF","HF"))</f>
        <v/>
      </c>
      <c r="E347" s="49" t="str">
        <f>IF(ISBLANK(BurstClassFull13[[#This Row],[Hour1-%SpikesInBursts]]),"",IF(BurstClassFull13[[#This Row],[Hour1-%SpikesInBursts]]&lt;$D$3,"LB","HB"))</f>
        <v/>
      </c>
      <c r="F347" s="50" t="str">
        <f t="shared" si="4"/>
        <v/>
      </c>
      <c r="G347" s="77"/>
      <c r="H347" s="77"/>
      <c r="I347" s="78"/>
      <c r="J347" s="75"/>
      <c r="K347" s="75"/>
      <c r="L347" s="75"/>
      <c r="M347" s="75"/>
      <c r="N347" s="75"/>
      <c r="O347" s="75"/>
      <c r="P347" s="75"/>
      <c r="Q347" s="76"/>
    </row>
    <row r="348" spans="4:17" hidden="1" x14ac:dyDescent="0.3">
      <c r="D348" s="49" t="str">
        <f>IF(ISBLANK(BurstClassFull13[[#This Row],[Hour1-Spk/sec]]),"",IF(BurstClassFull13[[#This Row],[Hour1-Spk/sec]]&lt;$C$3,"LF","HF"))</f>
        <v/>
      </c>
      <c r="E348" s="49" t="str">
        <f>IF(ISBLANK(BurstClassFull13[[#This Row],[Hour1-%SpikesInBursts]]),"",IF(BurstClassFull13[[#This Row],[Hour1-%SpikesInBursts]]&lt;$D$3,"LB","HB"))</f>
        <v/>
      </c>
      <c r="F348" s="50" t="str">
        <f t="shared" si="4"/>
        <v/>
      </c>
      <c r="G348" s="77"/>
      <c r="H348" s="77"/>
      <c r="I348" s="78"/>
      <c r="J348" s="75"/>
      <c r="K348" s="75"/>
      <c r="L348" s="75"/>
      <c r="M348" s="75"/>
      <c r="N348" s="75"/>
      <c r="O348" s="75"/>
      <c r="P348" s="75"/>
      <c r="Q348" s="76"/>
    </row>
    <row r="349" spans="4:17" hidden="1" x14ac:dyDescent="0.3">
      <c r="D349" s="49" t="str">
        <f>IF(ISBLANK(BurstClassFull13[[#This Row],[Hour1-Spk/sec]]),"",IF(BurstClassFull13[[#This Row],[Hour1-Spk/sec]]&lt;$C$3,"LF","HF"))</f>
        <v/>
      </c>
      <c r="E349" s="49" t="str">
        <f>IF(ISBLANK(BurstClassFull13[[#This Row],[Hour1-%SpikesInBursts]]),"",IF(BurstClassFull13[[#This Row],[Hour1-%SpikesInBursts]]&lt;$D$3,"LB","HB"))</f>
        <v/>
      </c>
      <c r="F349" s="50" t="str">
        <f t="shared" si="4"/>
        <v/>
      </c>
      <c r="G349" s="77"/>
      <c r="H349" s="77"/>
      <c r="I349" s="78"/>
      <c r="J349" s="75"/>
      <c r="K349" s="75"/>
      <c r="L349" s="75"/>
      <c r="M349" s="75"/>
      <c r="N349" s="75"/>
      <c r="O349" s="75"/>
      <c r="P349" s="75"/>
      <c r="Q349" s="76"/>
    </row>
    <row r="350" spans="4:17" hidden="1" x14ac:dyDescent="0.3">
      <c r="D350" s="49" t="str">
        <f>IF(ISBLANK(BurstClassFull13[[#This Row],[Hour1-Spk/sec]]),"",IF(BurstClassFull13[[#This Row],[Hour1-Spk/sec]]&lt;$C$3,"LF","HF"))</f>
        <v/>
      </c>
      <c r="E350" s="49" t="str">
        <f>IF(ISBLANK(BurstClassFull13[[#This Row],[Hour1-%SpikesInBursts]]),"",IF(BurstClassFull13[[#This Row],[Hour1-%SpikesInBursts]]&lt;$D$3,"LB","HB"))</f>
        <v/>
      </c>
      <c r="F350" s="50" t="str">
        <f t="shared" si="4"/>
        <v/>
      </c>
      <c r="G350" s="77"/>
      <c r="H350" s="77"/>
      <c r="I350" s="78"/>
      <c r="J350" s="75"/>
      <c r="K350" s="75"/>
      <c r="L350" s="75"/>
      <c r="M350" s="75"/>
      <c r="N350" s="75"/>
      <c r="O350" s="75"/>
      <c r="P350" s="75"/>
      <c r="Q350" s="76"/>
    </row>
    <row r="351" spans="4:17" hidden="1" x14ac:dyDescent="0.3">
      <c r="D351" s="49" t="str">
        <f>IF(ISBLANK(BurstClassFull13[[#This Row],[Hour1-Spk/sec]]),"",IF(BurstClassFull13[[#This Row],[Hour1-Spk/sec]]&lt;$C$3,"LF","HF"))</f>
        <v/>
      </c>
      <c r="E351" s="49" t="str">
        <f>IF(ISBLANK(BurstClassFull13[[#This Row],[Hour1-%SpikesInBursts]]),"",IF(BurstClassFull13[[#This Row],[Hour1-%SpikesInBursts]]&lt;$D$3,"LB","HB"))</f>
        <v/>
      </c>
      <c r="F351" s="50" t="str">
        <f t="shared" si="4"/>
        <v/>
      </c>
      <c r="G351" s="77"/>
      <c r="H351" s="77"/>
      <c r="I351" s="78"/>
      <c r="J351" s="75"/>
      <c r="K351" s="75"/>
      <c r="L351" s="75"/>
      <c r="M351" s="75"/>
      <c r="N351" s="75"/>
      <c r="O351" s="75"/>
      <c r="P351" s="75"/>
      <c r="Q351" s="76"/>
    </row>
    <row r="352" spans="4:17" hidden="1" x14ac:dyDescent="0.3">
      <c r="D352" s="49" t="str">
        <f>IF(ISBLANK(BurstClassFull13[[#This Row],[Hour1-Spk/sec]]),"",IF(BurstClassFull13[[#This Row],[Hour1-Spk/sec]]&lt;$C$3,"LF","HF"))</f>
        <v/>
      </c>
      <c r="E352" s="49" t="str">
        <f>IF(ISBLANK(BurstClassFull13[[#This Row],[Hour1-%SpikesInBursts]]),"",IF(BurstClassFull13[[#This Row],[Hour1-%SpikesInBursts]]&lt;$D$3,"LB","HB"))</f>
        <v/>
      </c>
      <c r="F352" s="50" t="str">
        <f t="shared" si="4"/>
        <v/>
      </c>
      <c r="G352" s="77"/>
      <c r="H352" s="77"/>
      <c r="I352" s="78"/>
      <c r="J352" s="75"/>
      <c r="K352" s="75"/>
      <c r="L352" s="75"/>
      <c r="M352" s="75"/>
      <c r="N352" s="75"/>
      <c r="O352" s="75"/>
      <c r="P352" s="75"/>
      <c r="Q352" s="76"/>
    </row>
    <row r="353" spans="4:17" hidden="1" x14ac:dyDescent="0.3">
      <c r="D353" s="49" t="str">
        <f>IF(ISBLANK(BurstClassFull13[[#This Row],[Hour1-Spk/sec]]),"",IF(BurstClassFull13[[#This Row],[Hour1-Spk/sec]]&lt;$C$3,"LF","HF"))</f>
        <v/>
      </c>
      <c r="E353" s="49" t="str">
        <f>IF(ISBLANK(BurstClassFull13[[#This Row],[Hour1-%SpikesInBursts]]),"",IF(BurstClassFull13[[#This Row],[Hour1-%SpikesInBursts]]&lt;$D$3,"LB","HB"))</f>
        <v/>
      </c>
      <c r="F353" s="50" t="str">
        <f t="shared" ref="F353:F413" si="5">CONCATENATE(D353,E353)</f>
        <v/>
      </c>
      <c r="G353" s="77"/>
      <c r="H353" s="77"/>
      <c r="I353" s="78"/>
      <c r="J353" s="75"/>
      <c r="K353" s="75"/>
      <c r="L353" s="75"/>
      <c r="M353" s="75"/>
      <c r="N353" s="75"/>
      <c r="O353" s="75"/>
      <c r="P353" s="75"/>
      <c r="Q353" s="76"/>
    </row>
    <row r="354" spans="4:17" hidden="1" x14ac:dyDescent="0.3">
      <c r="D354" s="49" t="str">
        <f>IF(ISBLANK(BurstClassFull13[[#This Row],[Hour1-Spk/sec]]),"",IF(BurstClassFull13[[#This Row],[Hour1-Spk/sec]]&lt;$C$3,"LF","HF"))</f>
        <v/>
      </c>
      <c r="E354" s="49" t="str">
        <f>IF(ISBLANK(BurstClassFull13[[#This Row],[Hour1-%SpikesInBursts]]),"",IF(BurstClassFull13[[#This Row],[Hour1-%SpikesInBursts]]&lt;$D$3,"LB","HB"))</f>
        <v/>
      </c>
      <c r="F354" s="50" t="str">
        <f t="shared" si="5"/>
        <v/>
      </c>
      <c r="G354" s="77"/>
      <c r="H354" s="77"/>
      <c r="I354" s="78"/>
      <c r="J354" s="75"/>
      <c r="K354" s="75"/>
      <c r="L354" s="75"/>
      <c r="M354" s="75"/>
      <c r="N354" s="75"/>
      <c r="O354" s="75"/>
      <c r="P354" s="75"/>
      <c r="Q354" s="76"/>
    </row>
    <row r="355" spans="4:17" hidden="1" x14ac:dyDescent="0.3">
      <c r="D355" s="49" t="str">
        <f>IF(ISBLANK(BurstClassFull13[[#This Row],[Hour1-Spk/sec]]),"",IF(BurstClassFull13[[#This Row],[Hour1-Spk/sec]]&lt;$C$3,"LF","HF"))</f>
        <v/>
      </c>
      <c r="E355" s="49" t="str">
        <f>IF(ISBLANK(BurstClassFull13[[#This Row],[Hour1-%SpikesInBursts]]),"",IF(BurstClassFull13[[#This Row],[Hour1-%SpikesInBursts]]&lt;$D$3,"LB","HB"))</f>
        <v/>
      </c>
      <c r="F355" s="50" t="str">
        <f t="shared" si="5"/>
        <v/>
      </c>
      <c r="G355" s="77"/>
      <c r="H355" s="77"/>
      <c r="I355" s="78"/>
      <c r="J355" s="75"/>
      <c r="K355" s="75"/>
      <c r="L355" s="75"/>
      <c r="M355" s="75"/>
      <c r="N355" s="75"/>
      <c r="O355" s="75"/>
      <c r="P355" s="75"/>
      <c r="Q355" s="76"/>
    </row>
    <row r="356" spans="4:17" hidden="1" x14ac:dyDescent="0.3">
      <c r="D356" s="49" t="str">
        <f>IF(ISBLANK(BurstClassFull13[[#This Row],[Hour1-Spk/sec]]),"",IF(BurstClassFull13[[#This Row],[Hour1-Spk/sec]]&lt;$C$3,"LF","HF"))</f>
        <v/>
      </c>
      <c r="E356" s="49" t="str">
        <f>IF(ISBLANK(BurstClassFull13[[#This Row],[Hour1-%SpikesInBursts]]),"",IF(BurstClassFull13[[#This Row],[Hour1-%SpikesInBursts]]&lt;$D$3,"LB","HB"))</f>
        <v/>
      </c>
      <c r="F356" s="50" t="str">
        <f t="shared" si="5"/>
        <v/>
      </c>
      <c r="G356" s="77"/>
      <c r="H356" s="77"/>
      <c r="I356" s="78"/>
      <c r="J356" s="75"/>
      <c r="K356" s="75"/>
      <c r="L356" s="75"/>
      <c r="M356" s="75"/>
      <c r="N356" s="75"/>
      <c r="O356" s="75"/>
      <c r="P356" s="75"/>
      <c r="Q356" s="76"/>
    </row>
    <row r="357" spans="4:17" hidden="1" x14ac:dyDescent="0.3">
      <c r="D357" s="49" t="str">
        <f>IF(ISBLANK(BurstClassFull13[[#This Row],[Hour1-Spk/sec]]),"",IF(BurstClassFull13[[#This Row],[Hour1-Spk/sec]]&lt;$C$3,"LF","HF"))</f>
        <v/>
      </c>
      <c r="E357" s="49" t="str">
        <f>IF(ISBLANK(BurstClassFull13[[#This Row],[Hour1-%SpikesInBursts]]),"",IF(BurstClassFull13[[#This Row],[Hour1-%SpikesInBursts]]&lt;$D$3,"LB","HB"))</f>
        <v/>
      </c>
      <c r="F357" s="50" t="str">
        <f t="shared" si="5"/>
        <v/>
      </c>
      <c r="G357" s="77"/>
      <c r="H357" s="77"/>
      <c r="I357" s="78"/>
      <c r="J357" s="75"/>
      <c r="K357" s="75"/>
      <c r="L357" s="75"/>
      <c r="M357" s="75"/>
      <c r="N357" s="75"/>
      <c r="O357" s="75"/>
      <c r="P357" s="75"/>
      <c r="Q357" s="76"/>
    </row>
    <row r="358" spans="4:17" hidden="1" x14ac:dyDescent="0.3">
      <c r="D358" s="49" t="str">
        <f>IF(ISBLANK(BurstClassFull13[[#This Row],[Hour1-Spk/sec]]),"",IF(BurstClassFull13[[#This Row],[Hour1-Spk/sec]]&lt;$C$3,"LF","HF"))</f>
        <v/>
      </c>
      <c r="E358" s="49" t="str">
        <f>IF(ISBLANK(BurstClassFull13[[#This Row],[Hour1-%SpikesInBursts]]),"",IF(BurstClassFull13[[#This Row],[Hour1-%SpikesInBursts]]&lt;$D$3,"LB","HB"))</f>
        <v/>
      </c>
      <c r="F358" s="50" t="str">
        <f t="shared" si="5"/>
        <v/>
      </c>
      <c r="G358" s="77"/>
      <c r="H358" s="77"/>
      <c r="I358" s="78"/>
      <c r="J358" s="75"/>
      <c r="K358" s="75"/>
      <c r="L358" s="75"/>
      <c r="M358" s="75"/>
      <c r="N358" s="75"/>
      <c r="O358" s="75"/>
      <c r="P358" s="75"/>
      <c r="Q358" s="76"/>
    </row>
    <row r="359" spans="4:17" hidden="1" x14ac:dyDescent="0.3">
      <c r="D359" s="49" t="str">
        <f>IF(ISBLANK(BurstClassFull13[[#This Row],[Hour1-Spk/sec]]),"",IF(BurstClassFull13[[#This Row],[Hour1-Spk/sec]]&lt;$C$3,"LF","HF"))</f>
        <v/>
      </c>
      <c r="E359" s="49" t="str">
        <f>IF(ISBLANK(BurstClassFull13[[#This Row],[Hour1-%SpikesInBursts]]),"",IF(BurstClassFull13[[#This Row],[Hour1-%SpikesInBursts]]&lt;$D$3,"LB","HB"))</f>
        <v/>
      </c>
      <c r="F359" s="50" t="str">
        <f t="shared" si="5"/>
        <v/>
      </c>
      <c r="G359" s="77"/>
      <c r="H359" s="77"/>
      <c r="I359" s="78"/>
      <c r="J359" s="75"/>
      <c r="K359" s="75"/>
      <c r="L359" s="75"/>
      <c r="M359" s="75"/>
      <c r="N359" s="75"/>
      <c r="O359" s="75"/>
      <c r="P359" s="75"/>
      <c r="Q359" s="76"/>
    </row>
    <row r="360" spans="4:17" hidden="1" x14ac:dyDescent="0.3">
      <c r="D360" s="49" t="str">
        <f>IF(ISBLANK(BurstClassFull13[[#This Row],[Hour1-Spk/sec]]),"",IF(BurstClassFull13[[#This Row],[Hour1-Spk/sec]]&lt;$C$3,"LF","HF"))</f>
        <v/>
      </c>
      <c r="E360" s="49" t="str">
        <f>IF(ISBLANK(BurstClassFull13[[#This Row],[Hour1-%SpikesInBursts]]),"",IF(BurstClassFull13[[#This Row],[Hour1-%SpikesInBursts]]&lt;$D$3,"LB","HB"))</f>
        <v/>
      </c>
      <c r="F360" s="50" t="str">
        <f t="shared" si="5"/>
        <v/>
      </c>
      <c r="G360" s="77"/>
      <c r="H360" s="77"/>
      <c r="I360" s="78"/>
      <c r="J360" s="75"/>
      <c r="K360" s="75"/>
      <c r="L360" s="75"/>
      <c r="M360" s="75"/>
      <c r="N360" s="75"/>
      <c r="O360" s="75"/>
      <c r="P360" s="75"/>
      <c r="Q360" s="76"/>
    </row>
    <row r="361" spans="4:17" hidden="1" x14ac:dyDescent="0.3">
      <c r="D361" s="49" t="str">
        <f>IF(ISBLANK(BurstClassFull13[[#This Row],[Hour1-Spk/sec]]),"",IF(BurstClassFull13[[#This Row],[Hour1-Spk/sec]]&lt;$C$3,"LF","HF"))</f>
        <v/>
      </c>
      <c r="E361" s="49" t="str">
        <f>IF(ISBLANK(BurstClassFull13[[#This Row],[Hour1-%SpikesInBursts]]),"",IF(BurstClassFull13[[#This Row],[Hour1-%SpikesInBursts]]&lt;$D$3,"LB","HB"))</f>
        <v/>
      </c>
      <c r="F361" s="50" t="str">
        <f t="shared" si="5"/>
        <v/>
      </c>
      <c r="G361" s="77"/>
      <c r="H361" s="77"/>
      <c r="I361" s="78"/>
      <c r="J361" s="75"/>
      <c r="K361" s="75"/>
      <c r="L361" s="75"/>
      <c r="M361" s="75"/>
      <c r="N361" s="75"/>
      <c r="O361" s="75"/>
      <c r="P361" s="75"/>
      <c r="Q361" s="76"/>
    </row>
    <row r="362" spans="4:17" hidden="1" x14ac:dyDescent="0.3">
      <c r="D362" s="49" t="str">
        <f>IF(ISBLANK(BurstClassFull13[[#This Row],[Hour1-Spk/sec]]),"",IF(BurstClassFull13[[#This Row],[Hour1-Spk/sec]]&lt;$C$3,"LF","HF"))</f>
        <v/>
      </c>
      <c r="E362" s="49" t="str">
        <f>IF(ISBLANK(BurstClassFull13[[#This Row],[Hour1-%SpikesInBursts]]),"",IF(BurstClassFull13[[#This Row],[Hour1-%SpikesInBursts]]&lt;$D$3,"LB","HB"))</f>
        <v/>
      </c>
      <c r="F362" s="50" t="str">
        <f t="shared" si="5"/>
        <v/>
      </c>
      <c r="G362" s="77"/>
      <c r="H362" s="77"/>
      <c r="I362" s="78"/>
      <c r="J362" s="75"/>
      <c r="K362" s="75"/>
      <c r="L362" s="75"/>
      <c r="M362" s="75"/>
      <c r="N362" s="75"/>
      <c r="O362" s="75"/>
      <c r="P362" s="75"/>
      <c r="Q362" s="76"/>
    </row>
    <row r="363" spans="4:17" hidden="1" x14ac:dyDescent="0.3">
      <c r="D363" s="49" t="str">
        <f>IF(ISBLANK(BurstClassFull13[[#This Row],[Hour1-Spk/sec]]),"",IF(BurstClassFull13[[#This Row],[Hour1-Spk/sec]]&lt;$C$3,"LF","HF"))</f>
        <v/>
      </c>
      <c r="E363" s="49" t="str">
        <f>IF(ISBLANK(BurstClassFull13[[#This Row],[Hour1-%SpikesInBursts]]),"",IF(BurstClassFull13[[#This Row],[Hour1-%SpikesInBursts]]&lt;$D$3,"LB","HB"))</f>
        <v/>
      </c>
      <c r="F363" s="50" t="str">
        <f t="shared" si="5"/>
        <v/>
      </c>
      <c r="G363" s="77"/>
      <c r="H363" s="77"/>
      <c r="I363" s="78"/>
      <c r="J363" s="75"/>
      <c r="K363" s="75"/>
      <c r="L363" s="75"/>
      <c r="M363" s="75"/>
      <c r="N363" s="75"/>
      <c r="O363" s="75"/>
      <c r="P363" s="75"/>
      <c r="Q363" s="76"/>
    </row>
    <row r="364" spans="4:17" hidden="1" x14ac:dyDescent="0.3">
      <c r="D364" s="49" t="str">
        <f>IF(ISBLANK(BurstClassFull13[[#This Row],[Hour1-Spk/sec]]),"",IF(BurstClassFull13[[#This Row],[Hour1-Spk/sec]]&lt;$C$3,"LF","HF"))</f>
        <v/>
      </c>
      <c r="E364" s="49" t="str">
        <f>IF(ISBLANK(BurstClassFull13[[#This Row],[Hour1-%SpikesInBursts]]),"",IF(BurstClassFull13[[#This Row],[Hour1-%SpikesInBursts]]&lt;$D$3,"LB","HB"))</f>
        <v/>
      </c>
      <c r="F364" s="50" t="str">
        <f t="shared" si="5"/>
        <v/>
      </c>
      <c r="G364" s="77"/>
      <c r="H364" s="77"/>
      <c r="I364" s="78"/>
      <c r="J364" s="75"/>
      <c r="K364" s="75"/>
      <c r="L364" s="75"/>
      <c r="M364" s="75"/>
      <c r="N364" s="75"/>
      <c r="O364" s="75"/>
      <c r="P364" s="75"/>
      <c r="Q364" s="76"/>
    </row>
    <row r="365" spans="4:17" hidden="1" x14ac:dyDescent="0.3">
      <c r="D365" s="49" t="str">
        <f>IF(ISBLANK(BurstClassFull13[[#This Row],[Hour1-Spk/sec]]),"",IF(BurstClassFull13[[#This Row],[Hour1-Spk/sec]]&lt;$C$3,"LF","HF"))</f>
        <v/>
      </c>
      <c r="E365" s="49" t="str">
        <f>IF(ISBLANK(BurstClassFull13[[#This Row],[Hour1-%SpikesInBursts]]),"",IF(BurstClassFull13[[#This Row],[Hour1-%SpikesInBursts]]&lt;$D$3,"LB","HB"))</f>
        <v/>
      </c>
      <c r="F365" s="50" t="str">
        <f t="shared" si="5"/>
        <v/>
      </c>
      <c r="G365" s="77"/>
      <c r="H365" s="77"/>
      <c r="I365" s="78"/>
      <c r="J365" s="75"/>
      <c r="K365" s="75"/>
      <c r="L365" s="75"/>
      <c r="M365" s="75"/>
      <c r="N365" s="75"/>
      <c r="O365" s="75"/>
      <c r="P365" s="75"/>
      <c r="Q365" s="76"/>
    </row>
    <row r="366" spans="4:17" hidden="1" x14ac:dyDescent="0.3">
      <c r="D366" s="49" t="str">
        <f>IF(ISBLANK(BurstClassFull13[[#This Row],[Hour1-Spk/sec]]),"",IF(BurstClassFull13[[#This Row],[Hour1-Spk/sec]]&lt;$C$3,"LF","HF"))</f>
        <v/>
      </c>
      <c r="E366" s="49" t="str">
        <f>IF(ISBLANK(BurstClassFull13[[#This Row],[Hour1-%SpikesInBursts]]),"",IF(BurstClassFull13[[#This Row],[Hour1-%SpikesInBursts]]&lt;$D$3,"LB","HB"))</f>
        <v/>
      </c>
      <c r="F366" s="50" t="str">
        <f t="shared" si="5"/>
        <v/>
      </c>
      <c r="G366" s="77"/>
      <c r="H366" s="77"/>
      <c r="I366" s="78"/>
      <c r="J366" s="75"/>
      <c r="K366" s="75"/>
      <c r="L366" s="75"/>
      <c r="M366" s="75"/>
      <c r="N366" s="75"/>
      <c r="O366" s="75"/>
      <c r="P366" s="75"/>
      <c r="Q366" s="76"/>
    </row>
    <row r="367" spans="4:17" hidden="1" x14ac:dyDescent="0.3">
      <c r="D367" s="49" t="str">
        <f>IF(ISBLANK(BurstClassFull13[[#This Row],[Hour1-Spk/sec]]),"",IF(BurstClassFull13[[#This Row],[Hour1-Spk/sec]]&lt;$C$3,"LF","HF"))</f>
        <v/>
      </c>
      <c r="E367" s="49" t="str">
        <f>IF(ISBLANK(BurstClassFull13[[#This Row],[Hour1-%SpikesInBursts]]),"",IF(BurstClassFull13[[#This Row],[Hour1-%SpikesInBursts]]&lt;$D$3,"LB","HB"))</f>
        <v/>
      </c>
      <c r="F367" s="50" t="str">
        <f t="shared" si="5"/>
        <v/>
      </c>
      <c r="G367" s="77"/>
      <c r="H367" s="77"/>
      <c r="I367" s="78"/>
      <c r="J367" s="75"/>
      <c r="K367" s="75"/>
      <c r="L367" s="75"/>
      <c r="M367" s="75"/>
      <c r="N367" s="75"/>
      <c r="O367" s="75"/>
      <c r="P367" s="75"/>
      <c r="Q367" s="76"/>
    </row>
    <row r="368" spans="4:17" hidden="1" x14ac:dyDescent="0.3">
      <c r="D368" s="49" t="str">
        <f>IF(ISBLANK(BurstClassFull13[[#This Row],[Hour1-Spk/sec]]),"",IF(BurstClassFull13[[#This Row],[Hour1-Spk/sec]]&lt;$C$3,"LF","HF"))</f>
        <v/>
      </c>
      <c r="E368" s="49" t="str">
        <f>IF(ISBLANK(BurstClassFull13[[#This Row],[Hour1-%SpikesInBursts]]),"",IF(BurstClassFull13[[#This Row],[Hour1-%SpikesInBursts]]&lt;$D$3,"LB","HB"))</f>
        <v/>
      </c>
      <c r="F368" s="50" t="str">
        <f t="shared" si="5"/>
        <v/>
      </c>
      <c r="G368" s="77"/>
      <c r="H368" s="77"/>
      <c r="I368" s="78"/>
      <c r="J368" s="75"/>
      <c r="K368" s="75"/>
      <c r="L368" s="75"/>
      <c r="M368" s="75"/>
      <c r="N368" s="75"/>
      <c r="O368" s="75"/>
      <c r="P368" s="75"/>
      <c r="Q368" s="76"/>
    </row>
    <row r="369" spans="4:17" hidden="1" x14ac:dyDescent="0.3">
      <c r="D369" s="49" t="str">
        <f>IF(ISBLANK(BurstClassFull13[[#This Row],[Hour1-Spk/sec]]),"",IF(BurstClassFull13[[#This Row],[Hour1-Spk/sec]]&lt;$C$3,"LF","HF"))</f>
        <v/>
      </c>
      <c r="E369" s="49" t="str">
        <f>IF(ISBLANK(BurstClassFull13[[#This Row],[Hour1-%SpikesInBursts]]),"",IF(BurstClassFull13[[#This Row],[Hour1-%SpikesInBursts]]&lt;$D$3,"LB","HB"))</f>
        <v/>
      </c>
      <c r="F369" s="50" t="str">
        <f t="shared" si="5"/>
        <v/>
      </c>
      <c r="G369" s="77"/>
      <c r="H369" s="77"/>
      <c r="I369" s="78"/>
      <c r="J369" s="75"/>
      <c r="K369" s="75"/>
      <c r="L369" s="75"/>
      <c r="M369" s="75"/>
      <c r="N369" s="75"/>
      <c r="O369" s="75"/>
      <c r="P369" s="75"/>
      <c r="Q369" s="76"/>
    </row>
    <row r="370" spans="4:17" hidden="1" x14ac:dyDescent="0.3">
      <c r="D370" s="49" t="str">
        <f>IF(ISBLANK(BurstClassFull13[[#This Row],[Hour1-Spk/sec]]),"",IF(BurstClassFull13[[#This Row],[Hour1-Spk/sec]]&lt;$C$3,"LF","HF"))</f>
        <v/>
      </c>
      <c r="E370" s="49" t="str">
        <f>IF(ISBLANK(BurstClassFull13[[#This Row],[Hour1-%SpikesInBursts]]),"",IF(BurstClassFull13[[#This Row],[Hour1-%SpikesInBursts]]&lt;$D$3,"LB","HB"))</f>
        <v/>
      </c>
      <c r="F370" s="50" t="str">
        <f t="shared" si="5"/>
        <v/>
      </c>
      <c r="G370" s="77"/>
      <c r="H370" s="77"/>
      <c r="I370" s="78"/>
      <c r="J370" s="75"/>
      <c r="K370" s="75"/>
      <c r="L370" s="75"/>
      <c r="M370" s="75"/>
      <c r="N370" s="75"/>
      <c r="O370" s="75"/>
      <c r="P370" s="75"/>
      <c r="Q370" s="76"/>
    </row>
    <row r="371" spans="4:17" hidden="1" x14ac:dyDescent="0.3">
      <c r="D371" s="49" t="str">
        <f>IF(ISBLANK(BurstClassFull13[[#This Row],[Hour1-Spk/sec]]),"",IF(BurstClassFull13[[#This Row],[Hour1-Spk/sec]]&lt;$C$3,"LF","HF"))</f>
        <v/>
      </c>
      <c r="E371" s="49" t="str">
        <f>IF(ISBLANK(BurstClassFull13[[#This Row],[Hour1-%SpikesInBursts]]),"",IF(BurstClassFull13[[#This Row],[Hour1-%SpikesInBursts]]&lt;$D$3,"LB","HB"))</f>
        <v/>
      </c>
      <c r="F371" s="50" t="str">
        <f t="shared" si="5"/>
        <v/>
      </c>
      <c r="G371" s="77"/>
      <c r="H371" s="77"/>
      <c r="I371" s="78"/>
      <c r="J371" s="75"/>
      <c r="K371" s="75"/>
      <c r="L371" s="75"/>
      <c r="M371" s="75"/>
      <c r="N371" s="75"/>
      <c r="O371" s="75"/>
      <c r="P371" s="75"/>
      <c r="Q371" s="76"/>
    </row>
    <row r="372" spans="4:17" hidden="1" x14ac:dyDescent="0.3">
      <c r="D372" s="49" t="str">
        <f>IF(ISBLANK(BurstClassFull13[[#This Row],[Hour1-Spk/sec]]),"",IF(BurstClassFull13[[#This Row],[Hour1-Spk/sec]]&lt;$C$3,"LF","HF"))</f>
        <v/>
      </c>
      <c r="E372" s="49" t="str">
        <f>IF(ISBLANK(BurstClassFull13[[#This Row],[Hour1-%SpikesInBursts]]),"",IF(BurstClassFull13[[#This Row],[Hour1-%SpikesInBursts]]&lt;$D$3,"LB","HB"))</f>
        <v/>
      </c>
      <c r="F372" s="50" t="str">
        <f t="shared" si="5"/>
        <v/>
      </c>
      <c r="G372" s="77"/>
      <c r="H372" s="77"/>
      <c r="I372" s="78"/>
      <c r="J372" s="75"/>
      <c r="K372" s="75"/>
      <c r="L372" s="75"/>
      <c r="M372" s="75"/>
      <c r="N372" s="75"/>
      <c r="O372" s="75"/>
      <c r="P372" s="75"/>
      <c r="Q372" s="76"/>
    </row>
    <row r="373" spans="4:17" hidden="1" x14ac:dyDescent="0.3">
      <c r="D373" s="49" t="str">
        <f>IF(ISBLANK(BurstClassFull13[[#This Row],[Hour1-Spk/sec]]),"",IF(BurstClassFull13[[#This Row],[Hour1-Spk/sec]]&lt;$C$3,"LF","HF"))</f>
        <v/>
      </c>
      <c r="E373" s="49" t="str">
        <f>IF(ISBLANK(BurstClassFull13[[#This Row],[Hour1-%SpikesInBursts]]),"",IF(BurstClassFull13[[#This Row],[Hour1-%SpikesInBursts]]&lt;$D$3,"LB","HB"))</f>
        <v/>
      </c>
      <c r="F373" s="50" t="str">
        <f t="shared" si="5"/>
        <v/>
      </c>
      <c r="G373" s="77"/>
      <c r="H373" s="77"/>
      <c r="I373" s="78"/>
      <c r="J373" s="75"/>
      <c r="K373" s="75"/>
      <c r="L373" s="75"/>
      <c r="M373" s="75"/>
      <c r="N373" s="75"/>
      <c r="O373" s="75"/>
      <c r="P373" s="75"/>
      <c r="Q373" s="76"/>
    </row>
    <row r="374" spans="4:17" hidden="1" x14ac:dyDescent="0.3">
      <c r="D374" s="49" t="str">
        <f>IF(ISBLANK(BurstClassFull13[[#This Row],[Hour1-Spk/sec]]),"",IF(BurstClassFull13[[#This Row],[Hour1-Spk/sec]]&lt;$C$3,"LF","HF"))</f>
        <v/>
      </c>
      <c r="E374" s="49" t="str">
        <f>IF(ISBLANK(BurstClassFull13[[#This Row],[Hour1-%SpikesInBursts]]),"",IF(BurstClassFull13[[#This Row],[Hour1-%SpikesInBursts]]&lt;$D$3,"LB","HB"))</f>
        <v/>
      </c>
      <c r="F374" s="50" t="str">
        <f t="shared" si="5"/>
        <v/>
      </c>
      <c r="G374" s="77"/>
      <c r="H374" s="77"/>
      <c r="I374" s="78"/>
      <c r="J374" s="75"/>
      <c r="K374" s="75"/>
      <c r="L374" s="75"/>
      <c r="M374" s="75"/>
      <c r="N374" s="75"/>
      <c r="O374" s="75"/>
      <c r="P374" s="75"/>
      <c r="Q374" s="76"/>
    </row>
    <row r="375" spans="4:17" hidden="1" x14ac:dyDescent="0.3">
      <c r="D375" s="49" t="str">
        <f>IF(ISBLANK(BurstClassFull13[[#This Row],[Hour1-Spk/sec]]),"",IF(BurstClassFull13[[#This Row],[Hour1-Spk/sec]]&lt;$C$3,"LF","HF"))</f>
        <v/>
      </c>
      <c r="E375" s="49" t="str">
        <f>IF(ISBLANK(BurstClassFull13[[#This Row],[Hour1-%SpikesInBursts]]),"",IF(BurstClassFull13[[#This Row],[Hour1-%SpikesInBursts]]&lt;$D$3,"LB","HB"))</f>
        <v/>
      </c>
      <c r="F375" s="50" t="str">
        <f t="shared" si="5"/>
        <v/>
      </c>
      <c r="G375" s="77"/>
      <c r="H375" s="77"/>
      <c r="I375" s="78"/>
      <c r="J375" s="75"/>
      <c r="K375" s="75"/>
      <c r="L375" s="75"/>
      <c r="M375" s="75"/>
      <c r="N375" s="75"/>
      <c r="O375" s="75"/>
      <c r="P375" s="75"/>
      <c r="Q375" s="76"/>
    </row>
    <row r="376" spans="4:17" hidden="1" x14ac:dyDescent="0.3">
      <c r="D376" s="49" t="str">
        <f>IF(ISBLANK(BurstClassFull13[[#This Row],[Hour1-Spk/sec]]),"",IF(BurstClassFull13[[#This Row],[Hour1-Spk/sec]]&lt;$C$3,"LF","HF"))</f>
        <v/>
      </c>
      <c r="E376" s="49" t="str">
        <f>IF(ISBLANK(BurstClassFull13[[#This Row],[Hour1-%SpikesInBursts]]),"",IF(BurstClassFull13[[#This Row],[Hour1-%SpikesInBursts]]&lt;$D$3,"LB","HB"))</f>
        <v/>
      </c>
      <c r="F376" s="50" t="str">
        <f t="shared" si="5"/>
        <v/>
      </c>
      <c r="G376" s="77"/>
      <c r="H376" s="77"/>
      <c r="I376" s="78"/>
      <c r="J376" s="75"/>
      <c r="K376" s="75"/>
      <c r="L376" s="75"/>
      <c r="M376" s="75"/>
      <c r="N376" s="75"/>
      <c r="O376" s="75"/>
      <c r="P376" s="75"/>
      <c r="Q376" s="76"/>
    </row>
    <row r="377" spans="4:17" hidden="1" x14ac:dyDescent="0.3">
      <c r="D377" s="49" t="str">
        <f>IF(ISBLANK(BurstClassFull13[[#This Row],[Hour1-Spk/sec]]),"",IF(BurstClassFull13[[#This Row],[Hour1-Spk/sec]]&lt;$C$3,"LF","HF"))</f>
        <v/>
      </c>
      <c r="E377" s="49" t="str">
        <f>IF(ISBLANK(BurstClassFull13[[#This Row],[Hour1-%SpikesInBursts]]),"",IF(BurstClassFull13[[#This Row],[Hour1-%SpikesInBursts]]&lt;$D$3,"LB","HB"))</f>
        <v/>
      </c>
      <c r="F377" s="50" t="str">
        <f t="shared" si="5"/>
        <v/>
      </c>
      <c r="G377" s="77"/>
      <c r="H377" s="77"/>
      <c r="I377" s="78"/>
      <c r="J377" s="75"/>
      <c r="K377" s="75"/>
      <c r="L377" s="75"/>
      <c r="M377" s="75"/>
      <c r="N377" s="75"/>
      <c r="O377" s="75"/>
      <c r="P377" s="75"/>
      <c r="Q377" s="76"/>
    </row>
    <row r="378" spans="4:17" hidden="1" x14ac:dyDescent="0.3">
      <c r="D378" s="49" t="str">
        <f>IF(ISBLANK(BurstClassFull13[[#This Row],[Hour1-Spk/sec]]),"",IF(BurstClassFull13[[#This Row],[Hour1-Spk/sec]]&lt;$C$3,"LF","HF"))</f>
        <v/>
      </c>
      <c r="E378" s="49" t="str">
        <f>IF(ISBLANK(BurstClassFull13[[#This Row],[Hour1-%SpikesInBursts]]),"",IF(BurstClassFull13[[#This Row],[Hour1-%SpikesInBursts]]&lt;$D$3,"LB","HB"))</f>
        <v/>
      </c>
      <c r="F378" s="50" t="str">
        <f t="shared" si="5"/>
        <v/>
      </c>
      <c r="G378" s="77"/>
      <c r="H378" s="77"/>
      <c r="I378" s="78"/>
      <c r="J378" s="75"/>
      <c r="K378" s="75"/>
      <c r="L378" s="75"/>
      <c r="M378" s="75"/>
      <c r="N378" s="75"/>
      <c r="O378" s="75"/>
      <c r="P378" s="75"/>
      <c r="Q378" s="76"/>
    </row>
    <row r="379" spans="4:17" hidden="1" x14ac:dyDescent="0.3">
      <c r="D379" s="49" t="str">
        <f>IF(ISBLANK(BurstClassFull13[[#This Row],[Hour1-Spk/sec]]),"",IF(BurstClassFull13[[#This Row],[Hour1-Spk/sec]]&lt;$C$3,"LF","HF"))</f>
        <v/>
      </c>
      <c r="E379" s="49" t="str">
        <f>IF(ISBLANK(BurstClassFull13[[#This Row],[Hour1-%SpikesInBursts]]),"",IF(BurstClassFull13[[#This Row],[Hour1-%SpikesInBursts]]&lt;$D$3,"LB","HB"))</f>
        <v/>
      </c>
      <c r="F379" s="50" t="str">
        <f t="shared" si="5"/>
        <v/>
      </c>
      <c r="G379" s="77"/>
      <c r="H379" s="77"/>
      <c r="I379" s="78"/>
      <c r="J379" s="75"/>
      <c r="K379" s="75"/>
      <c r="L379" s="75"/>
      <c r="M379" s="75"/>
      <c r="N379" s="75"/>
      <c r="O379" s="75"/>
      <c r="P379" s="75"/>
      <c r="Q379" s="76"/>
    </row>
    <row r="380" spans="4:17" hidden="1" x14ac:dyDescent="0.3">
      <c r="D380" s="49" t="str">
        <f>IF(ISBLANK(BurstClassFull13[[#This Row],[Hour1-Spk/sec]]),"",IF(BurstClassFull13[[#This Row],[Hour1-Spk/sec]]&lt;$C$3,"LF","HF"))</f>
        <v/>
      </c>
      <c r="E380" s="49" t="str">
        <f>IF(ISBLANK(BurstClassFull13[[#This Row],[Hour1-%SpikesInBursts]]),"",IF(BurstClassFull13[[#This Row],[Hour1-%SpikesInBursts]]&lt;$D$3,"LB","HB"))</f>
        <v/>
      </c>
      <c r="F380" s="50" t="str">
        <f t="shared" si="5"/>
        <v/>
      </c>
      <c r="G380" s="77"/>
      <c r="H380" s="77"/>
      <c r="I380" s="78"/>
      <c r="J380" s="75"/>
      <c r="K380" s="75"/>
      <c r="L380" s="75"/>
      <c r="M380" s="75"/>
      <c r="N380" s="75"/>
      <c r="O380" s="75"/>
      <c r="P380" s="75"/>
      <c r="Q380" s="76"/>
    </row>
    <row r="381" spans="4:17" hidden="1" x14ac:dyDescent="0.3">
      <c r="D381" s="49" t="str">
        <f>IF(ISBLANK(BurstClassFull13[[#This Row],[Hour1-Spk/sec]]),"",IF(BurstClassFull13[[#This Row],[Hour1-Spk/sec]]&lt;$C$3,"LF","HF"))</f>
        <v/>
      </c>
      <c r="E381" s="49" t="str">
        <f>IF(ISBLANK(BurstClassFull13[[#This Row],[Hour1-%SpikesInBursts]]),"",IF(BurstClassFull13[[#This Row],[Hour1-%SpikesInBursts]]&lt;$D$3,"LB","HB"))</f>
        <v/>
      </c>
      <c r="F381" s="50" t="str">
        <f t="shared" si="5"/>
        <v/>
      </c>
      <c r="G381" s="77"/>
      <c r="H381" s="77"/>
      <c r="I381" s="78"/>
      <c r="J381" s="75"/>
      <c r="K381" s="75"/>
      <c r="L381" s="75"/>
      <c r="M381" s="75"/>
      <c r="N381" s="75"/>
      <c r="O381" s="75"/>
      <c r="P381" s="75"/>
      <c r="Q381" s="76"/>
    </row>
    <row r="382" spans="4:17" hidden="1" x14ac:dyDescent="0.3">
      <c r="D382" s="49" t="str">
        <f>IF(ISBLANK(BurstClassFull13[[#This Row],[Hour1-Spk/sec]]),"",IF(BurstClassFull13[[#This Row],[Hour1-Spk/sec]]&lt;$C$3,"LF","HF"))</f>
        <v/>
      </c>
      <c r="E382" s="49" t="str">
        <f>IF(ISBLANK(BurstClassFull13[[#This Row],[Hour1-%SpikesInBursts]]),"",IF(BurstClassFull13[[#This Row],[Hour1-%SpikesInBursts]]&lt;$D$3,"LB","HB"))</f>
        <v/>
      </c>
      <c r="F382" s="50" t="str">
        <f t="shared" si="5"/>
        <v/>
      </c>
      <c r="G382" s="77"/>
      <c r="H382" s="77"/>
      <c r="I382" s="78"/>
      <c r="J382" s="75"/>
      <c r="K382" s="75"/>
      <c r="L382" s="75"/>
      <c r="M382" s="75"/>
      <c r="N382" s="75"/>
      <c r="O382" s="75"/>
      <c r="P382" s="75"/>
      <c r="Q382" s="76"/>
    </row>
    <row r="383" spans="4:17" hidden="1" x14ac:dyDescent="0.3">
      <c r="D383" s="49" t="str">
        <f>IF(ISBLANK(BurstClassFull13[[#This Row],[Hour1-Spk/sec]]),"",IF(BurstClassFull13[[#This Row],[Hour1-Spk/sec]]&lt;$C$3,"LF","HF"))</f>
        <v/>
      </c>
      <c r="E383" s="49" t="str">
        <f>IF(ISBLANK(BurstClassFull13[[#This Row],[Hour1-%SpikesInBursts]]),"",IF(BurstClassFull13[[#This Row],[Hour1-%SpikesInBursts]]&lt;$D$3,"LB","HB"))</f>
        <v/>
      </c>
      <c r="F383" s="50" t="str">
        <f t="shared" si="5"/>
        <v/>
      </c>
      <c r="G383" s="77"/>
      <c r="H383" s="77"/>
      <c r="I383" s="78"/>
      <c r="J383" s="75"/>
      <c r="K383" s="75"/>
      <c r="L383" s="75"/>
      <c r="M383" s="75"/>
      <c r="N383" s="75"/>
      <c r="O383" s="75"/>
      <c r="P383" s="75"/>
      <c r="Q383" s="76"/>
    </row>
    <row r="384" spans="4:17" hidden="1" x14ac:dyDescent="0.3">
      <c r="D384" s="49" t="str">
        <f>IF(ISBLANK(BurstClassFull13[[#This Row],[Hour1-Spk/sec]]),"",IF(BurstClassFull13[[#This Row],[Hour1-Spk/sec]]&lt;$C$3,"LF","HF"))</f>
        <v/>
      </c>
      <c r="E384" s="49" t="str">
        <f>IF(ISBLANK(BurstClassFull13[[#This Row],[Hour1-%SpikesInBursts]]),"",IF(BurstClassFull13[[#This Row],[Hour1-%SpikesInBursts]]&lt;$D$3,"LB","HB"))</f>
        <v/>
      </c>
      <c r="F384" s="50" t="str">
        <f t="shared" si="5"/>
        <v/>
      </c>
      <c r="G384" s="77"/>
      <c r="H384" s="77"/>
      <c r="I384" s="78"/>
      <c r="J384" s="75"/>
      <c r="K384" s="75"/>
      <c r="L384" s="75"/>
      <c r="M384" s="75"/>
      <c r="N384" s="75"/>
      <c r="O384" s="75"/>
      <c r="P384" s="75"/>
      <c r="Q384" s="76"/>
    </row>
    <row r="385" spans="4:17" hidden="1" x14ac:dyDescent="0.3">
      <c r="D385" s="49" t="str">
        <f>IF(ISBLANK(BurstClassFull13[[#This Row],[Hour1-Spk/sec]]),"",IF(BurstClassFull13[[#This Row],[Hour1-Spk/sec]]&lt;$C$3,"LF","HF"))</f>
        <v/>
      </c>
      <c r="E385" s="49" t="str">
        <f>IF(ISBLANK(BurstClassFull13[[#This Row],[Hour1-%SpikesInBursts]]),"",IF(BurstClassFull13[[#This Row],[Hour1-%SpikesInBursts]]&lt;$D$3,"LB","HB"))</f>
        <v/>
      </c>
      <c r="F385" s="50" t="str">
        <f t="shared" si="5"/>
        <v/>
      </c>
      <c r="G385" s="77"/>
      <c r="H385" s="77"/>
      <c r="I385" s="78"/>
      <c r="J385" s="75"/>
      <c r="K385" s="75"/>
      <c r="L385" s="75"/>
      <c r="M385" s="75"/>
      <c r="N385" s="75"/>
      <c r="O385" s="75"/>
      <c r="P385" s="75"/>
      <c r="Q385" s="76"/>
    </row>
    <row r="386" spans="4:17" hidden="1" x14ac:dyDescent="0.3">
      <c r="D386" s="49" t="str">
        <f>IF(ISBLANK(BurstClassFull13[[#This Row],[Hour1-Spk/sec]]),"",IF(BurstClassFull13[[#This Row],[Hour1-Spk/sec]]&lt;$C$3,"LF","HF"))</f>
        <v/>
      </c>
      <c r="E386" s="49" t="str">
        <f>IF(ISBLANK(BurstClassFull13[[#This Row],[Hour1-%SpikesInBursts]]),"",IF(BurstClassFull13[[#This Row],[Hour1-%SpikesInBursts]]&lt;$D$3,"LB","HB"))</f>
        <v/>
      </c>
      <c r="F386" s="50" t="str">
        <f t="shared" si="5"/>
        <v/>
      </c>
      <c r="G386" s="77"/>
      <c r="H386" s="77"/>
      <c r="I386" s="78"/>
      <c r="J386" s="75"/>
      <c r="K386" s="75"/>
      <c r="L386" s="75"/>
      <c r="M386" s="75"/>
      <c r="N386" s="75"/>
      <c r="O386" s="75"/>
      <c r="P386" s="75"/>
      <c r="Q386" s="76"/>
    </row>
    <row r="387" spans="4:17" hidden="1" x14ac:dyDescent="0.3">
      <c r="D387" s="49" t="str">
        <f>IF(ISBLANK(BurstClassFull13[[#This Row],[Hour1-Spk/sec]]),"",IF(BurstClassFull13[[#This Row],[Hour1-Spk/sec]]&lt;$C$3,"LF","HF"))</f>
        <v/>
      </c>
      <c r="E387" s="49" t="str">
        <f>IF(ISBLANK(BurstClassFull13[[#This Row],[Hour1-%SpikesInBursts]]),"",IF(BurstClassFull13[[#This Row],[Hour1-%SpikesInBursts]]&lt;$D$3,"LB","HB"))</f>
        <v/>
      </c>
      <c r="F387" s="50" t="str">
        <f t="shared" si="5"/>
        <v/>
      </c>
      <c r="G387" s="77"/>
      <c r="H387" s="77"/>
      <c r="I387" s="78"/>
      <c r="J387" s="75"/>
      <c r="K387" s="75"/>
      <c r="L387" s="75"/>
      <c r="M387" s="75"/>
      <c r="N387" s="75"/>
      <c r="O387" s="75"/>
      <c r="P387" s="75"/>
      <c r="Q387" s="76"/>
    </row>
    <row r="388" spans="4:17" hidden="1" x14ac:dyDescent="0.3">
      <c r="D388" s="49" t="str">
        <f>IF(ISBLANK(BurstClassFull13[[#This Row],[Hour1-Spk/sec]]),"",IF(BurstClassFull13[[#This Row],[Hour1-Spk/sec]]&lt;$C$3,"LF","HF"))</f>
        <v/>
      </c>
      <c r="E388" s="49" t="str">
        <f>IF(ISBLANK(BurstClassFull13[[#This Row],[Hour1-%SpikesInBursts]]),"",IF(BurstClassFull13[[#This Row],[Hour1-%SpikesInBursts]]&lt;$D$3,"LB","HB"))</f>
        <v/>
      </c>
      <c r="F388" s="50" t="str">
        <f t="shared" si="5"/>
        <v/>
      </c>
      <c r="G388" s="77"/>
      <c r="H388" s="77"/>
      <c r="I388" s="78"/>
      <c r="J388" s="75"/>
      <c r="K388" s="75"/>
      <c r="L388" s="75"/>
      <c r="M388" s="75"/>
      <c r="N388" s="75"/>
      <c r="O388" s="75"/>
      <c r="P388" s="75"/>
      <c r="Q388" s="76"/>
    </row>
    <row r="389" spans="4:17" hidden="1" x14ac:dyDescent="0.3">
      <c r="D389" s="49" t="str">
        <f>IF(ISBLANK(BurstClassFull13[[#This Row],[Hour1-Spk/sec]]),"",IF(BurstClassFull13[[#This Row],[Hour1-Spk/sec]]&lt;$C$3,"LF","HF"))</f>
        <v/>
      </c>
      <c r="E389" s="49" t="str">
        <f>IF(ISBLANK(BurstClassFull13[[#This Row],[Hour1-%SpikesInBursts]]),"",IF(BurstClassFull13[[#This Row],[Hour1-%SpikesInBursts]]&lt;$D$3,"LB","HB"))</f>
        <v/>
      </c>
      <c r="F389" s="50" t="str">
        <f t="shared" si="5"/>
        <v/>
      </c>
      <c r="G389" s="77"/>
      <c r="H389" s="77"/>
      <c r="I389" s="78"/>
      <c r="J389" s="75"/>
      <c r="K389" s="75"/>
      <c r="L389" s="75"/>
      <c r="M389" s="75"/>
      <c r="N389" s="75"/>
      <c r="O389" s="75"/>
      <c r="P389" s="75"/>
      <c r="Q389" s="76"/>
    </row>
    <row r="390" spans="4:17" hidden="1" x14ac:dyDescent="0.3">
      <c r="D390" s="49" t="str">
        <f>IF(ISBLANK(BurstClassFull13[[#This Row],[Hour1-Spk/sec]]),"",IF(BurstClassFull13[[#This Row],[Hour1-Spk/sec]]&lt;$C$3,"LF","HF"))</f>
        <v/>
      </c>
      <c r="E390" s="49" t="str">
        <f>IF(ISBLANK(BurstClassFull13[[#This Row],[Hour1-%SpikesInBursts]]),"",IF(BurstClassFull13[[#This Row],[Hour1-%SpikesInBursts]]&lt;$D$3,"LB","HB"))</f>
        <v/>
      </c>
      <c r="F390" s="50" t="str">
        <f t="shared" si="5"/>
        <v/>
      </c>
      <c r="G390" s="77"/>
      <c r="H390" s="77"/>
      <c r="I390" s="78"/>
      <c r="J390" s="75"/>
      <c r="K390" s="75"/>
      <c r="L390" s="75"/>
      <c r="M390" s="75"/>
      <c r="N390" s="75"/>
      <c r="O390" s="75"/>
      <c r="P390" s="75"/>
      <c r="Q390" s="76"/>
    </row>
    <row r="391" spans="4:17" hidden="1" x14ac:dyDescent="0.3">
      <c r="D391" s="49" t="str">
        <f>IF(ISBLANK(BurstClassFull13[[#This Row],[Hour1-Spk/sec]]),"",IF(BurstClassFull13[[#This Row],[Hour1-Spk/sec]]&lt;$C$3,"LF","HF"))</f>
        <v/>
      </c>
      <c r="E391" s="49" t="str">
        <f>IF(ISBLANK(BurstClassFull13[[#This Row],[Hour1-%SpikesInBursts]]),"",IF(BurstClassFull13[[#This Row],[Hour1-%SpikesInBursts]]&lt;$D$3,"LB","HB"))</f>
        <v/>
      </c>
      <c r="F391" s="50" t="str">
        <f t="shared" si="5"/>
        <v/>
      </c>
      <c r="G391" s="77"/>
      <c r="H391" s="77"/>
      <c r="I391" s="78"/>
      <c r="J391" s="75"/>
      <c r="K391" s="75"/>
      <c r="L391" s="75"/>
      <c r="M391" s="75"/>
      <c r="N391" s="75"/>
      <c r="O391" s="75"/>
      <c r="P391" s="75"/>
      <c r="Q391" s="76"/>
    </row>
    <row r="392" spans="4:17" hidden="1" x14ac:dyDescent="0.3">
      <c r="D392" s="49" t="str">
        <f>IF(ISBLANK(BurstClassFull13[[#This Row],[Hour1-Spk/sec]]),"",IF(BurstClassFull13[[#This Row],[Hour1-Spk/sec]]&lt;$C$3,"LF","HF"))</f>
        <v/>
      </c>
      <c r="E392" s="49" t="str">
        <f>IF(ISBLANK(BurstClassFull13[[#This Row],[Hour1-%SpikesInBursts]]),"",IF(BurstClassFull13[[#This Row],[Hour1-%SpikesInBursts]]&lt;$D$3,"LB","HB"))</f>
        <v/>
      </c>
      <c r="F392" s="50" t="str">
        <f t="shared" si="5"/>
        <v/>
      </c>
      <c r="G392" s="77"/>
      <c r="H392" s="77"/>
      <c r="I392" s="78"/>
      <c r="J392" s="75"/>
      <c r="K392" s="75"/>
      <c r="L392" s="75"/>
      <c r="M392" s="75"/>
      <c r="N392" s="75"/>
      <c r="O392" s="75"/>
      <c r="P392" s="75"/>
      <c r="Q392" s="76"/>
    </row>
    <row r="393" spans="4:17" hidden="1" x14ac:dyDescent="0.3">
      <c r="D393" s="49" t="str">
        <f>IF(ISBLANK(BurstClassFull13[[#This Row],[Hour1-Spk/sec]]),"",IF(BurstClassFull13[[#This Row],[Hour1-Spk/sec]]&lt;$C$3,"LF","HF"))</f>
        <v/>
      </c>
      <c r="E393" s="49" t="str">
        <f>IF(ISBLANK(BurstClassFull13[[#This Row],[Hour1-%SpikesInBursts]]),"",IF(BurstClassFull13[[#This Row],[Hour1-%SpikesInBursts]]&lt;$D$3,"LB","HB"))</f>
        <v/>
      </c>
      <c r="F393" s="50" t="str">
        <f t="shared" si="5"/>
        <v/>
      </c>
      <c r="G393" s="77"/>
      <c r="H393" s="77"/>
      <c r="I393" s="78"/>
      <c r="J393" s="75"/>
      <c r="K393" s="75"/>
      <c r="L393" s="75"/>
      <c r="M393" s="75"/>
      <c r="N393" s="75"/>
      <c r="O393" s="75"/>
      <c r="P393" s="75"/>
      <c r="Q393" s="76"/>
    </row>
    <row r="394" spans="4:17" hidden="1" x14ac:dyDescent="0.3">
      <c r="D394" s="49" t="str">
        <f>IF(ISBLANK(BurstClassFull13[[#This Row],[Hour1-Spk/sec]]),"",IF(BurstClassFull13[[#This Row],[Hour1-Spk/sec]]&lt;$C$3,"LF","HF"))</f>
        <v/>
      </c>
      <c r="E394" s="49" t="str">
        <f>IF(ISBLANK(BurstClassFull13[[#This Row],[Hour1-%SpikesInBursts]]),"",IF(BurstClassFull13[[#This Row],[Hour1-%SpikesInBursts]]&lt;$D$3,"LB","HB"))</f>
        <v/>
      </c>
      <c r="F394" s="50" t="str">
        <f t="shared" si="5"/>
        <v/>
      </c>
      <c r="G394" s="77"/>
      <c r="H394" s="77"/>
      <c r="I394" s="78"/>
      <c r="J394" s="75"/>
      <c r="K394" s="75"/>
      <c r="L394" s="75"/>
      <c r="M394" s="75"/>
      <c r="N394" s="75"/>
      <c r="O394" s="75"/>
      <c r="P394" s="75"/>
      <c r="Q394" s="76"/>
    </row>
    <row r="395" spans="4:17" hidden="1" x14ac:dyDescent="0.3">
      <c r="D395" s="49" t="str">
        <f>IF(ISBLANK(BurstClassFull13[[#This Row],[Hour1-Spk/sec]]),"",IF(BurstClassFull13[[#This Row],[Hour1-Spk/sec]]&lt;$C$3,"LF","HF"))</f>
        <v/>
      </c>
      <c r="E395" s="49" t="str">
        <f>IF(ISBLANK(BurstClassFull13[[#This Row],[Hour1-%SpikesInBursts]]),"",IF(BurstClassFull13[[#This Row],[Hour1-%SpikesInBursts]]&lt;$D$3,"LB","HB"))</f>
        <v/>
      </c>
      <c r="F395" s="50" t="str">
        <f t="shared" si="5"/>
        <v/>
      </c>
      <c r="G395" s="77"/>
      <c r="H395" s="77"/>
      <c r="I395" s="78"/>
      <c r="J395" s="75"/>
      <c r="K395" s="75"/>
      <c r="L395" s="75"/>
      <c r="M395" s="75"/>
      <c r="N395" s="75"/>
      <c r="O395" s="75"/>
      <c r="P395" s="75"/>
      <c r="Q395" s="76"/>
    </row>
    <row r="396" spans="4:17" hidden="1" x14ac:dyDescent="0.3">
      <c r="D396" s="49" t="str">
        <f>IF(ISBLANK(BurstClassFull13[[#This Row],[Hour1-Spk/sec]]),"",IF(BurstClassFull13[[#This Row],[Hour1-Spk/sec]]&lt;$C$3,"LF","HF"))</f>
        <v/>
      </c>
      <c r="E396" s="49" t="str">
        <f>IF(ISBLANK(BurstClassFull13[[#This Row],[Hour1-%SpikesInBursts]]),"",IF(BurstClassFull13[[#This Row],[Hour1-%SpikesInBursts]]&lt;$D$3,"LB","HB"))</f>
        <v/>
      </c>
      <c r="F396" s="50" t="str">
        <f t="shared" si="5"/>
        <v/>
      </c>
      <c r="G396" s="77"/>
      <c r="H396" s="77"/>
      <c r="I396" s="78"/>
      <c r="J396" s="75"/>
      <c r="K396" s="75"/>
      <c r="L396" s="75"/>
      <c r="M396" s="75"/>
      <c r="N396" s="75"/>
      <c r="O396" s="75"/>
      <c r="P396" s="75"/>
      <c r="Q396" s="76"/>
    </row>
    <row r="397" spans="4:17" hidden="1" x14ac:dyDescent="0.3">
      <c r="D397" s="49" t="str">
        <f>IF(ISBLANK(BurstClassFull13[[#This Row],[Hour1-Spk/sec]]),"",IF(BurstClassFull13[[#This Row],[Hour1-Spk/sec]]&lt;$C$3,"LF","HF"))</f>
        <v/>
      </c>
      <c r="E397" s="49" t="str">
        <f>IF(ISBLANK(BurstClassFull13[[#This Row],[Hour1-%SpikesInBursts]]),"",IF(BurstClassFull13[[#This Row],[Hour1-%SpikesInBursts]]&lt;$D$3,"LB","HB"))</f>
        <v/>
      </c>
      <c r="F397" s="50" t="str">
        <f t="shared" si="5"/>
        <v/>
      </c>
      <c r="G397" s="77"/>
      <c r="H397" s="77"/>
      <c r="I397" s="78"/>
      <c r="J397" s="75"/>
      <c r="K397" s="75"/>
      <c r="L397" s="75"/>
      <c r="M397" s="75"/>
      <c r="N397" s="75"/>
      <c r="O397" s="75"/>
      <c r="P397" s="75"/>
      <c r="Q397" s="76"/>
    </row>
    <row r="398" spans="4:17" hidden="1" x14ac:dyDescent="0.3">
      <c r="D398" s="49" t="str">
        <f>IF(ISBLANK(BurstClassFull13[[#This Row],[Hour1-Spk/sec]]),"",IF(BurstClassFull13[[#This Row],[Hour1-Spk/sec]]&lt;$C$3,"LF","HF"))</f>
        <v/>
      </c>
      <c r="E398" s="49" t="str">
        <f>IF(ISBLANK(BurstClassFull13[[#This Row],[Hour1-%SpikesInBursts]]),"",IF(BurstClassFull13[[#This Row],[Hour1-%SpikesInBursts]]&lt;$D$3,"LB","HB"))</f>
        <v/>
      </c>
      <c r="F398" s="50" t="str">
        <f t="shared" si="5"/>
        <v/>
      </c>
      <c r="G398" s="77"/>
      <c r="H398" s="77"/>
      <c r="I398" s="78"/>
      <c r="J398" s="75"/>
      <c r="K398" s="75"/>
      <c r="L398" s="75"/>
      <c r="M398" s="75"/>
      <c r="N398" s="75"/>
      <c r="O398" s="75"/>
      <c r="P398" s="75"/>
      <c r="Q398" s="76"/>
    </row>
    <row r="399" spans="4:17" hidden="1" x14ac:dyDescent="0.3">
      <c r="D399" s="49" t="str">
        <f>IF(ISBLANK(BurstClassFull13[[#This Row],[Hour1-Spk/sec]]),"",IF(BurstClassFull13[[#This Row],[Hour1-Spk/sec]]&lt;$C$3,"LF","HF"))</f>
        <v/>
      </c>
      <c r="E399" s="49" t="str">
        <f>IF(ISBLANK(BurstClassFull13[[#This Row],[Hour1-%SpikesInBursts]]),"",IF(BurstClassFull13[[#This Row],[Hour1-%SpikesInBursts]]&lt;$D$3,"LB","HB"))</f>
        <v/>
      </c>
      <c r="F399" s="50" t="str">
        <f t="shared" si="5"/>
        <v/>
      </c>
      <c r="G399" s="77"/>
      <c r="H399" s="77"/>
      <c r="I399" s="78"/>
      <c r="J399" s="75"/>
      <c r="K399" s="75"/>
      <c r="L399" s="75"/>
      <c r="M399" s="75"/>
      <c r="N399" s="75"/>
      <c r="O399" s="75"/>
      <c r="P399" s="75"/>
      <c r="Q399" s="76"/>
    </row>
    <row r="400" spans="4:17" hidden="1" x14ac:dyDescent="0.3">
      <c r="D400" s="49" t="str">
        <f>IF(ISBLANK(BurstClassFull13[[#This Row],[Hour1-Spk/sec]]),"",IF(BurstClassFull13[[#This Row],[Hour1-Spk/sec]]&lt;$C$3,"LF","HF"))</f>
        <v/>
      </c>
      <c r="E400" s="49" t="str">
        <f>IF(ISBLANK(BurstClassFull13[[#This Row],[Hour1-%SpikesInBursts]]),"",IF(BurstClassFull13[[#This Row],[Hour1-%SpikesInBursts]]&lt;$D$3,"LB","HB"))</f>
        <v/>
      </c>
      <c r="F400" s="50" t="str">
        <f t="shared" si="5"/>
        <v/>
      </c>
      <c r="G400" s="77"/>
      <c r="H400" s="77"/>
      <c r="I400" s="78"/>
      <c r="J400" s="75"/>
      <c r="K400" s="75"/>
      <c r="L400" s="75"/>
      <c r="M400" s="75"/>
      <c r="N400" s="75"/>
      <c r="O400" s="75"/>
      <c r="P400" s="75"/>
      <c r="Q400" s="76"/>
    </row>
    <row r="401" spans="4:17" hidden="1" x14ac:dyDescent="0.3">
      <c r="D401" s="49" t="str">
        <f>IF(ISBLANK(BurstClassFull13[[#This Row],[Hour1-Spk/sec]]),"",IF(BurstClassFull13[[#This Row],[Hour1-Spk/sec]]&lt;$C$3,"LF","HF"))</f>
        <v/>
      </c>
      <c r="E401" s="49" t="str">
        <f>IF(ISBLANK(BurstClassFull13[[#This Row],[Hour1-%SpikesInBursts]]),"",IF(BurstClassFull13[[#This Row],[Hour1-%SpikesInBursts]]&lt;$D$3,"LB","HB"))</f>
        <v/>
      </c>
      <c r="F401" s="50" t="str">
        <f t="shared" si="5"/>
        <v/>
      </c>
      <c r="G401" s="77"/>
      <c r="H401" s="77"/>
      <c r="I401" s="78"/>
      <c r="J401" s="75"/>
      <c r="K401" s="75"/>
      <c r="L401" s="75"/>
      <c r="M401" s="75"/>
      <c r="N401" s="75"/>
      <c r="O401" s="75"/>
      <c r="P401" s="75"/>
      <c r="Q401" s="76"/>
    </row>
    <row r="402" spans="4:17" hidden="1" x14ac:dyDescent="0.3">
      <c r="D402" s="49" t="str">
        <f>IF(ISBLANK(BurstClassFull13[[#This Row],[Hour1-Spk/sec]]),"",IF(BurstClassFull13[[#This Row],[Hour1-Spk/sec]]&lt;$C$3,"LF","HF"))</f>
        <v/>
      </c>
      <c r="E402" s="49" t="str">
        <f>IF(ISBLANK(BurstClassFull13[[#This Row],[Hour1-%SpikesInBursts]]),"",IF(BurstClassFull13[[#This Row],[Hour1-%SpikesInBursts]]&lt;$D$3,"LB","HB"))</f>
        <v/>
      </c>
      <c r="F402" s="50" t="str">
        <f t="shared" si="5"/>
        <v/>
      </c>
      <c r="G402" s="77"/>
      <c r="H402" s="77"/>
      <c r="I402" s="78"/>
      <c r="J402" s="75"/>
      <c r="K402" s="75"/>
      <c r="L402" s="75"/>
      <c r="M402" s="75"/>
      <c r="N402" s="75"/>
      <c r="O402" s="75"/>
      <c r="P402" s="75"/>
      <c r="Q402" s="76"/>
    </row>
    <row r="403" spans="4:17" hidden="1" x14ac:dyDescent="0.3">
      <c r="D403" s="49" t="str">
        <f>IF(ISBLANK(BurstClassFull13[[#This Row],[Hour1-Spk/sec]]),"",IF(BurstClassFull13[[#This Row],[Hour1-Spk/sec]]&lt;$C$3,"LF","HF"))</f>
        <v/>
      </c>
      <c r="E403" s="49" t="str">
        <f>IF(ISBLANK(BurstClassFull13[[#This Row],[Hour1-%SpikesInBursts]]),"",IF(BurstClassFull13[[#This Row],[Hour1-%SpikesInBursts]]&lt;$D$3,"LB","HB"))</f>
        <v/>
      </c>
      <c r="F403" s="50" t="str">
        <f t="shared" si="5"/>
        <v/>
      </c>
      <c r="G403" s="77"/>
      <c r="H403" s="77"/>
      <c r="I403" s="78"/>
      <c r="J403" s="75"/>
      <c r="K403" s="75"/>
      <c r="L403" s="75"/>
      <c r="M403" s="75"/>
      <c r="N403" s="75"/>
      <c r="O403" s="75"/>
      <c r="P403" s="75"/>
      <c r="Q403" s="76"/>
    </row>
    <row r="404" spans="4:17" hidden="1" x14ac:dyDescent="0.3">
      <c r="D404" s="49" t="str">
        <f>IF(ISBLANK(BurstClassFull13[[#This Row],[Hour1-Spk/sec]]),"",IF(BurstClassFull13[[#This Row],[Hour1-Spk/sec]]&lt;$C$3,"LF","HF"))</f>
        <v/>
      </c>
      <c r="E404" s="49" t="str">
        <f>IF(ISBLANK(BurstClassFull13[[#This Row],[Hour1-%SpikesInBursts]]),"",IF(BurstClassFull13[[#This Row],[Hour1-%SpikesInBursts]]&lt;$D$3,"LB","HB"))</f>
        <v/>
      </c>
      <c r="F404" s="50" t="str">
        <f t="shared" si="5"/>
        <v/>
      </c>
      <c r="G404" s="77"/>
      <c r="H404" s="77"/>
      <c r="I404" s="78"/>
      <c r="J404" s="75"/>
      <c r="K404" s="75"/>
      <c r="L404" s="75"/>
      <c r="M404" s="75"/>
      <c r="N404" s="75"/>
      <c r="O404" s="75"/>
      <c r="P404" s="75"/>
      <c r="Q404" s="76"/>
    </row>
    <row r="405" spans="4:17" hidden="1" x14ac:dyDescent="0.3">
      <c r="D405" s="49" t="str">
        <f>IF(ISBLANK(BurstClassFull13[[#This Row],[Hour1-Spk/sec]]),"",IF(BurstClassFull13[[#This Row],[Hour1-Spk/sec]]&lt;$C$3,"LF","HF"))</f>
        <v/>
      </c>
      <c r="E405" s="49" t="str">
        <f>IF(ISBLANK(BurstClassFull13[[#This Row],[Hour1-%SpikesInBursts]]),"",IF(BurstClassFull13[[#This Row],[Hour1-%SpikesInBursts]]&lt;$D$3,"LB","HB"))</f>
        <v/>
      </c>
      <c r="F405" s="50" t="str">
        <f t="shared" si="5"/>
        <v/>
      </c>
      <c r="G405" s="77"/>
      <c r="H405" s="77"/>
      <c r="I405" s="78"/>
      <c r="J405" s="75"/>
      <c r="K405" s="75"/>
      <c r="L405" s="75"/>
      <c r="M405" s="75"/>
      <c r="N405" s="75"/>
      <c r="O405" s="75"/>
      <c r="P405" s="75"/>
      <c r="Q405" s="76"/>
    </row>
    <row r="406" spans="4:17" hidden="1" x14ac:dyDescent="0.3">
      <c r="D406" s="49" t="str">
        <f>IF(ISBLANK(BurstClassFull13[[#This Row],[Hour1-Spk/sec]]),"",IF(BurstClassFull13[[#This Row],[Hour1-Spk/sec]]&lt;$C$3,"LF","HF"))</f>
        <v/>
      </c>
      <c r="E406" s="49" t="str">
        <f>IF(ISBLANK(BurstClassFull13[[#This Row],[Hour1-%SpikesInBursts]]),"",IF(BurstClassFull13[[#This Row],[Hour1-%SpikesInBursts]]&lt;$D$3,"LB","HB"))</f>
        <v/>
      </c>
      <c r="F406" s="50" t="str">
        <f t="shared" si="5"/>
        <v/>
      </c>
      <c r="G406" s="77"/>
      <c r="H406" s="77"/>
      <c r="I406" s="78"/>
      <c r="J406" s="75"/>
      <c r="K406" s="75"/>
      <c r="L406" s="75"/>
      <c r="M406" s="75"/>
      <c r="N406" s="75"/>
      <c r="O406" s="75"/>
      <c r="P406" s="75"/>
      <c r="Q406" s="76"/>
    </row>
    <row r="407" spans="4:17" hidden="1" x14ac:dyDescent="0.3">
      <c r="D407" s="49" t="str">
        <f>IF(ISBLANK(BurstClassFull13[[#This Row],[Hour1-Spk/sec]]),"",IF(BurstClassFull13[[#This Row],[Hour1-Spk/sec]]&lt;$C$3,"LF","HF"))</f>
        <v/>
      </c>
      <c r="E407" s="49" t="str">
        <f>IF(ISBLANK(BurstClassFull13[[#This Row],[Hour1-%SpikesInBursts]]),"",IF(BurstClassFull13[[#This Row],[Hour1-%SpikesInBursts]]&lt;$D$3,"LB","HB"))</f>
        <v/>
      </c>
      <c r="F407" s="50" t="str">
        <f t="shared" si="5"/>
        <v/>
      </c>
      <c r="G407" s="77"/>
      <c r="H407" s="77"/>
      <c r="I407" s="78"/>
      <c r="J407" s="75"/>
      <c r="K407" s="75"/>
      <c r="L407" s="75"/>
      <c r="M407" s="75"/>
      <c r="N407" s="75"/>
      <c r="O407" s="75"/>
      <c r="P407" s="75"/>
      <c r="Q407" s="76"/>
    </row>
    <row r="408" spans="4:17" hidden="1" x14ac:dyDescent="0.3">
      <c r="D408" s="49" t="str">
        <f>IF(ISBLANK(BurstClassFull13[[#This Row],[Hour1-Spk/sec]]),"",IF(BurstClassFull13[[#This Row],[Hour1-Spk/sec]]&lt;$C$3,"LF","HF"))</f>
        <v/>
      </c>
      <c r="E408" s="49" t="str">
        <f>IF(ISBLANK(BurstClassFull13[[#This Row],[Hour1-%SpikesInBursts]]),"",IF(BurstClassFull13[[#This Row],[Hour1-%SpikesInBursts]]&lt;$D$3,"LB","HB"))</f>
        <v/>
      </c>
      <c r="F408" s="50" t="str">
        <f t="shared" si="5"/>
        <v/>
      </c>
      <c r="G408" s="77"/>
      <c r="H408" s="77"/>
      <c r="I408" s="78"/>
      <c r="J408" s="75"/>
      <c r="K408" s="75"/>
      <c r="L408" s="75"/>
      <c r="M408" s="75"/>
      <c r="N408" s="75"/>
      <c r="O408" s="75"/>
      <c r="P408" s="75"/>
      <c r="Q408" s="76"/>
    </row>
    <row r="409" spans="4:17" hidden="1" x14ac:dyDescent="0.3">
      <c r="D409" s="49" t="str">
        <f>IF(ISBLANK(BurstClassFull13[[#This Row],[Hour1-Spk/sec]]),"",IF(BurstClassFull13[[#This Row],[Hour1-Spk/sec]]&lt;$C$3,"LF","HF"))</f>
        <v/>
      </c>
      <c r="E409" s="49" t="str">
        <f>IF(ISBLANK(BurstClassFull13[[#This Row],[Hour1-%SpikesInBursts]]),"",IF(BurstClassFull13[[#This Row],[Hour1-%SpikesInBursts]]&lt;$D$3,"LB","HB"))</f>
        <v/>
      </c>
      <c r="F409" s="50" t="str">
        <f t="shared" si="5"/>
        <v/>
      </c>
      <c r="G409" s="77"/>
      <c r="H409" s="77"/>
      <c r="I409" s="78"/>
      <c r="J409" s="75"/>
      <c r="K409" s="75"/>
      <c r="L409" s="75"/>
      <c r="M409" s="75"/>
      <c r="N409" s="75"/>
      <c r="O409" s="75"/>
      <c r="P409" s="75"/>
      <c r="Q409" s="76"/>
    </row>
    <row r="410" spans="4:17" hidden="1" x14ac:dyDescent="0.3">
      <c r="D410" s="49" t="str">
        <f>IF(ISBLANK(BurstClassFull13[[#This Row],[Hour1-Spk/sec]]),"",IF(BurstClassFull13[[#This Row],[Hour1-Spk/sec]]&lt;$C$3,"LF","HF"))</f>
        <v/>
      </c>
      <c r="E410" s="49" t="str">
        <f>IF(ISBLANK(BurstClassFull13[[#This Row],[Hour1-%SpikesInBursts]]),"",IF(BurstClassFull13[[#This Row],[Hour1-%SpikesInBursts]]&lt;$D$3,"LB","HB"))</f>
        <v/>
      </c>
      <c r="F410" s="50" t="str">
        <f t="shared" si="5"/>
        <v/>
      </c>
      <c r="G410" s="77"/>
      <c r="H410" s="77"/>
      <c r="I410" s="78"/>
      <c r="J410" s="75"/>
      <c r="K410" s="75"/>
      <c r="L410" s="75"/>
      <c r="M410" s="75"/>
      <c r="N410" s="75"/>
      <c r="O410" s="75"/>
      <c r="P410" s="75"/>
      <c r="Q410" s="76"/>
    </row>
    <row r="411" spans="4:17" hidden="1" x14ac:dyDescent="0.3">
      <c r="D411" s="49" t="str">
        <f>IF(ISBLANK(BurstClassFull13[[#This Row],[Hour1-Spk/sec]]),"",IF(BurstClassFull13[[#This Row],[Hour1-Spk/sec]]&lt;$C$3,"LF","HF"))</f>
        <v/>
      </c>
      <c r="E411" s="49" t="str">
        <f>IF(ISBLANK(BurstClassFull13[[#This Row],[Hour1-%SpikesInBursts]]),"",IF(BurstClassFull13[[#This Row],[Hour1-%SpikesInBursts]]&lt;$D$3,"LB","HB"))</f>
        <v/>
      </c>
      <c r="F411" s="50" t="str">
        <f t="shared" si="5"/>
        <v/>
      </c>
      <c r="G411" s="77"/>
      <c r="H411" s="77"/>
      <c r="I411" s="78"/>
      <c r="J411" s="75"/>
      <c r="K411" s="75"/>
      <c r="L411" s="75"/>
      <c r="M411" s="75"/>
      <c r="N411" s="75"/>
      <c r="O411" s="75"/>
      <c r="P411" s="75"/>
      <c r="Q411" s="76"/>
    </row>
    <row r="412" spans="4:17" hidden="1" x14ac:dyDescent="0.3">
      <c r="D412" s="49" t="str">
        <f>IF(ISBLANK(BurstClassFull13[[#This Row],[Hour1-Spk/sec]]),"",IF(BurstClassFull13[[#This Row],[Hour1-Spk/sec]]&lt;$C$3,"LF","HF"))</f>
        <v/>
      </c>
      <c r="E412" s="49" t="str">
        <f>IF(ISBLANK(BurstClassFull13[[#This Row],[Hour1-%SpikesInBursts]]),"",IF(BurstClassFull13[[#This Row],[Hour1-%SpikesInBursts]]&lt;$D$3,"LB","HB"))</f>
        <v/>
      </c>
      <c r="F412" s="50" t="str">
        <f t="shared" si="5"/>
        <v/>
      </c>
      <c r="G412" s="77"/>
      <c r="H412" s="77"/>
      <c r="I412" s="78"/>
      <c r="J412" s="75"/>
      <c r="K412" s="75"/>
      <c r="L412" s="75"/>
      <c r="M412" s="75"/>
      <c r="N412" s="75"/>
      <c r="O412" s="75"/>
      <c r="P412" s="75"/>
      <c r="Q412" s="76"/>
    </row>
    <row r="413" spans="4:17" hidden="1" x14ac:dyDescent="0.3">
      <c r="D413" s="49" t="str">
        <f>IF(ISBLANK(BurstClassFull13[[#This Row],[Hour1-Spk/sec]]),"",IF(BurstClassFull13[[#This Row],[Hour1-Spk/sec]]&lt;$C$3,"LF","HF"))</f>
        <v/>
      </c>
      <c r="E413" s="49" t="str">
        <f>IF(ISBLANK(BurstClassFull13[[#This Row],[Hour1-%SpikesInBursts]]),"",IF(BurstClassFull13[[#This Row],[Hour1-%SpikesInBursts]]&lt;$D$3,"LB","HB"))</f>
        <v/>
      </c>
      <c r="F413" s="50" t="str">
        <f t="shared" si="5"/>
        <v/>
      </c>
      <c r="G413" s="77"/>
      <c r="H413" s="77"/>
      <c r="I413" s="78"/>
      <c r="J413" s="75"/>
      <c r="K413" s="75"/>
      <c r="L413" s="75"/>
      <c r="M413" s="75"/>
      <c r="N413" s="75"/>
      <c r="O413" s="75"/>
      <c r="P413" s="75"/>
      <c r="Q413" s="76"/>
    </row>
  </sheetData>
  <sheetProtection formatCells="0" formatColumns="0" formatRows="0" insertColumns="0" insertRows="0" insertHyperlinks="0" deleteColumns="0" deleteRows="0" sort="0" autoFilter="0" pivotTables="0"/>
  <mergeCells count="2">
    <mergeCell ref="D31:F31"/>
    <mergeCell ref="G31:H31"/>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8F6BD-3D68-411C-997C-E2B5809BE7A3}">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Q413"/>
  <sheetViews>
    <sheetView topLeftCell="B1" zoomScale="85" zoomScaleNormal="85" workbookViewId="0">
      <selection activeCell="K10" sqref="K10:N10"/>
    </sheetView>
  </sheetViews>
  <sheetFormatPr defaultColWidth="9.109375" defaultRowHeight="14.4" x14ac:dyDescent="0.3"/>
  <cols>
    <col min="1" max="1" width="12" style="1" bestFit="1" customWidth="1"/>
    <col min="2" max="2" width="9.109375" style="1"/>
    <col min="3" max="3" width="15.6640625" style="1" bestFit="1" customWidth="1"/>
    <col min="4" max="4" width="26.6640625" style="1" bestFit="1" customWidth="1"/>
    <col min="5" max="5" width="16.33203125" style="1" bestFit="1" customWidth="1"/>
    <col min="6" max="6" width="18.109375" style="1" bestFit="1" customWidth="1"/>
    <col min="7" max="7" width="28.5546875" style="1" bestFit="1" customWidth="1"/>
    <col min="8" max="8" width="24.33203125" style="1" bestFit="1" customWidth="1"/>
    <col min="9" max="9" width="34.88671875" style="1" customWidth="1"/>
    <col min="10" max="10" width="18.5546875" style="1" customWidth="1"/>
    <col min="11" max="11" width="17.5546875" style="1" bestFit="1" customWidth="1"/>
    <col min="12" max="12" width="13" style="1" bestFit="1" customWidth="1"/>
    <col min="13" max="13" width="19.88671875" style="1" bestFit="1" customWidth="1"/>
    <col min="14" max="14" width="19.109375" style="1" bestFit="1" customWidth="1"/>
    <col min="15" max="15" width="16.44140625" style="1" bestFit="1" customWidth="1"/>
    <col min="16" max="16" width="15.33203125" style="1" bestFit="1" customWidth="1"/>
    <col min="17" max="17" width="17.6640625" style="1" customWidth="1"/>
    <col min="18" max="16384" width="9.109375" style="1"/>
  </cols>
  <sheetData>
    <row r="1" spans="1:14" ht="15" thickBot="1" x14ac:dyDescent="0.35">
      <c r="C1" s="2" t="s">
        <v>12</v>
      </c>
      <c r="D1" s="2"/>
      <c r="F1" s="2" t="s">
        <v>13</v>
      </c>
      <c r="G1" s="2"/>
      <c r="H1" s="2"/>
      <c r="I1" s="2"/>
      <c r="J1" s="3"/>
    </row>
    <row r="2" spans="1:14" ht="18" x14ac:dyDescent="0.35">
      <c r="C2" s="4" t="s">
        <v>14</v>
      </c>
      <c r="D2" s="4" t="s">
        <v>15</v>
      </c>
      <c r="F2" s="5" t="s">
        <v>16</v>
      </c>
      <c r="G2" s="6" t="s">
        <v>17</v>
      </c>
      <c r="H2" s="7" t="s">
        <v>18</v>
      </c>
      <c r="I2" s="8" t="s">
        <v>19</v>
      </c>
      <c r="J2" s="9" t="s">
        <v>20</v>
      </c>
      <c r="M2" s="10"/>
    </row>
    <row r="3" spans="1:14" ht="15" thickBot="1" x14ac:dyDescent="0.35">
      <c r="C3" s="11">
        <v>4</v>
      </c>
      <c r="D3" s="11">
        <v>30</v>
      </c>
      <c r="F3" s="12">
        <f ca="1">SUMPRODUCT(SUBTOTAL(3,OFFSET($F$33:$F$413,ROW($F$33:$F$413)-MIN(ROW($F$33:$F$413)),,1)),--($F$33:$F$413=F2))</f>
        <v>38</v>
      </c>
      <c r="G3" s="13">
        <f ca="1">SUMPRODUCT(SUBTOTAL(3,OFFSET($F$33:$F$413,ROW($F$33:$F$413)-MIN(ROW($F$33:$F$413)),,1)),--($F$33:$F$413=G2))</f>
        <v>81</v>
      </c>
      <c r="H3" s="13">
        <f ca="1">SUMPRODUCT(SUBTOTAL(3,OFFSET($F$33:$F$413,ROW($F$33:$F$413)-MIN(ROW($F$33:$F$413)),,1)),--($F$33:$F$413=H2))</f>
        <v>12</v>
      </c>
      <c r="I3" s="13">
        <f ca="1">SUMPRODUCT(SUBTOTAL(3,OFFSET($F$33:$F$413,ROW($F$33:$F$413)-MIN(ROW($F$33:$F$413)),,1)),--($F$33:$F$413=I2))</f>
        <v>0</v>
      </c>
      <c r="J3" s="14">
        <f ca="1">SUM(F3:I3)</f>
        <v>131</v>
      </c>
      <c r="M3" s="10"/>
    </row>
    <row r="5" spans="1:14" ht="12.75" customHeight="1" thickBot="1" x14ac:dyDescent="0.35"/>
    <row r="6" spans="1:14" ht="14.4" customHeight="1" x14ac:dyDescent="0.3">
      <c r="A6" s="15" t="s">
        <v>21</v>
      </c>
      <c r="B6" s="16"/>
      <c r="C6" s="16"/>
      <c r="D6" s="16"/>
      <c r="E6" s="16"/>
      <c r="F6" s="17" t="s">
        <v>22</v>
      </c>
      <c r="G6" s="18"/>
      <c r="H6" s="18"/>
      <c r="I6" s="18"/>
      <c r="J6" s="19"/>
    </row>
    <row r="7" spans="1:14" x14ac:dyDescent="0.3">
      <c r="A7" s="22" t="s">
        <v>25</v>
      </c>
      <c r="B7" s="21" t="s">
        <v>24</v>
      </c>
      <c r="C7" s="22" t="s">
        <v>26</v>
      </c>
      <c r="D7" s="22" t="s">
        <v>6</v>
      </c>
      <c r="E7" s="20" t="s">
        <v>23</v>
      </c>
      <c r="F7" s="23" t="s">
        <v>16</v>
      </c>
      <c r="G7" s="23" t="s">
        <v>17</v>
      </c>
      <c r="H7" s="23" t="s">
        <v>18</v>
      </c>
      <c r="I7" s="23" t="s">
        <v>19</v>
      </c>
      <c r="J7" s="24" t="s">
        <v>27</v>
      </c>
      <c r="K7" s="23" t="s">
        <v>28</v>
      </c>
      <c r="L7" s="23" t="s">
        <v>29</v>
      </c>
      <c r="M7" s="23" t="s">
        <v>30</v>
      </c>
      <c r="N7" s="23" t="s">
        <v>31</v>
      </c>
    </row>
    <row r="8" spans="1:14" ht="15" hidden="1" thickBot="1" x14ac:dyDescent="0.35">
      <c r="A8" s="27" t="s">
        <v>33</v>
      </c>
      <c r="B8" s="26" t="s">
        <v>32</v>
      </c>
      <c r="C8" s="27" t="s">
        <v>11</v>
      </c>
      <c r="D8" s="27" t="s">
        <v>34</v>
      </c>
      <c r="E8" s="25" t="s">
        <v>32</v>
      </c>
      <c r="F8" s="12">
        <v>17</v>
      </c>
      <c r="G8" s="13">
        <v>63</v>
      </c>
      <c r="H8" s="13">
        <v>18</v>
      </c>
      <c r="I8" s="13">
        <v>0</v>
      </c>
      <c r="J8" s="14">
        <v>98</v>
      </c>
      <c r="K8" s="69">
        <f>BurstPopH4[[#This Row],[LFHB]]/BurstPopH4[[#This Row],[Total]]</f>
        <v>0.17346938775510204</v>
      </c>
      <c r="L8" s="69">
        <f>BurstPopH4[[#This Row],[LFLB]]/BurstPopH4[[#This Row],[Total]]</f>
        <v>0.6428571428571429</v>
      </c>
      <c r="M8" s="69">
        <f>BurstPopH4[[#This Row],[HFHB]]/BurstPopH4[[#This Row],[Total]]</f>
        <v>0.18367346938775511</v>
      </c>
      <c r="N8" s="69">
        <f>BurstPopH4[[#This Row],[HFLB]]/BurstPopH4[[#This Row],[Total]]</f>
        <v>0</v>
      </c>
    </row>
    <row r="9" spans="1:14" hidden="1" x14ac:dyDescent="0.3">
      <c r="A9" s="29" t="s">
        <v>33</v>
      </c>
      <c r="B9" s="26" t="s">
        <v>32</v>
      </c>
      <c r="C9" s="29" t="s">
        <v>35</v>
      </c>
      <c r="D9" s="29" t="s">
        <v>34</v>
      </c>
      <c r="E9" s="25" t="s">
        <v>32</v>
      </c>
      <c r="F9" s="30">
        <v>57</v>
      </c>
      <c r="G9" s="30">
        <v>121</v>
      </c>
      <c r="H9" s="30">
        <v>30</v>
      </c>
      <c r="I9" s="30">
        <v>0</v>
      </c>
      <c r="J9" s="28">
        <v>208</v>
      </c>
      <c r="K9" s="69">
        <f>BurstPopH4[[#This Row],[LFHB]]/BurstPopH4[[#This Row],[Total]]</f>
        <v>0.27403846153846156</v>
      </c>
      <c r="L9" s="69">
        <f>BurstPopH4[[#This Row],[LFLB]]/BurstPopH4[[#This Row],[Total]]</f>
        <v>0.58173076923076927</v>
      </c>
      <c r="M9" s="69">
        <f>BurstPopH4[[#This Row],[HFHB]]/BurstPopH4[[#This Row],[Total]]</f>
        <v>0.14423076923076922</v>
      </c>
      <c r="N9" s="69">
        <f>BurstPopH4[[#This Row],[HFLB]]/BurstPopH4[[#This Row],[Total]]</f>
        <v>0</v>
      </c>
    </row>
    <row r="10" spans="1:14" x14ac:dyDescent="0.3">
      <c r="A10" s="27" t="s">
        <v>9</v>
      </c>
      <c r="B10" s="26" t="s">
        <v>32</v>
      </c>
      <c r="C10" s="27" t="s">
        <v>11</v>
      </c>
      <c r="D10" s="27" t="s">
        <v>10</v>
      </c>
      <c r="E10" s="25" t="s">
        <v>32</v>
      </c>
      <c r="F10" s="27">
        <v>7</v>
      </c>
      <c r="G10" s="27">
        <v>14</v>
      </c>
      <c r="H10" s="27">
        <v>12</v>
      </c>
      <c r="I10" s="27">
        <v>0</v>
      </c>
      <c r="J10" s="28">
        <v>33</v>
      </c>
      <c r="K10" s="69">
        <f>BurstPopH4[[#This Row],[LFHB]]/BurstPopH4[[#This Row],[Total]]</f>
        <v>0.21212121212121213</v>
      </c>
      <c r="L10" s="69">
        <f>BurstPopH4[[#This Row],[LFLB]]/BurstPopH4[[#This Row],[Total]]</f>
        <v>0.42424242424242425</v>
      </c>
      <c r="M10" s="69">
        <f>BurstPopH4[[#This Row],[HFHB]]/BurstPopH4[[#This Row],[Total]]</f>
        <v>0.36363636363636365</v>
      </c>
      <c r="N10" s="69">
        <f>BurstPopH4[[#This Row],[HFLB]]/BurstPopH4[[#This Row],[Total]]</f>
        <v>0</v>
      </c>
    </row>
    <row r="11" spans="1:14" ht="14.4" hidden="1" customHeight="1" x14ac:dyDescent="0.3">
      <c r="A11" s="27" t="s">
        <v>9</v>
      </c>
      <c r="B11" s="26" t="s">
        <v>32</v>
      </c>
      <c r="C11" s="27" t="s">
        <v>35</v>
      </c>
      <c r="D11" s="27" t="s">
        <v>10</v>
      </c>
      <c r="E11" s="25" t="s">
        <v>32</v>
      </c>
      <c r="F11" s="27">
        <v>10</v>
      </c>
      <c r="G11" s="27">
        <v>23</v>
      </c>
      <c r="H11" s="27">
        <v>12</v>
      </c>
      <c r="I11" s="27">
        <v>0</v>
      </c>
      <c r="J11" s="28">
        <v>45</v>
      </c>
      <c r="K11" s="69">
        <f>BurstPopH4[[#This Row],[LFHB]]/BurstPopH4[[#This Row],[Total]]</f>
        <v>0.22222222222222221</v>
      </c>
      <c r="L11" s="69">
        <f>BurstPopH4[[#This Row],[LFLB]]/BurstPopH4[[#This Row],[Total]]</f>
        <v>0.51111111111111107</v>
      </c>
      <c r="M11" s="69">
        <f>BurstPopH4[[#This Row],[HFHB]]/BurstPopH4[[#This Row],[Total]]</f>
        <v>0.26666666666666666</v>
      </c>
      <c r="N11" s="69">
        <f>BurstPopH4[[#This Row],[HFLB]]/BurstPopH4[[#This Row],[Total]]</f>
        <v>0</v>
      </c>
    </row>
    <row r="12" spans="1:14" hidden="1" x14ac:dyDescent="0.3">
      <c r="A12" s="29" t="s">
        <v>9</v>
      </c>
      <c r="B12" s="26" t="s">
        <v>32</v>
      </c>
      <c r="C12" s="29" t="s">
        <v>11</v>
      </c>
      <c r="D12" s="29" t="s">
        <v>34</v>
      </c>
      <c r="E12" s="25" t="s">
        <v>36</v>
      </c>
      <c r="F12" s="27"/>
      <c r="G12" s="27"/>
      <c r="H12" s="27"/>
      <c r="I12" s="27"/>
      <c r="J12" s="28"/>
      <c r="K12" s="69" t="e">
        <f>BurstPopH4[[#This Row],[LFHB]]/BurstPopH4[[#This Row],[Total]]</f>
        <v>#DIV/0!</v>
      </c>
      <c r="L12" s="69" t="e">
        <f>BurstPopH4[[#This Row],[LFLB]]/BurstPopH4[[#This Row],[Total]]</f>
        <v>#DIV/0!</v>
      </c>
      <c r="M12" s="69" t="e">
        <f>BurstPopH4[[#This Row],[HFHB]]/BurstPopH4[[#This Row],[Total]]</f>
        <v>#DIV/0!</v>
      </c>
      <c r="N12" s="69" t="e">
        <f>BurstPopH4[[#This Row],[HFLB]]/BurstPopH4[[#This Row],[Total]]</f>
        <v>#DIV/0!</v>
      </c>
    </row>
    <row r="13" spans="1:14" hidden="1" x14ac:dyDescent="0.3">
      <c r="A13" s="27" t="s">
        <v>9</v>
      </c>
      <c r="B13" s="26" t="s">
        <v>32</v>
      </c>
      <c r="C13" s="29" t="s">
        <v>35</v>
      </c>
      <c r="D13" s="29" t="s">
        <v>34</v>
      </c>
      <c r="E13" s="25" t="s">
        <v>36</v>
      </c>
      <c r="F13" s="27"/>
      <c r="G13" s="27"/>
      <c r="H13" s="27"/>
      <c r="I13" s="27"/>
      <c r="J13" s="28"/>
      <c r="K13" s="69" t="e">
        <f>BurstPopH4[[#This Row],[LFHB]]/BurstPopH4[[#This Row],[Total]]</f>
        <v>#DIV/0!</v>
      </c>
      <c r="L13" s="69" t="e">
        <f>BurstPopH4[[#This Row],[LFLB]]/BurstPopH4[[#This Row],[Total]]</f>
        <v>#DIV/0!</v>
      </c>
      <c r="M13" s="69" t="e">
        <f>BurstPopH4[[#This Row],[HFHB]]/BurstPopH4[[#This Row],[Total]]</f>
        <v>#DIV/0!</v>
      </c>
      <c r="N13" s="69" t="e">
        <f>BurstPopH4[[#This Row],[HFLB]]/BurstPopH4[[#This Row],[Total]]</f>
        <v>#DIV/0!</v>
      </c>
    </row>
    <row r="14" spans="1:14" hidden="1" x14ac:dyDescent="0.3">
      <c r="A14" s="29" t="s">
        <v>9</v>
      </c>
      <c r="B14" s="26" t="s">
        <v>32</v>
      </c>
      <c r="C14" s="29" t="s">
        <v>11</v>
      </c>
      <c r="D14" s="29" t="s">
        <v>10</v>
      </c>
      <c r="E14" s="25" t="s">
        <v>36</v>
      </c>
      <c r="F14" s="27"/>
      <c r="G14" s="26"/>
      <c r="H14" s="26"/>
      <c r="I14" s="27"/>
      <c r="J14" s="28"/>
      <c r="K14" s="69" t="e">
        <f>BurstPopH4[[#This Row],[LFHB]]/BurstPopH4[[#This Row],[Total]]</f>
        <v>#DIV/0!</v>
      </c>
      <c r="L14" s="69" t="e">
        <f>BurstPopH4[[#This Row],[LFLB]]/BurstPopH4[[#This Row],[Total]]</f>
        <v>#DIV/0!</v>
      </c>
      <c r="M14" s="69" t="e">
        <f>BurstPopH4[[#This Row],[HFHB]]/BurstPopH4[[#This Row],[Total]]</f>
        <v>#DIV/0!</v>
      </c>
      <c r="N14" s="69" t="e">
        <f>BurstPopH4[[#This Row],[HFLB]]/BurstPopH4[[#This Row],[Total]]</f>
        <v>#DIV/0!</v>
      </c>
    </row>
    <row r="15" spans="1:14" hidden="1" x14ac:dyDescent="0.3">
      <c r="A15" s="27" t="s">
        <v>9</v>
      </c>
      <c r="B15" s="26" t="s">
        <v>32</v>
      </c>
      <c r="C15" s="29" t="s">
        <v>35</v>
      </c>
      <c r="D15" s="29" t="s">
        <v>10</v>
      </c>
      <c r="E15" s="25" t="s">
        <v>36</v>
      </c>
      <c r="F15" s="30"/>
      <c r="G15" s="30"/>
      <c r="H15" s="30"/>
      <c r="I15" s="30"/>
      <c r="J15" s="28"/>
      <c r="K15" s="69" t="e">
        <f>BurstPopH4[[#This Row],[LFHB]]/BurstPopH4[[#This Row],[Total]]</f>
        <v>#DIV/0!</v>
      </c>
      <c r="L15" s="69" t="e">
        <f>BurstPopH4[[#This Row],[LFLB]]/BurstPopH4[[#This Row],[Total]]</f>
        <v>#DIV/0!</v>
      </c>
      <c r="M15" s="70" t="e">
        <f>BurstPopH4[[#This Row],[HFHB]]/BurstPopH4[[#This Row],[Total]]</f>
        <v>#DIV/0!</v>
      </c>
      <c r="N15" s="69" t="e">
        <f>BurstPopH4[[#This Row],[HFLB]]/BurstPopH4[[#This Row],[Total]]</f>
        <v>#DIV/0!</v>
      </c>
    </row>
    <row r="16" spans="1:14" hidden="1" x14ac:dyDescent="0.3">
      <c r="A16" s="27" t="s">
        <v>9</v>
      </c>
      <c r="B16" s="26" t="s">
        <v>32</v>
      </c>
      <c r="C16" s="29" t="s">
        <v>11</v>
      </c>
      <c r="D16" s="29" t="s">
        <v>34</v>
      </c>
      <c r="E16" s="25" t="s">
        <v>37</v>
      </c>
      <c r="F16" s="27"/>
      <c r="G16" s="27"/>
      <c r="H16" s="27"/>
      <c r="I16" s="27"/>
      <c r="J16" s="28"/>
      <c r="K16" s="69" t="e">
        <f>BurstPopH4[[#This Row],[LFHB]]/BurstPopH4[[#This Row],[Total]]</f>
        <v>#DIV/0!</v>
      </c>
      <c r="L16" s="69" t="e">
        <f>BurstPopH4[[#This Row],[LFLB]]/BurstPopH4[[#This Row],[Total]]</f>
        <v>#DIV/0!</v>
      </c>
      <c r="M16" s="69" t="e">
        <f>BurstPopH4[[#This Row],[HFHB]]/BurstPopH4[[#This Row],[Total]]</f>
        <v>#DIV/0!</v>
      </c>
      <c r="N16" s="69" t="e">
        <f>BurstPopH4[[#This Row],[HFLB]]/BurstPopH4[[#This Row],[Total]]</f>
        <v>#DIV/0!</v>
      </c>
    </row>
    <row r="17" spans="1:17" ht="15" hidden="1" thickBot="1" x14ac:dyDescent="0.35">
      <c r="A17" s="27" t="s">
        <v>9</v>
      </c>
      <c r="B17" s="26" t="s">
        <v>32</v>
      </c>
      <c r="C17" s="29" t="s">
        <v>35</v>
      </c>
      <c r="D17" s="29" t="s">
        <v>34</v>
      </c>
      <c r="E17" s="25" t="s">
        <v>37</v>
      </c>
      <c r="F17" s="59"/>
      <c r="G17" s="60"/>
      <c r="H17" s="60"/>
      <c r="I17" s="60"/>
      <c r="J17" s="28"/>
      <c r="K17" s="69" t="e">
        <f>BurstPopH4[[#This Row],[LFHB]]/BurstPopH4[[#This Row],[Total]]</f>
        <v>#DIV/0!</v>
      </c>
      <c r="L17" s="69" t="e">
        <f>BurstPopH4[[#This Row],[LFLB]]/BurstPopH4[[#This Row],[Total]]</f>
        <v>#DIV/0!</v>
      </c>
      <c r="M17" s="69" t="e">
        <f>BurstPopH4[[#This Row],[HFHB]]/BurstPopH4[[#This Row],[Total]]</f>
        <v>#DIV/0!</v>
      </c>
      <c r="N17" s="69" t="e">
        <f>BurstPopH4[[#This Row],[HFLB]]/BurstPopH4[[#This Row],[Total]]</f>
        <v>#DIV/0!</v>
      </c>
    </row>
    <row r="18" spans="1:17" hidden="1" x14ac:dyDescent="0.3">
      <c r="A18" s="27" t="s">
        <v>9</v>
      </c>
      <c r="B18" s="26" t="s">
        <v>32</v>
      </c>
      <c r="C18" s="29" t="s">
        <v>11</v>
      </c>
      <c r="D18" s="29" t="s">
        <v>10</v>
      </c>
      <c r="E18" s="25" t="s">
        <v>37</v>
      </c>
      <c r="F18" s="26"/>
      <c r="G18" s="26"/>
      <c r="H18" s="26"/>
      <c r="I18" s="26"/>
      <c r="J18" s="28"/>
      <c r="K18" s="69" t="e">
        <f>BurstPopH4[[#This Row],[LFHB]]/BurstPopH4[[#This Row],[Total]]</f>
        <v>#DIV/0!</v>
      </c>
      <c r="L18" s="69" t="e">
        <f>BurstPopH4[[#This Row],[LFLB]]/BurstPopH4[[#This Row],[Total]]</f>
        <v>#DIV/0!</v>
      </c>
      <c r="M18" s="70" t="e">
        <f>BurstPopH4[[#This Row],[HFHB]]/BurstPopH4[[#This Row],[Total]]</f>
        <v>#DIV/0!</v>
      </c>
      <c r="N18" s="69" t="e">
        <f>BurstPopH4[[#This Row],[HFLB]]/BurstPopH4[[#This Row],[Total]]</f>
        <v>#DIV/0!</v>
      </c>
    </row>
    <row r="19" spans="1:17" hidden="1" x14ac:dyDescent="0.3">
      <c r="A19" s="33" t="s">
        <v>9</v>
      </c>
      <c r="B19" s="32" t="s">
        <v>32</v>
      </c>
      <c r="C19" s="34" t="s">
        <v>35</v>
      </c>
      <c r="D19" s="34" t="s">
        <v>10</v>
      </c>
      <c r="E19" s="31" t="s">
        <v>37</v>
      </c>
      <c r="F19" s="33"/>
      <c r="G19" s="35"/>
      <c r="H19" s="35"/>
      <c r="I19" s="33"/>
      <c r="J19" s="28"/>
      <c r="K19" s="69" t="e">
        <f>BurstPopH4[[#This Row],[LFHB]]/BurstPopH4[[#This Row],[Total]]</f>
        <v>#DIV/0!</v>
      </c>
      <c r="L19" s="69" t="e">
        <f>BurstPopH4[[#This Row],[LFLB]]/BurstPopH4[[#This Row],[Total]]</f>
        <v>#DIV/0!</v>
      </c>
      <c r="M19" s="70" t="e">
        <f>BurstPopH4[[#This Row],[HFHB]]/BurstPopH4[[#This Row],[Total]]</f>
        <v>#DIV/0!</v>
      </c>
      <c r="N19" s="69" t="e">
        <f>BurstPopH4[[#This Row],[HFLB]]/BurstPopH4[[#This Row],[Total]]</f>
        <v>#DIV/0!</v>
      </c>
    </row>
    <row r="20" spans="1:17" hidden="1" x14ac:dyDescent="0.3">
      <c r="A20" s="33" t="s">
        <v>9</v>
      </c>
      <c r="B20" s="32" t="s">
        <v>32</v>
      </c>
      <c r="C20" s="34" t="s">
        <v>11</v>
      </c>
      <c r="D20" s="34" t="s">
        <v>72</v>
      </c>
      <c r="E20" s="31" t="s">
        <v>32</v>
      </c>
      <c r="F20" s="80">
        <v>8</v>
      </c>
      <c r="G20" s="81">
        <v>39</v>
      </c>
      <c r="H20" s="81">
        <v>5</v>
      </c>
      <c r="I20" s="80">
        <v>0</v>
      </c>
      <c r="J20" s="82">
        <v>52</v>
      </c>
      <c r="K20" s="83">
        <f>BurstPopH4[[#This Row],[LFHB]]/BurstPopH4[[#This Row],[Total]]</f>
        <v>0.15384615384615385</v>
      </c>
      <c r="L20" s="83">
        <f>BurstPopH4[[#This Row],[LFLB]]/BurstPopH4[[#This Row],[Total]]</f>
        <v>0.75</v>
      </c>
      <c r="M20" s="84">
        <f>BurstPopH4[[#This Row],[HFHB]]/BurstPopH4[[#This Row],[Total]]</f>
        <v>9.6153846153846159E-2</v>
      </c>
      <c r="N20" s="83">
        <f>BurstPopH4[[#This Row],[HFLB]]/BurstPopH4[[#This Row],[Total]]</f>
        <v>0</v>
      </c>
    </row>
    <row r="21" spans="1:17" hidden="1" x14ac:dyDescent="0.3">
      <c r="A21" s="33" t="s">
        <v>9</v>
      </c>
      <c r="B21" s="32" t="s">
        <v>32</v>
      </c>
      <c r="C21" s="34" t="s">
        <v>11</v>
      </c>
      <c r="D21" s="34" t="s">
        <v>72</v>
      </c>
      <c r="E21" s="31" t="s">
        <v>36</v>
      </c>
      <c r="F21" s="80"/>
      <c r="G21" s="81"/>
      <c r="H21" s="81"/>
      <c r="I21" s="80"/>
      <c r="J21" s="82"/>
      <c r="K21" s="83" t="e">
        <f>BurstPopH4[[#This Row],[LFHB]]/BurstPopH4[[#This Row],[Total]]</f>
        <v>#DIV/0!</v>
      </c>
      <c r="L21" s="83" t="e">
        <f>BurstPopH4[[#This Row],[LFLB]]/BurstPopH4[[#This Row],[Total]]</f>
        <v>#DIV/0!</v>
      </c>
      <c r="M21" s="84" t="e">
        <f>BurstPopH4[[#This Row],[HFHB]]/BurstPopH4[[#This Row],[Total]]</f>
        <v>#DIV/0!</v>
      </c>
      <c r="N21" s="83" t="e">
        <f>BurstPopH4[[#This Row],[HFLB]]/BurstPopH4[[#This Row],[Total]]</f>
        <v>#DIV/0!</v>
      </c>
    </row>
    <row r="22" spans="1:17" hidden="1" x14ac:dyDescent="0.3">
      <c r="A22" s="33" t="s">
        <v>33</v>
      </c>
      <c r="B22" s="32" t="s">
        <v>209</v>
      </c>
      <c r="C22" s="34" t="s">
        <v>11</v>
      </c>
      <c r="D22" s="34" t="s">
        <v>72</v>
      </c>
      <c r="E22" s="31" t="s">
        <v>37</v>
      </c>
      <c r="F22" s="80"/>
      <c r="G22" s="81"/>
      <c r="H22" s="81"/>
      <c r="I22" s="80"/>
      <c r="J22" s="82"/>
      <c r="K22" s="83" t="e">
        <f>BurstPopH4[[#This Row],[LFHB]]/BurstPopH4[[#This Row],[Total]]</f>
        <v>#DIV/0!</v>
      </c>
      <c r="L22" s="83" t="e">
        <f>BurstPopH4[[#This Row],[LFLB]]/BurstPopH4[[#This Row],[Total]]</f>
        <v>#DIV/0!</v>
      </c>
      <c r="M22" s="84" t="e">
        <f>BurstPopH4[[#This Row],[HFHB]]/BurstPopH4[[#This Row],[Total]]</f>
        <v>#DIV/0!</v>
      </c>
      <c r="N22" s="83" t="e">
        <f>BurstPopH4[[#This Row],[HFLB]]/BurstPopH4[[#This Row],[Total]]</f>
        <v>#DIV/0!</v>
      </c>
    </row>
    <row r="23" spans="1:17" hidden="1" x14ac:dyDescent="0.3">
      <c r="A23" s="91" t="s">
        <v>9</v>
      </c>
      <c r="B23" s="91" t="s">
        <v>32</v>
      </c>
      <c r="C23" s="129" t="s">
        <v>35</v>
      </c>
      <c r="D23" s="129" t="s">
        <v>72</v>
      </c>
      <c r="E23" s="130" t="s">
        <v>32</v>
      </c>
      <c r="F23" s="132">
        <v>38</v>
      </c>
      <c r="G23" s="133">
        <v>81</v>
      </c>
      <c r="H23" s="133">
        <v>12</v>
      </c>
      <c r="I23" s="132">
        <v>0</v>
      </c>
      <c r="J23" s="134">
        <v>131</v>
      </c>
      <c r="K23" s="83">
        <f>BurstPopH4[[#This Row],[LFHB]]/BurstPopH4[[#This Row],[Total]]</f>
        <v>0.29007633587786258</v>
      </c>
      <c r="L23" s="83">
        <f>BurstPopH4[[#This Row],[LFLB]]/BurstPopH4[[#This Row],[Total]]</f>
        <v>0.61832061068702293</v>
      </c>
      <c r="M23" s="84">
        <f>BurstPopH4[[#This Row],[HFHB]]/BurstPopH4[[#This Row],[Total]]</f>
        <v>9.1603053435114504E-2</v>
      </c>
      <c r="N23" s="83">
        <f>BurstPopH4[[#This Row],[HFLB]]/BurstPopH4[[#This Row],[Total]]</f>
        <v>0</v>
      </c>
    </row>
    <row r="24" spans="1:17" hidden="1" x14ac:dyDescent="0.3">
      <c r="A24" s="90" t="s">
        <v>9</v>
      </c>
      <c r="B24" s="90" t="s">
        <v>32</v>
      </c>
      <c r="C24" s="129" t="s">
        <v>35</v>
      </c>
      <c r="D24" s="129" t="s">
        <v>72</v>
      </c>
      <c r="E24" s="130" t="s">
        <v>36</v>
      </c>
      <c r="F24" s="132"/>
      <c r="G24" s="133"/>
      <c r="H24" s="133"/>
      <c r="I24" s="132"/>
      <c r="J24" s="134"/>
      <c r="K24" s="83" t="e">
        <f>BurstPopH4[[#This Row],[LFHB]]/BurstPopH4[[#This Row],[Total]]</f>
        <v>#DIV/0!</v>
      </c>
      <c r="L24" s="83" t="e">
        <f>BurstPopH4[[#This Row],[LFLB]]/BurstPopH4[[#This Row],[Total]]</f>
        <v>#DIV/0!</v>
      </c>
      <c r="M24" s="84" t="e">
        <f>BurstPopH4[[#This Row],[HFHB]]/BurstPopH4[[#This Row],[Total]]</f>
        <v>#DIV/0!</v>
      </c>
      <c r="N24" s="83" t="e">
        <f>BurstPopH4[[#This Row],[HFLB]]/BurstPopH4[[#This Row],[Total]]</f>
        <v>#DIV/0!</v>
      </c>
    </row>
    <row r="25" spans="1:17" hidden="1" x14ac:dyDescent="0.3">
      <c r="A25" s="128" t="s">
        <v>9</v>
      </c>
      <c r="B25" s="128" t="s">
        <v>32</v>
      </c>
      <c r="C25" s="135" t="s">
        <v>35</v>
      </c>
      <c r="D25" s="135" t="s">
        <v>72</v>
      </c>
      <c r="E25" s="131" t="s">
        <v>37</v>
      </c>
      <c r="F25" s="80"/>
      <c r="G25" s="81"/>
      <c r="H25" s="81"/>
      <c r="I25" s="80"/>
      <c r="J25" s="136"/>
      <c r="K25" s="83" t="e">
        <f>BurstPopH4[[#This Row],[LFHB]]/BurstPopH4[[#This Row],[Total]]</f>
        <v>#DIV/0!</v>
      </c>
      <c r="L25" s="83" t="e">
        <f>BurstPopH4[[#This Row],[LFLB]]/BurstPopH4[[#This Row],[Total]]</f>
        <v>#DIV/0!</v>
      </c>
      <c r="M25" s="84" t="e">
        <f>BurstPopH4[[#This Row],[HFHB]]/BurstPopH4[[#This Row],[Total]]</f>
        <v>#DIV/0!</v>
      </c>
      <c r="N25" s="83" t="e">
        <f>BurstPopH4[[#This Row],[HFLB]]/BurstPopH4[[#This Row],[Total]]</f>
        <v>#DIV/0!</v>
      </c>
    </row>
    <row r="26" spans="1:17" hidden="1" x14ac:dyDescent="0.3">
      <c r="A26" s="91" t="s">
        <v>9</v>
      </c>
      <c r="B26" s="91" t="s">
        <v>32</v>
      </c>
      <c r="C26" s="129" t="s">
        <v>72</v>
      </c>
      <c r="D26" s="129" t="s">
        <v>72</v>
      </c>
      <c r="E26" s="130" t="s">
        <v>32</v>
      </c>
      <c r="F26" s="132">
        <v>37</v>
      </c>
      <c r="G26" s="133">
        <v>75</v>
      </c>
      <c r="H26" s="133">
        <v>2</v>
      </c>
      <c r="I26" s="132">
        <v>0</v>
      </c>
      <c r="J26" s="134">
        <v>114</v>
      </c>
      <c r="K26" s="83">
        <f>BurstPopH4[[#This Row],[LFHB]]/BurstPopH4[[#This Row],[Total]]</f>
        <v>0.32456140350877194</v>
      </c>
      <c r="L26" s="83">
        <f>BurstPopH4[[#This Row],[LFLB]]/BurstPopH4[[#This Row],[Total]]</f>
        <v>0.65789473684210531</v>
      </c>
      <c r="M26" s="84">
        <f>BurstPopH4[[#This Row],[HFHB]]/BurstPopH4[[#This Row],[Total]]</f>
        <v>1.7543859649122806E-2</v>
      </c>
      <c r="N26" s="83">
        <f>BurstPopH4[[#This Row],[HFLB]]/BurstPopH4[[#This Row],[Total]]</f>
        <v>0</v>
      </c>
    </row>
    <row r="27" spans="1:17" hidden="1" x14ac:dyDescent="0.3">
      <c r="A27" s="90" t="s">
        <v>9</v>
      </c>
      <c r="B27" s="90" t="s">
        <v>32</v>
      </c>
      <c r="C27" s="129" t="s">
        <v>72</v>
      </c>
      <c r="D27" s="129" t="s">
        <v>72</v>
      </c>
      <c r="E27" s="130" t="s">
        <v>36</v>
      </c>
      <c r="F27" s="132"/>
      <c r="G27" s="133"/>
      <c r="H27" s="133"/>
      <c r="I27" s="132"/>
      <c r="J27" s="134"/>
      <c r="K27" s="83" t="e">
        <f>BurstPopH4[[#This Row],[LFHB]]/BurstPopH4[[#This Row],[Total]]</f>
        <v>#DIV/0!</v>
      </c>
      <c r="L27" s="83" t="e">
        <f>BurstPopH4[[#This Row],[LFLB]]/BurstPopH4[[#This Row],[Total]]</f>
        <v>#DIV/0!</v>
      </c>
      <c r="M27" s="84" t="e">
        <f>BurstPopH4[[#This Row],[HFHB]]/BurstPopH4[[#This Row],[Total]]</f>
        <v>#DIV/0!</v>
      </c>
      <c r="N27" s="83" t="e">
        <f>BurstPopH4[[#This Row],[HFLB]]/BurstPopH4[[#This Row],[Total]]</f>
        <v>#DIV/0!</v>
      </c>
    </row>
    <row r="28" spans="1:17" hidden="1" x14ac:dyDescent="0.3">
      <c r="A28" s="128" t="s">
        <v>9</v>
      </c>
      <c r="B28" s="128" t="s">
        <v>32</v>
      </c>
      <c r="C28" s="135" t="s">
        <v>72</v>
      </c>
      <c r="D28" s="135" t="s">
        <v>72</v>
      </c>
      <c r="E28" s="131" t="s">
        <v>37</v>
      </c>
      <c r="F28" s="80"/>
      <c r="G28" s="81"/>
      <c r="H28" s="81"/>
      <c r="I28" s="80"/>
      <c r="J28" s="136"/>
      <c r="K28" s="83" t="e">
        <f>BurstPopH4[[#This Row],[LFHB]]/BurstPopH4[[#This Row],[Total]]</f>
        <v>#DIV/0!</v>
      </c>
      <c r="L28" s="83" t="e">
        <f>BurstPopH4[[#This Row],[LFLB]]/BurstPopH4[[#This Row],[Total]]</f>
        <v>#DIV/0!</v>
      </c>
      <c r="M28" s="84" t="e">
        <f>BurstPopH4[[#This Row],[HFHB]]/BurstPopH4[[#This Row],[Total]]</f>
        <v>#DIV/0!</v>
      </c>
      <c r="N28" s="83" t="e">
        <f>BurstPopH4[[#This Row],[HFLB]]/BurstPopH4[[#This Row],[Total]]</f>
        <v>#DIV/0!</v>
      </c>
    </row>
    <row r="29" spans="1:17" x14ac:dyDescent="0.3">
      <c r="A29" s="36"/>
      <c r="B29" s="36"/>
      <c r="C29" s="37"/>
      <c r="D29" s="38"/>
      <c r="E29" s="38"/>
      <c r="F29" s="37"/>
      <c r="G29" s="39"/>
      <c r="H29" s="39"/>
      <c r="I29" s="37"/>
      <c r="J29"/>
      <c r="K29" s="69"/>
      <c r="L29" s="69"/>
      <c r="M29" s="70"/>
      <c r="N29" s="69"/>
    </row>
    <row r="30" spans="1:17" ht="15" thickBot="1" x14ac:dyDescent="0.35">
      <c r="A30" s="36"/>
      <c r="B30" s="36"/>
      <c r="C30" s="37"/>
      <c r="D30" s="38"/>
      <c r="E30" s="38"/>
      <c r="F30" s="37"/>
      <c r="G30" s="39"/>
      <c r="H30" s="39"/>
      <c r="I30" s="37"/>
      <c r="J30" s="37"/>
      <c r="M30" s="10"/>
    </row>
    <row r="31" spans="1:17" ht="15" thickBot="1" x14ac:dyDescent="0.35">
      <c r="D31" s="193" t="s">
        <v>38</v>
      </c>
      <c r="E31" s="193"/>
      <c r="F31" s="194"/>
      <c r="G31" s="195" t="s">
        <v>39</v>
      </c>
      <c r="H31" s="195"/>
      <c r="I31" s="40" t="s">
        <v>40</v>
      </c>
      <c r="J31" s="41"/>
      <c r="K31" s="41"/>
      <c r="L31" s="42"/>
      <c r="M31" s="41"/>
      <c r="N31" s="42"/>
      <c r="O31" s="42"/>
      <c r="P31" s="43"/>
    </row>
    <row r="32" spans="1:17" x14ac:dyDescent="0.3">
      <c r="D32" t="s">
        <v>41</v>
      </c>
      <c r="E32" t="s">
        <v>42</v>
      </c>
      <c r="F32" t="s">
        <v>43</v>
      </c>
      <c r="G32" t="s">
        <v>58</v>
      </c>
      <c r="H32" t="s">
        <v>59</v>
      </c>
      <c r="I32" t="s">
        <v>0</v>
      </c>
      <c r="J32" t="s">
        <v>1</v>
      </c>
      <c r="K32" t="s">
        <v>2</v>
      </c>
      <c r="L32" t="s">
        <v>47</v>
      </c>
      <c r="M32" t="s">
        <v>3</v>
      </c>
      <c r="N32" t="s">
        <v>4</v>
      </c>
      <c r="O32" t="s">
        <v>5</v>
      </c>
      <c r="P32" t="s">
        <v>6</v>
      </c>
      <c r="Q32" t="s">
        <v>48</v>
      </c>
    </row>
    <row r="33" spans="4:17" hidden="1" x14ac:dyDescent="0.3">
      <c r="D33" s="47" t="str">
        <f>IF(ISBLANK(BurstClassFull1315[[#This Row],[Hour4-Spk/sec]]),"",IF(BurstClassFull1315[[#This Row],[Hour4-Spk/sec]]&lt;$C$3,"LF","HF"))</f>
        <v>LF</v>
      </c>
      <c r="E33" s="47" t="str">
        <f>IF(ISBLANK(BurstClassFull1315[[#This Row],[Hour4-%SpikesInBursts]]),"",IF(BurstClassFull1315[[#This Row],[Hour4-%SpikesInBursts]]&lt;$D$3,"LB","HB"))</f>
        <v>LB</v>
      </c>
      <c r="F33" s="85" t="str">
        <f t="shared" ref="F33:F96" si="0">CONCATENATE(D33,E33)</f>
        <v>LFLB</v>
      </c>
      <c r="G33">
        <v>1.1047222222222222</v>
      </c>
      <c r="H33">
        <v>13.132075471698112</v>
      </c>
      <c r="I33" t="s">
        <v>70</v>
      </c>
      <c r="J33" t="s">
        <v>9</v>
      </c>
      <c r="K33">
        <v>21</v>
      </c>
      <c r="L33" t="s">
        <v>37</v>
      </c>
      <c r="M33">
        <v>1</v>
      </c>
      <c r="N33" t="s">
        <v>71</v>
      </c>
      <c r="O33" t="s">
        <v>72</v>
      </c>
      <c r="P33" t="s">
        <v>10</v>
      </c>
      <c r="Q33">
        <v>531</v>
      </c>
    </row>
    <row r="34" spans="4:17" hidden="1" x14ac:dyDescent="0.3">
      <c r="D34" s="47" t="str">
        <f>IF(ISBLANK(BurstClassFull1315[[#This Row],[Hour4-Spk/sec]]),"",IF(BurstClassFull1315[[#This Row],[Hour4-Spk/sec]]&lt;$C$3,"LF","HF"))</f>
        <v>LF</v>
      </c>
      <c r="E34" s="47" t="str">
        <f>IF(ISBLANK(BurstClassFull1315[[#This Row],[Hour4-%SpikesInBursts]]),"",IF(BurstClassFull1315[[#This Row],[Hour4-%SpikesInBursts]]&lt;$D$3,"LB","HB"))</f>
        <v>LB</v>
      </c>
      <c r="F34" s="85" t="str">
        <f t="shared" si="0"/>
        <v>LFLB</v>
      </c>
      <c r="G34">
        <v>0</v>
      </c>
      <c r="H34">
        <v>0</v>
      </c>
      <c r="I34" t="s">
        <v>73</v>
      </c>
      <c r="J34" t="s">
        <v>9</v>
      </c>
      <c r="K34">
        <v>19</v>
      </c>
      <c r="L34" t="s">
        <v>37</v>
      </c>
      <c r="M34">
        <v>3</v>
      </c>
      <c r="N34" t="s">
        <v>74</v>
      </c>
      <c r="O34" t="s">
        <v>11</v>
      </c>
      <c r="P34" t="s">
        <v>72</v>
      </c>
      <c r="Q34">
        <v>2</v>
      </c>
    </row>
    <row r="35" spans="4:17" hidden="1" x14ac:dyDescent="0.3">
      <c r="D35" s="47" t="str">
        <f>IF(ISBLANK(BurstClassFull1315[[#This Row],[Hour4-Spk/sec]]),"",IF(BurstClassFull1315[[#This Row],[Hour4-Spk/sec]]&lt;$C$3,"LF","HF"))</f>
        <v>LF</v>
      </c>
      <c r="E35" s="47" t="str">
        <f>IF(ISBLANK(BurstClassFull1315[[#This Row],[Hour4-%SpikesInBursts]]),"",IF(BurstClassFull1315[[#This Row],[Hour4-%SpikesInBursts]]&lt;$D$3,"LB","HB"))</f>
        <v>LB</v>
      </c>
      <c r="F35" s="85" t="str">
        <f t="shared" si="0"/>
        <v>LFLB</v>
      </c>
      <c r="G35">
        <v>0</v>
      </c>
      <c r="H35">
        <v>0</v>
      </c>
      <c r="I35" t="s">
        <v>73</v>
      </c>
      <c r="J35" t="s">
        <v>9</v>
      </c>
      <c r="K35">
        <v>19</v>
      </c>
      <c r="L35" t="s">
        <v>37</v>
      </c>
      <c r="M35">
        <v>6</v>
      </c>
      <c r="N35" t="s">
        <v>75</v>
      </c>
      <c r="O35" t="s">
        <v>11</v>
      </c>
      <c r="P35" t="s">
        <v>72</v>
      </c>
      <c r="Q35">
        <v>2</v>
      </c>
    </row>
    <row r="36" spans="4:17" hidden="1" x14ac:dyDescent="0.3">
      <c r="D36" s="47" t="str">
        <f>IF(ISBLANK(BurstClassFull1315[[#This Row],[Hour4-Spk/sec]]),"",IF(BurstClassFull1315[[#This Row],[Hour4-Spk/sec]]&lt;$C$3,"LF","HF"))</f>
        <v>LF</v>
      </c>
      <c r="E36" s="47" t="str">
        <f>IF(ISBLANK(BurstClassFull1315[[#This Row],[Hour4-%SpikesInBursts]]),"",IF(BurstClassFull1315[[#This Row],[Hour4-%SpikesInBursts]]&lt;$D$3,"LB","HB"))</f>
        <v>LB</v>
      </c>
      <c r="F36" s="85" t="str">
        <f t="shared" si="0"/>
        <v>LFLB</v>
      </c>
      <c r="G36">
        <v>2.5666666666666669</v>
      </c>
      <c r="H36">
        <v>27.926367081754194</v>
      </c>
      <c r="I36" t="s">
        <v>70</v>
      </c>
      <c r="J36" t="s">
        <v>9</v>
      </c>
      <c r="K36">
        <v>21</v>
      </c>
      <c r="L36" t="s">
        <v>37</v>
      </c>
      <c r="M36">
        <v>4</v>
      </c>
      <c r="N36" t="s">
        <v>74</v>
      </c>
      <c r="O36" t="s">
        <v>72</v>
      </c>
      <c r="P36" t="s">
        <v>76</v>
      </c>
      <c r="Q36">
        <v>531</v>
      </c>
    </row>
    <row r="37" spans="4:17" hidden="1" x14ac:dyDescent="0.3">
      <c r="D37" s="47" t="str">
        <f>IF(ISBLANK(BurstClassFull1315[[#This Row],[Hour4-Spk/sec]]),"",IF(BurstClassFull1315[[#This Row],[Hour4-Spk/sec]]&lt;$C$3,"LF","HF"))</f>
        <v>HF</v>
      </c>
      <c r="E37" s="47" t="str">
        <f>IF(ISBLANK(BurstClassFull1315[[#This Row],[Hour4-%SpikesInBursts]]),"",IF(BurstClassFull1315[[#This Row],[Hour4-%SpikesInBursts]]&lt;$D$3,"LB","HB"))</f>
        <v>HB</v>
      </c>
      <c r="F37" s="85" t="str">
        <f t="shared" si="0"/>
        <v>HFHB</v>
      </c>
      <c r="G37">
        <v>21.980833333333337</v>
      </c>
      <c r="H37">
        <v>94.059568658188169</v>
      </c>
      <c r="I37" t="s">
        <v>70</v>
      </c>
      <c r="J37" t="s">
        <v>9</v>
      </c>
      <c r="K37">
        <v>21</v>
      </c>
      <c r="L37" t="s">
        <v>37</v>
      </c>
      <c r="M37">
        <v>5</v>
      </c>
      <c r="N37" t="s">
        <v>77</v>
      </c>
      <c r="O37" t="s">
        <v>72</v>
      </c>
      <c r="P37" t="s">
        <v>10</v>
      </c>
      <c r="Q37">
        <v>531</v>
      </c>
    </row>
    <row r="38" spans="4:17" x14ac:dyDescent="0.3">
      <c r="D38" s="47" t="str">
        <f>IF(ISBLANK(BurstClassFull1315[[#This Row],[Hour4-Spk/sec]]),"",IF(BurstClassFull1315[[#This Row],[Hour4-Spk/sec]]&lt;$C$3,"LF","HF"))</f>
        <v>HF</v>
      </c>
      <c r="E38" s="47" t="str">
        <f>IF(ISBLANK(BurstClassFull1315[[#This Row],[Hour4-%SpikesInBursts]]),"",IF(BurstClassFull1315[[#This Row],[Hour4-%SpikesInBursts]]&lt;$D$3,"LB","HB"))</f>
        <v>HB</v>
      </c>
      <c r="F38" s="85" t="str">
        <f t="shared" si="0"/>
        <v>HFHB</v>
      </c>
      <c r="G38">
        <v>6.1916872065727695</v>
      </c>
      <c r="H38">
        <v>38.658825854912038</v>
      </c>
      <c r="I38" t="s">
        <v>70</v>
      </c>
      <c r="J38" t="s">
        <v>9</v>
      </c>
      <c r="K38">
        <v>21</v>
      </c>
      <c r="L38" t="s">
        <v>37</v>
      </c>
      <c r="M38">
        <v>6</v>
      </c>
      <c r="N38" t="s">
        <v>78</v>
      </c>
      <c r="O38" t="s">
        <v>72</v>
      </c>
      <c r="P38" t="s">
        <v>72</v>
      </c>
      <c r="Q38">
        <v>531</v>
      </c>
    </row>
    <row r="39" spans="4:17" hidden="1" x14ac:dyDescent="0.3">
      <c r="D39" s="47" t="str">
        <f>IF(ISBLANK(BurstClassFull1315[[#This Row],[Hour4-Spk/sec]]),"",IF(BurstClassFull1315[[#This Row],[Hour4-Spk/sec]]&lt;$C$3,"LF","HF"))</f>
        <v>HF</v>
      </c>
      <c r="E39" s="47" t="str">
        <f>IF(ISBLANK(BurstClassFull1315[[#This Row],[Hour4-%SpikesInBursts]]),"",IF(BurstClassFull1315[[#This Row],[Hour4-%SpikesInBursts]]&lt;$D$3,"LB","HB"))</f>
        <v>HB</v>
      </c>
      <c r="F39" s="85" t="str">
        <f t="shared" si="0"/>
        <v>HFHB</v>
      </c>
      <c r="G39">
        <v>5.2519444444444439</v>
      </c>
      <c r="H39">
        <v>50.079373478674995</v>
      </c>
      <c r="I39" t="s">
        <v>70</v>
      </c>
      <c r="J39" t="s">
        <v>9</v>
      </c>
      <c r="K39">
        <v>21</v>
      </c>
      <c r="L39" t="s">
        <v>37</v>
      </c>
      <c r="M39">
        <v>7</v>
      </c>
      <c r="N39" t="s">
        <v>79</v>
      </c>
      <c r="O39" t="s">
        <v>72</v>
      </c>
      <c r="P39" t="s">
        <v>76</v>
      </c>
      <c r="Q39">
        <v>531</v>
      </c>
    </row>
    <row r="40" spans="4:17" hidden="1" x14ac:dyDescent="0.3">
      <c r="D40" s="47" t="str">
        <f>IF(ISBLANK(BurstClassFull1315[[#This Row],[Hour4-Spk/sec]]),"",IF(BurstClassFull1315[[#This Row],[Hour4-Spk/sec]]&lt;$C$3,"LF","HF"))</f>
        <v>LF</v>
      </c>
      <c r="E40" s="47" t="str">
        <f>IF(ISBLANK(BurstClassFull1315[[#This Row],[Hour4-%SpikesInBursts]]),"",IF(BurstClassFull1315[[#This Row],[Hour4-%SpikesInBursts]]&lt;$D$3,"LB","HB"))</f>
        <v>HB</v>
      </c>
      <c r="F40" s="85" t="str">
        <f t="shared" si="0"/>
        <v>LFHB</v>
      </c>
      <c r="G40">
        <v>3.6291666666666664</v>
      </c>
      <c r="H40">
        <v>37.221413801026273</v>
      </c>
      <c r="I40" t="s">
        <v>70</v>
      </c>
      <c r="J40" t="s">
        <v>9</v>
      </c>
      <c r="K40">
        <v>21</v>
      </c>
      <c r="L40" t="s">
        <v>37</v>
      </c>
      <c r="M40">
        <v>8</v>
      </c>
      <c r="N40" t="s">
        <v>75</v>
      </c>
      <c r="O40" t="s">
        <v>72</v>
      </c>
      <c r="P40" t="s">
        <v>76</v>
      </c>
      <c r="Q40">
        <v>531</v>
      </c>
    </row>
    <row r="41" spans="4:17" hidden="1" x14ac:dyDescent="0.3">
      <c r="D41" s="47" t="str">
        <f>IF(ISBLANK(BurstClassFull1315[[#This Row],[Hour4-Spk/sec]]),"",IF(BurstClassFull1315[[#This Row],[Hour4-Spk/sec]]&lt;$C$3,"LF","HF"))</f>
        <v>LF</v>
      </c>
      <c r="E41" s="47" t="str">
        <f>IF(ISBLANK(BurstClassFull1315[[#This Row],[Hour4-%SpikesInBursts]]),"",IF(BurstClassFull1315[[#This Row],[Hour4-%SpikesInBursts]]&lt;$D$3,"LB","HB"))</f>
        <v>LB</v>
      </c>
      <c r="F41" s="85" t="str">
        <f t="shared" si="0"/>
        <v>LFLB</v>
      </c>
      <c r="G41">
        <v>1.4877777777777776</v>
      </c>
      <c r="H41">
        <v>17.582212257100149</v>
      </c>
      <c r="I41" t="s">
        <v>70</v>
      </c>
      <c r="J41" t="s">
        <v>9</v>
      </c>
      <c r="K41">
        <v>21</v>
      </c>
      <c r="L41" t="s">
        <v>37</v>
      </c>
      <c r="M41">
        <v>9</v>
      </c>
      <c r="N41" t="s">
        <v>80</v>
      </c>
      <c r="O41" t="s">
        <v>72</v>
      </c>
      <c r="P41" t="s">
        <v>76</v>
      </c>
      <c r="Q41">
        <v>531</v>
      </c>
    </row>
    <row r="42" spans="4:17" x14ac:dyDescent="0.3">
      <c r="D42" s="47" t="str">
        <f>IF(ISBLANK(BurstClassFull1315[[#This Row],[Hour4-Spk/sec]]),"",IF(BurstClassFull1315[[#This Row],[Hour4-Spk/sec]]&lt;$C$3,"LF","HF"))</f>
        <v>LF</v>
      </c>
      <c r="E42" s="47" t="str">
        <f>IF(ISBLANK(BurstClassFull1315[[#This Row],[Hour4-%SpikesInBursts]]),"",IF(BurstClassFull1315[[#This Row],[Hour4-%SpikesInBursts]]&lt;$D$3,"LB","HB"))</f>
        <v>LB</v>
      </c>
      <c r="F42" s="85" t="str">
        <f t="shared" si="0"/>
        <v>LFLB</v>
      </c>
      <c r="G42">
        <v>2.6763888888888889</v>
      </c>
      <c r="H42">
        <v>29.375129748806312</v>
      </c>
      <c r="I42" t="s">
        <v>70</v>
      </c>
      <c r="J42" t="s">
        <v>9</v>
      </c>
      <c r="K42">
        <v>21</v>
      </c>
      <c r="L42" t="s">
        <v>37</v>
      </c>
      <c r="M42">
        <v>10</v>
      </c>
      <c r="N42" t="s">
        <v>81</v>
      </c>
      <c r="O42" t="s">
        <v>82</v>
      </c>
      <c r="P42" t="s">
        <v>72</v>
      </c>
      <c r="Q42">
        <v>531</v>
      </c>
    </row>
    <row r="43" spans="4:17" hidden="1" x14ac:dyDescent="0.3">
      <c r="D43" s="47" t="str">
        <f>IF(ISBLANK(BurstClassFull1315[[#This Row],[Hour4-Spk/sec]]),"",IF(BurstClassFull1315[[#This Row],[Hour4-Spk/sec]]&lt;$C$3,"LF","HF"))</f>
        <v>LF</v>
      </c>
      <c r="E43" s="47" t="str">
        <f>IF(ISBLANK(BurstClassFull1315[[#This Row],[Hour4-%SpikesInBursts]]),"",IF(BurstClassFull1315[[#This Row],[Hour4-%SpikesInBursts]]&lt;$D$3,"LB","HB"))</f>
        <v>HB</v>
      </c>
      <c r="F43" s="85" t="str">
        <f t="shared" si="0"/>
        <v>LFHB</v>
      </c>
      <c r="G43">
        <v>3.4665277777777779</v>
      </c>
      <c r="H43">
        <v>40.93944278148745</v>
      </c>
      <c r="I43" t="s">
        <v>83</v>
      </c>
      <c r="J43" t="s">
        <v>9</v>
      </c>
      <c r="K43">
        <v>1</v>
      </c>
      <c r="L43" t="s">
        <v>36</v>
      </c>
      <c r="M43">
        <v>1</v>
      </c>
      <c r="N43" t="s">
        <v>84</v>
      </c>
      <c r="O43" t="s">
        <v>11</v>
      </c>
      <c r="P43" t="s">
        <v>72</v>
      </c>
      <c r="Q43">
        <v>24</v>
      </c>
    </row>
    <row r="44" spans="4:17" x14ac:dyDescent="0.3">
      <c r="D44" s="47" t="str">
        <f>IF(ISBLANK(BurstClassFull1315[[#This Row],[Hour4-Spk/sec]]),"",IF(BurstClassFull1315[[#This Row],[Hour4-Spk/sec]]&lt;$C$3,"LF","HF"))</f>
        <v>LF</v>
      </c>
      <c r="E44" s="47" t="str">
        <f>IF(ISBLANK(BurstClassFull1315[[#This Row],[Hour4-%SpikesInBursts]]),"",IF(BurstClassFull1315[[#This Row],[Hour4-%SpikesInBursts]]&lt;$D$3,"LB","HB"))</f>
        <v>LB</v>
      </c>
      <c r="F44" s="85" t="str">
        <f t="shared" si="0"/>
        <v>LFLB</v>
      </c>
      <c r="G44">
        <v>1.1027777777777776</v>
      </c>
      <c r="H44">
        <v>21.134930643127365</v>
      </c>
      <c r="I44" t="s">
        <v>70</v>
      </c>
      <c r="J44" t="s">
        <v>9</v>
      </c>
      <c r="K44">
        <v>21</v>
      </c>
      <c r="L44" t="s">
        <v>37</v>
      </c>
      <c r="M44">
        <v>12</v>
      </c>
      <c r="N44" t="s">
        <v>85</v>
      </c>
      <c r="O44" t="s">
        <v>72</v>
      </c>
      <c r="P44" t="s">
        <v>72</v>
      </c>
      <c r="Q44">
        <v>531</v>
      </c>
    </row>
    <row r="45" spans="4:17" hidden="1" x14ac:dyDescent="0.3">
      <c r="D45" s="47" t="str">
        <f>IF(ISBLANK(BurstClassFull1315[[#This Row],[Hour4-Spk/sec]]),"",IF(BurstClassFull1315[[#This Row],[Hour4-Spk/sec]]&lt;$C$3,"LF","HF"))</f>
        <v>LF</v>
      </c>
      <c r="E45" s="47" t="str">
        <f>IF(ISBLANK(BurstClassFull1315[[#This Row],[Hour4-%SpikesInBursts]]),"",IF(BurstClassFull1315[[#This Row],[Hour4-%SpikesInBursts]]&lt;$D$3,"LB","HB"))</f>
        <v>LB</v>
      </c>
      <c r="F45" s="85" t="str">
        <f t="shared" si="0"/>
        <v>LFLB</v>
      </c>
      <c r="G45">
        <v>0.61183946691236557</v>
      </c>
      <c r="H45">
        <v>20.586025544703233</v>
      </c>
      <c r="I45" t="s">
        <v>83</v>
      </c>
      <c r="J45" t="s">
        <v>9</v>
      </c>
      <c r="K45">
        <v>1</v>
      </c>
      <c r="L45" t="s">
        <v>36</v>
      </c>
      <c r="M45">
        <v>4</v>
      </c>
      <c r="N45" t="s">
        <v>86</v>
      </c>
      <c r="O45" t="s">
        <v>11</v>
      </c>
      <c r="P45" t="s">
        <v>72</v>
      </c>
      <c r="Q45">
        <v>24</v>
      </c>
    </row>
    <row r="46" spans="4:17" x14ac:dyDescent="0.3">
      <c r="D46" s="47" t="str">
        <f>IF(ISBLANK(BurstClassFull1315[[#This Row],[Hour4-Spk/sec]]),"",IF(BurstClassFull1315[[#This Row],[Hour4-Spk/sec]]&lt;$C$3,"LF","HF"))</f>
        <v>LF</v>
      </c>
      <c r="E46" s="47" t="str">
        <f>IF(ISBLANK(BurstClassFull1315[[#This Row],[Hour4-%SpikesInBursts]]),"",IF(BurstClassFull1315[[#This Row],[Hour4-%SpikesInBursts]]&lt;$D$3,"LB","HB"))</f>
        <v>HB</v>
      </c>
      <c r="F46" s="85" t="str">
        <f t="shared" si="0"/>
        <v>LFHB</v>
      </c>
      <c r="G46">
        <v>0.40777777777777774</v>
      </c>
      <c r="H46">
        <v>31.01567825494206</v>
      </c>
      <c r="I46" t="s">
        <v>70</v>
      </c>
      <c r="J46" t="s">
        <v>9</v>
      </c>
      <c r="K46">
        <v>21</v>
      </c>
      <c r="L46" t="s">
        <v>37</v>
      </c>
      <c r="M46">
        <v>14</v>
      </c>
      <c r="N46" t="s">
        <v>87</v>
      </c>
      <c r="O46" t="s">
        <v>72</v>
      </c>
      <c r="P46" t="s">
        <v>72</v>
      </c>
      <c r="Q46">
        <v>531</v>
      </c>
    </row>
    <row r="47" spans="4:17" hidden="1" x14ac:dyDescent="0.3">
      <c r="D47" s="47" t="str">
        <f>IF(ISBLANK(BurstClassFull1315[[#This Row],[Hour4-Spk/sec]]),"",IF(BurstClassFull1315[[#This Row],[Hour4-Spk/sec]]&lt;$C$3,"LF","HF"))</f>
        <v>LF</v>
      </c>
      <c r="E47" s="47" t="str">
        <f>IF(ISBLANK(BurstClassFull1315[[#This Row],[Hour4-%SpikesInBursts]]),"",IF(BurstClassFull1315[[#This Row],[Hour4-%SpikesInBursts]]&lt;$D$3,"LB","HB"))</f>
        <v>HB</v>
      </c>
      <c r="F47" s="85" t="str">
        <f t="shared" si="0"/>
        <v>LFHB</v>
      </c>
      <c r="G47">
        <v>0.48437698981216176</v>
      </c>
      <c r="H47">
        <v>31.529164477141357</v>
      </c>
      <c r="I47" t="s">
        <v>83</v>
      </c>
      <c r="J47" t="s">
        <v>9</v>
      </c>
      <c r="K47">
        <v>1</v>
      </c>
      <c r="L47" t="s">
        <v>36</v>
      </c>
      <c r="M47">
        <v>5</v>
      </c>
      <c r="N47" t="s">
        <v>88</v>
      </c>
      <c r="O47" t="s">
        <v>11</v>
      </c>
      <c r="P47" t="s">
        <v>72</v>
      </c>
      <c r="Q47">
        <v>24</v>
      </c>
    </row>
    <row r="48" spans="4:17" hidden="1" x14ac:dyDescent="0.3">
      <c r="D48" s="47" t="str">
        <f>IF(ISBLANK(BurstClassFull1315[[#This Row],[Hour4-Spk/sec]]),"",IF(BurstClassFull1315[[#This Row],[Hour4-Spk/sec]]&lt;$C$3,"LF","HF"))</f>
        <v>LF</v>
      </c>
      <c r="E48" s="47" t="str">
        <f>IF(ISBLANK(BurstClassFull1315[[#This Row],[Hour4-%SpikesInBursts]]),"",IF(BurstClassFull1315[[#This Row],[Hour4-%SpikesInBursts]]&lt;$D$3,"LB","HB"))</f>
        <v>LB</v>
      </c>
      <c r="F48" s="85" t="str">
        <f t="shared" si="0"/>
        <v>LFLB</v>
      </c>
      <c r="G48">
        <v>0.92194444444444423</v>
      </c>
      <c r="H48">
        <v>17.702050663449938</v>
      </c>
      <c r="I48" t="s">
        <v>83</v>
      </c>
      <c r="J48" t="s">
        <v>9</v>
      </c>
      <c r="K48">
        <v>1</v>
      </c>
      <c r="L48" t="s">
        <v>36</v>
      </c>
      <c r="M48">
        <v>6</v>
      </c>
      <c r="N48" t="s">
        <v>89</v>
      </c>
      <c r="O48" t="s">
        <v>11</v>
      </c>
      <c r="P48" t="s">
        <v>72</v>
      </c>
      <c r="Q48">
        <v>24</v>
      </c>
    </row>
    <row r="49" spans="4:17" hidden="1" x14ac:dyDescent="0.3">
      <c r="D49" s="47" t="str">
        <f>IF(ISBLANK(BurstClassFull1315[[#This Row],[Hour4-Spk/sec]]),"",IF(BurstClassFull1315[[#This Row],[Hour4-Spk/sec]]&lt;$C$3,"LF","HF"))</f>
        <v>LF</v>
      </c>
      <c r="E49" s="47" t="str">
        <f>IF(ISBLANK(BurstClassFull1315[[#This Row],[Hour4-%SpikesInBursts]]),"",IF(BurstClassFull1315[[#This Row],[Hour4-%SpikesInBursts]]&lt;$D$3,"LB","HB"))</f>
        <v>LB</v>
      </c>
      <c r="F49" s="85" t="str">
        <f t="shared" si="0"/>
        <v>LFLB</v>
      </c>
      <c r="G49">
        <v>2.2461111111111109</v>
      </c>
      <c r="H49">
        <v>25.3989855251763</v>
      </c>
      <c r="I49" t="s">
        <v>70</v>
      </c>
      <c r="J49" t="s">
        <v>9</v>
      </c>
      <c r="K49">
        <v>21</v>
      </c>
      <c r="L49" t="s">
        <v>37</v>
      </c>
      <c r="M49">
        <v>17</v>
      </c>
      <c r="N49" t="s">
        <v>90</v>
      </c>
      <c r="O49" t="s">
        <v>72</v>
      </c>
      <c r="P49" t="s">
        <v>76</v>
      </c>
      <c r="Q49">
        <v>531</v>
      </c>
    </row>
    <row r="50" spans="4:17" hidden="1" x14ac:dyDescent="0.3">
      <c r="D50" s="47" t="str">
        <f>IF(ISBLANK(BurstClassFull1315[[#This Row],[Hour4-Spk/sec]]),"",IF(BurstClassFull1315[[#This Row],[Hour4-Spk/sec]]&lt;$C$3,"LF","HF"))</f>
        <v>LF</v>
      </c>
      <c r="E50" s="47" t="str">
        <f>IF(ISBLANK(BurstClassFull1315[[#This Row],[Hour4-%SpikesInBursts]]),"",IF(BurstClassFull1315[[#This Row],[Hour4-%SpikesInBursts]]&lt;$D$3,"LB","HB"))</f>
        <v>LB</v>
      </c>
      <c r="F50" s="85" t="str">
        <f t="shared" si="0"/>
        <v>LFLB</v>
      </c>
      <c r="G50">
        <v>0.92323099415204668</v>
      </c>
      <c r="H50">
        <v>19.760295021511986</v>
      </c>
      <c r="I50" t="s">
        <v>83</v>
      </c>
      <c r="J50" t="s">
        <v>9</v>
      </c>
      <c r="K50">
        <v>1</v>
      </c>
      <c r="L50" t="s">
        <v>36</v>
      </c>
      <c r="M50">
        <v>7</v>
      </c>
      <c r="N50" t="s">
        <v>91</v>
      </c>
      <c r="O50" t="s">
        <v>11</v>
      </c>
      <c r="P50" t="s">
        <v>72</v>
      </c>
      <c r="Q50">
        <v>24</v>
      </c>
    </row>
    <row r="51" spans="4:17" hidden="1" x14ac:dyDescent="0.3">
      <c r="D51" s="47" t="str">
        <f>IF(ISBLANK(BurstClassFull1315[[#This Row],[Hour4-Spk/sec]]),"",IF(BurstClassFull1315[[#This Row],[Hour4-Spk/sec]]&lt;$C$3,"LF","HF"))</f>
        <v>LF</v>
      </c>
      <c r="E51" s="47" t="str">
        <f>IF(ISBLANK(BurstClassFull1315[[#This Row],[Hour4-%SpikesInBursts]]),"",IF(BurstClassFull1315[[#This Row],[Hour4-%SpikesInBursts]]&lt;$D$3,"LB","HB"))</f>
        <v>LB</v>
      </c>
      <c r="F51" s="85" t="str">
        <f t="shared" si="0"/>
        <v>LFLB</v>
      </c>
      <c r="G51">
        <v>0</v>
      </c>
      <c r="H51">
        <v>9.5974235104669887</v>
      </c>
      <c r="I51" t="s">
        <v>92</v>
      </c>
      <c r="J51" t="s">
        <v>9</v>
      </c>
      <c r="K51">
        <v>18</v>
      </c>
      <c r="L51" t="s">
        <v>37</v>
      </c>
      <c r="M51">
        <v>1</v>
      </c>
      <c r="N51" t="s">
        <v>79</v>
      </c>
      <c r="O51" t="s">
        <v>72</v>
      </c>
      <c r="P51" t="s">
        <v>10</v>
      </c>
      <c r="Q51">
        <v>767</v>
      </c>
    </row>
    <row r="52" spans="4:17" x14ac:dyDescent="0.3">
      <c r="D52" s="47" t="str">
        <f>IF(ISBLANK(BurstClassFull1315[[#This Row],[Hour4-Spk/sec]]),"",IF(BurstClassFull1315[[#This Row],[Hour4-Spk/sec]]&lt;$C$3,"LF","HF"))</f>
        <v>LF</v>
      </c>
      <c r="E52" s="47" t="str">
        <f>IF(ISBLANK(BurstClassFull1315[[#This Row],[Hour4-%SpikesInBursts]]),"",IF(BurstClassFull1315[[#This Row],[Hour4-%SpikesInBursts]]&lt;$D$3,"LB","HB"))</f>
        <v>LB</v>
      </c>
      <c r="F52" s="85" t="str">
        <f t="shared" si="0"/>
        <v>LFLB</v>
      </c>
      <c r="G52">
        <v>0</v>
      </c>
      <c r="H52">
        <v>13.469985358711567</v>
      </c>
      <c r="I52" t="s">
        <v>92</v>
      </c>
      <c r="J52" t="s">
        <v>9</v>
      </c>
      <c r="K52">
        <v>18</v>
      </c>
      <c r="L52" t="s">
        <v>37</v>
      </c>
      <c r="M52">
        <v>2</v>
      </c>
      <c r="N52" t="s">
        <v>81</v>
      </c>
      <c r="O52" t="s">
        <v>72</v>
      </c>
      <c r="P52" t="s">
        <v>72</v>
      </c>
      <c r="Q52">
        <v>767</v>
      </c>
    </row>
    <row r="53" spans="4:17" x14ac:dyDescent="0.3">
      <c r="D53" s="47" t="str">
        <f>IF(ISBLANK(BurstClassFull1315[[#This Row],[Hour4-Spk/sec]]),"",IF(BurstClassFull1315[[#This Row],[Hour4-Spk/sec]]&lt;$C$3,"LF","HF"))</f>
        <v>LF</v>
      </c>
      <c r="E53" s="47" t="str">
        <f>IF(ISBLANK(BurstClassFull1315[[#This Row],[Hour4-%SpikesInBursts]]),"",IF(BurstClassFull1315[[#This Row],[Hour4-%SpikesInBursts]]&lt;$D$3,"LB","HB"))</f>
        <v>LB</v>
      </c>
      <c r="F53" s="85" t="str">
        <f t="shared" si="0"/>
        <v>LFLB</v>
      </c>
      <c r="G53">
        <v>0</v>
      </c>
      <c r="H53">
        <v>10.29023746701847</v>
      </c>
      <c r="I53" t="s">
        <v>92</v>
      </c>
      <c r="J53" t="s">
        <v>9</v>
      </c>
      <c r="K53">
        <v>18</v>
      </c>
      <c r="L53" t="s">
        <v>37</v>
      </c>
      <c r="M53">
        <v>3</v>
      </c>
      <c r="N53" t="s">
        <v>93</v>
      </c>
      <c r="O53" t="s">
        <v>72</v>
      </c>
      <c r="P53" t="s">
        <v>72</v>
      </c>
      <c r="Q53">
        <v>767</v>
      </c>
    </row>
    <row r="54" spans="4:17" x14ac:dyDescent="0.3">
      <c r="D54" s="47" t="str">
        <f>IF(ISBLANK(BurstClassFull1315[[#This Row],[Hour4-Spk/sec]]),"",IF(BurstClassFull1315[[#This Row],[Hour4-Spk/sec]]&lt;$C$3,"LF","HF"))</f>
        <v>LF</v>
      </c>
      <c r="E54" s="47" t="str">
        <f>IF(ISBLANK(BurstClassFull1315[[#This Row],[Hour4-%SpikesInBursts]]),"",IF(BurstClassFull1315[[#This Row],[Hour4-%SpikesInBursts]]&lt;$D$3,"LB","HB"))</f>
        <v>LB</v>
      </c>
      <c r="F54" s="85" t="str">
        <f t="shared" si="0"/>
        <v>LFLB</v>
      </c>
      <c r="G54">
        <v>0</v>
      </c>
      <c r="H54">
        <v>0</v>
      </c>
      <c r="I54" t="s">
        <v>92</v>
      </c>
      <c r="J54" t="s">
        <v>9</v>
      </c>
      <c r="K54">
        <v>18</v>
      </c>
      <c r="L54" t="s">
        <v>37</v>
      </c>
      <c r="M54">
        <v>4</v>
      </c>
      <c r="N54" t="s">
        <v>87</v>
      </c>
      <c r="O54" t="s">
        <v>72</v>
      </c>
      <c r="P54" t="s">
        <v>72</v>
      </c>
      <c r="Q54">
        <v>767</v>
      </c>
    </row>
    <row r="55" spans="4:17" x14ac:dyDescent="0.3">
      <c r="D55" s="47" t="str">
        <f>IF(ISBLANK(BurstClassFull1315[[#This Row],[Hour4-Spk/sec]]),"",IF(BurstClassFull1315[[#This Row],[Hour4-Spk/sec]]&lt;$C$3,"LF","HF"))</f>
        <v>LF</v>
      </c>
      <c r="E55" s="47" t="str">
        <f>IF(ISBLANK(BurstClassFull1315[[#This Row],[Hour4-%SpikesInBursts]]),"",IF(BurstClassFull1315[[#This Row],[Hour4-%SpikesInBursts]]&lt;$D$3,"LB","HB"))</f>
        <v>LB</v>
      </c>
      <c r="F55" s="85" t="str">
        <f t="shared" si="0"/>
        <v>LFLB</v>
      </c>
      <c r="G55">
        <v>0</v>
      </c>
      <c r="H55">
        <v>0</v>
      </c>
      <c r="I55" t="s">
        <v>92</v>
      </c>
      <c r="J55" t="s">
        <v>9</v>
      </c>
      <c r="K55">
        <v>18</v>
      </c>
      <c r="L55" t="s">
        <v>37</v>
      </c>
      <c r="M55">
        <v>5</v>
      </c>
      <c r="N55" t="s">
        <v>94</v>
      </c>
      <c r="O55" t="s">
        <v>72</v>
      </c>
      <c r="P55" t="s">
        <v>72</v>
      </c>
      <c r="Q55">
        <v>767</v>
      </c>
    </row>
    <row r="56" spans="4:17" hidden="1" x14ac:dyDescent="0.3">
      <c r="D56" s="47" t="str">
        <f>IF(ISBLANK(BurstClassFull1315[[#This Row],[Hour4-Spk/sec]]),"",IF(BurstClassFull1315[[#This Row],[Hour4-Spk/sec]]&lt;$C$3,"LF","HF"))</f>
        <v>LF</v>
      </c>
      <c r="E56" s="47" t="str">
        <f>IF(ISBLANK(BurstClassFull1315[[#This Row],[Hour4-%SpikesInBursts]]),"",IF(BurstClassFull1315[[#This Row],[Hour4-%SpikesInBursts]]&lt;$D$3,"LB","HB"))</f>
        <v>LB</v>
      </c>
      <c r="F56" s="85" t="str">
        <f t="shared" si="0"/>
        <v>LFLB</v>
      </c>
      <c r="G56">
        <v>1.4753020414993305</v>
      </c>
      <c r="H56">
        <v>18.443438914027148</v>
      </c>
      <c r="I56" t="s">
        <v>83</v>
      </c>
      <c r="J56" t="s">
        <v>9</v>
      </c>
      <c r="K56">
        <v>1</v>
      </c>
      <c r="L56" t="s">
        <v>36</v>
      </c>
      <c r="M56">
        <v>9</v>
      </c>
      <c r="N56" t="s">
        <v>95</v>
      </c>
      <c r="O56" t="s">
        <v>11</v>
      </c>
      <c r="P56" t="s">
        <v>72</v>
      </c>
      <c r="Q56">
        <v>24</v>
      </c>
    </row>
    <row r="57" spans="4:17" hidden="1" x14ac:dyDescent="0.3">
      <c r="D57" s="47" t="str">
        <f>IF(ISBLANK(BurstClassFull1315[[#This Row],[Hour4-Spk/sec]]),"",IF(BurstClassFull1315[[#This Row],[Hour4-Spk/sec]]&lt;$C$3,"LF","HF"))</f>
        <v>LF</v>
      </c>
      <c r="E57" s="47" t="str">
        <f>IF(ISBLANK(BurstClassFull1315[[#This Row],[Hour4-%SpikesInBursts]]),"",IF(BurstClassFull1315[[#This Row],[Hour4-%SpikesInBursts]]&lt;$D$3,"LB","HB"))</f>
        <v>HB</v>
      </c>
      <c r="F57" s="85" t="str">
        <f t="shared" si="0"/>
        <v>LFHB</v>
      </c>
      <c r="G57">
        <v>3.9173630952380947</v>
      </c>
      <c r="H57">
        <v>36.540971718636698</v>
      </c>
      <c r="I57" t="s">
        <v>83</v>
      </c>
      <c r="J57" t="s">
        <v>9</v>
      </c>
      <c r="K57">
        <v>1</v>
      </c>
      <c r="L57" t="s">
        <v>36</v>
      </c>
      <c r="M57">
        <v>12</v>
      </c>
      <c r="N57" t="s">
        <v>96</v>
      </c>
      <c r="O57" t="s">
        <v>11</v>
      </c>
      <c r="P57" t="s">
        <v>72</v>
      </c>
      <c r="Q57">
        <v>24</v>
      </c>
    </row>
    <row r="58" spans="4:17" hidden="1" x14ac:dyDescent="0.3">
      <c r="D58" s="47" t="str">
        <f>IF(ISBLANK(BurstClassFull1315[[#This Row],[Hour4-Spk/sec]]),"",IF(BurstClassFull1315[[#This Row],[Hour4-Spk/sec]]&lt;$C$3,"LF","HF"))</f>
        <v>LF</v>
      </c>
      <c r="E58" s="47" t="str">
        <f>IF(ISBLANK(BurstClassFull1315[[#This Row],[Hour4-%SpikesInBursts]]),"",IF(BurstClassFull1315[[#This Row],[Hour4-%SpikesInBursts]]&lt;$D$3,"LB","HB"))</f>
        <v>HB</v>
      </c>
      <c r="F58" s="85" t="str">
        <f t="shared" si="0"/>
        <v>LFHB</v>
      </c>
      <c r="G58">
        <v>2.230812583388289</v>
      </c>
      <c r="H58">
        <v>33.152834567355512</v>
      </c>
      <c r="I58" t="s">
        <v>83</v>
      </c>
      <c r="J58" t="s">
        <v>9</v>
      </c>
      <c r="K58">
        <v>1</v>
      </c>
      <c r="L58" t="s">
        <v>36</v>
      </c>
      <c r="M58">
        <v>13</v>
      </c>
      <c r="N58" t="s">
        <v>97</v>
      </c>
      <c r="O58" t="s">
        <v>11</v>
      </c>
      <c r="P58" t="s">
        <v>72</v>
      </c>
      <c r="Q58">
        <v>24</v>
      </c>
    </row>
    <row r="59" spans="4:17" hidden="1" x14ac:dyDescent="0.3">
      <c r="D59" s="47" t="str">
        <f>IF(ISBLANK(BurstClassFull1315[[#This Row],[Hour4-Spk/sec]]),"",IF(BurstClassFull1315[[#This Row],[Hour4-Spk/sec]]&lt;$C$3,"LF","HF"))</f>
        <v>HF</v>
      </c>
      <c r="E59" s="47" t="str">
        <f>IF(ISBLANK(BurstClassFull1315[[#This Row],[Hour4-%SpikesInBursts]]),"",IF(BurstClassFull1315[[#This Row],[Hour4-%SpikesInBursts]]&lt;$D$3,"LB","HB"))</f>
        <v>HB</v>
      </c>
      <c r="F59" s="85" t="str">
        <f t="shared" si="0"/>
        <v>HFHB</v>
      </c>
      <c r="G59">
        <v>9.3158333333333321</v>
      </c>
      <c r="H59">
        <v>83.691939392170028</v>
      </c>
      <c r="I59" t="s">
        <v>98</v>
      </c>
      <c r="J59" t="s">
        <v>9</v>
      </c>
      <c r="K59">
        <v>22</v>
      </c>
      <c r="L59" t="s">
        <v>37</v>
      </c>
      <c r="M59">
        <v>2</v>
      </c>
      <c r="N59" t="s">
        <v>99</v>
      </c>
      <c r="O59" t="s">
        <v>72</v>
      </c>
      <c r="P59" t="s">
        <v>10</v>
      </c>
      <c r="Q59">
        <v>769</v>
      </c>
    </row>
    <row r="60" spans="4:17" x14ac:dyDescent="0.3">
      <c r="D60" s="47" t="str">
        <f>IF(ISBLANK(BurstClassFull1315[[#This Row],[Hour4-Spk/sec]]),"",IF(BurstClassFull1315[[#This Row],[Hour4-Spk/sec]]&lt;$C$3,"LF","HF"))</f>
        <v>LF</v>
      </c>
      <c r="E60" s="47" t="str">
        <f>IF(ISBLANK(BurstClassFull1315[[#This Row],[Hour4-%SpikesInBursts]]),"",IF(BurstClassFull1315[[#This Row],[Hour4-%SpikesInBursts]]&lt;$D$3,"LB","HB"))</f>
        <v>LB</v>
      </c>
      <c r="F60" s="85" t="str">
        <f t="shared" si="0"/>
        <v>LFLB</v>
      </c>
      <c r="G60">
        <v>0</v>
      </c>
      <c r="H60">
        <v>0</v>
      </c>
      <c r="I60" t="s">
        <v>98</v>
      </c>
      <c r="J60" t="s">
        <v>9</v>
      </c>
      <c r="K60">
        <v>22</v>
      </c>
      <c r="L60" t="s">
        <v>37</v>
      </c>
      <c r="M60">
        <v>3</v>
      </c>
      <c r="N60" t="s">
        <v>74</v>
      </c>
      <c r="O60" t="s">
        <v>72</v>
      </c>
      <c r="P60" t="s">
        <v>72</v>
      </c>
      <c r="Q60">
        <v>769</v>
      </c>
    </row>
    <row r="61" spans="4:17" hidden="1" x14ac:dyDescent="0.3">
      <c r="D61" s="47" t="str">
        <f>IF(ISBLANK(BurstClassFull1315[[#This Row],[Hour4-Spk/sec]]),"",IF(BurstClassFull1315[[#This Row],[Hour4-Spk/sec]]&lt;$C$3,"LF","HF"))</f>
        <v>LF</v>
      </c>
      <c r="E61" s="47" t="str">
        <f>IF(ISBLANK(BurstClassFull1315[[#This Row],[Hour4-%SpikesInBursts]]),"",IF(BurstClassFull1315[[#This Row],[Hour4-%SpikesInBursts]]&lt;$D$3,"LB","HB"))</f>
        <v>LB</v>
      </c>
      <c r="F61" s="85" t="str">
        <f t="shared" si="0"/>
        <v>LFLB</v>
      </c>
      <c r="G61">
        <v>0</v>
      </c>
      <c r="H61">
        <v>0</v>
      </c>
      <c r="I61" t="s">
        <v>98</v>
      </c>
      <c r="J61" t="s">
        <v>9</v>
      </c>
      <c r="K61">
        <v>22</v>
      </c>
      <c r="L61" t="s">
        <v>37</v>
      </c>
      <c r="M61">
        <v>4</v>
      </c>
      <c r="N61" t="s">
        <v>100</v>
      </c>
      <c r="O61" t="s">
        <v>72</v>
      </c>
      <c r="P61" t="s">
        <v>82</v>
      </c>
      <c r="Q61">
        <v>769</v>
      </c>
    </row>
    <row r="62" spans="4:17" x14ac:dyDescent="0.3">
      <c r="D62" s="47" t="str">
        <f>IF(ISBLANK(BurstClassFull1315[[#This Row],[Hour4-Spk/sec]]),"",IF(BurstClassFull1315[[#This Row],[Hour4-Spk/sec]]&lt;$C$3,"LF","HF"))</f>
        <v>LF</v>
      </c>
      <c r="E62" s="47" t="str">
        <f>IF(ISBLANK(BurstClassFull1315[[#This Row],[Hour4-%SpikesInBursts]]),"",IF(BurstClassFull1315[[#This Row],[Hour4-%SpikesInBursts]]&lt;$D$3,"LB","HB"))</f>
        <v>HB</v>
      </c>
      <c r="F62" s="85" t="str">
        <f t="shared" si="0"/>
        <v>LFHB</v>
      </c>
      <c r="G62">
        <v>2.375</v>
      </c>
      <c r="H62">
        <v>39.196980815599119</v>
      </c>
      <c r="I62" t="s">
        <v>98</v>
      </c>
      <c r="J62" t="s">
        <v>9</v>
      </c>
      <c r="K62">
        <v>22</v>
      </c>
      <c r="L62" t="s">
        <v>37</v>
      </c>
      <c r="M62">
        <v>5</v>
      </c>
      <c r="N62" t="s">
        <v>101</v>
      </c>
      <c r="O62" t="s">
        <v>72</v>
      </c>
      <c r="P62" t="s">
        <v>72</v>
      </c>
      <c r="Q62">
        <v>769</v>
      </c>
    </row>
    <row r="63" spans="4:17" x14ac:dyDescent="0.3">
      <c r="D63" s="47" t="str">
        <f>IF(ISBLANK(BurstClassFull1315[[#This Row],[Hour4-Spk/sec]]),"",IF(BurstClassFull1315[[#This Row],[Hour4-Spk/sec]]&lt;$C$3,"LF","HF"))</f>
        <v>LF</v>
      </c>
      <c r="E63" s="47" t="str">
        <f>IF(ISBLANK(BurstClassFull1315[[#This Row],[Hour4-%SpikesInBursts]]),"",IF(BurstClassFull1315[[#This Row],[Hour4-%SpikesInBursts]]&lt;$D$3,"LB","HB"))</f>
        <v>LB</v>
      </c>
      <c r="F63" s="85" t="str">
        <f t="shared" si="0"/>
        <v>LFLB</v>
      </c>
      <c r="G63">
        <v>0.14083333333333334</v>
      </c>
      <c r="H63">
        <v>8.5517241379310338</v>
      </c>
      <c r="I63" t="s">
        <v>98</v>
      </c>
      <c r="J63" t="s">
        <v>9</v>
      </c>
      <c r="K63">
        <v>22</v>
      </c>
      <c r="L63" t="s">
        <v>37</v>
      </c>
      <c r="M63">
        <v>6</v>
      </c>
      <c r="N63" t="s">
        <v>77</v>
      </c>
      <c r="O63" t="s">
        <v>72</v>
      </c>
      <c r="P63" t="s">
        <v>72</v>
      </c>
      <c r="Q63">
        <v>769</v>
      </c>
    </row>
    <row r="64" spans="4:17" hidden="1" x14ac:dyDescent="0.3">
      <c r="D64" s="47" t="str">
        <f>IF(ISBLANK(BurstClassFull1315[[#This Row],[Hour4-Spk/sec]]),"",IF(BurstClassFull1315[[#This Row],[Hour4-Spk/sec]]&lt;$C$3,"LF","HF"))</f>
        <v>LF</v>
      </c>
      <c r="E64" s="47" t="str">
        <f>IF(ISBLANK(BurstClassFull1315[[#This Row],[Hour4-%SpikesInBursts]]),"",IF(BurstClassFull1315[[#This Row],[Hour4-%SpikesInBursts]]&lt;$D$3,"LB","HB"))</f>
        <v>HB</v>
      </c>
      <c r="F64" s="85" t="str">
        <f t="shared" si="0"/>
        <v>LFHB</v>
      </c>
      <c r="G64">
        <v>2.6938349768819538</v>
      </c>
      <c r="H64">
        <v>35.131464053555831</v>
      </c>
      <c r="I64" t="s">
        <v>83</v>
      </c>
      <c r="J64" t="s">
        <v>9</v>
      </c>
      <c r="K64">
        <v>1</v>
      </c>
      <c r="L64" t="s">
        <v>36</v>
      </c>
      <c r="M64">
        <v>15</v>
      </c>
      <c r="N64" t="s">
        <v>102</v>
      </c>
      <c r="O64" t="s">
        <v>11</v>
      </c>
      <c r="P64" t="s">
        <v>72</v>
      </c>
      <c r="Q64">
        <v>24</v>
      </c>
    </row>
    <row r="65" spans="4:17" x14ac:dyDescent="0.3">
      <c r="D65" s="47" t="str">
        <f>IF(ISBLANK(BurstClassFull1315[[#This Row],[Hour4-Spk/sec]]),"",IF(BurstClassFull1315[[#This Row],[Hour4-Spk/sec]]&lt;$C$3,"LF","HF"))</f>
        <v>LF</v>
      </c>
      <c r="E65" s="47" t="str">
        <f>IF(ISBLANK(BurstClassFull1315[[#This Row],[Hour4-%SpikesInBursts]]),"",IF(BurstClassFull1315[[#This Row],[Hour4-%SpikesInBursts]]&lt;$D$3,"LB","HB"))</f>
        <v>LB</v>
      </c>
      <c r="F65" s="85" t="str">
        <f t="shared" si="0"/>
        <v>LFLB</v>
      </c>
      <c r="G65">
        <v>0.80500000000000005</v>
      </c>
      <c r="H65">
        <v>9.1467356173238521</v>
      </c>
      <c r="I65" t="s">
        <v>98</v>
      </c>
      <c r="J65" t="s">
        <v>9</v>
      </c>
      <c r="K65">
        <v>22</v>
      </c>
      <c r="L65" t="s">
        <v>37</v>
      </c>
      <c r="M65">
        <v>8</v>
      </c>
      <c r="N65" t="s">
        <v>80</v>
      </c>
      <c r="O65" t="s">
        <v>72</v>
      </c>
      <c r="P65" t="s">
        <v>72</v>
      </c>
      <c r="Q65">
        <v>769</v>
      </c>
    </row>
    <row r="66" spans="4:17" x14ac:dyDescent="0.3">
      <c r="D66" s="47" t="str">
        <f>IF(ISBLANK(BurstClassFull1315[[#This Row],[Hour4-Spk/sec]]),"",IF(BurstClassFull1315[[#This Row],[Hour4-Spk/sec]]&lt;$C$3,"LF","HF"))</f>
        <v>HF</v>
      </c>
      <c r="E66" s="47" t="str">
        <f>IF(ISBLANK(BurstClassFull1315[[#This Row],[Hour4-%SpikesInBursts]]),"",IF(BurstClassFull1315[[#This Row],[Hour4-%SpikesInBursts]]&lt;$D$3,"LB","HB"))</f>
        <v>HB</v>
      </c>
      <c r="F66" s="85" t="str">
        <f t="shared" si="0"/>
        <v>HFHB</v>
      </c>
      <c r="G66">
        <v>12.249166666666667</v>
      </c>
      <c r="H66">
        <v>86.516454458591653</v>
      </c>
      <c r="I66" t="s">
        <v>98</v>
      </c>
      <c r="J66" t="s">
        <v>9</v>
      </c>
      <c r="K66">
        <v>22</v>
      </c>
      <c r="L66" t="s">
        <v>37</v>
      </c>
      <c r="M66">
        <v>9</v>
      </c>
      <c r="N66" t="s">
        <v>103</v>
      </c>
      <c r="O66" t="s">
        <v>10</v>
      </c>
      <c r="P66" t="s">
        <v>72</v>
      </c>
      <c r="Q66">
        <v>769</v>
      </c>
    </row>
    <row r="67" spans="4:17" x14ac:dyDescent="0.3">
      <c r="D67" s="47" t="str">
        <f>IF(ISBLANK(BurstClassFull1315[[#This Row],[Hour4-Spk/sec]]),"",IF(BurstClassFull1315[[#This Row],[Hour4-Spk/sec]]&lt;$C$3,"LF","HF"))</f>
        <v>LF</v>
      </c>
      <c r="E67" s="47" t="str">
        <f>IF(ISBLANK(BurstClassFull1315[[#This Row],[Hour4-%SpikesInBursts]]),"",IF(BurstClassFull1315[[#This Row],[Hour4-%SpikesInBursts]]&lt;$D$3,"LB","HB"))</f>
        <v>LB</v>
      </c>
      <c r="F67" s="85" t="str">
        <f t="shared" si="0"/>
        <v>LFLB</v>
      </c>
      <c r="G67">
        <v>0</v>
      </c>
      <c r="H67">
        <v>0</v>
      </c>
      <c r="I67" t="s">
        <v>98</v>
      </c>
      <c r="J67" t="s">
        <v>9</v>
      </c>
      <c r="K67">
        <v>22</v>
      </c>
      <c r="L67" t="s">
        <v>37</v>
      </c>
      <c r="M67">
        <v>10</v>
      </c>
      <c r="N67" t="s">
        <v>85</v>
      </c>
      <c r="O67" t="s">
        <v>72</v>
      </c>
      <c r="P67" t="s">
        <v>72</v>
      </c>
      <c r="Q67">
        <v>769</v>
      </c>
    </row>
    <row r="68" spans="4:17" hidden="1" x14ac:dyDescent="0.3">
      <c r="D68" s="47" t="str">
        <f>IF(ISBLANK(BurstClassFull1315[[#This Row],[Hour4-Spk/sec]]),"",IF(BurstClassFull1315[[#This Row],[Hour4-Spk/sec]]&lt;$C$3,"LF","HF"))</f>
        <v>LF</v>
      </c>
      <c r="E68" s="47" t="str">
        <f>IF(ISBLANK(BurstClassFull1315[[#This Row],[Hour4-%SpikesInBursts]]),"",IF(BurstClassFull1315[[#This Row],[Hour4-%SpikesInBursts]]&lt;$D$3,"LB","HB"))</f>
        <v>HB</v>
      </c>
      <c r="F68" s="85" t="str">
        <f t="shared" si="0"/>
        <v>LFHB</v>
      </c>
      <c r="G68">
        <v>1.8833333333333331</v>
      </c>
      <c r="H68">
        <v>35.152677386045141</v>
      </c>
      <c r="I68" t="s">
        <v>83</v>
      </c>
      <c r="J68" t="s">
        <v>9</v>
      </c>
      <c r="K68">
        <v>1</v>
      </c>
      <c r="L68" t="s">
        <v>36</v>
      </c>
      <c r="M68">
        <v>19</v>
      </c>
      <c r="N68" t="s">
        <v>104</v>
      </c>
      <c r="O68" t="s">
        <v>11</v>
      </c>
      <c r="P68" t="s">
        <v>72</v>
      </c>
      <c r="Q68">
        <v>24</v>
      </c>
    </row>
    <row r="69" spans="4:17" x14ac:dyDescent="0.3">
      <c r="D69" s="47" t="str">
        <f>IF(ISBLANK(BurstClassFull1315[[#This Row],[Hour4-Spk/sec]]),"",IF(BurstClassFull1315[[#This Row],[Hour4-Spk/sec]]&lt;$C$3,"LF","HF"))</f>
        <v>LF</v>
      </c>
      <c r="E69" s="47" t="str">
        <f>IF(ISBLANK(BurstClassFull1315[[#This Row],[Hour4-%SpikesInBursts]]),"",IF(BurstClassFull1315[[#This Row],[Hour4-%SpikesInBursts]]&lt;$D$3,"LB","HB"))</f>
        <v>LB</v>
      </c>
      <c r="F69" s="85" t="str">
        <f t="shared" si="0"/>
        <v>LFLB</v>
      </c>
      <c r="G69">
        <v>0.10666666666666666</v>
      </c>
      <c r="H69">
        <v>2.9498525073746311</v>
      </c>
      <c r="I69" t="s">
        <v>98</v>
      </c>
      <c r="J69" t="s">
        <v>9</v>
      </c>
      <c r="K69">
        <v>22</v>
      </c>
      <c r="L69" t="s">
        <v>37</v>
      </c>
      <c r="M69">
        <v>12</v>
      </c>
      <c r="N69" t="s">
        <v>105</v>
      </c>
      <c r="O69" t="s">
        <v>72</v>
      </c>
      <c r="P69" t="s">
        <v>72</v>
      </c>
      <c r="Q69">
        <v>769</v>
      </c>
    </row>
    <row r="70" spans="4:17" hidden="1" x14ac:dyDescent="0.3">
      <c r="D70" s="47" t="str">
        <f>IF(ISBLANK(BurstClassFull1315[[#This Row],[Hour4-Spk/sec]]),"",IF(BurstClassFull1315[[#This Row],[Hour4-Spk/sec]]&lt;$C$3,"LF","HF"))</f>
        <v>LF</v>
      </c>
      <c r="E70" s="47" t="str">
        <f>IF(ISBLANK(BurstClassFull1315[[#This Row],[Hour4-%SpikesInBursts]]),"",IF(BurstClassFull1315[[#This Row],[Hour4-%SpikesInBursts]]&lt;$D$3,"LB","HB"))</f>
        <v>LB</v>
      </c>
      <c r="F70" s="85" t="str">
        <f t="shared" si="0"/>
        <v>LFLB</v>
      </c>
      <c r="G70">
        <v>2.7293333333333298</v>
      </c>
      <c r="H70">
        <v>27.439519402500405</v>
      </c>
      <c r="I70" t="s">
        <v>106</v>
      </c>
      <c r="J70" t="s">
        <v>9</v>
      </c>
      <c r="K70">
        <v>10</v>
      </c>
      <c r="L70" t="s">
        <v>107</v>
      </c>
      <c r="M70">
        <v>1</v>
      </c>
      <c r="N70" t="s">
        <v>84</v>
      </c>
      <c r="O70" t="s">
        <v>11</v>
      </c>
      <c r="P70" t="s">
        <v>10</v>
      </c>
      <c r="Q70">
        <v>199</v>
      </c>
    </row>
    <row r="71" spans="4:17" hidden="1" x14ac:dyDescent="0.3">
      <c r="D71" s="47" t="str">
        <f>IF(ISBLANK(BurstClassFull1315[[#This Row],[Hour4-Spk/sec]]),"",IF(BurstClassFull1315[[#This Row],[Hour4-Spk/sec]]&lt;$C$3,"LF","HF"))</f>
        <v>LF</v>
      </c>
      <c r="E71" s="47" t="str">
        <f>IF(ISBLANK(BurstClassFull1315[[#This Row],[Hour4-%SpikesInBursts]]),"",IF(BurstClassFull1315[[#This Row],[Hour4-%SpikesInBursts]]&lt;$D$3,"LB","HB"))</f>
        <v>LB</v>
      </c>
      <c r="F71" s="85" t="str">
        <f t="shared" si="0"/>
        <v>LFLB</v>
      </c>
      <c r="G71">
        <v>0</v>
      </c>
      <c r="H71">
        <v>0</v>
      </c>
      <c r="I71" t="s">
        <v>98</v>
      </c>
      <c r="J71" t="s">
        <v>9</v>
      </c>
      <c r="K71">
        <v>22</v>
      </c>
      <c r="L71" t="s">
        <v>37</v>
      </c>
      <c r="M71">
        <v>14</v>
      </c>
      <c r="N71" t="s">
        <v>108</v>
      </c>
      <c r="O71" t="s">
        <v>72</v>
      </c>
      <c r="P71" t="s">
        <v>76</v>
      </c>
      <c r="Q71">
        <v>769</v>
      </c>
    </row>
    <row r="72" spans="4:17" hidden="1" x14ac:dyDescent="0.3">
      <c r="D72" s="47" t="str">
        <f>IF(ISBLANK(BurstClassFull1315[[#This Row],[Hour4-Spk/sec]]),"",IF(BurstClassFull1315[[#This Row],[Hour4-Spk/sec]]&lt;$C$3,"LF","HF"))</f>
        <v>LF</v>
      </c>
      <c r="E72" s="47" t="str">
        <f>IF(ISBLANK(BurstClassFull1315[[#This Row],[Hour4-%SpikesInBursts]]),"",IF(BurstClassFull1315[[#This Row],[Hour4-%SpikesInBursts]]&lt;$D$3,"LB","HB"))</f>
        <v>HB</v>
      </c>
      <c r="F72" s="85" t="str">
        <f t="shared" si="0"/>
        <v>LFHB</v>
      </c>
      <c r="G72">
        <v>0.72199999999999986</v>
      </c>
      <c r="H72">
        <v>55.859117840684661</v>
      </c>
      <c r="I72" t="s">
        <v>106</v>
      </c>
      <c r="J72" t="s">
        <v>9</v>
      </c>
      <c r="K72">
        <v>10</v>
      </c>
      <c r="L72" t="s">
        <v>107</v>
      </c>
      <c r="M72">
        <v>3</v>
      </c>
      <c r="N72" t="s">
        <v>109</v>
      </c>
      <c r="O72" t="s">
        <v>11</v>
      </c>
      <c r="P72" t="s">
        <v>10</v>
      </c>
      <c r="Q72">
        <v>199</v>
      </c>
    </row>
    <row r="73" spans="4:17" hidden="1" x14ac:dyDescent="0.3">
      <c r="D73" s="47" t="str">
        <f>IF(ISBLANK(BurstClassFull1315[[#This Row],[Hour4-Spk/sec]]),"",IF(BurstClassFull1315[[#This Row],[Hour4-Spk/sec]]&lt;$C$3,"LF","HF"))</f>
        <v>HF</v>
      </c>
      <c r="E73" s="47" t="str">
        <f>IF(ISBLANK(BurstClassFull1315[[#This Row],[Hour4-%SpikesInBursts]]),"",IF(BurstClassFull1315[[#This Row],[Hour4-%SpikesInBursts]]&lt;$D$3,"LB","HB"))</f>
        <v>HB</v>
      </c>
      <c r="F73" s="85" t="str">
        <f t="shared" si="0"/>
        <v>HFHB</v>
      </c>
      <c r="G73">
        <v>24.144379970673029</v>
      </c>
      <c r="H73">
        <v>97.780114634371813</v>
      </c>
      <c r="I73" t="s">
        <v>110</v>
      </c>
      <c r="J73" t="s">
        <v>9</v>
      </c>
      <c r="K73">
        <v>21</v>
      </c>
      <c r="L73" t="s">
        <v>37</v>
      </c>
      <c r="M73">
        <v>1</v>
      </c>
      <c r="N73" t="s">
        <v>111</v>
      </c>
      <c r="O73" t="s">
        <v>10</v>
      </c>
      <c r="P73" t="s">
        <v>10</v>
      </c>
      <c r="Q73">
        <v>344</v>
      </c>
    </row>
    <row r="74" spans="4:17" hidden="1" x14ac:dyDescent="0.3">
      <c r="D74" s="47" t="str">
        <f>IF(ISBLANK(BurstClassFull1315[[#This Row],[Hour4-Spk/sec]]),"",IF(BurstClassFull1315[[#This Row],[Hour4-Spk/sec]]&lt;$C$3,"LF","HF"))</f>
        <v>HF</v>
      </c>
      <c r="E74" s="47" t="str">
        <f>IF(ISBLANK(BurstClassFull1315[[#This Row],[Hour4-%SpikesInBursts]]),"",IF(BurstClassFull1315[[#This Row],[Hour4-%SpikesInBursts]]&lt;$D$3,"LB","HB"))</f>
        <v>HB</v>
      </c>
      <c r="F74" s="85" t="str">
        <f t="shared" si="0"/>
        <v>HFHB</v>
      </c>
      <c r="G74">
        <v>11.660833333333333</v>
      </c>
      <c r="H74">
        <v>82.206645898234683</v>
      </c>
      <c r="I74" t="s">
        <v>110</v>
      </c>
      <c r="J74" t="s">
        <v>9</v>
      </c>
      <c r="K74">
        <v>21</v>
      </c>
      <c r="L74" t="s">
        <v>37</v>
      </c>
      <c r="M74">
        <v>2</v>
      </c>
      <c r="N74" t="s">
        <v>99</v>
      </c>
      <c r="O74" t="s">
        <v>10</v>
      </c>
      <c r="P74" t="s">
        <v>10</v>
      </c>
      <c r="Q74">
        <v>344</v>
      </c>
    </row>
    <row r="75" spans="4:17" hidden="1" x14ac:dyDescent="0.3">
      <c r="D75" s="47" t="str">
        <f>IF(ISBLANK(BurstClassFull1315[[#This Row],[Hour4-Spk/sec]]),"",IF(BurstClassFull1315[[#This Row],[Hour4-Spk/sec]]&lt;$C$3,"LF","HF"))</f>
        <v>HF</v>
      </c>
      <c r="E75" s="47" t="str">
        <f>IF(ISBLANK(BurstClassFull1315[[#This Row],[Hour4-%SpikesInBursts]]),"",IF(BurstClassFull1315[[#This Row],[Hour4-%SpikesInBursts]]&lt;$D$3,"LB","HB"))</f>
        <v>HB</v>
      </c>
      <c r="F75" s="85" t="str">
        <f t="shared" si="0"/>
        <v>HFHB</v>
      </c>
      <c r="G75">
        <v>4.8764999999999992</v>
      </c>
      <c r="H75">
        <v>51.249756540933589</v>
      </c>
      <c r="I75" t="s">
        <v>106</v>
      </c>
      <c r="J75" t="s">
        <v>9</v>
      </c>
      <c r="K75">
        <v>10</v>
      </c>
      <c r="L75" t="s">
        <v>107</v>
      </c>
      <c r="M75">
        <v>4</v>
      </c>
      <c r="N75" t="s">
        <v>112</v>
      </c>
      <c r="O75" t="s">
        <v>11</v>
      </c>
      <c r="P75" t="s">
        <v>10</v>
      </c>
      <c r="Q75">
        <v>199</v>
      </c>
    </row>
    <row r="76" spans="4:17" x14ac:dyDescent="0.3">
      <c r="D76" s="47" t="str">
        <f>IF(ISBLANK(BurstClassFull1315[[#This Row],[Hour4-Spk/sec]]),"",IF(BurstClassFull1315[[#This Row],[Hour4-Spk/sec]]&lt;$C$3,"LF","HF"))</f>
        <v>LF</v>
      </c>
      <c r="E76" s="47" t="str">
        <f>IF(ISBLANK(BurstClassFull1315[[#This Row],[Hour4-%SpikesInBursts]]),"",IF(BurstClassFull1315[[#This Row],[Hour4-%SpikesInBursts]]&lt;$D$3,"LB","HB"))</f>
        <v>HB</v>
      </c>
      <c r="F76" s="85" t="str">
        <f t="shared" si="0"/>
        <v>LFHB</v>
      </c>
      <c r="G76">
        <v>1.9900000000000002</v>
      </c>
      <c r="H76">
        <v>30.094447624499143</v>
      </c>
      <c r="I76" t="s">
        <v>110</v>
      </c>
      <c r="J76" t="s">
        <v>9</v>
      </c>
      <c r="K76">
        <v>21</v>
      </c>
      <c r="L76" t="s">
        <v>37</v>
      </c>
      <c r="M76">
        <v>4</v>
      </c>
      <c r="N76" t="s">
        <v>101</v>
      </c>
      <c r="O76" t="s">
        <v>72</v>
      </c>
      <c r="P76" t="s">
        <v>72</v>
      </c>
      <c r="Q76">
        <v>344</v>
      </c>
    </row>
    <row r="77" spans="4:17" x14ac:dyDescent="0.3">
      <c r="D77" s="47" t="str">
        <f>IF(ISBLANK(BurstClassFull1315[[#This Row],[Hour4-Spk/sec]]),"",IF(BurstClassFull1315[[#This Row],[Hour4-Spk/sec]]&lt;$C$3,"LF","HF"))</f>
        <v>LF</v>
      </c>
      <c r="E77" s="47" t="str">
        <f>IF(ISBLANK(BurstClassFull1315[[#This Row],[Hour4-%SpikesInBursts]]),"",IF(BurstClassFull1315[[#This Row],[Hour4-%SpikesInBursts]]&lt;$D$3,"LB","HB"))</f>
        <v>LB</v>
      </c>
      <c r="F77" s="85" t="str">
        <f t="shared" si="0"/>
        <v>LFLB</v>
      </c>
      <c r="G77">
        <v>0.13464915008291875</v>
      </c>
      <c r="H77">
        <v>4.8913043478260869</v>
      </c>
      <c r="I77" t="s">
        <v>110</v>
      </c>
      <c r="J77" t="s">
        <v>9</v>
      </c>
      <c r="K77">
        <v>21</v>
      </c>
      <c r="L77" t="s">
        <v>37</v>
      </c>
      <c r="M77">
        <v>5</v>
      </c>
      <c r="N77" t="s">
        <v>77</v>
      </c>
      <c r="O77" t="s">
        <v>72</v>
      </c>
      <c r="P77" t="s">
        <v>72</v>
      </c>
      <c r="Q77">
        <v>344</v>
      </c>
    </row>
    <row r="78" spans="4:17" hidden="1" x14ac:dyDescent="0.3">
      <c r="D78" s="47" t="str">
        <f>IF(ISBLANK(BurstClassFull1315[[#This Row],[Hour4-Spk/sec]]),"",IF(BurstClassFull1315[[#This Row],[Hour4-Spk/sec]]&lt;$C$3,"LF","HF"))</f>
        <v>HF</v>
      </c>
      <c r="E78" s="47" t="str">
        <f>IF(ISBLANK(BurstClassFull1315[[#This Row],[Hour4-%SpikesInBursts]]),"",IF(BurstClassFull1315[[#This Row],[Hour4-%SpikesInBursts]]&lt;$D$3,"LB","HB"))</f>
        <v>HB</v>
      </c>
      <c r="F78" s="85" t="str">
        <f t="shared" si="0"/>
        <v>HFHB</v>
      </c>
      <c r="G78">
        <v>11.278744189420319</v>
      </c>
      <c r="H78">
        <v>78.239190108035956</v>
      </c>
      <c r="I78" t="s">
        <v>106</v>
      </c>
      <c r="J78" t="s">
        <v>9</v>
      </c>
      <c r="K78">
        <v>10</v>
      </c>
      <c r="L78" t="s">
        <v>107</v>
      </c>
      <c r="M78">
        <v>8</v>
      </c>
      <c r="N78" t="s">
        <v>113</v>
      </c>
      <c r="O78" t="s">
        <v>11</v>
      </c>
      <c r="P78" t="s">
        <v>10</v>
      </c>
      <c r="Q78">
        <v>199</v>
      </c>
    </row>
    <row r="79" spans="4:17" x14ac:dyDescent="0.3">
      <c r="D79" s="47" t="str">
        <f>IF(ISBLANK(BurstClassFull1315[[#This Row],[Hour4-Spk/sec]]),"",IF(BurstClassFull1315[[#This Row],[Hour4-Spk/sec]]&lt;$C$3,"LF","HF"))</f>
        <v>LF</v>
      </c>
      <c r="E79" s="47" t="str">
        <f>IF(ISBLANK(BurstClassFull1315[[#This Row],[Hour4-%SpikesInBursts]]),"",IF(BurstClassFull1315[[#This Row],[Hour4-%SpikesInBursts]]&lt;$D$3,"LB","HB"))</f>
        <v>HB</v>
      </c>
      <c r="F79" s="85" t="str">
        <f t="shared" si="0"/>
        <v>LFHB</v>
      </c>
      <c r="G79">
        <v>3.3962500000000002</v>
      </c>
      <c r="H79">
        <v>35.022294284556146</v>
      </c>
      <c r="I79" t="s">
        <v>110</v>
      </c>
      <c r="J79" t="s">
        <v>9</v>
      </c>
      <c r="K79">
        <v>21</v>
      </c>
      <c r="L79" t="s">
        <v>37</v>
      </c>
      <c r="M79">
        <v>7</v>
      </c>
      <c r="N79" t="s">
        <v>80</v>
      </c>
      <c r="O79" t="s">
        <v>72</v>
      </c>
      <c r="P79" t="s">
        <v>72</v>
      </c>
      <c r="Q79">
        <v>344</v>
      </c>
    </row>
    <row r="80" spans="4:17" x14ac:dyDescent="0.3">
      <c r="D80" s="47" t="str">
        <f>IF(ISBLANK(BurstClassFull1315[[#This Row],[Hour4-Spk/sec]]),"",IF(BurstClassFull1315[[#This Row],[Hour4-Spk/sec]]&lt;$C$3,"LF","HF"))</f>
        <v>HF</v>
      </c>
      <c r="E80" s="47" t="str">
        <f>IF(ISBLANK(BurstClassFull1315[[#This Row],[Hour4-%SpikesInBursts]]),"",IF(BurstClassFull1315[[#This Row],[Hour4-%SpikesInBursts]]&lt;$D$3,"LB","HB"))</f>
        <v>HB</v>
      </c>
      <c r="F80" s="85" t="str">
        <f t="shared" si="0"/>
        <v>HFHB</v>
      </c>
      <c r="G80">
        <v>10.624166666666667</v>
      </c>
      <c r="H80">
        <v>81.606326519888611</v>
      </c>
      <c r="I80" t="s">
        <v>110</v>
      </c>
      <c r="J80" t="s">
        <v>9</v>
      </c>
      <c r="K80">
        <v>21</v>
      </c>
      <c r="L80" t="s">
        <v>37</v>
      </c>
      <c r="M80">
        <v>8</v>
      </c>
      <c r="N80" t="s">
        <v>103</v>
      </c>
      <c r="O80" t="s">
        <v>10</v>
      </c>
      <c r="P80" t="s">
        <v>72</v>
      </c>
      <c r="Q80">
        <v>344</v>
      </c>
    </row>
    <row r="81" spans="4:17" hidden="1" x14ac:dyDescent="0.3">
      <c r="D81" s="47" t="str">
        <f>IF(ISBLANK(BurstClassFull1315[[#This Row],[Hour4-Spk/sec]]),"",IF(BurstClassFull1315[[#This Row],[Hour4-Spk/sec]]&lt;$C$3,"LF","HF"))</f>
        <v>HF</v>
      </c>
      <c r="E81" s="47" t="str">
        <f>IF(ISBLANK(BurstClassFull1315[[#This Row],[Hour4-%SpikesInBursts]]),"",IF(BurstClassFull1315[[#This Row],[Hour4-%SpikesInBursts]]&lt;$D$3,"LB","HB"))</f>
        <v>HB</v>
      </c>
      <c r="F81" s="85" t="str">
        <f t="shared" si="0"/>
        <v>HFHB</v>
      </c>
      <c r="G81">
        <v>7.5667480577136512</v>
      </c>
      <c r="H81">
        <v>71.989206116533964</v>
      </c>
      <c r="I81" t="s">
        <v>106</v>
      </c>
      <c r="J81" t="s">
        <v>9</v>
      </c>
      <c r="K81">
        <v>10</v>
      </c>
      <c r="L81" t="s">
        <v>107</v>
      </c>
      <c r="M81">
        <v>9</v>
      </c>
      <c r="N81" t="s">
        <v>114</v>
      </c>
      <c r="O81" t="s">
        <v>11</v>
      </c>
      <c r="P81" t="s">
        <v>10</v>
      </c>
      <c r="Q81">
        <v>199</v>
      </c>
    </row>
    <row r="82" spans="4:17" x14ac:dyDescent="0.3">
      <c r="D82" s="47" t="str">
        <f>IF(ISBLANK(BurstClassFull1315[[#This Row],[Hour4-Spk/sec]]),"",IF(BurstClassFull1315[[#This Row],[Hour4-Spk/sec]]&lt;$C$3,"LF","HF"))</f>
        <v>LF</v>
      </c>
      <c r="E82" s="47" t="str">
        <f>IF(ISBLANK(BurstClassFull1315[[#This Row],[Hour4-%SpikesInBursts]]),"",IF(BurstClassFull1315[[#This Row],[Hour4-%SpikesInBursts]]&lt;$D$3,"LB","HB"))</f>
        <v>LB</v>
      </c>
      <c r="F82" s="85" t="str">
        <f t="shared" si="0"/>
        <v>LFLB</v>
      </c>
      <c r="G82">
        <v>6.8125000000000005E-2</v>
      </c>
      <c r="H82">
        <v>1.9801980198019802</v>
      </c>
      <c r="I82" t="s">
        <v>110</v>
      </c>
      <c r="J82" t="s">
        <v>9</v>
      </c>
      <c r="K82">
        <v>21</v>
      </c>
      <c r="L82" t="s">
        <v>37</v>
      </c>
      <c r="M82">
        <v>10</v>
      </c>
      <c r="N82" t="s">
        <v>105</v>
      </c>
      <c r="O82" t="s">
        <v>72</v>
      </c>
      <c r="P82" t="s">
        <v>72</v>
      </c>
      <c r="Q82">
        <v>344</v>
      </c>
    </row>
    <row r="83" spans="4:17" hidden="1" x14ac:dyDescent="0.3">
      <c r="D83" s="47" t="str">
        <f>IF(ISBLANK(BurstClassFull1315[[#This Row],[Hour4-Spk/sec]]),"",IF(BurstClassFull1315[[#This Row],[Hour4-Spk/sec]]&lt;$C$3,"LF","HF"))</f>
        <v>HF</v>
      </c>
      <c r="E83" s="47" t="str">
        <f>IF(ISBLANK(BurstClassFull1315[[#This Row],[Hour4-%SpikesInBursts]]),"",IF(BurstClassFull1315[[#This Row],[Hour4-%SpikesInBursts]]&lt;$D$3,"LB","HB"))</f>
        <v>HB</v>
      </c>
      <c r="F83" s="85" t="str">
        <f t="shared" si="0"/>
        <v>HFHB</v>
      </c>
      <c r="G83">
        <v>9.0060000000000002</v>
      </c>
      <c r="H83">
        <v>65.342972427706798</v>
      </c>
      <c r="I83" t="s">
        <v>106</v>
      </c>
      <c r="J83" t="s">
        <v>9</v>
      </c>
      <c r="K83">
        <v>10</v>
      </c>
      <c r="L83" t="s">
        <v>107</v>
      </c>
      <c r="M83">
        <v>12</v>
      </c>
      <c r="N83" t="s">
        <v>115</v>
      </c>
      <c r="O83" t="s">
        <v>11</v>
      </c>
      <c r="P83" t="s">
        <v>72</v>
      </c>
      <c r="Q83">
        <v>199</v>
      </c>
    </row>
    <row r="84" spans="4:17" x14ac:dyDescent="0.3">
      <c r="D84" s="47" t="str">
        <f>IF(ISBLANK(BurstClassFull1315[[#This Row],[Hour4-Spk/sec]]),"",IF(BurstClassFull1315[[#This Row],[Hour4-Spk/sec]]&lt;$C$3,"LF","HF"))</f>
        <v>LF</v>
      </c>
      <c r="E84" s="47" t="str">
        <f>IF(ISBLANK(BurstClassFull1315[[#This Row],[Hour4-%SpikesInBursts]]),"",IF(BurstClassFull1315[[#This Row],[Hour4-%SpikesInBursts]]&lt;$D$3,"LB","HB"))</f>
        <v>LB</v>
      </c>
      <c r="F84" s="85" t="str">
        <f t="shared" si="0"/>
        <v>LFLB</v>
      </c>
      <c r="G84">
        <v>1.1908650606469005</v>
      </c>
      <c r="H84">
        <v>17.608120035304502</v>
      </c>
      <c r="I84" t="s">
        <v>110</v>
      </c>
      <c r="J84" t="s">
        <v>9</v>
      </c>
      <c r="K84">
        <v>21</v>
      </c>
      <c r="L84" t="s">
        <v>37</v>
      </c>
      <c r="M84">
        <v>12</v>
      </c>
      <c r="N84" t="s">
        <v>116</v>
      </c>
      <c r="O84" t="s">
        <v>72</v>
      </c>
      <c r="P84" t="s">
        <v>72</v>
      </c>
      <c r="Q84">
        <v>344</v>
      </c>
    </row>
    <row r="85" spans="4:17" x14ac:dyDescent="0.3">
      <c r="D85" s="47" t="str">
        <f>IF(ISBLANK(BurstClassFull1315[[#This Row],[Hour4-Spk/sec]]),"",IF(BurstClassFull1315[[#This Row],[Hour4-Spk/sec]]&lt;$C$3,"LF","HF"))</f>
        <v>LF</v>
      </c>
      <c r="E85" s="47" t="str">
        <f>IF(ISBLANK(BurstClassFull1315[[#This Row],[Hour4-%SpikesInBursts]]),"",IF(BurstClassFull1315[[#This Row],[Hour4-%SpikesInBursts]]&lt;$D$3,"LB","HB"))</f>
        <v>LB</v>
      </c>
      <c r="F85" s="85" t="str">
        <f t="shared" si="0"/>
        <v>LFLB</v>
      </c>
      <c r="G85">
        <v>0</v>
      </c>
      <c r="H85">
        <v>0</v>
      </c>
      <c r="I85" t="s">
        <v>73</v>
      </c>
      <c r="J85" t="s">
        <v>9</v>
      </c>
      <c r="K85">
        <v>19</v>
      </c>
      <c r="L85" t="s">
        <v>37</v>
      </c>
      <c r="M85">
        <v>1</v>
      </c>
      <c r="N85" t="s">
        <v>111</v>
      </c>
      <c r="O85" t="s">
        <v>72</v>
      </c>
      <c r="P85" t="s">
        <v>72</v>
      </c>
      <c r="Q85">
        <v>2</v>
      </c>
    </row>
    <row r="86" spans="4:17" x14ac:dyDescent="0.3">
      <c r="D86" s="47" t="str">
        <f>IF(ISBLANK(BurstClassFull1315[[#This Row],[Hour4-Spk/sec]]),"",IF(BurstClassFull1315[[#This Row],[Hour4-Spk/sec]]&lt;$C$3,"LF","HF"))</f>
        <v>LF</v>
      </c>
      <c r="E86" s="47" t="str">
        <f>IF(ISBLANK(BurstClassFull1315[[#This Row],[Hour4-%SpikesInBursts]]),"",IF(BurstClassFull1315[[#This Row],[Hour4-%SpikesInBursts]]&lt;$D$3,"LB","HB"))</f>
        <v>LB</v>
      </c>
      <c r="F86" s="85" t="str">
        <f t="shared" si="0"/>
        <v>LFLB</v>
      </c>
      <c r="G86">
        <v>0</v>
      </c>
      <c r="H86">
        <v>0</v>
      </c>
      <c r="I86" t="s">
        <v>73</v>
      </c>
      <c r="J86" t="s">
        <v>9</v>
      </c>
      <c r="K86">
        <v>19</v>
      </c>
      <c r="L86" t="s">
        <v>37</v>
      </c>
      <c r="M86">
        <v>2</v>
      </c>
      <c r="N86" t="s">
        <v>99</v>
      </c>
      <c r="O86" t="s">
        <v>72</v>
      </c>
      <c r="P86" t="s">
        <v>72</v>
      </c>
      <c r="Q86">
        <v>2</v>
      </c>
    </row>
    <row r="87" spans="4:17" hidden="1" x14ac:dyDescent="0.3">
      <c r="D87" s="47" t="str">
        <f>IF(ISBLANK(BurstClassFull1315[[#This Row],[Hour4-Spk/sec]]),"",IF(BurstClassFull1315[[#This Row],[Hour4-Spk/sec]]&lt;$C$3,"LF","HF"))</f>
        <v>LF</v>
      </c>
      <c r="E87" s="47" t="str">
        <f>IF(ISBLANK(BurstClassFull1315[[#This Row],[Hour4-%SpikesInBursts]]),"",IF(BurstClassFull1315[[#This Row],[Hour4-%SpikesInBursts]]&lt;$D$3,"LB","HB"))</f>
        <v>HB</v>
      </c>
      <c r="F87" s="85" t="str">
        <f t="shared" si="0"/>
        <v>LFHB</v>
      </c>
      <c r="G87">
        <v>3.0383333333333331</v>
      </c>
      <c r="H87">
        <v>32.546161321671526</v>
      </c>
      <c r="I87" t="s">
        <v>106</v>
      </c>
      <c r="J87" t="s">
        <v>9</v>
      </c>
      <c r="K87">
        <v>10</v>
      </c>
      <c r="L87" t="s">
        <v>107</v>
      </c>
      <c r="M87">
        <v>13</v>
      </c>
      <c r="N87" t="s">
        <v>96</v>
      </c>
      <c r="O87" t="s">
        <v>11</v>
      </c>
      <c r="P87" t="s">
        <v>10</v>
      </c>
      <c r="Q87">
        <v>199</v>
      </c>
    </row>
    <row r="88" spans="4:17" x14ac:dyDescent="0.3">
      <c r="D88" s="47" t="str">
        <f>IF(ISBLANK(BurstClassFull1315[[#This Row],[Hour4-Spk/sec]]),"",IF(BurstClassFull1315[[#This Row],[Hour4-Spk/sec]]&lt;$C$3,"LF","HF"))</f>
        <v>LF</v>
      </c>
      <c r="E88" s="47" t="str">
        <f>IF(ISBLANK(BurstClassFull1315[[#This Row],[Hour4-%SpikesInBursts]]),"",IF(BurstClassFull1315[[#This Row],[Hour4-%SpikesInBursts]]&lt;$D$3,"LB","HB"))</f>
        <v>LB</v>
      </c>
      <c r="F88" s="85" t="str">
        <f t="shared" si="0"/>
        <v>LFLB</v>
      </c>
      <c r="G88">
        <v>0</v>
      </c>
      <c r="H88">
        <v>0</v>
      </c>
      <c r="I88" t="s">
        <v>73</v>
      </c>
      <c r="J88" t="s">
        <v>9</v>
      </c>
      <c r="K88">
        <v>19</v>
      </c>
      <c r="L88" t="s">
        <v>37</v>
      </c>
      <c r="M88">
        <v>4</v>
      </c>
      <c r="N88" t="s">
        <v>101</v>
      </c>
      <c r="O88" t="s">
        <v>72</v>
      </c>
      <c r="P88" t="s">
        <v>72</v>
      </c>
      <c r="Q88">
        <v>2</v>
      </c>
    </row>
    <row r="89" spans="4:17" x14ac:dyDescent="0.3">
      <c r="D89" s="47" t="str">
        <f>IF(ISBLANK(BurstClassFull1315[[#This Row],[Hour4-Spk/sec]]),"",IF(BurstClassFull1315[[#This Row],[Hour4-Spk/sec]]&lt;$C$3,"LF","HF"))</f>
        <v>LF</v>
      </c>
      <c r="E89" s="47" t="str">
        <f>IF(ISBLANK(BurstClassFull1315[[#This Row],[Hour4-%SpikesInBursts]]),"",IF(BurstClassFull1315[[#This Row],[Hour4-%SpikesInBursts]]&lt;$D$3,"LB","HB"))</f>
        <v>LB</v>
      </c>
      <c r="F89" s="85" t="str">
        <f t="shared" si="0"/>
        <v>LFLB</v>
      </c>
      <c r="G89">
        <v>0</v>
      </c>
      <c r="H89">
        <v>0</v>
      </c>
      <c r="I89" t="s">
        <v>73</v>
      </c>
      <c r="J89" t="s">
        <v>9</v>
      </c>
      <c r="K89">
        <v>19</v>
      </c>
      <c r="L89" t="s">
        <v>37</v>
      </c>
      <c r="M89">
        <v>5</v>
      </c>
      <c r="N89" t="s">
        <v>77</v>
      </c>
      <c r="O89" t="s">
        <v>72</v>
      </c>
      <c r="P89" t="s">
        <v>72</v>
      </c>
      <c r="Q89">
        <v>2</v>
      </c>
    </row>
    <row r="90" spans="4:17" hidden="1" x14ac:dyDescent="0.3">
      <c r="D90" s="47" t="str">
        <f>IF(ISBLANK(BurstClassFull1315[[#This Row],[Hour4-Spk/sec]]),"",IF(BurstClassFull1315[[#This Row],[Hour4-Spk/sec]]&lt;$C$3,"LF","HF"))</f>
        <v>LF</v>
      </c>
      <c r="E90" s="47" t="str">
        <f>IF(ISBLANK(BurstClassFull1315[[#This Row],[Hour4-%SpikesInBursts]]),"",IF(BurstClassFull1315[[#This Row],[Hour4-%SpikesInBursts]]&lt;$D$3,"LB","HB"))</f>
        <v>HB</v>
      </c>
      <c r="F90" s="85" t="str">
        <f t="shared" si="0"/>
        <v>LFHB</v>
      </c>
      <c r="G90">
        <v>2.3963333333333336</v>
      </c>
      <c r="H90">
        <v>40.976020193521244</v>
      </c>
      <c r="I90" t="s">
        <v>106</v>
      </c>
      <c r="J90" t="s">
        <v>9</v>
      </c>
      <c r="K90">
        <v>10</v>
      </c>
      <c r="L90" t="s">
        <v>107</v>
      </c>
      <c r="M90">
        <v>14</v>
      </c>
      <c r="N90" t="s">
        <v>97</v>
      </c>
      <c r="O90" t="s">
        <v>11</v>
      </c>
      <c r="P90" t="s">
        <v>10</v>
      </c>
      <c r="Q90">
        <v>199</v>
      </c>
    </row>
    <row r="91" spans="4:17" x14ac:dyDescent="0.3">
      <c r="D91" s="47" t="str">
        <f>IF(ISBLANK(BurstClassFull1315[[#This Row],[Hour4-Spk/sec]]),"",IF(BurstClassFull1315[[#This Row],[Hour4-Spk/sec]]&lt;$C$3,"LF","HF"))</f>
        <v>LF</v>
      </c>
      <c r="E91" s="47" t="str">
        <f>IF(ISBLANK(BurstClassFull1315[[#This Row],[Hour4-%SpikesInBursts]]),"",IF(BurstClassFull1315[[#This Row],[Hour4-%SpikesInBursts]]&lt;$D$3,"LB","HB"))</f>
        <v>LB</v>
      </c>
      <c r="F91" s="85" t="str">
        <f t="shared" si="0"/>
        <v>LFLB</v>
      </c>
      <c r="G91">
        <v>0</v>
      </c>
      <c r="H91">
        <v>0</v>
      </c>
      <c r="I91" t="s">
        <v>73</v>
      </c>
      <c r="J91" t="s">
        <v>9</v>
      </c>
      <c r="K91">
        <v>19</v>
      </c>
      <c r="L91" t="s">
        <v>37</v>
      </c>
      <c r="M91">
        <v>7</v>
      </c>
      <c r="N91" t="s">
        <v>80</v>
      </c>
      <c r="O91" t="s">
        <v>72</v>
      </c>
      <c r="P91" t="s">
        <v>72</v>
      </c>
      <c r="Q91">
        <v>2</v>
      </c>
    </row>
    <row r="92" spans="4:17" x14ac:dyDescent="0.3">
      <c r="D92" s="47" t="str">
        <f>IF(ISBLANK(BurstClassFull1315[[#This Row],[Hour4-Spk/sec]]),"",IF(BurstClassFull1315[[#This Row],[Hour4-Spk/sec]]&lt;$C$3,"LF","HF"))</f>
        <v>LF</v>
      </c>
      <c r="E92" s="47" t="str">
        <f>IF(ISBLANK(BurstClassFull1315[[#This Row],[Hour4-%SpikesInBursts]]),"",IF(BurstClassFull1315[[#This Row],[Hour4-%SpikesInBursts]]&lt;$D$3,"LB","HB"))</f>
        <v>LB</v>
      </c>
      <c r="F92" s="85" t="str">
        <f t="shared" si="0"/>
        <v>LFLB</v>
      </c>
      <c r="G92">
        <v>0</v>
      </c>
      <c r="H92">
        <v>0</v>
      </c>
      <c r="I92" t="s">
        <v>73</v>
      </c>
      <c r="J92" t="s">
        <v>9</v>
      </c>
      <c r="K92">
        <v>19</v>
      </c>
      <c r="L92" t="s">
        <v>37</v>
      </c>
      <c r="M92">
        <v>8</v>
      </c>
      <c r="N92" t="s">
        <v>103</v>
      </c>
      <c r="O92" t="s">
        <v>10</v>
      </c>
      <c r="P92" t="s">
        <v>72</v>
      </c>
      <c r="Q92">
        <v>2</v>
      </c>
    </row>
    <row r="93" spans="4:17" x14ac:dyDescent="0.3">
      <c r="D93" s="47" t="str">
        <f>IF(ISBLANK(BurstClassFull1315[[#This Row],[Hour4-Spk/sec]]),"",IF(BurstClassFull1315[[#This Row],[Hour4-Spk/sec]]&lt;$C$3,"LF","HF"))</f>
        <v>LF</v>
      </c>
      <c r="E93" s="47" t="str">
        <f>IF(ISBLANK(BurstClassFull1315[[#This Row],[Hour4-%SpikesInBursts]]),"",IF(BurstClassFull1315[[#This Row],[Hour4-%SpikesInBursts]]&lt;$D$3,"LB","HB"))</f>
        <v>LB</v>
      </c>
      <c r="F93" s="85" t="str">
        <f t="shared" si="0"/>
        <v>LFLB</v>
      </c>
      <c r="G93">
        <v>0</v>
      </c>
      <c r="H93">
        <v>0</v>
      </c>
      <c r="I93" t="s">
        <v>73</v>
      </c>
      <c r="J93" t="s">
        <v>9</v>
      </c>
      <c r="K93">
        <v>19</v>
      </c>
      <c r="L93" t="s">
        <v>37</v>
      </c>
      <c r="M93">
        <v>9</v>
      </c>
      <c r="N93" t="s">
        <v>87</v>
      </c>
      <c r="O93" t="s">
        <v>72</v>
      </c>
      <c r="P93" t="s">
        <v>72</v>
      </c>
      <c r="Q93">
        <v>2</v>
      </c>
    </row>
    <row r="94" spans="4:17" x14ac:dyDescent="0.3">
      <c r="D94" s="47" t="str">
        <f>IF(ISBLANK(BurstClassFull1315[[#This Row],[Hour4-Spk/sec]]),"",IF(BurstClassFull1315[[#This Row],[Hour4-Spk/sec]]&lt;$C$3,"LF","HF"))</f>
        <v>LF</v>
      </c>
      <c r="E94" s="47" t="str">
        <f>IF(ISBLANK(BurstClassFull1315[[#This Row],[Hour4-%SpikesInBursts]]),"",IF(BurstClassFull1315[[#This Row],[Hour4-%SpikesInBursts]]&lt;$D$3,"LB","HB"))</f>
        <v>LB</v>
      </c>
      <c r="F94" s="85" t="str">
        <f t="shared" si="0"/>
        <v>LFLB</v>
      </c>
      <c r="G94">
        <v>0</v>
      </c>
      <c r="H94">
        <v>0</v>
      </c>
      <c r="I94" t="s">
        <v>73</v>
      </c>
      <c r="J94" t="s">
        <v>9</v>
      </c>
      <c r="K94">
        <v>19</v>
      </c>
      <c r="L94" t="s">
        <v>37</v>
      </c>
      <c r="M94">
        <v>10</v>
      </c>
      <c r="N94" t="s">
        <v>90</v>
      </c>
      <c r="O94" t="s">
        <v>72</v>
      </c>
      <c r="P94" t="s">
        <v>72</v>
      </c>
      <c r="Q94">
        <v>2</v>
      </c>
    </row>
    <row r="95" spans="4:17" x14ac:dyDescent="0.3">
      <c r="D95" s="47" t="str">
        <f>IF(ISBLANK(BurstClassFull1315[[#This Row],[Hour4-Spk/sec]]),"",IF(BurstClassFull1315[[#This Row],[Hour4-Spk/sec]]&lt;$C$3,"LF","HF"))</f>
        <v>LF</v>
      </c>
      <c r="E95" s="47" t="str">
        <f>IF(ISBLANK(BurstClassFull1315[[#This Row],[Hour4-%SpikesInBursts]]),"",IF(BurstClassFull1315[[#This Row],[Hour4-%SpikesInBursts]]&lt;$D$3,"LB","HB"))</f>
        <v>LB</v>
      </c>
      <c r="F95" s="85" t="str">
        <f t="shared" si="0"/>
        <v>LFLB</v>
      </c>
      <c r="G95">
        <v>0</v>
      </c>
      <c r="H95">
        <v>0</v>
      </c>
      <c r="I95" t="s">
        <v>73</v>
      </c>
      <c r="J95" t="s">
        <v>9</v>
      </c>
      <c r="K95">
        <v>19</v>
      </c>
      <c r="L95" t="s">
        <v>37</v>
      </c>
      <c r="M95">
        <v>11</v>
      </c>
      <c r="N95" t="s">
        <v>116</v>
      </c>
      <c r="O95" t="s">
        <v>72</v>
      </c>
      <c r="P95" t="s">
        <v>72</v>
      </c>
      <c r="Q95">
        <v>2</v>
      </c>
    </row>
    <row r="96" spans="4:17" x14ac:dyDescent="0.3">
      <c r="D96" s="47" t="str">
        <f>IF(ISBLANK(BurstClassFull1315[[#This Row],[Hour4-Spk/sec]]),"",IF(BurstClassFull1315[[#This Row],[Hour4-Spk/sec]]&lt;$C$3,"LF","HF"))</f>
        <v>LF</v>
      </c>
      <c r="E96" s="47" t="str">
        <f>IF(ISBLANK(BurstClassFull1315[[#This Row],[Hour4-%SpikesInBursts]]),"",IF(BurstClassFull1315[[#This Row],[Hour4-%SpikesInBursts]]&lt;$D$3,"LB","HB"))</f>
        <v>HB</v>
      </c>
      <c r="F96" s="85" t="str">
        <f t="shared" si="0"/>
        <v>LFHB</v>
      </c>
      <c r="G96">
        <v>5.104020979020979E-2</v>
      </c>
      <c r="H96">
        <v>61.009174311926607</v>
      </c>
      <c r="I96" t="s">
        <v>117</v>
      </c>
      <c r="J96" t="s">
        <v>9</v>
      </c>
      <c r="K96">
        <v>22</v>
      </c>
      <c r="L96" t="s">
        <v>37</v>
      </c>
      <c r="M96">
        <v>1</v>
      </c>
      <c r="N96" t="s">
        <v>71</v>
      </c>
      <c r="O96" t="s">
        <v>72</v>
      </c>
      <c r="P96" t="s">
        <v>72</v>
      </c>
      <c r="Q96">
        <v>778</v>
      </c>
    </row>
    <row r="97" spans="4:17" hidden="1" x14ac:dyDescent="0.3">
      <c r="D97" s="47" t="str">
        <f>IF(ISBLANK(BurstClassFull1315[[#This Row],[Hour4-Spk/sec]]),"",IF(BurstClassFull1315[[#This Row],[Hour4-Spk/sec]]&lt;$C$3,"LF","HF"))</f>
        <v>LF</v>
      </c>
      <c r="E97" s="47" t="str">
        <f>IF(ISBLANK(BurstClassFull1315[[#This Row],[Hour4-%SpikesInBursts]]),"",IF(BurstClassFull1315[[#This Row],[Hour4-%SpikesInBursts]]&lt;$D$3,"LB","HB"))</f>
        <v>LB</v>
      </c>
      <c r="F97" s="85" t="str">
        <f t="shared" ref="F97:F160" si="1">CONCATENATE(D97,E97)</f>
        <v>LFLB</v>
      </c>
      <c r="G97">
        <v>0.63861111111111113</v>
      </c>
      <c r="H97">
        <v>16.398434101783383</v>
      </c>
      <c r="I97" t="s">
        <v>117</v>
      </c>
      <c r="J97" t="s">
        <v>9</v>
      </c>
      <c r="K97">
        <v>22</v>
      </c>
      <c r="L97" t="s">
        <v>37</v>
      </c>
      <c r="M97">
        <v>2</v>
      </c>
      <c r="N97" t="s">
        <v>111</v>
      </c>
      <c r="O97" t="s">
        <v>72</v>
      </c>
      <c r="P97" t="s">
        <v>82</v>
      </c>
      <c r="Q97">
        <v>778</v>
      </c>
    </row>
    <row r="98" spans="4:17" hidden="1" x14ac:dyDescent="0.3">
      <c r="D98" s="47" t="str">
        <f>IF(ISBLANK(BurstClassFull1315[[#This Row],[Hour4-Spk/sec]]),"",IF(BurstClassFull1315[[#This Row],[Hour4-Spk/sec]]&lt;$C$3,"LF","HF"))</f>
        <v>HF</v>
      </c>
      <c r="E98" s="47" t="str">
        <f>IF(ISBLANK(BurstClassFull1315[[#This Row],[Hour4-%SpikesInBursts]]),"",IF(BurstClassFull1315[[#This Row],[Hour4-%SpikesInBursts]]&lt;$D$3,"LB","HB"))</f>
        <v>HB</v>
      </c>
      <c r="F98" s="85" t="str">
        <f t="shared" si="1"/>
        <v>HFHB</v>
      </c>
      <c r="G98">
        <v>7.4826504193238073</v>
      </c>
      <c r="H98">
        <v>62.586467221461426</v>
      </c>
      <c r="I98" t="s">
        <v>117</v>
      </c>
      <c r="J98" t="s">
        <v>9</v>
      </c>
      <c r="K98">
        <v>22</v>
      </c>
      <c r="L98" t="s">
        <v>37</v>
      </c>
      <c r="M98">
        <v>3</v>
      </c>
      <c r="N98" t="s">
        <v>74</v>
      </c>
      <c r="O98" t="s">
        <v>72</v>
      </c>
      <c r="P98" t="s">
        <v>10</v>
      </c>
      <c r="Q98">
        <v>778</v>
      </c>
    </row>
    <row r="99" spans="4:17" x14ac:dyDescent="0.3">
      <c r="D99" s="47" t="str">
        <f>IF(ISBLANK(BurstClassFull1315[[#This Row],[Hour4-Spk/sec]]),"",IF(BurstClassFull1315[[#This Row],[Hour4-Spk/sec]]&lt;$C$3,"LF","HF"))</f>
        <v>LF</v>
      </c>
      <c r="E99" s="47" t="str">
        <f>IF(ISBLANK(BurstClassFull1315[[#This Row],[Hour4-%SpikesInBursts]]),"",IF(BurstClassFull1315[[#This Row],[Hour4-%SpikesInBursts]]&lt;$D$3,"LB","HB"))</f>
        <v>HB</v>
      </c>
      <c r="F99" s="85" t="str">
        <f t="shared" si="1"/>
        <v>LFHB</v>
      </c>
      <c r="G99">
        <v>3.7336111111111117</v>
      </c>
      <c r="H99">
        <v>31.480654761904763</v>
      </c>
      <c r="I99" t="s">
        <v>117</v>
      </c>
      <c r="J99" t="s">
        <v>9</v>
      </c>
      <c r="K99">
        <v>22</v>
      </c>
      <c r="L99" t="s">
        <v>37</v>
      </c>
      <c r="M99">
        <v>4</v>
      </c>
      <c r="N99" t="s">
        <v>79</v>
      </c>
      <c r="O99" t="s">
        <v>72</v>
      </c>
      <c r="P99" t="s">
        <v>72</v>
      </c>
      <c r="Q99">
        <v>778</v>
      </c>
    </row>
    <row r="100" spans="4:17" x14ac:dyDescent="0.3">
      <c r="D100" s="47" t="str">
        <f>IF(ISBLANK(BurstClassFull1315[[#This Row],[Hour4-Spk/sec]]),"",IF(BurstClassFull1315[[#This Row],[Hour4-Spk/sec]]&lt;$C$3,"LF","HF"))</f>
        <v>LF</v>
      </c>
      <c r="E100" s="47" t="str">
        <f>IF(ISBLANK(BurstClassFull1315[[#This Row],[Hour4-%SpikesInBursts]]),"",IF(BurstClassFull1315[[#This Row],[Hour4-%SpikesInBursts]]&lt;$D$3,"LB","HB"))</f>
        <v>HB</v>
      </c>
      <c r="F100" s="85" t="str">
        <f t="shared" si="1"/>
        <v>LFHB</v>
      </c>
      <c r="G100">
        <v>0.47069444444444436</v>
      </c>
      <c r="H100">
        <v>57.308186883840548</v>
      </c>
      <c r="I100" t="s">
        <v>117</v>
      </c>
      <c r="J100" t="s">
        <v>9</v>
      </c>
      <c r="K100">
        <v>22</v>
      </c>
      <c r="L100" t="s">
        <v>37</v>
      </c>
      <c r="M100">
        <v>5</v>
      </c>
      <c r="N100" t="s">
        <v>118</v>
      </c>
      <c r="O100" t="s">
        <v>72</v>
      </c>
      <c r="P100" t="s">
        <v>72</v>
      </c>
      <c r="Q100">
        <v>778</v>
      </c>
    </row>
    <row r="101" spans="4:17" x14ac:dyDescent="0.3">
      <c r="D101" s="47" t="str">
        <f>IF(ISBLANK(BurstClassFull1315[[#This Row],[Hour4-Spk/sec]]),"",IF(BurstClassFull1315[[#This Row],[Hour4-Spk/sec]]&lt;$C$3,"LF","HF"))</f>
        <v>LF</v>
      </c>
      <c r="E101" s="47" t="str">
        <f>IF(ISBLANK(BurstClassFull1315[[#This Row],[Hour4-%SpikesInBursts]]),"",IF(BurstClassFull1315[[#This Row],[Hour4-%SpikesInBursts]]&lt;$D$3,"LB","HB"))</f>
        <v>HB</v>
      </c>
      <c r="F101" s="85" t="str">
        <f t="shared" si="1"/>
        <v>LFHB</v>
      </c>
      <c r="G101">
        <v>0.47055555555555556</v>
      </c>
      <c r="H101">
        <v>33.848702374378796</v>
      </c>
      <c r="I101" t="s">
        <v>117</v>
      </c>
      <c r="J101" t="s">
        <v>9</v>
      </c>
      <c r="K101">
        <v>22</v>
      </c>
      <c r="L101" t="s">
        <v>37</v>
      </c>
      <c r="M101">
        <v>6</v>
      </c>
      <c r="N101" t="s">
        <v>119</v>
      </c>
      <c r="O101" t="s">
        <v>72</v>
      </c>
      <c r="P101" t="s">
        <v>72</v>
      </c>
      <c r="Q101">
        <v>778</v>
      </c>
    </row>
    <row r="102" spans="4:17" hidden="1" x14ac:dyDescent="0.3">
      <c r="D102" s="47" t="str">
        <f>IF(ISBLANK(BurstClassFull1315[[#This Row],[Hour4-Spk/sec]]),"",IF(BurstClassFull1315[[#This Row],[Hour4-Spk/sec]]&lt;$C$3,"LF","HF"))</f>
        <v>HF</v>
      </c>
      <c r="E102" s="47" t="str">
        <f>IF(ISBLANK(BurstClassFull1315[[#This Row],[Hour4-%SpikesInBursts]]),"",IF(BurstClassFull1315[[#This Row],[Hour4-%SpikesInBursts]]&lt;$D$3,"LB","HB"))</f>
        <v>HB</v>
      </c>
      <c r="F102" s="85" t="str">
        <f t="shared" si="1"/>
        <v>HFHB</v>
      </c>
      <c r="G102">
        <v>13.956666666666669</v>
      </c>
      <c r="H102">
        <v>82.530012542555099</v>
      </c>
      <c r="I102" t="s">
        <v>117</v>
      </c>
      <c r="J102" t="s">
        <v>9</v>
      </c>
      <c r="K102">
        <v>22</v>
      </c>
      <c r="L102" t="s">
        <v>37</v>
      </c>
      <c r="M102">
        <v>7</v>
      </c>
      <c r="N102" t="s">
        <v>75</v>
      </c>
      <c r="O102" t="s">
        <v>10</v>
      </c>
      <c r="P102" t="s">
        <v>76</v>
      </c>
      <c r="Q102">
        <v>778</v>
      </c>
    </row>
    <row r="103" spans="4:17" x14ac:dyDescent="0.3">
      <c r="D103" s="47" t="str">
        <f>IF(ISBLANK(BurstClassFull1315[[#This Row],[Hour4-Spk/sec]]),"",IF(BurstClassFull1315[[#This Row],[Hour4-Spk/sec]]&lt;$C$3,"LF","HF"))</f>
        <v>LF</v>
      </c>
      <c r="E103" s="47" t="str">
        <f>IF(ISBLANK(BurstClassFull1315[[#This Row],[Hour4-%SpikesInBursts]]),"",IF(BurstClassFull1315[[#This Row],[Hour4-%SpikesInBursts]]&lt;$D$3,"LB","HB"))</f>
        <v>HB</v>
      </c>
      <c r="F103" s="85" t="str">
        <f t="shared" si="1"/>
        <v>LFHB</v>
      </c>
      <c r="G103">
        <v>1.4024905609492988</v>
      </c>
      <c r="H103">
        <v>49.40711462450593</v>
      </c>
      <c r="I103" t="s">
        <v>117</v>
      </c>
      <c r="J103" t="s">
        <v>9</v>
      </c>
      <c r="K103">
        <v>22</v>
      </c>
      <c r="L103" t="s">
        <v>37</v>
      </c>
      <c r="M103">
        <v>8</v>
      </c>
      <c r="N103" t="s">
        <v>81</v>
      </c>
      <c r="O103" t="s">
        <v>72</v>
      </c>
      <c r="P103" t="s">
        <v>72</v>
      </c>
      <c r="Q103">
        <v>778</v>
      </c>
    </row>
    <row r="104" spans="4:17" hidden="1" x14ac:dyDescent="0.3">
      <c r="D104" s="47" t="str">
        <f>IF(ISBLANK(BurstClassFull1315[[#This Row],[Hour4-Spk/sec]]),"",IF(BurstClassFull1315[[#This Row],[Hour4-Spk/sec]]&lt;$C$3,"LF","HF"))</f>
        <v>HF</v>
      </c>
      <c r="E104" s="47" t="str">
        <f>IF(ISBLANK(BurstClassFull1315[[#This Row],[Hour4-%SpikesInBursts]]),"",IF(BurstClassFull1315[[#This Row],[Hour4-%SpikesInBursts]]&lt;$D$3,"LB","HB"))</f>
        <v>HB</v>
      </c>
      <c r="F104" s="85" t="str">
        <f t="shared" si="1"/>
        <v>HFHB</v>
      </c>
      <c r="G104">
        <v>20.764444444444447</v>
      </c>
      <c r="H104">
        <v>94.36810062219844</v>
      </c>
      <c r="I104" t="s">
        <v>117</v>
      </c>
      <c r="J104" t="s">
        <v>9</v>
      </c>
      <c r="K104">
        <v>22</v>
      </c>
      <c r="L104" t="s">
        <v>37</v>
      </c>
      <c r="M104">
        <v>9</v>
      </c>
      <c r="N104" t="s">
        <v>93</v>
      </c>
      <c r="O104" t="s">
        <v>10</v>
      </c>
      <c r="P104" t="s">
        <v>120</v>
      </c>
      <c r="Q104">
        <v>778</v>
      </c>
    </row>
    <row r="105" spans="4:17" hidden="1" x14ac:dyDescent="0.3">
      <c r="D105" s="47" t="str">
        <f>IF(ISBLANK(BurstClassFull1315[[#This Row],[Hour4-Spk/sec]]),"",IF(BurstClassFull1315[[#This Row],[Hour4-Spk/sec]]&lt;$C$3,"LF","HF"))</f>
        <v>HF</v>
      </c>
      <c r="E105" s="47" t="str">
        <f>IF(ISBLANK(BurstClassFull1315[[#This Row],[Hour4-%SpikesInBursts]]),"",IF(BurstClassFull1315[[#This Row],[Hour4-%SpikesInBursts]]&lt;$D$3,"LB","HB"))</f>
        <v>HB</v>
      </c>
      <c r="F105" s="85" t="str">
        <f t="shared" si="1"/>
        <v>HFHB</v>
      </c>
      <c r="G105">
        <v>5.8538888888888891</v>
      </c>
      <c r="H105">
        <v>46.217370669197912</v>
      </c>
      <c r="I105" t="s">
        <v>117</v>
      </c>
      <c r="J105" t="s">
        <v>9</v>
      </c>
      <c r="K105">
        <v>22</v>
      </c>
      <c r="L105" t="s">
        <v>37</v>
      </c>
      <c r="M105">
        <v>10</v>
      </c>
      <c r="N105" t="s">
        <v>103</v>
      </c>
      <c r="O105" t="s">
        <v>10</v>
      </c>
      <c r="P105" t="s">
        <v>76</v>
      </c>
      <c r="Q105">
        <v>778</v>
      </c>
    </row>
    <row r="106" spans="4:17" x14ac:dyDescent="0.3">
      <c r="D106" s="47" t="str">
        <f>IF(ISBLANK(BurstClassFull1315[[#This Row],[Hour4-Spk/sec]]),"",IF(BurstClassFull1315[[#This Row],[Hour4-Spk/sec]]&lt;$C$3,"LF","HF"))</f>
        <v>HF</v>
      </c>
      <c r="E106" s="47" t="str">
        <f>IF(ISBLANK(BurstClassFull1315[[#This Row],[Hour4-%SpikesInBursts]]),"",IF(BurstClassFull1315[[#This Row],[Hour4-%SpikesInBursts]]&lt;$D$3,"LB","HB"))</f>
        <v>HB</v>
      </c>
      <c r="F106" s="85" t="str">
        <f t="shared" si="1"/>
        <v>HFHB</v>
      </c>
      <c r="G106">
        <v>11.037222222222221</v>
      </c>
      <c r="H106">
        <v>72.511454609536273</v>
      </c>
      <c r="I106" t="s">
        <v>117</v>
      </c>
      <c r="J106" t="s">
        <v>9</v>
      </c>
      <c r="K106">
        <v>22</v>
      </c>
      <c r="L106" t="s">
        <v>37</v>
      </c>
      <c r="M106">
        <v>11</v>
      </c>
      <c r="N106" t="s">
        <v>85</v>
      </c>
      <c r="O106" t="s">
        <v>10</v>
      </c>
      <c r="P106" t="s">
        <v>72</v>
      </c>
      <c r="Q106">
        <v>778</v>
      </c>
    </row>
    <row r="107" spans="4:17" hidden="1" x14ac:dyDescent="0.3">
      <c r="D107" s="47" t="str">
        <f>IF(ISBLANK(BurstClassFull1315[[#This Row],[Hour4-Spk/sec]]),"",IF(BurstClassFull1315[[#This Row],[Hour4-Spk/sec]]&lt;$C$3,"LF","HF"))</f>
        <v>LF</v>
      </c>
      <c r="E107" s="47" t="str">
        <f>IF(ISBLANK(BurstClassFull1315[[#This Row],[Hour4-%SpikesInBursts]]),"",IF(BurstClassFull1315[[#This Row],[Hour4-%SpikesInBursts]]&lt;$D$3,"LB","HB"))</f>
        <v>HB</v>
      </c>
      <c r="F107" s="85" t="str">
        <f t="shared" si="1"/>
        <v>LFHB</v>
      </c>
      <c r="G107">
        <v>3.5872222222222221</v>
      </c>
      <c r="H107">
        <v>30.619674670797831</v>
      </c>
      <c r="I107" t="s">
        <v>117</v>
      </c>
      <c r="J107" t="s">
        <v>9</v>
      </c>
      <c r="K107">
        <v>22</v>
      </c>
      <c r="L107" t="s">
        <v>37</v>
      </c>
      <c r="M107">
        <v>12</v>
      </c>
      <c r="N107" t="s">
        <v>87</v>
      </c>
      <c r="O107" t="s">
        <v>10</v>
      </c>
      <c r="P107" t="s">
        <v>120</v>
      </c>
      <c r="Q107">
        <v>778</v>
      </c>
    </row>
    <row r="108" spans="4:17" hidden="1" x14ac:dyDescent="0.3">
      <c r="D108" s="47" t="str">
        <f>IF(ISBLANK(BurstClassFull1315[[#This Row],[Hour4-Spk/sec]]),"",IF(BurstClassFull1315[[#This Row],[Hour4-Spk/sec]]&lt;$C$3,"LF","HF"))</f>
        <v>HF</v>
      </c>
      <c r="E108" s="47" t="str">
        <f>IF(ISBLANK(BurstClassFull1315[[#This Row],[Hour4-%SpikesInBursts]]),"",IF(BurstClassFull1315[[#This Row],[Hour4-%SpikesInBursts]]&lt;$D$3,"LB","HB"))</f>
        <v>HB</v>
      </c>
      <c r="F108" s="85" t="str">
        <f t="shared" si="1"/>
        <v>HFHB</v>
      </c>
      <c r="G108">
        <v>7.3275000000000006</v>
      </c>
      <c r="H108">
        <v>55.106915377616019</v>
      </c>
      <c r="I108" t="s">
        <v>117</v>
      </c>
      <c r="J108" t="s">
        <v>9</v>
      </c>
      <c r="K108">
        <v>22</v>
      </c>
      <c r="L108" t="s">
        <v>37</v>
      </c>
      <c r="M108">
        <v>13</v>
      </c>
      <c r="N108" t="s">
        <v>105</v>
      </c>
      <c r="O108" t="s">
        <v>72</v>
      </c>
      <c r="P108" t="s">
        <v>76</v>
      </c>
      <c r="Q108">
        <v>778</v>
      </c>
    </row>
    <row r="109" spans="4:17" x14ac:dyDescent="0.3">
      <c r="D109" s="47" t="str">
        <f>IF(ISBLANK(BurstClassFull1315[[#This Row],[Hour4-Spk/sec]]),"",IF(BurstClassFull1315[[#This Row],[Hour4-Spk/sec]]&lt;$C$3,"LF","HF"))</f>
        <v>LF</v>
      </c>
      <c r="E109" s="47" t="str">
        <f>IF(ISBLANK(BurstClassFull1315[[#This Row],[Hour4-%SpikesInBursts]]),"",IF(BurstClassFull1315[[#This Row],[Hour4-%SpikesInBursts]]&lt;$D$3,"LB","HB"))</f>
        <v>LB</v>
      </c>
      <c r="F109" s="85" t="str">
        <f t="shared" si="1"/>
        <v>LFLB</v>
      </c>
      <c r="G109">
        <v>0.61057642487046626</v>
      </c>
      <c r="H109">
        <v>23.573825503355707</v>
      </c>
      <c r="I109" t="s">
        <v>117</v>
      </c>
      <c r="J109" t="s">
        <v>9</v>
      </c>
      <c r="K109">
        <v>22</v>
      </c>
      <c r="L109" t="s">
        <v>37</v>
      </c>
      <c r="M109">
        <v>14</v>
      </c>
      <c r="N109" t="s">
        <v>90</v>
      </c>
      <c r="O109" t="s">
        <v>72</v>
      </c>
      <c r="P109" t="s">
        <v>72</v>
      </c>
      <c r="Q109">
        <v>778</v>
      </c>
    </row>
    <row r="110" spans="4:17" x14ac:dyDescent="0.3">
      <c r="D110" s="47" t="str">
        <f>IF(ISBLANK(BurstClassFull1315[[#This Row],[Hour4-Spk/sec]]),"",IF(BurstClassFull1315[[#This Row],[Hour4-Spk/sec]]&lt;$C$3,"LF","HF"))</f>
        <v>HF</v>
      </c>
      <c r="E110" s="47" t="str">
        <f>IF(ISBLANK(BurstClassFull1315[[#This Row],[Hour4-%SpikesInBursts]]),"",IF(BurstClassFull1315[[#This Row],[Hour4-%SpikesInBursts]]&lt;$D$3,"LB","HB"))</f>
        <v>HB</v>
      </c>
      <c r="F110" s="85" t="str">
        <f t="shared" si="1"/>
        <v>HFHB</v>
      </c>
      <c r="G110">
        <v>8.1129166666666652</v>
      </c>
      <c r="H110">
        <v>60.151235086540076</v>
      </c>
      <c r="I110" t="s">
        <v>117</v>
      </c>
      <c r="J110" t="s">
        <v>9</v>
      </c>
      <c r="K110">
        <v>22</v>
      </c>
      <c r="L110" t="s">
        <v>37</v>
      </c>
      <c r="M110">
        <v>15</v>
      </c>
      <c r="N110" t="s">
        <v>116</v>
      </c>
      <c r="O110" t="s">
        <v>10</v>
      </c>
      <c r="P110" t="s">
        <v>72</v>
      </c>
      <c r="Q110">
        <v>778</v>
      </c>
    </row>
    <row r="111" spans="4:17" hidden="1" x14ac:dyDescent="0.3">
      <c r="D111" s="47" t="str">
        <f>IF(ISBLANK(BurstClassFull1315[[#This Row],[Hour4-Spk/sec]]),"",IF(BurstClassFull1315[[#This Row],[Hour4-Spk/sec]]&lt;$C$3,"LF","HF"))</f>
        <v>LF</v>
      </c>
      <c r="E111" s="47" t="str">
        <f>IF(ISBLANK(BurstClassFull1315[[#This Row],[Hour4-%SpikesInBursts]]),"",IF(BurstClassFull1315[[#This Row],[Hour4-%SpikesInBursts]]&lt;$D$3,"LB","HB"))</f>
        <v>HB</v>
      </c>
      <c r="F111" s="85" t="str">
        <f t="shared" si="1"/>
        <v>LFHB</v>
      </c>
      <c r="G111">
        <v>0</v>
      </c>
      <c r="H111">
        <v>47.954245490541133</v>
      </c>
      <c r="I111" t="s">
        <v>121</v>
      </c>
      <c r="J111" t="s">
        <v>9</v>
      </c>
      <c r="K111">
        <v>20</v>
      </c>
      <c r="L111" t="s">
        <v>37</v>
      </c>
      <c r="M111">
        <v>1</v>
      </c>
      <c r="N111" t="s">
        <v>71</v>
      </c>
      <c r="O111" t="s">
        <v>72</v>
      </c>
      <c r="P111" t="s">
        <v>10</v>
      </c>
      <c r="Q111">
        <v>824</v>
      </c>
    </row>
    <row r="112" spans="4:17" hidden="1" x14ac:dyDescent="0.3">
      <c r="D112" s="47" t="str">
        <f>IF(ISBLANK(BurstClassFull1315[[#This Row],[Hour4-Spk/sec]]),"",IF(BurstClassFull1315[[#This Row],[Hour4-Spk/sec]]&lt;$C$3,"LF","HF"))</f>
        <v>LF</v>
      </c>
      <c r="E112" s="47" t="str">
        <f>IF(ISBLANK(BurstClassFull1315[[#This Row],[Hour4-%SpikesInBursts]]),"",IF(BurstClassFull1315[[#This Row],[Hour4-%SpikesInBursts]]&lt;$D$3,"LB","HB"))</f>
        <v>HB</v>
      </c>
      <c r="F112" s="85" t="str">
        <f t="shared" si="1"/>
        <v>LFHB</v>
      </c>
      <c r="G112">
        <v>0</v>
      </c>
      <c r="H112">
        <v>47.908919565992562</v>
      </c>
      <c r="I112" t="s">
        <v>121</v>
      </c>
      <c r="J112" t="s">
        <v>9</v>
      </c>
      <c r="K112">
        <v>20</v>
      </c>
      <c r="L112" t="s">
        <v>37</v>
      </c>
      <c r="M112">
        <v>2</v>
      </c>
      <c r="N112" t="s">
        <v>74</v>
      </c>
      <c r="O112" t="s">
        <v>10</v>
      </c>
      <c r="P112" t="s">
        <v>10</v>
      </c>
      <c r="Q112">
        <v>824</v>
      </c>
    </row>
    <row r="113" spans="4:17" x14ac:dyDescent="0.3">
      <c r="D113" s="47" t="str">
        <f>IF(ISBLANK(BurstClassFull1315[[#This Row],[Hour4-Spk/sec]]),"",IF(BurstClassFull1315[[#This Row],[Hour4-Spk/sec]]&lt;$C$3,"LF","HF"))</f>
        <v>LF</v>
      </c>
      <c r="E113" s="47" t="str">
        <f>IF(ISBLANK(BurstClassFull1315[[#This Row],[Hour4-%SpikesInBursts]]),"",IF(BurstClassFull1315[[#This Row],[Hour4-%SpikesInBursts]]&lt;$D$3,"LB","HB"))</f>
        <v>HB</v>
      </c>
      <c r="F113" s="85" t="str">
        <f t="shared" si="1"/>
        <v>LFHB</v>
      </c>
      <c r="G113">
        <v>0</v>
      </c>
      <c r="H113">
        <v>72.711608873573113</v>
      </c>
      <c r="I113" t="s">
        <v>121</v>
      </c>
      <c r="J113" t="s">
        <v>9</v>
      </c>
      <c r="K113">
        <v>20</v>
      </c>
      <c r="L113" t="s">
        <v>37</v>
      </c>
      <c r="M113">
        <v>3</v>
      </c>
      <c r="N113" t="s">
        <v>101</v>
      </c>
      <c r="O113" t="s">
        <v>72</v>
      </c>
      <c r="P113" t="s">
        <v>72</v>
      </c>
      <c r="Q113">
        <v>824</v>
      </c>
    </row>
    <row r="114" spans="4:17" hidden="1" x14ac:dyDescent="0.3">
      <c r="D114" s="47" t="str">
        <f>IF(ISBLANK(BurstClassFull1315[[#This Row],[Hour4-Spk/sec]]),"",IF(BurstClassFull1315[[#This Row],[Hour4-Spk/sec]]&lt;$C$3,"LF","HF"))</f>
        <v>LF</v>
      </c>
      <c r="E114" s="47" t="str">
        <f>IF(ISBLANK(BurstClassFull1315[[#This Row],[Hour4-%SpikesInBursts]]),"",IF(BurstClassFull1315[[#This Row],[Hour4-%SpikesInBursts]]&lt;$D$3,"LB","HB"))</f>
        <v>HB</v>
      </c>
      <c r="F114" s="85" t="str">
        <f t="shared" si="1"/>
        <v>LFHB</v>
      </c>
      <c r="G114">
        <v>0</v>
      </c>
      <c r="H114">
        <v>33.688948158026335</v>
      </c>
      <c r="I114" t="s">
        <v>121</v>
      </c>
      <c r="J114" t="s">
        <v>9</v>
      </c>
      <c r="K114">
        <v>20</v>
      </c>
      <c r="L114" t="s">
        <v>37</v>
      </c>
      <c r="M114">
        <v>4</v>
      </c>
      <c r="N114" t="s">
        <v>77</v>
      </c>
      <c r="O114" t="s">
        <v>72</v>
      </c>
      <c r="P114" t="s">
        <v>82</v>
      </c>
      <c r="Q114">
        <v>824</v>
      </c>
    </row>
    <row r="115" spans="4:17" x14ac:dyDescent="0.3">
      <c r="D115" s="47" t="str">
        <f>IF(ISBLANK(BurstClassFull1315[[#This Row],[Hour4-Spk/sec]]),"",IF(BurstClassFull1315[[#This Row],[Hour4-Spk/sec]]&lt;$C$3,"LF","HF"))</f>
        <v>LF</v>
      </c>
      <c r="E115" s="47" t="str">
        <f>IF(ISBLANK(BurstClassFull1315[[#This Row],[Hour4-%SpikesInBursts]]),"",IF(BurstClassFull1315[[#This Row],[Hour4-%SpikesInBursts]]&lt;$D$3,"LB","HB"))</f>
        <v>HB</v>
      </c>
      <c r="F115" s="85" t="str">
        <f t="shared" si="1"/>
        <v>LFHB</v>
      </c>
      <c r="G115">
        <v>0</v>
      </c>
      <c r="H115">
        <v>46.20803978450062</v>
      </c>
      <c r="I115" t="s">
        <v>121</v>
      </c>
      <c r="J115" t="s">
        <v>9</v>
      </c>
      <c r="K115">
        <v>20</v>
      </c>
      <c r="L115" t="s">
        <v>37</v>
      </c>
      <c r="M115">
        <v>5</v>
      </c>
      <c r="N115" t="s">
        <v>79</v>
      </c>
      <c r="O115" t="s">
        <v>72</v>
      </c>
      <c r="P115" t="s">
        <v>72</v>
      </c>
      <c r="Q115">
        <v>824</v>
      </c>
    </row>
    <row r="116" spans="4:17" hidden="1" x14ac:dyDescent="0.3">
      <c r="D116" s="47" t="str">
        <f>IF(ISBLANK(BurstClassFull1315[[#This Row],[Hour4-Spk/sec]]),"",IF(BurstClassFull1315[[#This Row],[Hour4-Spk/sec]]&lt;$C$3,"LF","HF"))</f>
        <v>LF</v>
      </c>
      <c r="E116" s="47" t="str">
        <f>IF(ISBLANK(BurstClassFull1315[[#This Row],[Hour4-%SpikesInBursts]]),"",IF(BurstClassFull1315[[#This Row],[Hour4-%SpikesInBursts]]&lt;$D$3,"LB","HB"))</f>
        <v>HB</v>
      </c>
      <c r="F116" s="85" t="str">
        <f t="shared" si="1"/>
        <v>LFHB</v>
      </c>
      <c r="G116">
        <v>0</v>
      </c>
      <c r="H116">
        <v>35.182472029834841</v>
      </c>
      <c r="I116" t="s">
        <v>121</v>
      </c>
      <c r="J116" t="s">
        <v>9</v>
      </c>
      <c r="K116">
        <v>20</v>
      </c>
      <c r="L116" t="s">
        <v>37</v>
      </c>
      <c r="M116">
        <v>6</v>
      </c>
      <c r="N116" t="s">
        <v>75</v>
      </c>
      <c r="O116" t="s">
        <v>10</v>
      </c>
      <c r="P116" t="s">
        <v>76</v>
      </c>
      <c r="Q116">
        <v>824</v>
      </c>
    </row>
    <row r="117" spans="4:17" x14ac:dyDescent="0.3">
      <c r="D117" s="47" t="str">
        <f>IF(ISBLANK(BurstClassFull1315[[#This Row],[Hour4-Spk/sec]]),"",IF(BurstClassFull1315[[#This Row],[Hour4-Spk/sec]]&lt;$C$3,"LF","HF"))</f>
        <v>LF</v>
      </c>
      <c r="E117" s="47" t="str">
        <f>IF(ISBLANK(BurstClassFull1315[[#This Row],[Hour4-%SpikesInBursts]]),"",IF(BurstClassFull1315[[#This Row],[Hour4-%SpikesInBursts]]&lt;$D$3,"LB","HB"))</f>
        <v>LB</v>
      </c>
      <c r="F117" s="85" t="str">
        <f t="shared" si="1"/>
        <v>LFLB</v>
      </c>
      <c r="G117">
        <v>0</v>
      </c>
      <c r="H117">
        <v>21.178160919540229</v>
      </c>
      <c r="I117" t="s">
        <v>121</v>
      </c>
      <c r="J117" t="s">
        <v>9</v>
      </c>
      <c r="K117">
        <v>20</v>
      </c>
      <c r="L117" t="s">
        <v>37</v>
      </c>
      <c r="M117">
        <v>7</v>
      </c>
      <c r="N117" t="s">
        <v>81</v>
      </c>
      <c r="O117" t="s">
        <v>72</v>
      </c>
      <c r="P117" t="s">
        <v>72</v>
      </c>
      <c r="Q117">
        <v>824</v>
      </c>
    </row>
    <row r="118" spans="4:17" hidden="1" x14ac:dyDescent="0.3">
      <c r="D118" s="47" t="str">
        <f>IF(ISBLANK(BurstClassFull1315[[#This Row],[Hour4-Spk/sec]]),"",IF(BurstClassFull1315[[#This Row],[Hour4-Spk/sec]]&lt;$C$3,"LF","HF"))</f>
        <v>LF</v>
      </c>
      <c r="E118" s="47" t="str">
        <f>IF(ISBLANK(BurstClassFull1315[[#This Row],[Hour4-%SpikesInBursts]]),"",IF(BurstClassFull1315[[#This Row],[Hour4-%SpikesInBursts]]&lt;$D$3,"LB","HB"))</f>
        <v>LB</v>
      </c>
      <c r="F118" s="85" t="str">
        <f t="shared" si="1"/>
        <v>LFLB</v>
      </c>
      <c r="G118">
        <v>0</v>
      </c>
      <c r="H118">
        <v>16.406375784897762</v>
      </c>
      <c r="I118" t="s">
        <v>121</v>
      </c>
      <c r="J118" t="s">
        <v>9</v>
      </c>
      <c r="K118">
        <v>20</v>
      </c>
      <c r="L118" t="s">
        <v>37</v>
      </c>
      <c r="M118">
        <v>8</v>
      </c>
      <c r="N118" t="s">
        <v>93</v>
      </c>
      <c r="O118" t="s">
        <v>72</v>
      </c>
      <c r="P118" t="s">
        <v>10</v>
      </c>
      <c r="Q118">
        <v>824</v>
      </c>
    </row>
    <row r="119" spans="4:17" hidden="1" x14ac:dyDescent="0.3">
      <c r="D119" s="47" t="str">
        <f>IF(ISBLANK(BurstClassFull1315[[#This Row],[Hour4-Spk/sec]]),"",IF(BurstClassFull1315[[#This Row],[Hour4-Spk/sec]]&lt;$C$3,"LF","HF"))</f>
        <v>LF</v>
      </c>
      <c r="E119" s="47" t="str">
        <f>IF(ISBLANK(BurstClassFull1315[[#This Row],[Hour4-%SpikesInBursts]]),"",IF(BurstClassFull1315[[#This Row],[Hour4-%SpikesInBursts]]&lt;$D$3,"LB","HB"))</f>
        <v>LB</v>
      </c>
      <c r="F119" s="85" t="str">
        <f t="shared" si="1"/>
        <v>LFLB</v>
      </c>
      <c r="G119">
        <v>0</v>
      </c>
      <c r="H119">
        <v>0</v>
      </c>
      <c r="I119" t="s">
        <v>121</v>
      </c>
      <c r="J119" t="s">
        <v>9</v>
      </c>
      <c r="K119">
        <v>20</v>
      </c>
      <c r="L119" t="s">
        <v>37</v>
      </c>
      <c r="M119">
        <v>9</v>
      </c>
      <c r="N119" t="s">
        <v>122</v>
      </c>
      <c r="O119" t="s">
        <v>72</v>
      </c>
      <c r="P119" t="s">
        <v>10</v>
      </c>
      <c r="Q119">
        <v>824</v>
      </c>
    </row>
    <row r="120" spans="4:17" hidden="1" x14ac:dyDescent="0.3">
      <c r="D120" s="47" t="str">
        <f>IF(ISBLANK(BurstClassFull1315[[#This Row],[Hour4-Spk/sec]]),"",IF(BurstClassFull1315[[#This Row],[Hour4-Spk/sec]]&lt;$C$3,"LF","HF"))</f>
        <v>LF</v>
      </c>
      <c r="E120" s="47" t="str">
        <f>IF(ISBLANK(BurstClassFull1315[[#This Row],[Hour4-%SpikesInBursts]]),"",IF(BurstClassFull1315[[#This Row],[Hour4-%SpikesInBursts]]&lt;$D$3,"LB","HB"))</f>
        <v>HB</v>
      </c>
      <c r="F120" s="85" t="str">
        <f t="shared" si="1"/>
        <v>LFHB</v>
      </c>
      <c r="G120">
        <v>0</v>
      </c>
      <c r="H120">
        <v>53.708769735813668</v>
      </c>
      <c r="I120" t="s">
        <v>121</v>
      </c>
      <c r="J120" t="s">
        <v>9</v>
      </c>
      <c r="K120">
        <v>20</v>
      </c>
      <c r="L120" t="s">
        <v>37</v>
      </c>
      <c r="M120">
        <v>10</v>
      </c>
      <c r="N120" t="s">
        <v>103</v>
      </c>
      <c r="O120" t="s">
        <v>10</v>
      </c>
      <c r="P120" t="s">
        <v>76</v>
      </c>
      <c r="Q120">
        <v>824</v>
      </c>
    </row>
    <row r="121" spans="4:17" hidden="1" x14ac:dyDescent="0.3">
      <c r="D121" s="47" t="str">
        <f>IF(ISBLANK(BurstClassFull1315[[#This Row],[Hour4-Spk/sec]]),"",IF(BurstClassFull1315[[#This Row],[Hour4-Spk/sec]]&lt;$C$3,"LF","HF"))</f>
        <v>LF</v>
      </c>
      <c r="E121" s="47" t="str">
        <f>IF(ISBLANK(BurstClassFull1315[[#This Row],[Hour4-%SpikesInBursts]]),"",IF(BurstClassFull1315[[#This Row],[Hour4-%SpikesInBursts]]&lt;$D$3,"LB","HB"))</f>
        <v>LB</v>
      </c>
      <c r="F121" s="85" t="str">
        <f t="shared" si="1"/>
        <v>LFLB</v>
      </c>
      <c r="G121">
        <v>0</v>
      </c>
      <c r="H121">
        <v>18.700863513339346</v>
      </c>
      <c r="I121" t="s">
        <v>121</v>
      </c>
      <c r="J121" t="s">
        <v>9</v>
      </c>
      <c r="K121">
        <v>20</v>
      </c>
      <c r="L121" t="s">
        <v>37</v>
      </c>
      <c r="M121">
        <v>11</v>
      </c>
      <c r="N121" t="s">
        <v>85</v>
      </c>
      <c r="O121" t="s">
        <v>72</v>
      </c>
      <c r="P121" t="s">
        <v>76</v>
      </c>
      <c r="Q121">
        <v>824</v>
      </c>
    </row>
    <row r="122" spans="4:17" hidden="1" x14ac:dyDescent="0.3">
      <c r="D122" s="47" t="str">
        <f>IF(ISBLANK(BurstClassFull1315[[#This Row],[Hour4-Spk/sec]]),"",IF(BurstClassFull1315[[#This Row],[Hour4-Spk/sec]]&lt;$C$3,"LF","HF"))</f>
        <v>LF</v>
      </c>
      <c r="E122" s="47" t="str">
        <f>IF(ISBLANK(BurstClassFull1315[[#This Row],[Hour4-%SpikesInBursts]]),"",IF(BurstClassFull1315[[#This Row],[Hour4-%SpikesInBursts]]&lt;$D$3,"LB","HB"))</f>
        <v>LB</v>
      </c>
      <c r="F122" s="85" t="str">
        <f t="shared" si="1"/>
        <v>LFLB</v>
      </c>
      <c r="G122">
        <v>0</v>
      </c>
      <c r="H122">
        <v>17.320806182754964</v>
      </c>
      <c r="I122" t="s">
        <v>121</v>
      </c>
      <c r="J122" t="s">
        <v>9</v>
      </c>
      <c r="K122">
        <v>20</v>
      </c>
      <c r="L122" t="s">
        <v>37</v>
      </c>
      <c r="M122">
        <v>12</v>
      </c>
      <c r="N122" t="s">
        <v>87</v>
      </c>
      <c r="O122" t="s">
        <v>72</v>
      </c>
      <c r="P122" t="s">
        <v>76</v>
      </c>
      <c r="Q122">
        <v>824</v>
      </c>
    </row>
    <row r="123" spans="4:17" hidden="1" x14ac:dyDescent="0.3">
      <c r="D123" s="47" t="str">
        <f>IF(ISBLANK(BurstClassFull1315[[#This Row],[Hour4-Spk/sec]]),"",IF(BurstClassFull1315[[#This Row],[Hour4-Spk/sec]]&lt;$C$3,"LF","HF"))</f>
        <v>LF</v>
      </c>
      <c r="E123" s="47" t="str">
        <f>IF(ISBLANK(BurstClassFull1315[[#This Row],[Hour4-%SpikesInBursts]]),"",IF(BurstClassFull1315[[#This Row],[Hour4-%SpikesInBursts]]&lt;$D$3,"LB","HB"))</f>
        <v>HB</v>
      </c>
      <c r="F123" s="85" t="str">
        <f t="shared" si="1"/>
        <v>LFHB</v>
      </c>
      <c r="G123">
        <v>0</v>
      </c>
      <c r="H123">
        <v>60.797889878008569</v>
      </c>
      <c r="I123" t="s">
        <v>121</v>
      </c>
      <c r="J123" t="s">
        <v>9</v>
      </c>
      <c r="K123">
        <v>20</v>
      </c>
      <c r="L123" t="s">
        <v>37</v>
      </c>
      <c r="M123">
        <v>13</v>
      </c>
      <c r="N123" t="s">
        <v>105</v>
      </c>
      <c r="O123" t="s">
        <v>10</v>
      </c>
      <c r="P123" t="s">
        <v>76</v>
      </c>
      <c r="Q123">
        <v>824</v>
      </c>
    </row>
    <row r="124" spans="4:17" hidden="1" x14ac:dyDescent="0.3">
      <c r="D124" s="47" t="str">
        <f>IF(ISBLANK(BurstClassFull1315[[#This Row],[Hour4-Spk/sec]]),"",IF(BurstClassFull1315[[#This Row],[Hour4-Spk/sec]]&lt;$C$3,"LF","HF"))</f>
        <v>LF</v>
      </c>
      <c r="E124" s="47" t="str">
        <f>IF(ISBLANK(BurstClassFull1315[[#This Row],[Hour4-%SpikesInBursts]]),"",IF(BurstClassFull1315[[#This Row],[Hour4-%SpikesInBursts]]&lt;$D$3,"LB","HB"))</f>
        <v>LB</v>
      </c>
      <c r="F124" s="85" t="str">
        <f t="shared" si="1"/>
        <v>LFLB</v>
      </c>
      <c r="G124">
        <v>0</v>
      </c>
      <c r="H124">
        <v>21.347941567065075</v>
      </c>
      <c r="I124" t="s">
        <v>121</v>
      </c>
      <c r="J124" t="s">
        <v>9</v>
      </c>
      <c r="K124">
        <v>20</v>
      </c>
      <c r="L124" t="s">
        <v>37</v>
      </c>
      <c r="M124">
        <v>14</v>
      </c>
      <c r="N124" t="s">
        <v>90</v>
      </c>
      <c r="O124" t="s">
        <v>72</v>
      </c>
      <c r="P124" t="s">
        <v>120</v>
      </c>
      <c r="Q124">
        <v>824</v>
      </c>
    </row>
    <row r="125" spans="4:17" hidden="1" x14ac:dyDescent="0.3">
      <c r="D125" s="47" t="str">
        <f>IF(ISBLANK(BurstClassFull1315[[#This Row],[Hour4-Spk/sec]]),"",IF(BurstClassFull1315[[#This Row],[Hour4-Spk/sec]]&lt;$C$3,"LF","HF"))</f>
        <v>LF</v>
      </c>
      <c r="E125" s="47" t="str">
        <f>IF(ISBLANK(BurstClassFull1315[[#This Row],[Hour4-%SpikesInBursts]]),"",IF(BurstClassFull1315[[#This Row],[Hour4-%SpikesInBursts]]&lt;$D$3,"LB","HB"))</f>
        <v>HB</v>
      </c>
      <c r="F125" s="85" t="str">
        <f t="shared" si="1"/>
        <v>LFHB</v>
      </c>
      <c r="G125">
        <v>0.57766666666666677</v>
      </c>
      <c r="H125">
        <v>44.599135861737878</v>
      </c>
      <c r="I125" t="s">
        <v>106</v>
      </c>
      <c r="J125" t="s">
        <v>9</v>
      </c>
      <c r="K125">
        <v>10</v>
      </c>
      <c r="L125" t="s">
        <v>107</v>
      </c>
      <c r="M125">
        <v>15</v>
      </c>
      <c r="N125" t="s">
        <v>123</v>
      </c>
      <c r="O125" t="s">
        <v>11</v>
      </c>
      <c r="P125" t="s">
        <v>10</v>
      </c>
      <c r="Q125">
        <v>199</v>
      </c>
    </row>
    <row r="126" spans="4:17" x14ac:dyDescent="0.3">
      <c r="D126" s="47" t="str">
        <f>IF(ISBLANK(BurstClassFull1315[[#This Row],[Hour4-Spk/sec]]),"",IF(BurstClassFull1315[[#This Row],[Hour4-Spk/sec]]&lt;$C$3,"LF","HF"))</f>
        <v>LF</v>
      </c>
      <c r="E126" s="47" t="str">
        <f>IF(ISBLANK(BurstClassFull1315[[#This Row],[Hour4-%SpikesInBursts]]),"",IF(BurstClassFull1315[[#This Row],[Hour4-%SpikesInBursts]]&lt;$D$3,"LB","HB"))</f>
        <v>HB</v>
      </c>
      <c r="F126" s="85" t="str">
        <f t="shared" si="1"/>
        <v>LFHB</v>
      </c>
      <c r="G126">
        <v>0</v>
      </c>
      <c r="H126">
        <v>42.002881844380404</v>
      </c>
      <c r="I126" t="s">
        <v>124</v>
      </c>
      <c r="J126" t="s">
        <v>9</v>
      </c>
      <c r="K126">
        <v>25</v>
      </c>
      <c r="L126" t="s">
        <v>37</v>
      </c>
      <c r="M126">
        <v>2</v>
      </c>
      <c r="N126" t="s">
        <v>125</v>
      </c>
      <c r="O126" t="s">
        <v>72</v>
      </c>
      <c r="P126" t="s">
        <v>72</v>
      </c>
      <c r="Q126">
        <v>506</v>
      </c>
    </row>
    <row r="127" spans="4:17" x14ac:dyDescent="0.3">
      <c r="D127" s="47" t="str">
        <f>IF(ISBLANK(BurstClassFull1315[[#This Row],[Hour4-Spk/sec]]),"",IF(BurstClassFull1315[[#This Row],[Hour4-Spk/sec]]&lt;$C$3,"LF","HF"))</f>
        <v>LF</v>
      </c>
      <c r="E127" s="47" t="str">
        <f>IF(ISBLANK(BurstClassFull1315[[#This Row],[Hour4-%SpikesInBursts]]),"",IF(BurstClassFull1315[[#This Row],[Hour4-%SpikesInBursts]]&lt;$D$3,"LB","HB"))</f>
        <v>HB</v>
      </c>
      <c r="F127" s="85" t="str">
        <f t="shared" si="1"/>
        <v>LFHB</v>
      </c>
      <c r="G127">
        <v>0</v>
      </c>
      <c r="H127">
        <v>39.039898267366077</v>
      </c>
      <c r="I127" t="s">
        <v>124</v>
      </c>
      <c r="J127" t="s">
        <v>9</v>
      </c>
      <c r="K127">
        <v>25</v>
      </c>
      <c r="L127" t="s">
        <v>37</v>
      </c>
      <c r="M127">
        <v>3</v>
      </c>
      <c r="N127" t="s">
        <v>75</v>
      </c>
      <c r="O127" t="s">
        <v>72</v>
      </c>
      <c r="P127" t="s">
        <v>72</v>
      </c>
      <c r="Q127">
        <v>506</v>
      </c>
    </row>
    <row r="128" spans="4:17" hidden="1" x14ac:dyDescent="0.3">
      <c r="D128" s="47" t="str">
        <f>IF(ISBLANK(BurstClassFull1315[[#This Row],[Hour4-Spk/sec]]),"",IF(BurstClassFull1315[[#This Row],[Hour4-Spk/sec]]&lt;$C$3,"LF","HF"))</f>
        <v>LF</v>
      </c>
      <c r="E128" s="47" t="str">
        <f>IF(ISBLANK(BurstClassFull1315[[#This Row],[Hour4-%SpikesInBursts]]),"",IF(BurstClassFull1315[[#This Row],[Hour4-%SpikesInBursts]]&lt;$D$3,"LB","HB"))</f>
        <v>LB</v>
      </c>
      <c r="F128" s="85" t="str">
        <f t="shared" si="1"/>
        <v>LFLB</v>
      </c>
      <c r="G128">
        <v>0</v>
      </c>
      <c r="H128">
        <v>20.342034203420344</v>
      </c>
      <c r="I128" t="s">
        <v>124</v>
      </c>
      <c r="J128" t="s">
        <v>9</v>
      </c>
      <c r="K128">
        <v>25</v>
      </c>
      <c r="L128" t="s">
        <v>37</v>
      </c>
      <c r="M128">
        <v>4</v>
      </c>
      <c r="N128" t="s">
        <v>81</v>
      </c>
      <c r="O128" t="s">
        <v>72</v>
      </c>
      <c r="P128" t="s">
        <v>10</v>
      </c>
      <c r="Q128">
        <v>506</v>
      </c>
    </row>
    <row r="129" spans="4:17" hidden="1" x14ac:dyDescent="0.3">
      <c r="D129" s="47" t="str">
        <f>IF(ISBLANK(BurstClassFull1315[[#This Row],[Hour4-Spk/sec]]),"",IF(BurstClassFull1315[[#This Row],[Hour4-Spk/sec]]&lt;$C$3,"LF","HF"))</f>
        <v>LF</v>
      </c>
      <c r="E129" s="47" t="str">
        <f>IF(ISBLANK(BurstClassFull1315[[#This Row],[Hour4-%SpikesInBursts]]),"",IF(BurstClassFull1315[[#This Row],[Hour4-%SpikesInBursts]]&lt;$D$3,"LB","HB"))</f>
        <v>HB</v>
      </c>
      <c r="F129" s="85" t="str">
        <f t="shared" si="1"/>
        <v>LFHB</v>
      </c>
      <c r="G129">
        <v>0</v>
      </c>
      <c r="H129">
        <v>73.32730560578662</v>
      </c>
      <c r="I129" t="s">
        <v>124</v>
      </c>
      <c r="J129" t="s">
        <v>9</v>
      </c>
      <c r="K129">
        <v>25</v>
      </c>
      <c r="L129" t="s">
        <v>37</v>
      </c>
      <c r="M129">
        <v>5</v>
      </c>
      <c r="N129" t="s">
        <v>105</v>
      </c>
      <c r="O129" t="s">
        <v>10</v>
      </c>
      <c r="P129" t="s">
        <v>10</v>
      </c>
      <c r="Q129">
        <v>506</v>
      </c>
    </row>
    <row r="130" spans="4:17" x14ac:dyDescent="0.3">
      <c r="D130" s="47" t="str">
        <f>IF(ISBLANK(BurstClassFull1315[[#This Row],[Hour4-Spk/sec]]),"",IF(BurstClassFull1315[[#This Row],[Hour4-Spk/sec]]&lt;$C$3,"LF","HF"))</f>
        <v>LF</v>
      </c>
      <c r="E130" s="47" t="str">
        <f>IF(ISBLANK(BurstClassFull1315[[#This Row],[Hour4-%SpikesInBursts]]),"",IF(BurstClassFull1315[[#This Row],[Hour4-%SpikesInBursts]]&lt;$D$3,"LB","HB"))</f>
        <v>LB</v>
      </c>
      <c r="F130" s="85" t="str">
        <f t="shared" si="1"/>
        <v>LFLB</v>
      </c>
      <c r="G130">
        <v>0</v>
      </c>
      <c r="H130">
        <v>16.496163682864452</v>
      </c>
      <c r="I130" t="s">
        <v>124</v>
      </c>
      <c r="J130" t="s">
        <v>9</v>
      </c>
      <c r="K130">
        <v>25</v>
      </c>
      <c r="L130" t="s">
        <v>37</v>
      </c>
      <c r="M130">
        <v>6</v>
      </c>
      <c r="N130" t="s">
        <v>90</v>
      </c>
      <c r="O130" t="s">
        <v>72</v>
      </c>
      <c r="P130" t="s">
        <v>72</v>
      </c>
      <c r="Q130">
        <v>506</v>
      </c>
    </row>
    <row r="131" spans="4:17" hidden="1" x14ac:dyDescent="0.3">
      <c r="D131" s="47" t="str">
        <f>IF(ISBLANK(BurstClassFull1315[[#This Row],[Hour4-Spk/sec]]),"",IF(BurstClassFull1315[[#This Row],[Hour4-Spk/sec]]&lt;$C$3,"LF","HF"))</f>
        <v>LF</v>
      </c>
      <c r="E131" s="47" t="str">
        <f>IF(ISBLANK(BurstClassFull1315[[#This Row],[Hour4-%SpikesInBursts]]),"",IF(BurstClassFull1315[[#This Row],[Hour4-%SpikesInBursts]]&lt;$D$3,"LB","HB"))</f>
        <v>LB</v>
      </c>
      <c r="F131" s="85" t="str">
        <f t="shared" si="1"/>
        <v>LFLB</v>
      </c>
      <c r="G131">
        <v>0.26365740740740745</v>
      </c>
      <c r="H131">
        <v>16.822429906542055</v>
      </c>
      <c r="I131" t="s">
        <v>126</v>
      </c>
      <c r="J131" t="s">
        <v>9</v>
      </c>
      <c r="K131">
        <v>21</v>
      </c>
      <c r="L131" t="s">
        <v>37</v>
      </c>
      <c r="M131">
        <v>1</v>
      </c>
      <c r="N131" t="s">
        <v>71</v>
      </c>
      <c r="O131" t="s">
        <v>72</v>
      </c>
      <c r="P131" t="s">
        <v>82</v>
      </c>
      <c r="Q131">
        <v>880</v>
      </c>
    </row>
    <row r="132" spans="4:17" x14ac:dyDescent="0.3">
      <c r="D132" s="47" t="str">
        <f>IF(ISBLANK(BurstClassFull1315[[#This Row],[Hour4-Spk/sec]]),"",IF(BurstClassFull1315[[#This Row],[Hour4-Spk/sec]]&lt;$C$3,"LF","HF"))</f>
        <v>LF</v>
      </c>
      <c r="E132" s="47" t="str">
        <f>IF(ISBLANK(BurstClassFull1315[[#This Row],[Hour4-%SpikesInBursts]]),"",IF(BurstClassFull1315[[#This Row],[Hour4-%SpikesInBursts]]&lt;$D$3,"LB","HB"))</f>
        <v>LB</v>
      </c>
      <c r="F132" s="85" t="str">
        <f t="shared" si="1"/>
        <v>LFLB</v>
      </c>
      <c r="G132">
        <v>0</v>
      </c>
      <c r="H132">
        <v>0</v>
      </c>
      <c r="I132" t="s">
        <v>126</v>
      </c>
      <c r="J132" t="s">
        <v>9</v>
      </c>
      <c r="K132">
        <v>21</v>
      </c>
      <c r="L132" t="s">
        <v>37</v>
      </c>
      <c r="M132">
        <v>2</v>
      </c>
      <c r="N132" t="s">
        <v>111</v>
      </c>
      <c r="O132" t="s">
        <v>72</v>
      </c>
      <c r="P132" t="s">
        <v>72</v>
      </c>
      <c r="Q132">
        <v>880</v>
      </c>
    </row>
    <row r="133" spans="4:17" hidden="1" x14ac:dyDescent="0.3">
      <c r="D133" s="47" t="str">
        <f>IF(ISBLANK(BurstClassFull1315[[#This Row],[Hour4-Spk/sec]]),"",IF(BurstClassFull1315[[#This Row],[Hour4-Spk/sec]]&lt;$C$3,"LF","HF"))</f>
        <v>LF</v>
      </c>
      <c r="E133" s="47" t="str">
        <f>IF(ISBLANK(BurstClassFull1315[[#This Row],[Hour4-%SpikesInBursts]]),"",IF(BurstClassFull1315[[#This Row],[Hour4-%SpikesInBursts]]&lt;$D$3,"LB","HB"))</f>
        <v>LB</v>
      </c>
      <c r="F133" s="85" t="str">
        <f t="shared" si="1"/>
        <v>LFLB</v>
      </c>
      <c r="G133">
        <v>0.94888888888888889</v>
      </c>
      <c r="H133">
        <v>14.709457816678823</v>
      </c>
      <c r="I133" t="s">
        <v>126</v>
      </c>
      <c r="J133" t="s">
        <v>9</v>
      </c>
      <c r="K133">
        <v>21</v>
      </c>
      <c r="L133" t="s">
        <v>37</v>
      </c>
      <c r="M133">
        <v>3</v>
      </c>
      <c r="N133" t="s">
        <v>74</v>
      </c>
      <c r="O133" t="s">
        <v>72</v>
      </c>
      <c r="P133" t="s">
        <v>76</v>
      </c>
      <c r="Q133">
        <v>880</v>
      </c>
    </row>
    <row r="134" spans="4:17" hidden="1" x14ac:dyDescent="0.3">
      <c r="D134" s="47" t="str">
        <f>IF(ISBLANK(BurstClassFull1315[[#This Row],[Hour4-Spk/sec]]),"",IF(BurstClassFull1315[[#This Row],[Hour4-Spk/sec]]&lt;$C$3,"LF","HF"))</f>
        <v>LF</v>
      </c>
      <c r="E134" s="47" t="str">
        <f>IF(ISBLANK(BurstClassFull1315[[#This Row],[Hour4-%SpikesInBursts]]),"",IF(BurstClassFull1315[[#This Row],[Hour4-%SpikesInBursts]]&lt;$D$3,"LB","HB"))</f>
        <v>LB</v>
      </c>
      <c r="F134" s="85" t="str">
        <f t="shared" si="1"/>
        <v>LFLB</v>
      </c>
      <c r="G134">
        <v>2.7733333333333334</v>
      </c>
      <c r="H134">
        <v>28.512435476302205</v>
      </c>
      <c r="I134" t="s">
        <v>126</v>
      </c>
      <c r="J134" t="s">
        <v>9</v>
      </c>
      <c r="K134">
        <v>21</v>
      </c>
      <c r="L134" t="s">
        <v>37</v>
      </c>
      <c r="M134">
        <v>4</v>
      </c>
      <c r="N134" t="s">
        <v>101</v>
      </c>
      <c r="O134" t="s">
        <v>72</v>
      </c>
      <c r="P134" t="s">
        <v>76</v>
      </c>
      <c r="Q134">
        <v>880</v>
      </c>
    </row>
    <row r="135" spans="4:17" hidden="1" x14ac:dyDescent="0.3">
      <c r="D135" s="49" t="str">
        <f>IF(ISBLANK(BurstClassFull1315[[#This Row],[Hour4-Spk/sec]]),"",IF(BurstClassFull1315[[#This Row],[Hour4-Spk/sec]]&lt;$C$3,"LF","HF"))</f>
        <v>LF</v>
      </c>
      <c r="E135" s="49" t="str">
        <f>IF(ISBLANK(BurstClassFull1315[[#This Row],[Hour4-%SpikesInBursts]]),"",IF(BurstClassFull1315[[#This Row],[Hour4-%SpikesInBursts]]&lt;$D$3,"LB","HB"))</f>
        <v>HB</v>
      </c>
      <c r="F135" s="50" t="str">
        <f t="shared" si="1"/>
        <v>LFHB</v>
      </c>
      <c r="G135">
        <v>0.4777777777777778</v>
      </c>
      <c r="H135">
        <v>36.855872351556371</v>
      </c>
      <c r="I135" t="s">
        <v>126</v>
      </c>
      <c r="J135" t="s">
        <v>9</v>
      </c>
      <c r="K135">
        <v>21</v>
      </c>
      <c r="L135" t="s">
        <v>37</v>
      </c>
      <c r="M135">
        <v>5</v>
      </c>
      <c r="N135" t="s">
        <v>77</v>
      </c>
      <c r="O135" t="s">
        <v>72</v>
      </c>
      <c r="P135" t="s">
        <v>10</v>
      </c>
      <c r="Q135">
        <v>880</v>
      </c>
    </row>
    <row r="136" spans="4:17" hidden="1" x14ac:dyDescent="0.3">
      <c r="D136" s="49" t="str">
        <f>IF(ISBLANK(BurstClassFull1315[[#This Row],[Hour4-Spk/sec]]),"",IF(BurstClassFull1315[[#This Row],[Hour4-Spk/sec]]&lt;$C$3,"LF","HF"))</f>
        <v>LF</v>
      </c>
      <c r="E136" s="49" t="str">
        <f>IF(ISBLANK(BurstClassFull1315[[#This Row],[Hour4-%SpikesInBursts]]),"",IF(BurstClassFull1315[[#This Row],[Hour4-%SpikesInBursts]]&lt;$D$3,"LB","HB"))</f>
        <v>LB</v>
      </c>
      <c r="F136" s="50" t="str">
        <f t="shared" si="1"/>
        <v>LFLB</v>
      </c>
      <c r="G136">
        <v>0.47555555555555556</v>
      </c>
      <c r="H136">
        <v>5.6112224448897798</v>
      </c>
      <c r="I136" t="s">
        <v>126</v>
      </c>
      <c r="J136" t="s">
        <v>9</v>
      </c>
      <c r="K136">
        <v>21</v>
      </c>
      <c r="L136" t="s">
        <v>37</v>
      </c>
      <c r="M136">
        <v>6</v>
      </c>
      <c r="N136" t="s">
        <v>79</v>
      </c>
      <c r="O136" t="s">
        <v>72</v>
      </c>
      <c r="P136" t="s">
        <v>76</v>
      </c>
      <c r="Q136">
        <v>880</v>
      </c>
    </row>
    <row r="137" spans="4:17" x14ac:dyDescent="0.3">
      <c r="D137" s="49" t="str">
        <f>IF(ISBLANK(BurstClassFull1315[[#This Row],[Hour4-Spk/sec]]),"",IF(BurstClassFull1315[[#This Row],[Hour4-Spk/sec]]&lt;$C$3,"LF","HF"))</f>
        <v>LF</v>
      </c>
      <c r="E137" s="49" t="str">
        <f>IF(ISBLANK(BurstClassFull1315[[#This Row],[Hour4-%SpikesInBursts]]),"",IF(BurstClassFull1315[[#This Row],[Hour4-%SpikesInBursts]]&lt;$D$3,"LB","HB"))</f>
        <v>LB</v>
      </c>
      <c r="F137" s="50" t="str">
        <f t="shared" si="1"/>
        <v>LFLB</v>
      </c>
      <c r="G137">
        <v>0.13333333333333333</v>
      </c>
      <c r="H137">
        <v>2.9368575624082229</v>
      </c>
      <c r="I137" t="s">
        <v>126</v>
      </c>
      <c r="J137" t="s">
        <v>9</v>
      </c>
      <c r="K137">
        <v>21</v>
      </c>
      <c r="L137" t="s">
        <v>37</v>
      </c>
      <c r="M137">
        <v>7</v>
      </c>
      <c r="N137" t="s">
        <v>80</v>
      </c>
      <c r="O137" t="s">
        <v>72</v>
      </c>
      <c r="P137" t="s">
        <v>72</v>
      </c>
      <c r="Q137">
        <v>880</v>
      </c>
    </row>
    <row r="138" spans="4:17" hidden="1" x14ac:dyDescent="0.3">
      <c r="D138" s="49" t="str">
        <f>IF(ISBLANK(BurstClassFull1315[[#This Row],[Hour4-Spk/sec]]),"",IF(BurstClassFull1315[[#This Row],[Hour4-Spk/sec]]&lt;$C$3,"LF","HF"))</f>
        <v>LF</v>
      </c>
      <c r="E138" s="49" t="str">
        <f>IF(ISBLANK(BurstClassFull1315[[#This Row],[Hour4-%SpikesInBursts]]),"",IF(BurstClassFull1315[[#This Row],[Hour4-%SpikesInBursts]]&lt;$D$3,"LB","HB"))</f>
        <v>LB</v>
      </c>
      <c r="F138" s="50" t="str">
        <f t="shared" si="1"/>
        <v>LFLB</v>
      </c>
      <c r="G138">
        <v>0.4777777777777778</v>
      </c>
      <c r="H138">
        <v>9.7988874625588362</v>
      </c>
      <c r="I138" t="s">
        <v>126</v>
      </c>
      <c r="J138" t="s">
        <v>9</v>
      </c>
      <c r="K138">
        <v>21</v>
      </c>
      <c r="L138" t="s">
        <v>37</v>
      </c>
      <c r="M138">
        <v>8</v>
      </c>
      <c r="N138" t="s">
        <v>81</v>
      </c>
      <c r="O138" t="s">
        <v>72</v>
      </c>
      <c r="P138" t="s">
        <v>10</v>
      </c>
      <c r="Q138">
        <v>880</v>
      </c>
    </row>
    <row r="139" spans="4:17" x14ac:dyDescent="0.3">
      <c r="D139" s="49" t="str">
        <f>IF(ISBLANK(BurstClassFull1315[[#This Row],[Hour4-Spk/sec]]),"",IF(BurstClassFull1315[[#This Row],[Hour4-Spk/sec]]&lt;$C$3,"LF","HF"))</f>
        <v>LF</v>
      </c>
      <c r="E139" s="49" t="str">
        <f>IF(ISBLANK(BurstClassFull1315[[#This Row],[Hour4-%SpikesInBursts]]),"",IF(BurstClassFull1315[[#This Row],[Hour4-%SpikesInBursts]]&lt;$D$3,"LB","HB"))</f>
        <v>LB</v>
      </c>
      <c r="F139" s="50" t="str">
        <f t="shared" si="1"/>
        <v>LFLB</v>
      </c>
      <c r="G139">
        <v>2.777777777777778E-2</v>
      </c>
      <c r="H139">
        <v>0</v>
      </c>
      <c r="I139" t="s">
        <v>126</v>
      </c>
      <c r="J139" t="s">
        <v>9</v>
      </c>
      <c r="K139">
        <v>21</v>
      </c>
      <c r="L139" t="s">
        <v>37</v>
      </c>
      <c r="M139">
        <v>9</v>
      </c>
      <c r="N139" t="s">
        <v>93</v>
      </c>
      <c r="O139" t="s">
        <v>72</v>
      </c>
      <c r="P139" t="s">
        <v>72</v>
      </c>
      <c r="Q139">
        <v>880</v>
      </c>
    </row>
    <row r="140" spans="4:17" x14ac:dyDescent="0.3">
      <c r="D140" s="49" t="str">
        <f>IF(ISBLANK(BurstClassFull1315[[#This Row],[Hour4-Spk/sec]]),"",IF(BurstClassFull1315[[#This Row],[Hour4-Spk/sec]]&lt;$C$3,"LF","HF"))</f>
        <v>LF</v>
      </c>
      <c r="E140" s="49" t="str">
        <f>IF(ISBLANK(BurstClassFull1315[[#This Row],[Hour4-%SpikesInBursts]]),"",IF(BurstClassFull1315[[#This Row],[Hour4-%SpikesInBursts]]&lt;$D$3,"LB","HB"))</f>
        <v>LB</v>
      </c>
      <c r="F140" s="50" t="str">
        <f t="shared" si="1"/>
        <v>LFLB</v>
      </c>
      <c r="G140">
        <v>1.1111111111111111E-3</v>
      </c>
      <c r="H140">
        <v>0</v>
      </c>
      <c r="I140" t="s">
        <v>126</v>
      </c>
      <c r="J140" t="s">
        <v>9</v>
      </c>
      <c r="K140">
        <v>21</v>
      </c>
      <c r="L140" t="s">
        <v>37</v>
      </c>
      <c r="M140">
        <v>10</v>
      </c>
      <c r="N140" t="s">
        <v>127</v>
      </c>
      <c r="O140" t="s">
        <v>72</v>
      </c>
      <c r="P140" t="s">
        <v>72</v>
      </c>
      <c r="Q140">
        <v>880</v>
      </c>
    </row>
    <row r="141" spans="4:17" x14ac:dyDescent="0.3">
      <c r="D141" s="49" t="str">
        <f>IF(ISBLANK(BurstClassFull1315[[#This Row],[Hour4-Spk/sec]]),"",IF(BurstClassFull1315[[#This Row],[Hour4-Spk/sec]]&lt;$C$3,"LF","HF"))</f>
        <v>LF</v>
      </c>
      <c r="E141" s="49" t="str">
        <f>IF(ISBLANK(BurstClassFull1315[[#This Row],[Hour4-%SpikesInBursts]]),"",IF(BurstClassFull1315[[#This Row],[Hour4-%SpikesInBursts]]&lt;$D$3,"LB","HB"))</f>
        <v>LB</v>
      </c>
      <c r="F141" s="50" t="str">
        <f t="shared" si="1"/>
        <v>LFLB</v>
      </c>
      <c r="G141">
        <v>9.8888888888888873E-2</v>
      </c>
      <c r="H141">
        <v>13.48747591522158</v>
      </c>
      <c r="I141" t="s">
        <v>126</v>
      </c>
      <c r="J141" t="s">
        <v>9</v>
      </c>
      <c r="K141">
        <v>21</v>
      </c>
      <c r="L141" t="s">
        <v>37</v>
      </c>
      <c r="M141">
        <v>11</v>
      </c>
      <c r="N141" t="s">
        <v>85</v>
      </c>
      <c r="O141" t="s">
        <v>72</v>
      </c>
      <c r="P141" t="s">
        <v>72</v>
      </c>
      <c r="Q141">
        <v>880</v>
      </c>
    </row>
    <row r="142" spans="4:17" hidden="1" x14ac:dyDescent="0.3">
      <c r="D142" s="49" t="str">
        <f>IF(ISBLANK(BurstClassFull1315[[#This Row],[Hour4-Spk/sec]]),"",IF(BurstClassFull1315[[#This Row],[Hour4-Spk/sec]]&lt;$C$3,"LF","HF"))</f>
        <v>LF</v>
      </c>
      <c r="E142" s="49" t="str">
        <f>IF(ISBLANK(BurstClassFull1315[[#This Row],[Hour4-%SpikesInBursts]]),"",IF(BurstClassFull1315[[#This Row],[Hour4-%SpikesInBursts]]&lt;$D$3,"LB","HB"))</f>
        <v>LB</v>
      </c>
      <c r="F142" s="50" t="str">
        <f t="shared" si="1"/>
        <v>LFLB</v>
      </c>
      <c r="G142">
        <v>0.35666666666666669</v>
      </c>
      <c r="H142">
        <v>11.1328125</v>
      </c>
      <c r="I142" t="s">
        <v>126</v>
      </c>
      <c r="J142" t="s">
        <v>9</v>
      </c>
      <c r="K142">
        <v>21</v>
      </c>
      <c r="L142" t="s">
        <v>37</v>
      </c>
      <c r="M142">
        <v>12</v>
      </c>
      <c r="N142" t="s">
        <v>87</v>
      </c>
      <c r="O142" t="s">
        <v>72</v>
      </c>
      <c r="P142" t="s">
        <v>10</v>
      </c>
      <c r="Q142">
        <v>880</v>
      </c>
    </row>
    <row r="143" spans="4:17" hidden="1" x14ac:dyDescent="0.3">
      <c r="D143" s="49" t="str">
        <f>IF(ISBLANK(BurstClassFull1315[[#This Row],[Hour4-Spk/sec]]),"",IF(BurstClassFull1315[[#This Row],[Hour4-Spk/sec]]&lt;$C$3,"LF","HF"))</f>
        <v>LF</v>
      </c>
      <c r="E143" s="49" t="str">
        <f>IF(ISBLANK(BurstClassFull1315[[#This Row],[Hour4-%SpikesInBursts]]),"",IF(BurstClassFull1315[[#This Row],[Hour4-%SpikesInBursts]]&lt;$D$3,"LB","HB"))</f>
        <v>LB</v>
      </c>
      <c r="F143" s="50" t="str">
        <f t="shared" si="1"/>
        <v>LFLB</v>
      </c>
      <c r="G143">
        <v>0.93444444444444441</v>
      </c>
      <c r="H143">
        <v>16.630434782608695</v>
      </c>
      <c r="I143" t="s">
        <v>126</v>
      </c>
      <c r="J143" t="s">
        <v>9</v>
      </c>
      <c r="K143">
        <v>21</v>
      </c>
      <c r="L143" t="s">
        <v>37</v>
      </c>
      <c r="M143">
        <v>13</v>
      </c>
      <c r="N143" t="s">
        <v>105</v>
      </c>
      <c r="O143" t="s">
        <v>72</v>
      </c>
      <c r="P143" t="s">
        <v>10</v>
      </c>
      <c r="Q143">
        <v>880</v>
      </c>
    </row>
    <row r="144" spans="4:17" x14ac:dyDescent="0.3">
      <c r="D144" s="49" t="str">
        <f>IF(ISBLANK(BurstClassFull1315[[#This Row],[Hour4-Spk/sec]]),"",IF(BurstClassFull1315[[#This Row],[Hour4-Spk/sec]]&lt;$C$3,"LF","HF"))</f>
        <v>LF</v>
      </c>
      <c r="E144" s="49" t="str">
        <f>IF(ISBLANK(BurstClassFull1315[[#This Row],[Hour4-%SpikesInBursts]]),"",IF(BurstClassFull1315[[#This Row],[Hour4-%SpikesInBursts]]&lt;$D$3,"LB","HB"))</f>
        <v>LB</v>
      </c>
      <c r="F144" s="50" t="str">
        <f t="shared" si="1"/>
        <v>LFLB</v>
      </c>
      <c r="G144">
        <v>0.35782407407407407</v>
      </c>
      <c r="H144">
        <v>8.1426648721399744</v>
      </c>
      <c r="I144" t="s">
        <v>126</v>
      </c>
      <c r="J144" t="s">
        <v>9</v>
      </c>
      <c r="K144">
        <v>21</v>
      </c>
      <c r="L144" t="s">
        <v>37</v>
      </c>
      <c r="M144">
        <v>14</v>
      </c>
      <c r="N144" t="s">
        <v>116</v>
      </c>
      <c r="O144" t="s">
        <v>72</v>
      </c>
      <c r="P144" t="s">
        <v>72</v>
      </c>
      <c r="Q144">
        <v>880</v>
      </c>
    </row>
    <row r="145" spans="4:17" x14ac:dyDescent="0.3">
      <c r="D145" s="49" t="str">
        <f>IF(ISBLANK(BurstClassFull1315[[#This Row],[Hour4-Spk/sec]]),"",IF(BurstClassFull1315[[#This Row],[Hour4-Spk/sec]]&lt;$C$3,"LF","HF"))</f>
        <v>LF</v>
      </c>
      <c r="E145" s="49" t="str">
        <f>IF(ISBLANK(BurstClassFull1315[[#This Row],[Hour4-%SpikesInBursts]]),"",IF(BurstClassFull1315[[#This Row],[Hour4-%SpikesInBursts]]&lt;$D$3,"LB","HB"))</f>
        <v>LB</v>
      </c>
      <c r="F145" s="50" t="str">
        <f t="shared" si="1"/>
        <v>LFLB</v>
      </c>
      <c r="G145">
        <v>0</v>
      </c>
      <c r="H145">
        <v>0</v>
      </c>
      <c r="I145" t="s">
        <v>128</v>
      </c>
      <c r="J145" t="s">
        <v>9</v>
      </c>
      <c r="K145">
        <v>17</v>
      </c>
      <c r="L145" t="s">
        <v>37</v>
      </c>
      <c r="M145">
        <v>1</v>
      </c>
      <c r="N145" t="s">
        <v>75</v>
      </c>
      <c r="O145" t="s">
        <v>72</v>
      </c>
      <c r="P145" t="s">
        <v>72</v>
      </c>
      <c r="Q145">
        <v>631</v>
      </c>
    </row>
    <row r="146" spans="4:17" hidden="1" x14ac:dyDescent="0.3">
      <c r="D146" s="49" t="str">
        <f>IF(ISBLANK(BurstClassFull1315[[#This Row],[Hour4-Spk/sec]]),"",IF(BurstClassFull1315[[#This Row],[Hour4-Spk/sec]]&lt;$C$3,"LF","HF"))</f>
        <v>LF</v>
      </c>
      <c r="E146" s="49" t="str">
        <f>IF(ISBLANK(BurstClassFull1315[[#This Row],[Hour4-%SpikesInBursts]]),"",IF(BurstClassFull1315[[#This Row],[Hour4-%SpikesInBursts]]&lt;$D$3,"LB","HB"))</f>
        <v>LB</v>
      </c>
      <c r="F146" s="50" t="str">
        <f t="shared" si="1"/>
        <v>LFLB</v>
      </c>
      <c r="G146">
        <v>0</v>
      </c>
      <c r="H146">
        <v>0</v>
      </c>
      <c r="I146" t="s">
        <v>128</v>
      </c>
      <c r="J146" t="s">
        <v>9</v>
      </c>
      <c r="K146">
        <v>17</v>
      </c>
      <c r="L146" t="s">
        <v>37</v>
      </c>
      <c r="M146">
        <v>2</v>
      </c>
      <c r="N146" t="s">
        <v>85</v>
      </c>
      <c r="O146" t="s">
        <v>72</v>
      </c>
      <c r="P146" t="s">
        <v>10</v>
      </c>
      <c r="Q146">
        <v>631</v>
      </c>
    </row>
    <row r="147" spans="4:17" hidden="1" x14ac:dyDescent="0.3">
      <c r="D147" s="49" t="str">
        <f>IF(ISBLANK(BurstClassFull1315[[#This Row],[Hour4-Spk/sec]]),"",IF(BurstClassFull1315[[#This Row],[Hour4-Spk/sec]]&lt;$C$3,"LF","HF"))</f>
        <v>LF</v>
      </c>
      <c r="E147" s="49" t="str">
        <f>IF(ISBLANK(BurstClassFull1315[[#This Row],[Hour4-%SpikesInBursts]]),"",IF(BurstClassFull1315[[#This Row],[Hour4-%SpikesInBursts]]&lt;$D$3,"LB","HB"))</f>
        <v>LB</v>
      </c>
      <c r="F147" s="50" t="str">
        <f t="shared" si="1"/>
        <v>LFLB</v>
      </c>
      <c r="G147">
        <v>0</v>
      </c>
      <c r="H147">
        <v>0</v>
      </c>
      <c r="I147" t="s">
        <v>128</v>
      </c>
      <c r="J147" t="s">
        <v>9</v>
      </c>
      <c r="K147">
        <v>17</v>
      </c>
      <c r="L147" t="s">
        <v>37</v>
      </c>
      <c r="M147">
        <v>3</v>
      </c>
      <c r="N147" t="s">
        <v>129</v>
      </c>
      <c r="O147" t="s">
        <v>72</v>
      </c>
      <c r="P147" t="s">
        <v>76</v>
      </c>
      <c r="Q147">
        <v>631</v>
      </c>
    </row>
    <row r="148" spans="4:17" hidden="1" x14ac:dyDescent="0.3">
      <c r="D148" s="49" t="str">
        <f>IF(ISBLANK(BurstClassFull1315[[#This Row],[Hour4-Spk/sec]]),"",IF(BurstClassFull1315[[#This Row],[Hour4-Spk/sec]]&lt;$C$3,"LF","HF"))</f>
        <v>LF</v>
      </c>
      <c r="E148" s="49" t="str">
        <f>IF(ISBLANK(BurstClassFull1315[[#This Row],[Hour4-%SpikesInBursts]]),"",IF(BurstClassFull1315[[#This Row],[Hour4-%SpikesInBursts]]&lt;$D$3,"LB","HB"))</f>
        <v>HB</v>
      </c>
      <c r="F148" s="50" t="str">
        <f t="shared" si="1"/>
        <v>LFHB</v>
      </c>
      <c r="G148">
        <v>0.52562500000000001</v>
      </c>
      <c r="H148">
        <v>42.685370741482963</v>
      </c>
      <c r="I148" t="s">
        <v>130</v>
      </c>
      <c r="J148" t="s">
        <v>9</v>
      </c>
      <c r="K148">
        <v>25</v>
      </c>
      <c r="L148" t="s">
        <v>37</v>
      </c>
      <c r="M148">
        <v>1</v>
      </c>
      <c r="N148" t="s">
        <v>84</v>
      </c>
      <c r="O148" t="s">
        <v>72</v>
      </c>
      <c r="P148" t="s">
        <v>10</v>
      </c>
      <c r="Q148">
        <v>687</v>
      </c>
    </row>
    <row r="149" spans="4:17" hidden="1" x14ac:dyDescent="0.3">
      <c r="D149" s="49" t="str">
        <f>IF(ISBLANK(BurstClassFull1315[[#This Row],[Hour4-Spk/sec]]),"",IF(BurstClassFull1315[[#This Row],[Hour4-Spk/sec]]&lt;$C$3,"LF","HF"))</f>
        <v>LF</v>
      </c>
      <c r="E149" s="49" t="str">
        <f>IF(ISBLANK(BurstClassFull1315[[#This Row],[Hour4-%SpikesInBursts]]),"",IF(BurstClassFull1315[[#This Row],[Hour4-%SpikesInBursts]]&lt;$D$3,"LB","HB"))</f>
        <v>LB</v>
      </c>
      <c r="F149" s="50" t="str">
        <f t="shared" si="1"/>
        <v>LFLB</v>
      </c>
      <c r="G149">
        <v>1.6245833333333333</v>
      </c>
      <c r="H149">
        <v>19.507441530829201</v>
      </c>
      <c r="I149" t="s">
        <v>130</v>
      </c>
      <c r="J149" t="s">
        <v>9</v>
      </c>
      <c r="K149">
        <v>25</v>
      </c>
      <c r="L149" t="s">
        <v>37</v>
      </c>
      <c r="M149">
        <v>2</v>
      </c>
      <c r="N149" t="s">
        <v>112</v>
      </c>
      <c r="O149" t="s">
        <v>72</v>
      </c>
      <c r="P149" t="s">
        <v>10</v>
      </c>
      <c r="Q149">
        <v>687</v>
      </c>
    </row>
    <row r="150" spans="4:17" hidden="1" x14ac:dyDescent="0.3">
      <c r="D150" s="49" t="str">
        <f>IF(ISBLANK(BurstClassFull1315[[#This Row],[Hour4-Spk/sec]]),"",IF(BurstClassFull1315[[#This Row],[Hour4-Spk/sec]]&lt;$C$3,"LF","HF"))</f>
        <v>LF</v>
      </c>
      <c r="E150" s="49" t="str">
        <f>IF(ISBLANK(BurstClassFull1315[[#This Row],[Hour4-%SpikesInBursts]]),"",IF(BurstClassFull1315[[#This Row],[Hour4-%SpikesInBursts]]&lt;$D$3,"LB","HB"))</f>
        <v>LB</v>
      </c>
      <c r="F150" s="50" t="str">
        <f t="shared" si="1"/>
        <v>LFLB</v>
      </c>
      <c r="G150">
        <v>1.8050929003021146</v>
      </c>
      <c r="H150">
        <v>26.379963750205963</v>
      </c>
      <c r="I150" t="s">
        <v>106</v>
      </c>
      <c r="J150" t="s">
        <v>9</v>
      </c>
      <c r="K150">
        <v>10</v>
      </c>
      <c r="L150" t="s">
        <v>107</v>
      </c>
      <c r="M150">
        <v>17</v>
      </c>
      <c r="N150" t="s">
        <v>131</v>
      </c>
      <c r="O150" t="s">
        <v>11</v>
      </c>
      <c r="P150" t="s">
        <v>10</v>
      </c>
      <c r="Q150">
        <v>199</v>
      </c>
    </row>
    <row r="151" spans="4:17" hidden="1" x14ac:dyDescent="0.3">
      <c r="D151" s="49" t="str">
        <f>IF(ISBLANK(BurstClassFull1315[[#This Row],[Hour4-Spk/sec]]),"",IF(BurstClassFull1315[[#This Row],[Hour4-Spk/sec]]&lt;$C$3,"LF","HF"))</f>
        <v>HF</v>
      </c>
      <c r="E151" s="49" t="str">
        <f>IF(ISBLANK(BurstClassFull1315[[#This Row],[Hour4-%SpikesInBursts]]),"",IF(BurstClassFull1315[[#This Row],[Hour4-%SpikesInBursts]]&lt;$D$3,"LB","HB"))</f>
        <v>HB</v>
      </c>
      <c r="F151" s="50" t="str">
        <f t="shared" si="1"/>
        <v>HFHB</v>
      </c>
      <c r="G151">
        <v>6.2475000000000005</v>
      </c>
      <c r="H151">
        <v>49.83860555196901</v>
      </c>
      <c r="I151" t="s">
        <v>130</v>
      </c>
      <c r="J151" t="s">
        <v>9</v>
      </c>
      <c r="K151">
        <v>25</v>
      </c>
      <c r="L151" t="s">
        <v>37</v>
      </c>
      <c r="M151">
        <v>4</v>
      </c>
      <c r="N151" t="s">
        <v>132</v>
      </c>
      <c r="O151" t="s">
        <v>72</v>
      </c>
      <c r="P151" t="s">
        <v>10</v>
      </c>
      <c r="Q151">
        <v>687</v>
      </c>
    </row>
    <row r="152" spans="4:17" hidden="1" x14ac:dyDescent="0.3">
      <c r="D152" s="49" t="str">
        <f>IF(ISBLANK(BurstClassFull1315[[#This Row],[Hour4-Spk/sec]]),"",IF(BurstClassFull1315[[#This Row],[Hour4-Spk/sec]]&lt;$C$3,"LF","HF"))</f>
        <v>LF</v>
      </c>
      <c r="E152" s="49" t="str">
        <f>IF(ISBLANK(BurstClassFull1315[[#This Row],[Hour4-%SpikesInBursts]]),"",IF(BurstClassFull1315[[#This Row],[Hour4-%SpikesInBursts]]&lt;$D$3,"LB","HB"))</f>
        <v>LB</v>
      </c>
      <c r="F152" s="50" t="str">
        <f t="shared" si="1"/>
        <v>LFLB</v>
      </c>
      <c r="G152">
        <v>2.0508333333333333</v>
      </c>
      <c r="H152">
        <v>26.111255523784767</v>
      </c>
      <c r="I152" t="s">
        <v>133</v>
      </c>
      <c r="J152" t="s">
        <v>9</v>
      </c>
      <c r="K152">
        <v>9</v>
      </c>
      <c r="L152" t="s">
        <v>107</v>
      </c>
      <c r="M152">
        <v>1</v>
      </c>
      <c r="N152" t="s">
        <v>112</v>
      </c>
      <c r="O152" t="s">
        <v>11</v>
      </c>
      <c r="P152" t="s">
        <v>72</v>
      </c>
      <c r="Q152">
        <v>331</v>
      </c>
    </row>
    <row r="153" spans="4:17" x14ac:dyDescent="0.3">
      <c r="D153" s="49" t="str">
        <f>IF(ISBLANK(BurstClassFull1315[[#This Row],[Hour4-Spk/sec]]),"",IF(BurstClassFull1315[[#This Row],[Hour4-Spk/sec]]&lt;$C$3,"LF","HF"))</f>
        <v>LF</v>
      </c>
      <c r="E153" s="49" t="str">
        <f>IF(ISBLANK(BurstClassFull1315[[#This Row],[Hour4-%SpikesInBursts]]),"",IF(BurstClassFull1315[[#This Row],[Hour4-%SpikesInBursts]]&lt;$D$3,"LB","HB"))</f>
        <v>LB</v>
      </c>
      <c r="F153" s="50" t="str">
        <f t="shared" si="1"/>
        <v>LFLB</v>
      </c>
      <c r="G153">
        <v>1.3541666666666667E-2</v>
      </c>
      <c r="H153">
        <v>0</v>
      </c>
      <c r="I153" t="s">
        <v>130</v>
      </c>
      <c r="J153" t="s">
        <v>9</v>
      </c>
      <c r="K153">
        <v>25</v>
      </c>
      <c r="L153" t="s">
        <v>37</v>
      </c>
      <c r="M153">
        <v>6</v>
      </c>
      <c r="N153" t="s">
        <v>86</v>
      </c>
      <c r="O153" t="s">
        <v>72</v>
      </c>
      <c r="P153" t="s">
        <v>72</v>
      </c>
      <c r="Q153">
        <v>687</v>
      </c>
    </row>
    <row r="154" spans="4:17" hidden="1" x14ac:dyDescent="0.3">
      <c r="D154" s="49" t="str">
        <f>IF(ISBLANK(BurstClassFull1315[[#This Row],[Hour4-Spk/sec]]),"",IF(BurstClassFull1315[[#This Row],[Hour4-Spk/sec]]&lt;$C$3,"LF","HF"))</f>
        <v>HF</v>
      </c>
      <c r="E154" s="49" t="str">
        <f>IF(ISBLANK(BurstClassFull1315[[#This Row],[Hour4-%SpikesInBursts]]),"",IF(BurstClassFull1315[[#This Row],[Hour4-%SpikesInBursts]]&lt;$D$3,"LB","HB"))</f>
        <v>HB</v>
      </c>
      <c r="F154" s="50" t="str">
        <f t="shared" si="1"/>
        <v>HFHB</v>
      </c>
      <c r="G154">
        <v>4.8558333333333339</v>
      </c>
      <c r="H154">
        <v>63.589278086287912</v>
      </c>
      <c r="I154" t="s">
        <v>130</v>
      </c>
      <c r="J154" t="s">
        <v>9</v>
      </c>
      <c r="K154">
        <v>25</v>
      </c>
      <c r="L154" t="s">
        <v>37</v>
      </c>
      <c r="M154">
        <v>7</v>
      </c>
      <c r="N154" t="s">
        <v>113</v>
      </c>
      <c r="O154" t="s">
        <v>82</v>
      </c>
      <c r="P154" t="s">
        <v>10</v>
      </c>
      <c r="Q154">
        <v>687</v>
      </c>
    </row>
    <row r="155" spans="4:17" hidden="1" x14ac:dyDescent="0.3">
      <c r="D155" s="49" t="str">
        <f>IF(ISBLANK(BurstClassFull1315[[#This Row],[Hour4-Spk/sec]]),"",IF(BurstClassFull1315[[#This Row],[Hour4-Spk/sec]]&lt;$C$3,"LF","HF"))</f>
        <v>LF</v>
      </c>
      <c r="E155" s="49" t="str">
        <f>IF(ISBLANK(BurstClassFull1315[[#This Row],[Hour4-%SpikesInBursts]]),"",IF(BurstClassFull1315[[#This Row],[Hour4-%SpikesInBursts]]&lt;$D$3,"LB","HB"))</f>
        <v>LB</v>
      </c>
      <c r="F155" s="50" t="str">
        <f t="shared" si="1"/>
        <v>LFLB</v>
      </c>
      <c r="G155">
        <v>1.8812499999999999</v>
      </c>
      <c r="H155">
        <v>29.246393876950251</v>
      </c>
      <c r="I155" t="s">
        <v>130</v>
      </c>
      <c r="J155" t="s">
        <v>9</v>
      </c>
      <c r="K155">
        <v>25</v>
      </c>
      <c r="L155" t="s">
        <v>37</v>
      </c>
      <c r="M155">
        <v>8</v>
      </c>
      <c r="N155" t="s">
        <v>114</v>
      </c>
      <c r="O155" t="s">
        <v>72</v>
      </c>
      <c r="P155" t="s">
        <v>10</v>
      </c>
      <c r="Q155">
        <v>687</v>
      </c>
    </row>
    <row r="156" spans="4:17" hidden="1" x14ac:dyDescent="0.3">
      <c r="D156" s="49" t="str">
        <f>IF(ISBLANK(BurstClassFull1315[[#This Row],[Hour4-Spk/sec]]),"",IF(BurstClassFull1315[[#This Row],[Hour4-Spk/sec]]&lt;$C$3,"LF","HF"))</f>
        <v>LF</v>
      </c>
      <c r="E156" s="49" t="str">
        <f>IF(ISBLANK(BurstClassFull1315[[#This Row],[Hour4-%SpikesInBursts]]),"",IF(BurstClassFull1315[[#This Row],[Hour4-%SpikesInBursts]]&lt;$D$3,"LB","HB"))</f>
        <v>LB</v>
      </c>
      <c r="F156" s="50" t="str">
        <f t="shared" si="1"/>
        <v>LFLB</v>
      </c>
      <c r="G156">
        <v>1.1875592411549747</v>
      </c>
      <c r="H156">
        <v>24.816141806524609</v>
      </c>
      <c r="I156" t="s">
        <v>133</v>
      </c>
      <c r="J156" t="s">
        <v>9</v>
      </c>
      <c r="K156">
        <v>9</v>
      </c>
      <c r="L156" t="s">
        <v>107</v>
      </c>
      <c r="M156">
        <v>5</v>
      </c>
      <c r="N156" t="s">
        <v>114</v>
      </c>
      <c r="O156" t="s">
        <v>11</v>
      </c>
      <c r="P156" t="s">
        <v>10</v>
      </c>
      <c r="Q156">
        <v>331</v>
      </c>
    </row>
    <row r="157" spans="4:17" x14ac:dyDescent="0.3">
      <c r="D157" s="49" t="str">
        <f>IF(ISBLANK(BurstClassFull1315[[#This Row],[Hour4-Spk/sec]]),"",IF(BurstClassFull1315[[#This Row],[Hour4-Spk/sec]]&lt;$C$3,"LF","HF"))</f>
        <v>LF</v>
      </c>
      <c r="E157" s="49" t="str">
        <f>IF(ISBLANK(BurstClassFull1315[[#This Row],[Hour4-%SpikesInBursts]]),"",IF(BurstClassFull1315[[#This Row],[Hour4-%SpikesInBursts]]&lt;$D$3,"LB","HB"))</f>
        <v>LB</v>
      </c>
      <c r="F157" s="50" t="str">
        <f t="shared" si="1"/>
        <v>LFLB</v>
      </c>
      <c r="G157">
        <v>7.3333333333333306E-3</v>
      </c>
      <c r="H157">
        <v>3.8461538461538463</v>
      </c>
      <c r="I157" t="s">
        <v>106</v>
      </c>
      <c r="J157" t="s">
        <v>9</v>
      </c>
      <c r="K157">
        <v>10</v>
      </c>
      <c r="L157" t="s">
        <v>107</v>
      </c>
      <c r="M157">
        <v>2</v>
      </c>
      <c r="N157" t="s">
        <v>134</v>
      </c>
      <c r="O157" t="s">
        <v>72</v>
      </c>
      <c r="P157" t="s">
        <v>72</v>
      </c>
      <c r="Q157">
        <v>199</v>
      </c>
    </row>
    <row r="158" spans="4:17" hidden="1" x14ac:dyDescent="0.3">
      <c r="D158" s="49" t="str">
        <f>IF(ISBLANK(BurstClassFull1315[[#This Row],[Hour4-Spk/sec]]),"",IF(BurstClassFull1315[[#This Row],[Hour4-Spk/sec]]&lt;$C$3,"LF","HF"))</f>
        <v>LF</v>
      </c>
      <c r="E158" s="49" t="str">
        <f>IF(ISBLANK(BurstClassFull1315[[#This Row],[Hour4-%SpikesInBursts]]),"",IF(BurstClassFull1315[[#This Row],[Hour4-%SpikesInBursts]]&lt;$D$3,"LB","HB"))</f>
        <v>LB</v>
      </c>
      <c r="F158" s="50" t="str">
        <f t="shared" si="1"/>
        <v>LFLB</v>
      </c>
      <c r="G158">
        <v>1.2048593226147839</v>
      </c>
      <c r="H158">
        <v>14.130207243039564</v>
      </c>
      <c r="I158" t="s">
        <v>133</v>
      </c>
      <c r="J158" t="s">
        <v>9</v>
      </c>
      <c r="K158">
        <v>9</v>
      </c>
      <c r="L158" t="s">
        <v>107</v>
      </c>
      <c r="M158">
        <v>6</v>
      </c>
      <c r="N158" t="s">
        <v>135</v>
      </c>
      <c r="O158" t="s">
        <v>11</v>
      </c>
      <c r="P158" t="s">
        <v>72</v>
      </c>
      <c r="Q158">
        <v>331</v>
      </c>
    </row>
    <row r="159" spans="4:17" hidden="1" x14ac:dyDescent="0.3">
      <c r="D159" s="49" t="str">
        <f>IF(ISBLANK(BurstClassFull1315[[#This Row],[Hour4-Spk/sec]]),"",IF(BurstClassFull1315[[#This Row],[Hour4-Spk/sec]]&lt;$C$3,"LF","HF"))</f>
        <v>HF</v>
      </c>
      <c r="E159" s="49" t="str">
        <f>IF(ISBLANK(BurstClassFull1315[[#This Row],[Hour4-%SpikesInBursts]]),"",IF(BurstClassFull1315[[#This Row],[Hour4-%SpikesInBursts]]&lt;$D$3,"LB","HB"))</f>
        <v>HB</v>
      </c>
      <c r="F159" s="50" t="str">
        <f t="shared" si="1"/>
        <v>HFHB</v>
      </c>
      <c r="G159">
        <v>8.4</v>
      </c>
      <c r="H159">
        <v>77.973400886637108</v>
      </c>
      <c r="I159" t="s">
        <v>133</v>
      </c>
      <c r="J159" t="s">
        <v>9</v>
      </c>
      <c r="K159">
        <v>9</v>
      </c>
      <c r="L159" t="s">
        <v>107</v>
      </c>
      <c r="M159">
        <v>10</v>
      </c>
      <c r="N159" t="s">
        <v>136</v>
      </c>
      <c r="O159" t="s">
        <v>11</v>
      </c>
      <c r="P159" t="s">
        <v>72</v>
      </c>
      <c r="Q159">
        <v>331</v>
      </c>
    </row>
    <row r="160" spans="4:17" x14ac:dyDescent="0.3">
      <c r="D160" s="49" t="str">
        <f>IF(ISBLANK(BurstClassFull1315[[#This Row],[Hour4-Spk/sec]]),"",IF(BurstClassFull1315[[#This Row],[Hour4-Spk/sec]]&lt;$C$3,"LF","HF"))</f>
        <v>LF</v>
      </c>
      <c r="E160" s="49" t="str">
        <f>IF(ISBLANK(BurstClassFull1315[[#This Row],[Hour4-%SpikesInBursts]]),"",IF(BurstClassFull1315[[#This Row],[Hour4-%SpikesInBursts]]&lt;$D$3,"LB","HB"))</f>
        <v>LB</v>
      </c>
      <c r="F160" s="50" t="str">
        <f t="shared" si="1"/>
        <v>LFLB</v>
      </c>
      <c r="G160">
        <v>0.18033333333333332</v>
      </c>
      <c r="H160">
        <v>8.4285714285714288</v>
      </c>
      <c r="I160" t="s">
        <v>106</v>
      </c>
      <c r="J160" t="s">
        <v>9</v>
      </c>
      <c r="K160">
        <v>10</v>
      </c>
      <c r="L160" t="s">
        <v>107</v>
      </c>
      <c r="M160">
        <v>5</v>
      </c>
      <c r="N160" t="s">
        <v>137</v>
      </c>
      <c r="O160" t="s">
        <v>72</v>
      </c>
      <c r="P160" t="s">
        <v>72</v>
      </c>
      <c r="Q160">
        <v>199</v>
      </c>
    </row>
    <row r="161" spans="4:17" hidden="1" x14ac:dyDescent="0.3">
      <c r="D161" s="49" t="str">
        <f>IF(ISBLANK(BurstClassFull1315[[#This Row],[Hour4-Spk/sec]]),"",IF(BurstClassFull1315[[#This Row],[Hour4-Spk/sec]]&lt;$C$3,"LF","HF"))</f>
        <v>HF</v>
      </c>
      <c r="E161" s="49" t="str">
        <f>IF(ISBLANK(BurstClassFull1315[[#This Row],[Hour4-%SpikesInBursts]]),"",IF(BurstClassFull1315[[#This Row],[Hour4-%SpikesInBursts]]&lt;$D$3,"LB","HB"))</f>
        <v>HB</v>
      </c>
      <c r="F161" s="50" t="str">
        <f t="shared" ref="F161:F224" si="2">CONCATENATE(D161,E161)</f>
        <v>HFHB</v>
      </c>
      <c r="G161">
        <v>11.113</v>
      </c>
      <c r="H161">
        <v>75.290161074164914</v>
      </c>
      <c r="I161" t="s">
        <v>106</v>
      </c>
      <c r="J161" t="s">
        <v>9</v>
      </c>
      <c r="K161">
        <v>10</v>
      </c>
      <c r="L161" t="s">
        <v>107</v>
      </c>
      <c r="M161">
        <v>6</v>
      </c>
      <c r="N161" t="s">
        <v>88</v>
      </c>
      <c r="O161" t="s">
        <v>82</v>
      </c>
      <c r="P161" t="s">
        <v>10</v>
      </c>
      <c r="Q161">
        <v>199</v>
      </c>
    </row>
    <row r="162" spans="4:17" hidden="1" x14ac:dyDescent="0.3">
      <c r="D162" s="49" t="str">
        <f>IF(ISBLANK(BurstClassFull1315[[#This Row],[Hour4-Spk/sec]]),"",IF(BurstClassFull1315[[#This Row],[Hour4-Spk/sec]]&lt;$C$3,"LF","HF"))</f>
        <v>LF</v>
      </c>
      <c r="E162" s="49" t="str">
        <f>IF(ISBLANK(BurstClassFull1315[[#This Row],[Hour4-%SpikesInBursts]]),"",IF(BurstClassFull1315[[#This Row],[Hour4-%SpikesInBursts]]&lt;$D$3,"LB","HB"))</f>
        <v>LB</v>
      </c>
      <c r="F162" s="50" t="str">
        <f t="shared" si="2"/>
        <v>LFLB</v>
      </c>
      <c r="G162">
        <v>8.5000000000000006E-3</v>
      </c>
      <c r="H162">
        <v>0</v>
      </c>
      <c r="I162" t="s">
        <v>106</v>
      </c>
      <c r="J162" t="s">
        <v>9</v>
      </c>
      <c r="K162">
        <v>10</v>
      </c>
      <c r="L162" t="s">
        <v>107</v>
      </c>
      <c r="M162">
        <v>7</v>
      </c>
      <c r="N162" t="s">
        <v>89</v>
      </c>
      <c r="O162" t="s">
        <v>72</v>
      </c>
      <c r="P162" t="s">
        <v>10</v>
      </c>
      <c r="Q162">
        <v>199</v>
      </c>
    </row>
    <row r="163" spans="4:17" hidden="1" x14ac:dyDescent="0.3">
      <c r="D163" s="49" t="str">
        <f>IF(ISBLANK(BurstClassFull1315[[#This Row],[Hour4-Spk/sec]]),"",IF(BurstClassFull1315[[#This Row],[Hour4-Spk/sec]]&lt;$C$3,"LF","HF"))</f>
        <v>LF</v>
      </c>
      <c r="E163" s="49" t="str">
        <f>IF(ISBLANK(BurstClassFull1315[[#This Row],[Hour4-%SpikesInBursts]]),"",IF(BurstClassFull1315[[#This Row],[Hour4-%SpikesInBursts]]&lt;$D$3,"LB","HB"))</f>
        <v>LB</v>
      </c>
      <c r="F163" s="50" t="str">
        <f t="shared" si="2"/>
        <v>LFLB</v>
      </c>
      <c r="G163">
        <v>0.14541666666666664</v>
      </c>
      <c r="H163">
        <v>7.5289575289575295</v>
      </c>
      <c r="I163" t="s">
        <v>110</v>
      </c>
      <c r="J163" t="s">
        <v>9</v>
      </c>
      <c r="K163">
        <v>21</v>
      </c>
      <c r="L163" t="s">
        <v>37</v>
      </c>
      <c r="M163">
        <v>3</v>
      </c>
      <c r="N163" t="s">
        <v>74</v>
      </c>
      <c r="O163" t="s">
        <v>11</v>
      </c>
      <c r="P163" t="s">
        <v>82</v>
      </c>
      <c r="Q163">
        <v>344</v>
      </c>
    </row>
    <row r="164" spans="4:17" hidden="1" x14ac:dyDescent="0.3">
      <c r="D164" s="49" t="str">
        <f>IF(ISBLANK(BurstClassFull1315[[#This Row],[Hour4-Spk/sec]]),"",IF(BurstClassFull1315[[#This Row],[Hour4-Spk/sec]]&lt;$C$3,"LF","HF"))</f>
        <v>LF</v>
      </c>
      <c r="E164" s="49" t="str">
        <f>IF(ISBLANK(BurstClassFull1315[[#This Row],[Hour4-%SpikesInBursts]]),"",IF(BurstClassFull1315[[#This Row],[Hour4-%SpikesInBursts]]&lt;$D$3,"LB","HB"))</f>
        <v>LB</v>
      </c>
      <c r="F164" s="50" t="str">
        <f t="shared" si="2"/>
        <v>LFLB</v>
      </c>
      <c r="G164">
        <v>0.78161458333333322</v>
      </c>
      <c r="H164">
        <v>24.869500372856077</v>
      </c>
      <c r="I164" t="s">
        <v>110</v>
      </c>
      <c r="J164" t="s">
        <v>9</v>
      </c>
      <c r="K164">
        <v>21</v>
      </c>
      <c r="L164" t="s">
        <v>37</v>
      </c>
      <c r="M164">
        <v>6</v>
      </c>
      <c r="N164" t="s">
        <v>75</v>
      </c>
      <c r="O164" t="s">
        <v>11</v>
      </c>
      <c r="P164" t="s">
        <v>76</v>
      </c>
      <c r="Q164">
        <v>344</v>
      </c>
    </row>
    <row r="165" spans="4:17" hidden="1" x14ac:dyDescent="0.3">
      <c r="D165" s="49" t="str">
        <f>IF(ISBLANK(BurstClassFull1315[[#This Row],[Hour4-Spk/sec]]),"",IF(BurstClassFull1315[[#This Row],[Hour4-Spk/sec]]&lt;$C$3,"LF","HF"))</f>
        <v>HF</v>
      </c>
      <c r="E165" s="49" t="str">
        <f>IF(ISBLANK(BurstClassFull1315[[#This Row],[Hour4-%SpikesInBursts]]),"",IF(BurstClassFull1315[[#This Row],[Hour4-%SpikesInBursts]]&lt;$D$3,"LB","HB"))</f>
        <v>HB</v>
      </c>
      <c r="F165" s="50" t="str">
        <f t="shared" si="2"/>
        <v>HFHB</v>
      </c>
      <c r="G165">
        <v>5.9713333333333338</v>
      </c>
      <c r="H165">
        <v>51.098156182212584</v>
      </c>
      <c r="I165" t="s">
        <v>106</v>
      </c>
      <c r="J165" t="s">
        <v>9</v>
      </c>
      <c r="K165">
        <v>10</v>
      </c>
      <c r="L165" t="s">
        <v>107</v>
      </c>
      <c r="M165">
        <v>10</v>
      </c>
      <c r="N165" t="s">
        <v>95</v>
      </c>
      <c r="O165" t="s">
        <v>72</v>
      </c>
      <c r="P165" t="s">
        <v>10</v>
      </c>
      <c r="Q165">
        <v>199</v>
      </c>
    </row>
    <row r="166" spans="4:17" hidden="1" x14ac:dyDescent="0.3">
      <c r="D166" s="49" t="str">
        <f>IF(ISBLANK(BurstClassFull1315[[#This Row],[Hour4-Spk/sec]]),"",IF(BurstClassFull1315[[#This Row],[Hour4-Spk/sec]]&lt;$C$3,"LF","HF"))</f>
        <v>LF</v>
      </c>
      <c r="E166" s="49" t="str">
        <f>IF(ISBLANK(BurstClassFull1315[[#This Row],[Hour4-%SpikesInBursts]]),"",IF(BurstClassFull1315[[#This Row],[Hour4-%SpikesInBursts]]&lt;$D$3,"LB","HB"))</f>
        <v>LB</v>
      </c>
      <c r="F166" s="50" t="str">
        <f t="shared" si="2"/>
        <v>LFLB</v>
      </c>
      <c r="G166">
        <v>1.457758620689655E-2</v>
      </c>
      <c r="H166">
        <v>0</v>
      </c>
      <c r="I166" t="s">
        <v>106</v>
      </c>
      <c r="J166" t="s">
        <v>9</v>
      </c>
      <c r="K166">
        <v>10</v>
      </c>
      <c r="L166" t="s">
        <v>107</v>
      </c>
      <c r="M166">
        <v>11</v>
      </c>
      <c r="N166" t="s">
        <v>138</v>
      </c>
      <c r="O166" t="s">
        <v>72</v>
      </c>
      <c r="P166" t="s">
        <v>10</v>
      </c>
      <c r="Q166">
        <v>199</v>
      </c>
    </row>
    <row r="167" spans="4:17" hidden="1" x14ac:dyDescent="0.3">
      <c r="D167" s="49" t="str">
        <f>IF(ISBLANK(BurstClassFull1315[[#This Row],[Hour4-Spk/sec]]),"",IF(BurstClassFull1315[[#This Row],[Hour4-Spk/sec]]&lt;$C$3,"LF","HF"))</f>
        <v>HF</v>
      </c>
      <c r="E167" s="49" t="str">
        <f>IF(ISBLANK(BurstClassFull1315[[#This Row],[Hour4-%SpikesInBursts]]),"",IF(BurstClassFull1315[[#This Row],[Hour4-%SpikesInBursts]]&lt;$D$3,"LB","HB"))</f>
        <v>HB</v>
      </c>
      <c r="F167" s="50" t="str">
        <f t="shared" si="2"/>
        <v>HFHB</v>
      </c>
      <c r="G167">
        <v>5.748333333333334</v>
      </c>
      <c r="H167">
        <v>46.62564607432931</v>
      </c>
      <c r="I167" t="s">
        <v>110</v>
      </c>
      <c r="J167" t="s">
        <v>9</v>
      </c>
      <c r="K167">
        <v>21</v>
      </c>
      <c r="L167" t="s">
        <v>37</v>
      </c>
      <c r="M167">
        <v>9</v>
      </c>
      <c r="N167" t="s">
        <v>87</v>
      </c>
      <c r="O167" t="s">
        <v>11</v>
      </c>
      <c r="P167" t="s">
        <v>10</v>
      </c>
      <c r="Q167">
        <v>344</v>
      </c>
    </row>
    <row r="168" spans="4:17" hidden="1" x14ac:dyDescent="0.3">
      <c r="D168" s="49" t="str">
        <f>IF(ISBLANK(BurstClassFull1315[[#This Row],[Hour4-Spk/sec]]),"",IF(BurstClassFull1315[[#This Row],[Hour4-Spk/sec]]&lt;$C$3,"LF","HF"))</f>
        <v>LF</v>
      </c>
      <c r="E168" s="49" t="str">
        <f>IF(ISBLANK(BurstClassFull1315[[#This Row],[Hour4-%SpikesInBursts]]),"",IF(BurstClassFull1315[[#This Row],[Hour4-%SpikesInBursts]]&lt;$D$3,"LB","HB"))</f>
        <v>LB</v>
      </c>
      <c r="F168" s="50" t="str">
        <f t="shared" si="2"/>
        <v>LFLB</v>
      </c>
      <c r="G168">
        <v>0.63249999999999995</v>
      </c>
      <c r="H168">
        <v>7.7773055673608162</v>
      </c>
      <c r="I168" t="s">
        <v>110</v>
      </c>
      <c r="J168" t="s">
        <v>9</v>
      </c>
      <c r="K168">
        <v>21</v>
      </c>
      <c r="L168" t="s">
        <v>37</v>
      </c>
      <c r="M168">
        <v>11</v>
      </c>
      <c r="N168" t="s">
        <v>90</v>
      </c>
      <c r="O168" t="s">
        <v>11</v>
      </c>
      <c r="P168" t="s">
        <v>72</v>
      </c>
      <c r="Q168">
        <v>344</v>
      </c>
    </row>
    <row r="169" spans="4:17" hidden="1" x14ac:dyDescent="0.3">
      <c r="D169" s="49" t="str">
        <f>IF(ISBLANK(BurstClassFull1315[[#This Row],[Hour4-Spk/sec]]),"",IF(BurstClassFull1315[[#This Row],[Hour4-Spk/sec]]&lt;$C$3,"LF","HF"))</f>
        <v>LF</v>
      </c>
      <c r="E169" s="49" t="str">
        <f>IF(ISBLANK(BurstClassFull1315[[#This Row],[Hour4-%SpikesInBursts]]),"",IF(BurstClassFull1315[[#This Row],[Hour4-%SpikesInBursts]]&lt;$D$3,"LB","HB"))</f>
        <v>LB</v>
      </c>
      <c r="F169" s="50" t="str">
        <f t="shared" si="2"/>
        <v>LFLB</v>
      </c>
      <c r="G169">
        <v>0.804381313131313</v>
      </c>
      <c r="H169">
        <v>21.524523586379257</v>
      </c>
      <c r="I169" t="s">
        <v>139</v>
      </c>
      <c r="J169" t="s">
        <v>9</v>
      </c>
      <c r="K169">
        <v>1</v>
      </c>
      <c r="L169" t="s">
        <v>36</v>
      </c>
      <c r="M169">
        <v>1</v>
      </c>
      <c r="N169" t="s">
        <v>112</v>
      </c>
      <c r="O169" t="s">
        <v>11</v>
      </c>
      <c r="P169" t="s">
        <v>72</v>
      </c>
      <c r="Q169">
        <v>371</v>
      </c>
    </row>
    <row r="170" spans="4:17" hidden="1" x14ac:dyDescent="0.3">
      <c r="D170" s="49" t="str">
        <f>IF(ISBLANK(BurstClassFull1315[[#This Row],[Hour4-Spk/sec]]),"",IF(BurstClassFull1315[[#This Row],[Hour4-Spk/sec]]&lt;$C$3,"LF","HF"))</f>
        <v>LF</v>
      </c>
      <c r="E170" s="49" t="str">
        <f>IF(ISBLANK(BurstClassFull1315[[#This Row],[Hour4-%SpikesInBursts]]),"",IF(BurstClassFull1315[[#This Row],[Hour4-%SpikesInBursts]]&lt;$D$3,"LB","HB"))</f>
        <v>HB</v>
      </c>
      <c r="F170" s="50" t="str">
        <f t="shared" si="2"/>
        <v>LFHB</v>
      </c>
      <c r="G170">
        <v>3.0209090909090905</v>
      </c>
      <c r="H170">
        <v>30.527584129443152</v>
      </c>
      <c r="I170" t="s">
        <v>139</v>
      </c>
      <c r="J170" t="s">
        <v>9</v>
      </c>
      <c r="K170">
        <v>1</v>
      </c>
      <c r="L170" t="s">
        <v>36</v>
      </c>
      <c r="M170">
        <v>6</v>
      </c>
      <c r="N170" t="s">
        <v>113</v>
      </c>
      <c r="O170" t="s">
        <v>11</v>
      </c>
      <c r="P170" t="s">
        <v>82</v>
      </c>
      <c r="Q170">
        <v>371</v>
      </c>
    </row>
    <row r="171" spans="4:17" hidden="1" x14ac:dyDescent="0.3">
      <c r="D171" s="49" t="str">
        <f>IF(ISBLANK(BurstClassFull1315[[#This Row],[Hour4-Spk/sec]]),"",IF(BurstClassFull1315[[#This Row],[Hour4-Spk/sec]]&lt;$C$3,"LF","HF"))</f>
        <v>LF</v>
      </c>
      <c r="E171" s="49" t="str">
        <f>IF(ISBLANK(BurstClassFull1315[[#This Row],[Hour4-%SpikesInBursts]]),"",IF(BurstClassFull1315[[#This Row],[Hour4-%SpikesInBursts]]&lt;$D$3,"LB","HB"))</f>
        <v>LB</v>
      </c>
      <c r="F171" s="50" t="str">
        <f t="shared" si="2"/>
        <v>LFLB</v>
      </c>
      <c r="G171">
        <v>0.79899999999999993</v>
      </c>
      <c r="H171">
        <v>15.997366688610928</v>
      </c>
      <c r="I171" t="s">
        <v>106</v>
      </c>
      <c r="J171" t="s">
        <v>9</v>
      </c>
      <c r="K171">
        <v>10</v>
      </c>
      <c r="L171" t="s">
        <v>107</v>
      </c>
      <c r="M171">
        <v>16</v>
      </c>
      <c r="N171" t="s">
        <v>102</v>
      </c>
      <c r="O171" t="s">
        <v>72</v>
      </c>
      <c r="P171" t="s">
        <v>10</v>
      </c>
      <c r="Q171">
        <v>199</v>
      </c>
    </row>
    <row r="172" spans="4:17" hidden="1" x14ac:dyDescent="0.3">
      <c r="D172" s="49" t="str">
        <f>IF(ISBLANK(BurstClassFull1315[[#This Row],[Hour4-Spk/sec]]),"",IF(BurstClassFull1315[[#This Row],[Hour4-Spk/sec]]&lt;$C$3,"LF","HF"))</f>
        <v>LF</v>
      </c>
      <c r="E172" s="49" t="str">
        <f>IF(ISBLANK(BurstClassFull1315[[#This Row],[Hour4-%SpikesInBursts]]),"",IF(BurstClassFull1315[[#This Row],[Hour4-%SpikesInBursts]]&lt;$D$3,"LB","HB"))</f>
        <v>LB</v>
      </c>
      <c r="F172" s="50" t="str">
        <f t="shared" si="2"/>
        <v>LFLB</v>
      </c>
      <c r="G172">
        <v>0.74932731275328956</v>
      </c>
      <c r="H172">
        <v>14.685314685314685</v>
      </c>
      <c r="I172" t="s">
        <v>139</v>
      </c>
      <c r="J172" t="s">
        <v>9</v>
      </c>
      <c r="K172">
        <v>1</v>
      </c>
      <c r="L172" t="s">
        <v>36</v>
      </c>
      <c r="M172">
        <v>8</v>
      </c>
      <c r="N172" t="s">
        <v>96</v>
      </c>
      <c r="O172" t="s">
        <v>11</v>
      </c>
      <c r="P172" t="s">
        <v>72</v>
      </c>
      <c r="Q172">
        <v>371</v>
      </c>
    </row>
    <row r="173" spans="4:17" hidden="1" x14ac:dyDescent="0.3">
      <c r="D173" s="49" t="str">
        <f>IF(ISBLANK(BurstClassFull1315[[#This Row],[Hour4-Spk/sec]]),"",IF(BurstClassFull1315[[#This Row],[Hour4-Spk/sec]]&lt;$C$3,"LF","HF"))</f>
        <v>LF</v>
      </c>
      <c r="E173" s="49" t="str">
        <f>IF(ISBLANK(BurstClassFull1315[[#This Row],[Hour4-%SpikesInBursts]]),"",IF(BurstClassFull1315[[#This Row],[Hour4-%SpikesInBursts]]&lt;$D$3,"LB","HB"))</f>
        <v>LB</v>
      </c>
      <c r="F173" s="50" t="str">
        <f t="shared" si="2"/>
        <v>LFLB</v>
      </c>
      <c r="G173">
        <v>1.7352697708795268</v>
      </c>
      <c r="H173">
        <v>15.333734215273601</v>
      </c>
      <c r="I173" t="s">
        <v>139</v>
      </c>
      <c r="J173" t="s">
        <v>9</v>
      </c>
      <c r="K173">
        <v>1</v>
      </c>
      <c r="L173" t="s">
        <v>36</v>
      </c>
      <c r="M173">
        <v>11</v>
      </c>
      <c r="N173" t="s">
        <v>123</v>
      </c>
      <c r="O173" t="s">
        <v>11</v>
      </c>
      <c r="P173" t="s">
        <v>82</v>
      </c>
      <c r="Q173">
        <v>371</v>
      </c>
    </row>
    <row r="174" spans="4:17" x14ac:dyDescent="0.3">
      <c r="D174" s="49" t="str">
        <f>IF(ISBLANK(BurstClassFull1315[[#This Row],[Hour4-Spk/sec]]),"",IF(BurstClassFull1315[[#This Row],[Hour4-Spk/sec]]&lt;$C$3,"LF","HF"))</f>
        <v>LF</v>
      </c>
      <c r="E174" s="49" t="str">
        <f>IF(ISBLANK(BurstClassFull1315[[#This Row],[Hour4-%SpikesInBursts]]),"",IF(BurstClassFull1315[[#This Row],[Hour4-%SpikesInBursts]]&lt;$D$3,"LB","HB"))</f>
        <v>HB</v>
      </c>
      <c r="F174" s="50" t="str">
        <f t="shared" si="2"/>
        <v>LFHB</v>
      </c>
      <c r="G174">
        <v>1.2625038616002473</v>
      </c>
      <c r="H174">
        <v>70.469565217391306</v>
      </c>
      <c r="I174" t="s">
        <v>140</v>
      </c>
      <c r="J174" t="s">
        <v>9</v>
      </c>
      <c r="K174">
        <v>22</v>
      </c>
      <c r="L174" t="s">
        <v>37</v>
      </c>
      <c r="M174">
        <v>2</v>
      </c>
      <c r="N174" t="s">
        <v>134</v>
      </c>
      <c r="O174" t="s">
        <v>72</v>
      </c>
      <c r="P174" t="s">
        <v>72</v>
      </c>
      <c r="Q174">
        <v>889</v>
      </c>
    </row>
    <row r="175" spans="4:17" hidden="1" x14ac:dyDescent="0.3">
      <c r="D175" s="49" t="str">
        <f>IF(ISBLANK(BurstClassFull1315[[#This Row],[Hour4-Spk/sec]]),"",IF(BurstClassFull1315[[#This Row],[Hour4-Spk/sec]]&lt;$C$3,"LF","HF"))</f>
        <v>HF</v>
      </c>
      <c r="E175" s="49" t="str">
        <f>IF(ISBLANK(BurstClassFull1315[[#This Row],[Hour4-%SpikesInBursts]]),"",IF(BurstClassFull1315[[#This Row],[Hour4-%SpikesInBursts]]&lt;$D$3,"LB","HB"))</f>
        <v>HB</v>
      </c>
      <c r="F175" s="50" t="str">
        <f t="shared" si="2"/>
        <v>HFHB</v>
      </c>
      <c r="G175">
        <v>4.5596969696969705</v>
      </c>
      <c r="H175">
        <v>45.106455074264417</v>
      </c>
      <c r="I175" t="s">
        <v>139</v>
      </c>
      <c r="J175" t="s">
        <v>9</v>
      </c>
      <c r="K175">
        <v>1</v>
      </c>
      <c r="L175" t="s">
        <v>36</v>
      </c>
      <c r="M175">
        <v>14</v>
      </c>
      <c r="N175" t="s">
        <v>131</v>
      </c>
      <c r="O175" t="s">
        <v>11</v>
      </c>
      <c r="P175" t="s">
        <v>72</v>
      </c>
      <c r="Q175">
        <v>371</v>
      </c>
    </row>
    <row r="176" spans="4:17" hidden="1" x14ac:dyDescent="0.3">
      <c r="D176" s="49" t="str">
        <f>IF(ISBLANK(BurstClassFull1315[[#This Row],[Hour4-Spk/sec]]),"",IF(BurstClassFull1315[[#This Row],[Hour4-Spk/sec]]&lt;$C$3,"LF","HF"))</f>
        <v>LF</v>
      </c>
      <c r="E176" s="49" t="str">
        <f>IF(ISBLANK(BurstClassFull1315[[#This Row],[Hour4-%SpikesInBursts]]),"",IF(BurstClassFull1315[[#This Row],[Hour4-%SpikesInBursts]]&lt;$D$3,"LB","HB"))</f>
        <v>HB</v>
      </c>
      <c r="F176" s="50" t="str">
        <f t="shared" si="2"/>
        <v>LFHB</v>
      </c>
      <c r="G176">
        <v>0</v>
      </c>
      <c r="H176">
        <v>47.887323943661968</v>
      </c>
      <c r="I176" t="s">
        <v>124</v>
      </c>
      <c r="J176" t="s">
        <v>9</v>
      </c>
      <c r="K176">
        <v>25</v>
      </c>
      <c r="L176" t="s">
        <v>37</v>
      </c>
      <c r="M176">
        <v>1</v>
      </c>
      <c r="N176" t="s">
        <v>71</v>
      </c>
      <c r="O176" t="s">
        <v>11</v>
      </c>
      <c r="P176" t="s">
        <v>76</v>
      </c>
      <c r="Q176">
        <v>506</v>
      </c>
    </row>
    <row r="177" spans="4:17" hidden="1" x14ac:dyDescent="0.3">
      <c r="D177" s="49" t="str">
        <f>IF(ISBLANK(BurstClassFull1315[[#This Row],[Hour4-Spk/sec]]),"",IF(BurstClassFull1315[[#This Row],[Hour4-Spk/sec]]&lt;$C$3,"LF","HF"))</f>
        <v>LF</v>
      </c>
      <c r="E177" s="49" t="str">
        <f>IF(ISBLANK(BurstClassFull1315[[#This Row],[Hour4-%SpikesInBursts]]),"",IF(BurstClassFull1315[[#This Row],[Hour4-%SpikesInBursts]]&lt;$D$3,"LB","HB"))</f>
        <v>LB</v>
      </c>
      <c r="F177" s="50" t="str">
        <f t="shared" si="2"/>
        <v>LFLB</v>
      </c>
      <c r="G177">
        <v>0.95017361111111109</v>
      </c>
      <c r="H177">
        <v>6.470923603192702</v>
      </c>
      <c r="I177" t="s">
        <v>70</v>
      </c>
      <c r="J177" t="s">
        <v>9</v>
      </c>
      <c r="K177">
        <v>21</v>
      </c>
      <c r="L177" t="s">
        <v>37</v>
      </c>
      <c r="M177">
        <v>2</v>
      </c>
      <c r="N177" t="s">
        <v>125</v>
      </c>
      <c r="O177" t="s">
        <v>11</v>
      </c>
      <c r="P177" t="s">
        <v>72</v>
      </c>
      <c r="Q177">
        <v>531</v>
      </c>
    </row>
    <row r="178" spans="4:17" x14ac:dyDescent="0.3">
      <c r="D178" s="49" t="str">
        <f>IF(ISBLANK(BurstClassFull1315[[#This Row],[Hour4-Spk/sec]]),"",IF(BurstClassFull1315[[#This Row],[Hour4-Spk/sec]]&lt;$C$3,"LF","HF"))</f>
        <v>HF</v>
      </c>
      <c r="E178" s="49" t="str">
        <f>IF(ISBLANK(BurstClassFull1315[[#This Row],[Hour4-%SpikesInBursts]]),"",IF(BurstClassFull1315[[#This Row],[Hour4-%SpikesInBursts]]&lt;$D$3,"LB","HB"))</f>
        <v>HB</v>
      </c>
      <c r="F178" s="50" t="str">
        <f t="shared" si="2"/>
        <v>HFHB</v>
      </c>
      <c r="G178">
        <v>15.16585577277757</v>
      </c>
      <c r="H178">
        <v>88.246171522952906</v>
      </c>
      <c r="I178" t="s">
        <v>140</v>
      </c>
      <c r="J178" t="s">
        <v>9</v>
      </c>
      <c r="K178">
        <v>22</v>
      </c>
      <c r="L178" t="s">
        <v>37</v>
      </c>
      <c r="M178">
        <v>6</v>
      </c>
      <c r="N178" t="s">
        <v>132</v>
      </c>
      <c r="O178" t="s">
        <v>10</v>
      </c>
      <c r="P178" t="s">
        <v>72</v>
      </c>
      <c r="Q178">
        <v>889</v>
      </c>
    </row>
    <row r="179" spans="4:17" x14ac:dyDescent="0.3">
      <c r="D179" s="49" t="str">
        <f>IF(ISBLANK(BurstClassFull1315[[#This Row],[Hour4-Spk/sec]]),"",IF(BurstClassFull1315[[#This Row],[Hour4-Spk/sec]]&lt;$C$3,"LF","HF"))</f>
        <v>HF</v>
      </c>
      <c r="E179" s="49" t="str">
        <f>IF(ISBLANK(BurstClassFull1315[[#This Row],[Hour4-%SpikesInBursts]]),"",IF(BurstClassFull1315[[#This Row],[Hour4-%SpikesInBursts]]&lt;$D$3,"LB","HB"))</f>
        <v>HB</v>
      </c>
      <c r="F179" s="50" t="str">
        <f t="shared" si="2"/>
        <v>HFHB</v>
      </c>
      <c r="G179">
        <v>5.7493939393939391</v>
      </c>
      <c r="H179">
        <v>65.570218633051013</v>
      </c>
      <c r="I179" t="s">
        <v>140</v>
      </c>
      <c r="J179" t="s">
        <v>9</v>
      </c>
      <c r="K179">
        <v>22</v>
      </c>
      <c r="L179" t="s">
        <v>37</v>
      </c>
      <c r="M179">
        <v>7</v>
      </c>
      <c r="N179" t="s">
        <v>141</v>
      </c>
      <c r="O179" t="s">
        <v>10</v>
      </c>
      <c r="P179" t="s">
        <v>72</v>
      </c>
      <c r="Q179">
        <v>889</v>
      </c>
    </row>
    <row r="180" spans="4:17" hidden="1" x14ac:dyDescent="0.3">
      <c r="D180" s="49" t="str">
        <f>IF(ISBLANK(BurstClassFull1315[[#This Row],[Hour4-Spk/sec]]),"",IF(BurstClassFull1315[[#This Row],[Hour4-Spk/sec]]&lt;$C$3,"LF","HF"))</f>
        <v>LF</v>
      </c>
      <c r="E180" s="49" t="str">
        <f>IF(ISBLANK(BurstClassFull1315[[#This Row],[Hour4-%SpikesInBursts]]),"",IF(BurstClassFull1315[[#This Row],[Hour4-%SpikesInBursts]]&lt;$D$3,"LB","HB"))</f>
        <v>LB</v>
      </c>
      <c r="F180" s="50" t="str">
        <f t="shared" si="2"/>
        <v>LFLB</v>
      </c>
      <c r="G180">
        <v>6.9722222222222227E-2</v>
      </c>
      <c r="H180">
        <v>6.8493150684931505</v>
      </c>
      <c r="I180" t="s">
        <v>70</v>
      </c>
      <c r="J180" t="s">
        <v>9</v>
      </c>
      <c r="K180">
        <v>21</v>
      </c>
      <c r="L180" t="s">
        <v>37</v>
      </c>
      <c r="M180">
        <v>3</v>
      </c>
      <c r="N180" t="s">
        <v>142</v>
      </c>
      <c r="O180" t="s">
        <v>11</v>
      </c>
      <c r="P180" t="s">
        <v>76</v>
      </c>
      <c r="Q180">
        <v>531</v>
      </c>
    </row>
    <row r="181" spans="4:17" hidden="1" x14ac:dyDescent="0.3">
      <c r="D181" s="49" t="str">
        <f>IF(ISBLANK(BurstClassFull1315[[#This Row],[Hour4-Spk/sec]]),"",IF(BurstClassFull1315[[#This Row],[Hour4-Spk/sec]]&lt;$C$3,"LF","HF"))</f>
        <v>LF</v>
      </c>
      <c r="E181" s="49" t="str">
        <f>IF(ISBLANK(BurstClassFull1315[[#This Row],[Hour4-%SpikesInBursts]]),"",IF(BurstClassFull1315[[#This Row],[Hour4-%SpikesInBursts]]&lt;$D$3,"LB","HB"))</f>
        <v>LB</v>
      </c>
      <c r="F181" s="50" t="str">
        <f t="shared" si="2"/>
        <v>LFLB</v>
      </c>
      <c r="G181">
        <v>2.5990864407575462</v>
      </c>
      <c r="H181">
        <v>27.596571301346991</v>
      </c>
      <c r="I181" t="s">
        <v>70</v>
      </c>
      <c r="J181" t="s">
        <v>9</v>
      </c>
      <c r="K181">
        <v>21</v>
      </c>
      <c r="L181" t="s">
        <v>37</v>
      </c>
      <c r="M181">
        <v>11</v>
      </c>
      <c r="N181" t="s">
        <v>93</v>
      </c>
      <c r="O181" t="s">
        <v>11</v>
      </c>
      <c r="P181" t="s">
        <v>76</v>
      </c>
      <c r="Q181">
        <v>531</v>
      </c>
    </row>
    <row r="182" spans="4:17" hidden="1" x14ac:dyDescent="0.3">
      <c r="D182" s="49" t="str">
        <f>IF(ISBLANK(BurstClassFull1315[[#This Row],[Hour4-Spk/sec]]),"",IF(BurstClassFull1315[[#This Row],[Hour4-Spk/sec]]&lt;$C$3,"LF","HF"))</f>
        <v>LF</v>
      </c>
      <c r="E182" s="49" t="str">
        <f>IF(ISBLANK(BurstClassFull1315[[#This Row],[Hour4-%SpikesInBursts]]),"",IF(BurstClassFull1315[[#This Row],[Hour4-%SpikesInBursts]]&lt;$D$3,"LB","HB"))</f>
        <v>LB</v>
      </c>
      <c r="F182" s="50" t="str">
        <f t="shared" si="2"/>
        <v>LFLB</v>
      </c>
      <c r="G182">
        <v>0.19729983660130715</v>
      </c>
      <c r="H182">
        <v>2.3154848046309695</v>
      </c>
      <c r="I182" t="s">
        <v>70</v>
      </c>
      <c r="J182" t="s">
        <v>9</v>
      </c>
      <c r="K182">
        <v>21</v>
      </c>
      <c r="L182" t="s">
        <v>37</v>
      </c>
      <c r="M182">
        <v>13</v>
      </c>
      <c r="N182" t="s">
        <v>129</v>
      </c>
      <c r="O182" t="s">
        <v>11</v>
      </c>
      <c r="P182" t="s">
        <v>10</v>
      </c>
      <c r="Q182">
        <v>531</v>
      </c>
    </row>
    <row r="183" spans="4:17" hidden="1" x14ac:dyDescent="0.3">
      <c r="D183" s="49" t="str">
        <f>IF(ISBLANK(BurstClassFull1315[[#This Row],[Hour4-Spk/sec]]),"",IF(BurstClassFull1315[[#This Row],[Hour4-Spk/sec]]&lt;$C$3,"LF","HF"))</f>
        <v>HF</v>
      </c>
      <c r="E183" s="49" t="str">
        <f>IF(ISBLANK(BurstClassFull1315[[#This Row],[Hour4-%SpikesInBursts]]),"",IF(BurstClassFull1315[[#This Row],[Hour4-%SpikesInBursts]]&lt;$D$3,"LB","HB"))</f>
        <v>HB</v>
      </c>
      <c r="F183" s="50" t="str">
        <f t="shared" si="2"/>
        <v>HFHB</v>
      </c>
      <c r="G183">
        <v>11.767216502129894</v>
      </c>
      <c r="H183">
        <v>80.446679812997147</v>
      </c>
      <c r="I183" t="s">
        <v>140</v>
      </c>
      <c r="J183" t="s">
        <v>9</v>
      </c>
      <c r="K183">
        <v>22</v>
      </c>
      <c r="L183" t="s">
        <v>37</v>
      </c>
      <c r="M183">
        <v>11</v>
      </c>
      <c r="N183" t="s">
        <v>114</v>
      </c>
      <c r="O183" t="s">
        <v>72</v>
      </c>
      <c r="P183" t="s">
        <v>10</v>
      </c>
      <c r="Q183">
        <v>889</v>
      </c>
    </row>
    <row r="184" spans="4:17" x14ac:dyDescent="0.3">
      <c r="D184" s="49" t="str">
        <f>IF(ISBLANK(BurstClassFull1315[[#This Row],[Hour4-Spk/sec]]),"",IF(BurstClassFull1315[[#This Row],[Hour4-Spk/sec]]&lt;$C$3,"LF","HF"))</f>
        <v>LF</v>
      </c>
      <c r="E184" s="49" t="str">
        <f>IF(ISBLANK(BurstClassFull1315[[#This Row],[Hour4-%SpikesInBursts]]),"",IF(BurstClassFull1315[[#This Row],[Hour4-%SpikesInBursts]]&lt;$D$3,"LB","HB"))</f>
        <v>LB</v>
      </c>
      <c r="F184" s="50" t="str">
        <f t="shared" si="2"/>
        <v>LFLB</v>
      </c>
      <c r="G184">
        <v>1.2066910703675409</v>
      </c>
      <c r="H184">
        <v>25.877192982456144</v>
      </c>
      <c r="I184" t="s">
        <v>140</v>
      </c>
      <c r="J184" t="s">
        <v>9</v>
      </c>
      <c r="K184">
        <v>22</v>
      </c>
      <c r="L184" t="s">
        <v>37</v>
      </c>
      <c r="M184">
        <v>12</v>
      </c>
      <c r="N184" t="s">
        <v>135</v>
      </c>
      <c r="O184" t="s">
        <v>10</v>
      </c>
      <c r="P184" t="s">
        <v>72</v>
      </c>
      <c r="Q184">
        <v>889</v>
      </c>
    </row>
    <row r="185" spans="4:17" hidden="1" x14ac:dyDescent="0.3">
      <c r="D185" s="49" t="str">
        <f>IF(ISBLANK(BurstClassFull1315[[#This Row],[Hour4-Spk/sec]]),"",IF(BurstClassFull1315[[#This Row],[Hour4-Spk/sec]]&lt;$C$3,"LF","HF"))</f>
        <v>LF</v>
      </c>
      <c r="E185" s="49" t="str">
        <f>IF(ISBLANK(BurstClassFull1315[[#This Row],[Hour4-%SpikesInBursts]]),"",IF(BurstClassFull1315[[#This Row],[Hour4-%SpikesInBursts]]&lt;$D$3,"LB","HB"))</f>
        <v>LB</v>
      </c>
      <c r="F185" s="50" t="str">
        <f t="shared" si="2"/>
        <v>LFLB</v>
      </c>
      <c r="G185">
        <v>0.24333333333333332</v>
      </c>
      <c r="H185">
        <v>9.0241343126967468</v>
      </c>
      <c r="I185" t="s">
        <v>70</v>
      </c>
      <c r="J185" t="s">
        <v>9</v>
      </c>
      <c r="K185">
        <v>21</v>
      </c>
      <c r="L185" t="s">
        <v>37</v>
      </c>
      <c r="M185">
        <v>15</v>
      </c>
      <c r="N185" t="s">
        <v>94</v>
      </c>
      <c r="O185" t="s">
        <v>11</v>
      </c>
      <c r="P185" t="s">
        <v>72</v>
      </c>
      <c r="Q185">
        <v>531</v>
      </c>
    </row>
    <row r="186" spans="4:17" hidden="1" x14ac:dyDescent="0.3">
      <c r="D186" s="49" t="str">
        <f>IF(ISBLANK(BurstClassFull1315[[#This Row],[Hour4-Spk/sec]]),"",IF(BurstClassFull1315[[#This Row],[Hour4-Spk/sec]]&lt;$C$3,"LF","HF"))</f>
        <v>LF</v>
      </c>
      <c r="E186" s="49" t="str">
        <f>IF(ISBLANK(BurstClassFull1315[[#This Row],[Hour4-%SpikesInBursts]]),"",IF(BurstClassFull1315[[#This Row],[Hour4-%SpikesInBursts]]&lt;$D$3,"LB","HB"))</f>
        <v>LB</v>
      </c>
      <c r="F186" s="50" t="str">
        <f t="shared" si="2"/>
        <v>LFLB</v>
      </c>
      <c r="G186">
        <v>2.1902777777777778</v>
      </c>
      <c r="H186">
        <v>24.904846485663537</v>
      </c>
      <c r="I186" t="s">
        <v>70</v>
      </c>
      <c r="J186" t="s">
        <v>9</v>
      </c>
      <c r="K186">
        <v>21</v>
      </c>
      <c r="L186" t="s">
        <v>37</v>
      </c>
      <c r="M186">
        <v>16</v>
      </c>
      <c r="N186" t="s">
        <v>105</v>
      </c>
      <c r="O186" t="s">
        <v>11</v>
      </c>
      <c r="P186" t="s">
        <v>76</v>
      </c>
      <c r="Q186">
        <v>531</v>
      </c>
    </row>
    <row r="187" spans="4:17" x14ac:dyDescent="0.3">
      <c r="D187" s="49" t="str">
        <f>IF(ISBLANK(BurstClassFull1315[[#This Row],[Hour4-Spk/sec]]),"",IF(BurstClassFull1315[[#This Row],[Hour4-Spk/sec]]&lt;$C$3,"LF","HF"))</f>
        <v>LF</v>
      </c>
      <c r="E187" s="49" t="str">
        <f>IF(ISBLANK(BurstClassFull1315[[#This Row],[Hour4-%SpikesInBursts]]),"",IF(BurstClassFull1315[[#This Row],[Hour4-%SpikesInBursts]]&lt;$D$3,"LB","HB"))</f>
        <v>LB</v>
      </c>
      <c r="F187" s="50" t="str">
        <f t="shared" si="2"/>
        <v>LFLB</v>
      </c>
      <c r="G187">
        <v>0.78454545454545466</v>
      </c>
      <c r="H187">
        <v>11.082474226804123</v>
      </c>
      <c r="I187" t="s">
        <v>140</v>
      </c>
      <c r="J187" t="s">
        <v>9</v>
      </c>
      <c r="K187">
        <v>22</v>
      </c>
      <c r="L187" t="s">
        <v>37</v>
      </c>
      <c r="M187">
        <v>15</v>
      </c>
      <c r="N187" t="s">
        <v>123</v>
      </c>
      <c r="O187" t="s">
        <v>82</v>
      </c>
      <c r="P187" t="s">
        <v>72</v>
      </c>
      <c r="Q187">
        <v>889</v>
      </c>
    </row>
    <row r="188" spans="4:17" hidden="1" x14ac:dyDescent="0.3">
      <c r="D188" s="49" t="str">
        <f>IF(ISBLANK(BurstClassFull1315[[#This Row],[Hour4-Spk/sec]]),"",IF(BurstClassFull1315[[#This Row],[Hour4-Spk/sec]]&lt;$C$3,"LF","HF"))</f>
        <v>LF</v>
      </c>
      <c r="E188" s="49" t="str">
        <f>IF(ISBLANK(BurstClassFull1315[[#This Row],[Hour4-%SpikesInBursts]]),"",IF(BurstClassFull1315[[#This Row],[Hour4-%SpikesInBursts]]&lt;$D$3,"LB","HB"))</f>
        <v>LB</v>
      </c>
      <c r="F188" s="50" t="str">
        <f t="shared" si="2"/>
        <v>LFLB</v>
      </c>
      <c r="G188">
        <v>1.4860447959421303</v>
      </c>
      <c r="H188">
        <v>16.672904191616766</v>
      </c>
      <c r="I188" t="s">
        <v>70</v>
      </c>
      <c r="J188" t="s">
        <v>9</v>
      </c>
      <c r="K188">
        <v>21</v>
      </c>
      <c r="L188" t="s">
        <v>37</v>
      </c>
      <c r="M188">
        <v>18</v>
      </c>
      <c r="N188" t="s">
        <v>116</v>
      </c>
      <c r="O188" t="s">
        <v>11</v>
      </c>
      <c r="P188" t="s">
        <v>10</v>
      </c>
      <c r="Q188">
        <v>531</v>
      </c>
    </row>
    <row r="189" spans="4:17" x14ac:dyDescent="0.3">
      <c r="D189" s="49" t="str">
        <f>IF(ISBLANK(BurstClassFull1315[[#This Row],[Hour4-Spk/sec]]),"",IF(BurstClassFull1315[[#This Row],[Hour4-Spk/sec]]&lt;$C$3,"LF","HF"))</f>
        <v>LF</v>
      </c>
      <c r="E189" s="49" t="str">
        <f>IF(ISBLANK(BurstClassFull1315[[#This Row],[Hour4-%SpikesInBursts]]),"",IF(BurstClassFull1315[[#This Row],[Hour4-%SpikesInBursts]]&lt;$D$3,"LB","HB"))</f>
        <v>LB</v>
      </c>
      <c r="F189" s="50" t="str">
        <f t="shared" si="2"/>
        <v>LFLB</v>
      </c>
      <c r="G189">
        <v>0.4894444444444444</v>
      </c>
      <c r="H189">
        <v>10.84611016467916</v>
      </c>
      <c r="I189" t="s">
        <v>83</v>
      </c>
      <c r="J189" t="s">
        <v>9</v>
      </c>
      <c r="K189">
        <v>1</v>
      </c>
      <c r="L189" t="s">
        <v>36</v>
      </c>
      <c r="M189">
        <v>2</v>
      </c>
      <c r="N189" t="s">
        <v>132</v>
      </c>
      <c r="O189" t="s">
        <v>72</v>
      </c>
      <c r="P189" t="s">
        <v>72</v>
      </c>
      <c r="Q189">
        <v>24</v>
      </c>
    </row>
    <row r="190" spans="4:17" x14ac:dyDescent="0.3">
      <c r="D190" s="49" t="str">
        <f>IF(ISBLANK(BurstClassFull1315[[#This Row],[Hour4-Spk/sec]]),"",IF(BurstClassFull1315[[#This Row],[Hour4-Spk/sec]]&lt;$C$3,"LF","HF"))</f>
        <v>LF</v>
      </c>
      <c r="E190" s="49" t="str">
        <f>IF(ISBLANK(BurstClassFull1315[[#This Row],[Hour4-%SpikesInBursts]]),"",IF(BurstClassFull1315[[#This Row],[Hour4-%SpikesInBursts]]&lt;$D$3,"LB","HB"))</f>
        <v>LB</v>
      </c>
      <c r="F190" s="50" t="str">
        <f t="shared" si="2"/>
        <v>LFLB</v>
      </c>
      <c r="G190">
        <v>1.3713705156950671</v>
      </c>
      <c r="H190">
        <v>17.857142857142858</v>
      </c>
      <c r="I190" t="s">
        <v>83</v>
      </c>
      <c r="J190" t="s">
        <v>9</v>
      </c>
      <c r="K190">
        <v>1</v>
      </c>
      <c r="L190" t="s">
        <v>36</v>
      </c>
      <c r="M190">
        <v>3</v>
      </c>
      <c r="N190" t="s">
        <v>137</v>
      </c>
      <c r="O190" t="s">
        <v>72</v>
      </c>
      <c r="P190" t="s">
        <v>72</v>
      </c>
      <c r="Q190">
        <v>24</v>
      </c>
    </row>
    <row r="191" spans="4:17" hidden="1" x14ac:dyDescent="0.3">
      <c r="D191" s="49" t="str">
        <f>IF(ISBLANK(BurstClassFull1315[[#This Row],[Hour4-Spk/sec]]),"",IF(BurstClassFull1315[[#This Row],[Hour4-Spk/sec]]&lt;$C$3,"LF","HF"))</f>
        <v>HF</v>
      </c>
      <c r="E191" s="49" t="str">
        <f>IF(ISBLANK(BurstClassFull1315[[#This Row],[Hour4-%SpikesInBursts]]),"",IF(BurstClassFull1315[[#This Row],[Hour4-%SpikesInBursts]]&lt;$D$3,"LB","HB"))</f>
        <v>HB</v>
      </c>
      <c r="F191" s="50" t="str">
        <f t="shared" si="2"/>
        <v>HFHB</v>
      </c>
      <c r="G191">
        <v>6.7506249999999994</v>
      </c>
      <c r="H191">
        <v>57.509976057462083</v>
      </c>
      <c r="I191" t="s">
        <v>130</v>
      </c>
      <c r="J191" t="s">
        <v>9</v>
      </c>
      <c r="K191">
        <v>25</v>
      </c>
      <c r="L191" t="s">
        <v>37</v>
      </c>
      <c r="M191">
        <v>3</v>
      </c>
      <c r="N191" t="s">
        <v>143</v>
      </c>
      <c r="O191" t="s">
        <v>11</v>
      </c>
      <c r="P191" t="s">
        <v>10</v>
      </c>
      <c r="Q191">
        <v>687</v>
      </c>
    </row>
    <row r="192" spans="4:17" hidden="1" x14ac:dyDescent="0.3">
      <c r="D192" s="49" t="str">
        <f>IF(ISBLANK(BurstClassFull1315[[#This Row],[Hour4-Spk/sec]]),"",IF(BurstClassFull1315[[#This Row],[Hour4-Spk/sec]]&lt;$C$3,"LF","HF"))</f>
        <v>LF</v>
      </c>
      <c r="E192" s="49" t="str">
        <f>IF(ISBLANK(BurstClassFull1315[[#This Row],[Hour4-%SpikesInBursts]]),"",IF(BurstClassFull1315[[#This Row],[Hour4-%SpikesInBursts]]&lt;$D$3,"LB","HB"))</f>
        <v>LB</v>
      </c>
      <c r="F192" s="50" t="str">
        <f t="shared" si="2"/>
        <v>LFLB</v>
      </c>
      <c r="G192">
        <v>2.3462500000000004</v>
      </c>
      <c r="H192">
        <v>28.891283524904214</v>
      </c>
      <c r="I192" t="s">
        <v>130</v>
      </c>
      <c r="J192" t="s">
        <v>9</v>
      </c>
      <c r="K192">
        <v>25</v>
      </c>
      <c r="L192" t="s">
        <v>37</v>
      </c>
      <c r="M192">
        <v>5</v>
      </c>
      <c r="N192" t="s">
        <v>137</v>
      </c>
      <c r="O192" t="s">
        <v>11</v>
      </c>
      <c r="P192" t="s">
        <v>10</v>
      </c>
      <c r="Q192">
        <v>687</v>
      </c>
    </row>
    <row r="193" spans="4:17" hidden="1" x14ac:dyDescent="0.3">
      <c r="D193" s="49" t="str">
        <f>IF(ISBLANK(BurstClassFull1315[[#This Row],[Hour4-Spk/sec]]),"",IF(BurstClassFull1315[[#This Row],[Hour4-Spk/sec]]&lt;$C$3,"LF","HF"))</f>
        <v>LF</v>
      </c>
      <c r="E193" s="49" t="str">
        <f>IF(ISBLANK(BurstClassFull1315[[#This Row],[Hour4-%SpikesInBursts]]),"",IF(BurstClassFull1315[[#This Row],[Hour4-%SpikesInBursts]]&lt;$D$3,"LB","HB"))</f>
        <v>LB</v>
      </c>
      <c r="F193" s="50" t="str">
        <f t="shared" si="2"/>
        <v>LFLB</v>
      </c>
      <c r="G193">
        <v>0</v>
      </c>
      <c r="H193">
        <v>14.050493962678376</v>
      </c>
      <c r="I193" t="s">
        <v>92</v>
      </c>
      <c r="J193" t="s">
        <v>9</v>
      </c>
      <c r="K193">
        <v>18</v>
      </c>
      <c r="L193" t="s">
        <v>37</v>
      </c>
      <c r="M193">
        <v>6</v>
      </c>
      <c r="N193" t="s">
        <v>90</v>
      </c>
      <c r="O193" t="s">
        <v>11</v>
      </c>
      <c r="P193" t="s">
        <v>76</v>
      </c>
      <c r="Q193">
        <v>767</v>
      </c>
    </row>
    <row r="194" spans="4:17" hidden="1" x14ac:dyDescent="0.3">
      <c r="D194" s="49" t="str">
        <f>IF(ISBLANK(BurstClassFull1315[[#This Row],[Hour4-Spk/sec]]),"",IF(BurstClassFull1315[[#This Row],[Hour4-Spk/sec]]&lt;$C$3,"LF","HF"))</f>
        <v>LF</v>
      </c>
      <c r="E194" s="49" t="str">
        <f>IF(ISBLANK(BurstClassFull1315[[#This Row],[Hour4-%SpikesInBursts]]),"",IF(BurstClassFull1315[[#This Row],[Hour4-%SpikesInBursts]]&lt;$D$3,"LB","HB"))</f>
        <v>LB</v>
      </c>
      <c r="F194" s="50" t="str">
        <f t="shared" si="2"/>
        <v>LFLB</v>
      </c>
      <c r="G194">
        <v>0</v>
      </c>
      <c r="H194">
        <v>26.790201005025128</v>
      </c>
      <c r="I194" t="s">
        <v>92</v>
      </c>
      <c r="J194" t="s">
        <v>9</v>
      </c>
      <c r="K194">
        <v>18</v>
      </c>
      <c r="L194" t="s">
        <v>37</v>
      </c>
      <c r="M194">
        <v>7</v>
      </c>
      <c r="N194" t="s">
        <v>116</v>
      </c>
      <c r="O194" t="s">
        <v>11</v>
      </c>
      <c r="P194" t="s">
        <v>120</v>
      </c>
      <c r="Q194">
        <v>767</v>
      </c>
    </row>
    <row r="195" spans="4:17" x14ac:dyDescent="0.3">
      <c r="D195" s="49" t="str">
        <f>IF(ISBLANK(BurstClassFull1315[[#This Row],[Hour4-Spk/sec]]),"",IF(BurstClassFull1315[[#This Row],[Hour4-Spk/sec]]&lt;$C$3,"LF","HF"))</f>
        <v>LF</v>
      </c>
      <c r="E195" s="49" t="str">
        <f>IF(ISBLANK(BurstClassFull1315[[#This Row],[Hour4-%SpikesInBursts]]),"",IF(BurstClassFull1315[[#This Row],[Hour4-%SpikesInBursts]]&lt;$D$3,"LB","HB"))</f>
        <v>LB</v>
      </c>
      <c r="F195" s="50" t="str">
        <f t="shared" si="2"/>
        <v>LFLB</v>
      </c>
      <c r="G195">
        <v>0.19102040138224349</v>
      </c>
      <c r="H195">
        <v>18.660287081339714</v>
      </c>
      <c r="I195" t="s">
        <v>83</v>
      </c>
      <c r="J195" t="s">
        <v>9</v>
      </c>
      <c r="K195">
        <v>1</v>
      </c>
      <c r="L195" t="s">
        <v>36</v>
      </c>
      <c r="M195">
        <v>8</v>
      </c>
      <c r="N195" t="s">
        <v>114</v>
      </c>
      <c r="O195" t="s">
        <v>72</v>
      </c>
      <c r="P195" t="s">
        <v>72</v>
      </c>
      <c r="Q195">
        <v>24</v>
      </c>
    </row>
    <row r="196" spans="4:17" hidden="1" x14ac:dyDescent="0.3">
      <c r="D196" s="49" t="str">
        <f>IF(ISBLANK(BurstClassFull1315[[#This Row],[Hour4-Spk/sec]]),"",IF(BurstClassFull1315[[#This Row],[Hour4-Spk/sec]]&lt;$C$3,"LF","HF"))</f>
        <v>HF</v>
      </c>
      <c r="E196" s="49" t="str">
        <f>IF(ISBLANK(BurstClassFull1315[[#This Row],[Hour4-%SpikesInBursts]]),"",IF(BurstClassFull1315[[#This Row],[Hour4-%SpikesInBursts]]&lt;$D$3,"LB","HB"))</f>
        <v>HB</v>
      </c>
      <c r="F196" s="50" t="str">
        <f t="shared" si="2"/>
        <v>HFHB</v>
      </c>
      <c r="G196">
        <v>25.34760416666667</v>
      </c>
      <c r="H196">
        <v>98.248991266708003</v>
      </c>
      <c r="I196" t="s">
        <v>98</v>
      </c>
      <c r="J196" t="s">
        <v>9</v>
      </c>
      <c r="K196">
        <v>22</v>
      </c>
      <c r="L196" t="s">
        <v>37</v>
      </c>
      <c r="M196">
        <v>1</v>
      </c>
      <c r="N196" t="s">
        <v>111</v>
      </c>
      <c r="O196" t="s">
        <v>11</v>
      </c>
      <c r="P196" t="s">
        <v>10</v>
      </c>
      <c r="Q196">
        <v>769</v>
      </c>
    </row>
    <row r="197" spans="4:17" x14ac:dyDescent="0.3">
      <c r="D197" s="49" t="str">
        <f>IF(ISBLANK(BurstClassFull1315[[#This Row],[Hour4-Spk/sec]]),"",IF(BurstClassFull1315[[#This Row],[Hour4-Spk/sec]]&lt;$C$3,"LF","HF"))</f>
        <v>LF</v>
      </c>
      <c r="E197" s="49" t="str">
        <f>IF(ISBLANK(BurstClassFull1315[[#This Row],[Hour4-%SpikesInBursts]]),"",IF(BurstClassFull1315[[#This Row],[Hour4-%SpikesInBursts]]&lt;$D$3,"LB","HB"))</f>
        <v>LB</v>
      </c>
      <c r="F197" s="50" t="str">
        <f t="shared" si="2"/>
        <v>LFLB</v>
      </c>
      <c r="G197">
        <v>1.2930555555555558</v>
      </c>
      <c r="H197">
        <v>10.590762620837808</v>
      </c>
      <c r="I197" t="s">
        <v>83</v>
      </c>
      <c r="J197" t="s">
        <v>9</v>
      </c>
      <c r="K197">
        <v>1</v>
      </c>
      <c r="L197" t="s">
        <v>36</v>
      </c>
      <c r="M197">
        <v>10</v>
      </c>
      <c r="N197" t="s">
        <v>115</v>
      </c>
      <c r="O197" t="s">
        <v>72</v>
      </c>
      <c r="P197" t="s">
        <v>72</v>
      </c>
      <c r="Q197">
        <v>24</v>
      </c>
    </row>
    <row r="198" spans="4:17" x14ac:dyDescent="0.3">
      <c r="D198" s="49" t="str">
        <f>IF(ISBLANK(BurstClassFull1315[[#This Row],[Hour4-Spk/sec]]),"",IF(BurstClassFull1315[[#This Row],[Hour4-Spk/sec]]&lt;$C$3,"LF","HF"))</f>
        <v>LF</v>
      </c>
      <c r="E198" s="49" t="str">
        <f>IF(ISBLANK(BurstClassFull1315[[#This Row],[Hour4-%SpikesInBursts]]),"",IF(BurstClassFull1315[[#This Row],[Hour4-%SpikesInBursts]]&lt;$D$3,"LB","HB"))</f>
        <v>LB</v>
      </c>
      <c r="F198" s="50" t="str">
        <f t="shared" si="2"/>
        <v>LFLB</v>
      </c>
      <c r="G198">
        <v>1.2566579861111111</v>
      </c>
      <c r="H198">
        <v>16.239500323066984</v>
      </c>
      <c r="I198" t="s">
        <v>83</v>
      </c>
      <c r="J198" t="s">
        <v>9</v>
      </c>
      <c r="K198">
        <v>1</v>
      </c>
      <c r="L198" t="s">
        <v>36</v>
      </c>
      <c r="M198">
        <v>11</v>
      </c>
      <c r="N198" t="s">
        <v>144</v>
      </c>
      <c r="O198" t="s">
        <v>72</v>
      </c>
      <c r="P198" t="s">
        <v>72</v>
      </c>
      <c r="Q198">
        <v>24</v>
      </c>
    </row>
    <row r="199" spans="4:17" hidden="1" x14ac:dyDescent="0.3">
      <c r="D199" s="49" t="str">
        <f>IF(ISBLANK(BurstClassFull1315[[#This Row],[Hour4-Spk/sec]]),"",IF(BurstClassFull1315[[#This Row],[Hour4-Spk/sec]]&lt;$C$3,"LF","HF"))</f>
        <v>LF</v>
      </c>
      <c r="E199" s="49" t="str">
        <f>IF(ISBLANK(BurstClassFull1315[[#This Row],[Hour4-%SpikesInBursts]]),"",IF(BurstClassFull1315[[#This Row],[Hour4-%SpikesInBursts]]&lt;$D$3,"LB","HB"))</f>
        <v>LB</v>
      </c>
      <c r="F199" s="50" t="str">
        <f t="shared" si="2"/>
        <v>LFLB</v>
      </c>
      <c r="G199">
        <v>0.64916666666666667</v>
      </c>
      <c r="H199">
        <v>6.0455486542443069</v>
      </c>
      <c r="I199" t="s">
        <v>98</v>
      </c>
      <c r="J199" t="s">
        <v>9</v>
      </c>
      <c r="K199">
        <v>22</v>
      </c>
      <c r="L199" t="s">
        <v>37</v>
      </c>
      <c r="M199">
        <v>7</v>
      </c>
      <c r="N199" t="s">
        <v>75</v>
      </c>
      <c r="O199" t="s">
        <v>11</v>
      </c>
      <c r="P199" t="s">
        <v>76</v>
      </c>
      <c r="Q199">
        <v>769</v>
      </c>
    </row>
    <row r="200" spans="4:17" hidden="1" x14ac:dyDescent="0.3">
      <c r="D200" s="49" t="str">
        <f>IF(ISBLANK(BurstClassFull1315[[#This Row],[Hour4-Spk/sec]]),"",IF(BurstClassFull1315[[#This Row],[Hour4-Spk/sec]]&lt;$C$3,"LF","HF"))</f>
        <v>LF</v>
      </c>
      <c r="E200" s="49" t="str">
        <f>IF(ISBLANK(BurstClassFull1315[[#This Row],[Hour4-%SpikesInBursts]]),"",IF(BurstClassFull1315[[#This Row],[Hour4-%SpikesInBursts]]&lt;$D$3,"LB","HB"))</f>
        <v>LB</v>
      </c>
      <c r="F200" s="50" t="str">
        <f t="shared" si="2"/>
        <v>LFLB</v>
      </c>
      <c r="G200">
        <v>0.41249999999999998</v>
      </c>
      <c r="H200">
        <v>6.1502069781194564</v>
      </c>
      <c r="I200" t="s">
        <v>98</v>
      </c>
      <c r="J200" t="s">
        <v>9</v>
      </c>
      <c r="K200">
        <v>22</v>
      </c>
      <c r="L200" t="s">
        <v>37</v>
      </c>
      <c r="M200">
        <v>11</v>
      </c>
      <c r="N200" t="s">
        <v>87</v>
      </c>
      <c r="O200" t="s">
        <v>11</v>
      </c>
      <c r="P200" t="s">
        <v>72</v>
      </c>
      <c r="Q200">
        <v>769</v>
      </c>
    </row>
    <row r="201" spans="4:17" x14ac:dyDescent="0.3">
      <c r="D201" s="49" t="str">
        <f>IF(ISBLANK(BurstClassFull1315[[#This Row],[Hour4-Spk/sec]]),"",IF(BurstClassFull1315[[#This Row],[Hour4-Spk/sec]]&lt;$C$3,"LF","HF"))</f>
        <v>LF</v>
      </c>
      <c r="E201" s="49" t="str">
        <f>IF(ISBLANK(BurstClassFull1315[[#This Row],[Hour4-%SpikesInBursts]]),"",IF(BurstClassFull1315[[#This Row],[Hour4-%SpikesInBursts]]&lt;$D$3,"LB","HB"))</f>
        <v>LB</v>
      </c>
      <c r="F201" s="50" t="str">
        <f t="shared" si="2"/>
        <v>LFLB</v>
      </c>
      <c r="G201">
        <v>0.75012438949938964</v>
      </c>
      <c r="H201">
        <v>14.21602787456446</v>
      </c>
      <c r="I201" t="s">
        <v>83</v>
      </c>
      <c r="J201" t="s">
        <v>9</v>
      </c>
      <c r="K201">
        <v>1</v>
      </c>
      <c r="L201" t="s">
        <v>36</v>
      </c>
      <c r="M201">
        <v>14</v>
      </c>
      <c r="N201" t="s">
        <v>145</v>
      </c>
      <c r="O201" t="s">
        <v>72</v>
      </c>
      <c r="P201" t="s">
        <v>72</v>
      </c>
      <c r="Q201">
        <v>24</v>
      </c>
    </row>
    <row r="202" spans="4:17" hidden="1" x14ac:dyDescent="0.3">
      <c r="D202" s="49" t="str">
        <f>IF(ISBLANK(BurstClassFull1315[[#This Row],[Hour4-Spk/sec]]),"",IF(BurstClassFull1315[[#This Row],[Hour4-Spk/sec]]&lt;$C$3,"LF","HF"))</f>
        <v>LF</v>
      </c>
      <c r="E202" s="49" t="str">
        <f>IF(ISBLANK(BurstClassFull1315[[#This Row],[Hour4-%SpikesInBursts]]),"",IF(BurstClassFull1315[[#This Row],[Hour4-%SpikesInBursts]]&lt;$D$3,"LB","HB"))</f>
        <v>LB</v>
      </c>
      <c r="F202" s="50" t="str">
        <f t="shared" si="2"/>
        <v>LFLB</v>
      </c>
      <c r="G202">
        <v>0.96499999999999997</v>
      </c>
      <c r="H202">
        <v>25.024061597690089</v>
      </c>
      <c r="I202" t="s">
        <v>98</v>
      </c>
      <c r="J202" t="s">
        <v>9</v>
      </c>
      <c r="K202">
        <v>22</v>
      </c>
      <c r="L202" t="s">
        <v>37</v>
      </c>
      <c r="M202">
        <v>13</v>
      </c>
      <c r="N202" t="s">
        <v>90</v>
      </c>
      <c r="O202" t="s">
        <v>11</v>
      </c>
      <c r="P202" t="s">
        <v>76</v>
      </c>
      <c r="Q202">
        <v>769</v>
      </c>
    </row>
    <row r="203" spans="4:17" x14ac:dyDescent="0.3">
      <c r="D203" s="49" t="str">
        <f>IF(ISBLANK(BurstClassFull1315[[#This Row],[Hour4-Spk/sec]]),"",IF(BurstClassFull1315[[#This Row],[Hour4-Spk/sec]]&lt;$C$3,"LF","HF"))</f>
        <v>LF</v>
      </c>
      <c r="E203" s="49" t="str">
        <f>IF(ISBLANK(BurstClassFull1315[[#This Row],[Hour4-%SpikesInBursts]]),"",IF(BurstClassFull1315[[#This Row],[Hour4-%SpikesInBursts]]&lt;$D$3,"LB","HB"))</f>
        <v>LB</v>
      </c>
      <c r="F203" s="50" t="str">
        <f t="shared" si="2"/>
        <v>LFLB</v>
      </c>
      <c r="G203">
        <v>0.66999999999999993</v>
      </c>
      <c r="H203">
        <v>11.815920398009951</v>
      </c>
      <c r="I203" t="s">
        <v>83</v>
      </c>
      <c r="J203" t="s">
        <v>9</v>
      </c>
      <c r="K203">
        <v>1</v>
      </c>
      <c r="L203" t="s">
        <v>36</v>
      </c>
      <c r="M203">
        <v>16</v>
      </c>
      <c r="N203" t="s">
        <v>146</v>
      </c>
      <c r="O203" t="s">
        <v>72</v>
      </c>
      <c r="P203" t="s">
        <v>72</v>
      </c>
      <c r="Q203">
        <v>24</v>
      </c>
    </row>
    <row r="204" spans="4:17" x14ac:dyDescent="0.3">
      <c r="D204" s="49" t="str">
        <f>IF(ISBLANK(BurstClassFull1315[[#This Row],[Hour4-Spk/sec]]),"",IF(BurstClassFull1315[[#This Row],[Hour4-Spk/sec]]&lt;$C$3,"LF","HF"))</f>
        <v>LF</v>
      </c>
      <c r="E204" s="49" t="str">
        <f>IF(ISBLANK(BurstClassFull1315[[#This Row],[Hour4-%SpikesInBursts]]),"",IF(BurstClassFull1315[[#This Row],[Hour4-%SpikesInBursts]]&lt;$D$3,"LB","HB"))</f>
        <v>HB</v>
      </c>
      <c r="F204" s="50" t="str">
        <f t="shared" si="2"/>
        <v>LFHB</v>
      </c>
      <c r="G204">
        <v>3.7454733671738842</v>
      </c>
      <c r="H204">
        <v>46.797076526225275</v>
      </c>
      <c r="I204" t="s">
        <v>83</v>
      </c>
      <c r="J204" t="s">
        <v>9</v>
      </c>
      <c r="K204">
        <v>1</v>
      </c>
      <c r="L204" t="s">
        <v>36</v>
      </c>
      <c r="M204">
        <v>17</v>
      </c>
      <c r="N204" t="s">
        <v>131</v>
      </c>
      <c r="O204" t="s">
        <v>72</v>
      </c>
      <c r="P204" t="s">
        <v>72</v>
      </c>
      <c r="Q204">
        <v>24</v>
      </c>
    </row>
    <row r="205" spans="4:17" x14ac:dyDescent="0.3">
      <c r="D205" s="49" t="str">
        <f>IF(ISBLANK(BurstClassFull1315[[#This Row],[Hour4-Spk/sec]]),"",IF(BurstClassFull1315[[#This Row],[Hour4-Spk/sec]]&lt;$C$3,"LF","HF"))</f>
        <v>LF</v>
      </c>
      <c r="E205" s="49" t="str">
        <f>IF(ISBLANK(BurstClassFull1315[[#This Row],[Hour4-%SpikesInBursts]]),"",IF(BurstClassFull1315[[#This Row],[Hour4-%SpikesInBursts]]&lt;$D$3,"LB","HB"))</f>
        <v>HB</v>
      </c>
      <c r="F205" s="50" t="str">
        <f t="shared" si="2"/>
        <v>LFHB</v>
      </c>
      <c r="G205">
        <v>3.9166666666666669E-2</v>
      </c>
      <c r="H205">
        <v>51.05263157894737</v>
      </c>
      <c r="I205" t="s">
        <v>83</v>
      </c>
      <c r="J205" t="s">
        <v>9</v>
      </c>
      <c r="K205">
        <v>1</v>
      </c>
      <c r="L205" t="s">
        <v>36</v>
      </c>
      <c r="M205">
        <v>18</v>
      </c>
      <c r="N205" t="s">
        <v>136</v>
      </c>
      <c r="O205" t="s">
        <v>72</v>
      </c>
      <c r="P205" t="s">
        <v>72</v>
      </c>
      <c r="Q205">
        <v>24</v>
      </c>
    </row>
    <row r="206" spans="4:17" hidden="1" x14ac:dyDescent="0.3">
      <c r="D206" s="49" t="str">
        <f>IF(ISBLANK(BurstClassFull1315[[#This Row],[Hour4-Spk/sec]]),"",IF(BurstClassFull1315[[#This Row],[Hour4-Spk/sec]]&lt;$C$3,"LF","HF"))</f>
        <v>LF</v>
      </c>
      <c r="E206" s="49" t="str">
        <f>IF(ISBLANK(BurstClassFull1315[[#This Row],[Hour4-%SpikesInBursts]]),"",IF(BurstClassFull1315[[#This Row],[Hour4-%SpikesInBursts]]&lt;$D$3,"LB","HB"))</f>
        <v>LB</v>
      </c>
      <c r="F206" s="50" t="str">
        <f t="shared" si="2"/>
        <v>LFLB</v>
      </c>
      <c r="G206">
        <v>0.92833333333333323</v>
      </c>
      <c r="H206">
        <v>14.792746113989638</v>
      </c>
      <c r="I206" t="s">
        <v>98</v>
      </c>
      <c r="J206" t="s">
        <v>9</v>
      </c>
      <c r="K206">
        <v>22</v>
      </c>
      <c r="L206" t="s">
        <v>37</v>
      </c>
      <c r="M206">
        <v>15</v>
      </c>
      <c r="N206" t="s">
        <v>116</v>
      </c>
      <c r="O206" t="s">
        <v>11</v>
      </c>
      <c r="P206" t="s">
        <v>72</v>
      </c>
      <c r="Q206">
        <v>769</v>
      </c>
    </row>
    <row r="207" spans="4:17" hidden="1" x14ac:dyDescent="0.3">
      <c r="D207" s="49" t="str">
        <f>IF(ISBLANK(BurstClassFull1315[[#This Row],[Hour4-Spk/sec]]),"",IF(BurstClassFull1315[[#This Row],[Hour4-Spk/sec]]&lt;$C$3,"LF","HF"))</f>
        <v>LF</v>
      </c>
      <c r="E207" s="49" t="str">
        <f>IF(ISBLANK(BurstClassFull1315[[#This Row],[Hour4-%SpikesInBursts]]),"",IF(BurstClassFull1315[[#This Row],[Hour4-%SpikesInBursts]]&lt;$D$3,"LB","HB"))</f>
        <v>HB</v>
      </c>
      <c r="F207" s="50" t="str">
        <f t="shared" si="2"/>
        <v>LFHB</v>
      </c>
      <c r="G207">
        <v>0.68033333333333323</v>
      </c>
      <c r="H207">
        <v>30.698065601345668</v>
      </c>
      <c r="I207" t="s">
        <v>147</v>
      </c>
      <c r="J207" t="s">
        <v>9</v>
      </c>
      <c r="K207">
        <v>5</v>
      </c>
      <c r="L207" t="s">
        <v>36</v>
      </c>
      <c r="M207">
        <v>3</v>
      </c>
      <c r="N207" t="s">
        <v>137</v>
      </c>
      <c r="O207" t="s">
        <v>11</v>
      </c>
      <c r="P207" t="s">
        <v>72</v>
      </c>
      <c r="Q207">
        <v>786</v>
      </c>
    </row>
    <row r="208" spans="4:17" x14ac:dyDescent="0.3">
      <c r="D208" s="49" t="str">
        <f>IF(ISBLANK(BurstClassFull1315[[#This Row],[Hour4-Spk/sec]]),"",IF(BurstClassFull1315[[#This Row],[Hour4-Spk/sec]]&lt;$C$3,"LF","HF"))</f>
        <v>LF</v>
      </c>
      <c r="E208" s="49" t="str">
        <f>IF(ISBLANK(BurstClassFull1315[[#This Row],[Hour4-%SpikesInBursts]]),"",IF(BurstClassFull1315[[#This Row],[Hour4-%SpikesInBursts]]&lt;$D$3,"LB","HB"))</f>
        <v>LB</v>
      </c>
      <c r="F208" s="50" t="str">
        <f t="shared" si="2"/>
        <v>LFLB</v>
      </c>
      <c r="G208">
        <v>0.29722222222222228</v>
      </c>
      <c r="H208">
        <v>10.04983388704319</v>
      </c>
      <c r="I208" t="s">
        <v>148</v>
      </c>
      <c r="J208" t="s">
        <v>9</v>
      </c>
      <c r="K208">
        <v>1</v>
      </c>
      <c r="L208" t="s">
        <v>36</v>
      </c>
      <c r="M208">
        <v>2</v>
      </c>
      <c r="N208" t="s">
        <v>88</v>
      </c>
      <c r="O208" t="s">
        <v>82</v>
      </c>
      <c r="P208" t="s">
        <v>72</v>
      </c>
      <c r="Q208">
        <v>911</v>
      </c>
    </row>
    <row r="209" spans="4:17" x14ac:dyDescent="0.3">
      <c r="D209" s="49" t="str">
        <f>IF(ISBLANK(BurstClassFull1315[[#This Row],[Hour4-Spk/sec]]),"",IF(BurstClassFull1315[[#This Row],[Hour4-Spk/sec]]&lt;$C$3,"LF","HF"))</f>
        <v>LF</v>
      </c>
      <c r="E209" s="49" t="str">
        <f>IF(ISBLANK(BurstClassFull1315[[#This Row],[Hour4-%SpikesInBursts]]),"",IF(BurstClassFull1315[[#This Row],[Hour4-%SpikesInBursts]]&lt;$D$3,"LB","HB"))</f>
        <v>LB</v>
      </c>
      <c r="F209" s="50" t="str">
        <f t="shared" si="2"/>
        <v>LFLB</v>
      </c>
      <c r="G209">
        <v>0.37388888888888888</v>
      </c>
      <c r="H209">
        <v>12.396069538926682</v>
      </c>
      <c r="I209" t="s">
        <v>148</v>
      </c>
      <c r="J209" t="s">
        <v>9</v>
      </c>
      <c r="K209">
        <v>1</v>
      </c>
      <c r="L209" t="s">
        <v>36</v>
      </c>
      <c r="M209">
        <v>3</v>
      </c>
      <c r="N209" t="s">
        <v>113</v>
      </c>
      <c r="O209" t="s">
        <v>72</v>
      </c>
      <c r="P209" t="s">
        <v>72</v>
      </c>
      <c r="Q209">
        <v>911</v>
      </c>
    </row>
    <row r="210" spans="4:17" x14ac:dyDescent="0.3">
      <c r="D210" s="49" t="str">
        <f>IF(ISBLANK(BurstClassFull1315[[#This Row],[Hour4-Spk/sec]]),"",IF(BurstClassFull1315[[#This Row],[Hour4-Spk/sec]]&lt;$C$3,"LF","HF"))</f>
        <v>LF</v>
      </c>
      <c r="E210" s="49" t="str">
        <f>IF(ISBLANK(BurstClassFull1315[[#This Row],[Hour4-%SpikesInBursts]]),"",IF(BurstClassFull1315[[#This Row],[Hour4-%SpikesInBursts]]&lt;$D$3,"LB","HB"))</f>
        <v>LB</v>
      </c>
      <c r="F210" s="50" t="str">
        <f t="shared" si="2"/>
        <v>LFLB</v>
      </c>
      <c r="G210">
        <v>6.9722222222222227E-2</v>
      </c>
      <c r="H210">
        <v>13.392857142857142</v>
      </c>
      <c r="I210" t="s">
        <v>148</v>
      </c>
      <c r="J210" t="s">
        <v>9</v>
      </c>
      <c r="K210">
        <v>1</v>
      </c>
      <c r="L210" t="s">
        <v>36</v>
      </c>
      <c r="M210">
        <v>4</v>
      </c>
      <c r="N210" t="s">
        <v>114</v>
      </c>
      <c r="O210" t="s">
        <v>72</v>
      </c>
      <c r="P210" t="s">
        <v>72</v>
      </c>
      <c r="Q210">
        <v>911</v>
      </c>
    </row>
    <row r="211" spans="4:17" hidden="1" x14ac:dyDescent="0.3">
      <c r="D211" s="49" t="str">
        <f>IF(ISBLANK(BurstClassFull1315[[#This Row],[Hour4-Spk/sec]]),"",IF(BurstClassFull1315[[#This Row],[Hour4-Spk/sec]]&lt;$C$3,"LF","HF"))</f>
        <v>LF</v>
      </c>
      <c r="E211" s="49" t="str">
        <f>IF(ISBLANK(BurstClassFull1315[[#This Row],[Hour4-%SpikesInBursts]]),"",IF(BurstClassFull1315[[#This Row],[Hour4-%SpikesInBursts]]&lt;$D$3,"LB","HB"))</f>
        <v>HB</v>
      </c>
      <c r="F211" s="50" t="str">
        <f t="shared" si="2"/>
        <v>LFHB</v>
      </c>
      <c r="G211">
        <v>0.1738888888888889</v>
      </c>
      <c r="H211">
        <v>34.991119005328599</v>
      </c>
      <c r="I211" t="s">
        <v>148</v>
      </c>
      <c r="J211" t="s">
        <v>9</v>
      </c>
      <c r="K211">
        <v>1</v>
      </c>
      <c r="L211" t="s">
        <v>36</v>
      </c>
      <c r="M211">
        <v>5</v>
      </c>
      <c r="N211" t="s">
        <v>135</v>
      </c>
      <c r="O211" t="s">
        <v>72</v>
      </c>
      <c r="P211" t="s">
        <v>10</v>
      </c>
      <c r="Q211">
        <v>911</v>
      </c>
    </row>
    <row r="212" spans="4:17" x14ac:dyDescent="0.3">
      <c r="D212" s="49" t="str">
        <f>IF(ISBLANK(BurstClassFull1315[[#This Row],[Hour4-Spk/sec]]),"",IF(BurstClassFull1315[[#This Row],[Hour4-Spk/sec]]&lt;$C$3,"LF","HF"))</f>
        <v>LF</v>
      </c>
      <c r="E212" s="49" t="str">
        <f>IF(ISBLANK(BurstClassFull1315[[#This Row],[Hour4-%SpikesInBursts]]),"",IF(BurstClassFull1315[[#This Row],[Hour4-%SpikesInBursts]]&lt;$D$3,"LB","HB"))</f>
        <v>HB</v>
      </c>
      <c r="F212" s="50" t="str">
        <f t="shared" si="2"/>
        <v>LFHB</v>
      </c>
      <c r="G212">
        <v>0.20527777777777778</v>
      </c>
      <c r="H212">
        <v>38.929440389294406</v>
      </c>
      <c r="I212" t="s">
        <v>148</v>
      </c>
      <c r="J212" t="s">
        <v>9</v>
      </c>
      <c r="K212">
        <v>1</v>
      </c>
      <c r="L212" t="s">
        <v>36</v>
      </c>
      <c r="M212">
        <v>6</v>
      </c>
      <c r="N212" t="s">
        <v>149</v>
      </c>
      <c r="O212" t="s">
        <v>72</v>
      </c>
      <c r="P212" t="s">
        <v>72</v>
      </c>
      <c r="Q212">
        <v>911</v>
      </c>
    </row>
    <row r="213" spans="4:17" hidden="1" x14ac:dyDescent="0.3">
      <c r="D213" s="49" t="str">
        <f>IF(ISBLANK(BurstClassFull1315[[#This Row],[Hour4-Spk/sec]]),"",IF(BurstClassFull1315[[#This Row],[Hour4-Spk/sec]]&lt;$C$3,"LF","HF"))</f>
        <v>LF</v>
      </c>
      <c r="E213" s="49" t="str">
        <f>IF(ISBLANK(BurstClassFull1315[[#This Row],[Hour4-%SpikesInBursts]]),"",IF(BurstClassFull1315[[#This Row],[Hour4-%SpikesInBursts]]&lt;$D$3,"LB","HB"))</f>
        <v>HB</v>
      </c>
      <c r="F213" s="50" t="str">
        <f t="shared" si="2"/>
        <v>LFHB</v>
      </c>
      <c r="G213">
        <v>0.50416666666666676</v>
      </c>
      <c r="H213">
        <v>50.83782166367444</v>
      </c>
      <c r="I213" t="s">
        <v>148</v>
      </c>
      <c r="J213" t="s">
        <v>9</v>
      </c>
      <c r="K213">
        <v>1</v>
      </c>
      <c r="L213" t="s">
        <v>36</v>
      </c>
      <c r="M213">
        <v>7</v>
      </c>
      <c r="N213" t="s">
        <v>115</v>
      </c>
      <c r="O213" t="s">
        <v>72</v>
      </c>
      <c r="P213" t="s">
        <v>120</v>
      </c>
      <c r="Q213">
        <v>911</v>
      </c>
    </row>
    <row r="214" spans="4:17" hidden="1" x14ac:dyDescent="0.3">
      <c r="D214" s="49" t="str">
        <f>IF(ISBLANK(BurstClassFull1315[[#This Row],[Hour4-Spk/sec]]),"",IF(BurstClassFull1315[[#This Row],[Hour4-Spk/sec]]&lt;$C$3,"LF","HF"))</f>
        <v>LF</v>
      </c>
      <c r="E214" s="49" t="str">
        <f>IF(ISBLANK(BurstClassFull1315[[#This Row],[Hour4-%SpikesInBursts]]),"",IF(BurstClassFull1315[[#This Row],[Hour4-%SpikesInBursts]]&lt;$D$3,"LB","HB"))</f>
        <v>HB</v>
      </c>
      <c r="F214" s="50" t="str">
        <f t="shared" si="2"/>
        <v>LFHB</v>
      </c>
      <c r="G214">
        <v>0.34194444444444444</v>
      </c>
      <c r="H214">
        <v>47.359454855195906</v>
      </c>
      <c r="I214" t="s">
        <v>148</v>
      </c>
      <c r="J214" t="s">
        <v>9</v>
      </c>
      <c r="K214">
        <v>1</v>
      </c>
      <c r="L214" t="s">
        <v>36</v>
      </c>
      <c r="M214">
        <v>8</v>
      </c>
      <c r="N214" t="s">
        <v>136</v>
      </c>
      <c r="O214" t="s">
        <v>72</v>
      </c>
      <c r="P214" t="s">
        <v>10</v>
      </c>
      <c r="Q214">
        <v>911</v>
      </c>
    </row>
    <row r="215" spans="4:17" hidden="1" x14ac:dyDescent="0.3">
      <c r="D215" s="49" t="str">
        <f>IF(ISBLANK(BurstClassFull1315[[#This Row],[Hour4-Spk/sec]]),"",IF(BurstClassFull1315[[#This Row],[Hour4-Spk/sec]]&lt;$C$3,"LF","HF"))</f>
        <v>LF</v>
      </c>
      <c r="E215" s="49" t="str">
        <f>IF(ISBLANK(BurstClassFull1315[[#This Row],[Hour4-%SpikesInBursts]]),"",IF(BurstClassFull1315[[#This Row],[Hour4-%SpikesInBursts]]&lt;$D$3,"LB","HB"))</f>
        <v>LB</v>
      </c>
      <c r="F215" s="50" t="str">
        <f t="shared" si="2"/>
        <v>LFLB</v>
      </c>
      <c r="G215">
        <v>1.6237878787878786</v>
      </c>
      <c r="H215">
        <v>0.11850681414181316</v>
      </c>
      <c r="I215" t="s">
        <v>150</v>
      </c>
      <c r="J215" t="s">
        <v>9</v>
      </c>
      <c r="K215">
        <v>6</v>
      </c>
      <c r="L215" t="s">
        <v>36</v>
      </c>
      <c r="M215">
        <v>1</v>
      </c>
      <c r="N215" t="s">
        <v>112</v>
      </c>
      <c r="O215" t="s">
        <v>72</v>
      </c>
      <c r="P215" t="s">
        <v>10</v>
      </c>
      <c r="Q215">
        <v>968</v>
      </c>
    </row>
    <row r="216" spans="4:17" x14ac:dyDescent="0.3">
      <c r="D216" s="49" t="str">
        <f>IF(ISBLANK(BurstClassFull1315[[#This Row],[Hour4-Spk/sec]]),"",IF(BurstClassFull1315[[#This Row],[Hour4-Spk/sec]]&lt;$C$3,"LF","HF"))</f>
        <v>LF</v>
      </c>
      <c r="E216" s="49" t="str">
        <f>IF(ISBLANK(BurstClassFull1315[[#This Row],[Hour4-%SpikesInBursts]]),"",IF(BurstClassFull1315[[#This Row],[Hour4-%SpikesInBursts]]&lt;$D$3,"LB","HB"))</f>
        <v>LB</v>
      </c>
      <c r="F216" s="50" t="str">
        <f t="shared" si="2"/>
        <v>LFLB</v>
      </c>
      <c r="G216">
        <v>1.6303030303030304</v>
      </c>
      <c r="H216">
        <v>0</v>
      </c>
      <c r="I216" t="s">
        <v>150</v>
      </c>
      <c r="J216" t="s">
        <v>9</v>
      </c>
      <c r="K216">
        <v>6</v>
      </c>
      <c r="L216" t="s">
        <v>36</v>
      </c>
      <c r="M216">
        <v>2</v>
      </c>
      <c r="N216" t="s">
        <v>137</v>
      </c>
      <c r="O216" t="s">
        <v>72</v>
      </c>
      <c r="P216" t="s">
        <v>72</v>
      </c>
      <c r="Q216">
        <v>968</v>
      </c>
    </row>
    <row r="217" spans="4:17" x14ac:dyDescent="0.3">
      <c r="D217" s="49" t="str">
        <f>IF(ISBLANK(BurstClassFull1315[[#This Row],[Hour4-Spk/sec]]),"",IF(BurstClassFull1315[[#This Row],[Hour4-Spk/sec]]&lt;$C$3,"LF","HF"))</f>
        <v>LF</v>
      </c>
      <c r="E217" s="49" t="str">
        <f>IF(ISBLANK(BurstClassFull1315[[#This Row],[Hour4-%SpikesInBursts]]),"",IF(BurstClassFull1315[[#This Row],[Hour4-%SpikesInBursts]]&lt;$D$3,"LB","HB"))</f>
        <v>LB</v>
      </c>
      <c r="F217" s="50" t="str">
        <f t="shared" si="2"/>
        <v>LFLB</v>
      </c>
      <c r="G217">
        <v>1.520909090909091</v>
      </c>
      <c r="H217">
        <v>19.819573537452158</v>
      </c>
      <c r="I217" t="s">
        <v>150</v>
      </c>
      <c r="J217" t="s">
        <v>9</v>
      </c>
      <c r="K217">
        <v>6</v>
      </c>
      <c r="L217" t="s">
        <v>36</v>
      </c>
      <c r="M217">
        <v>3</v>
      </c>
      <c r="N217" t="s">
        <v>113</v>
      </c>
      <c r="O217" t="s">
        <v>72</v>
      </c>
      <c r="P217" t="s">
        <v>72</v>
      </c>
      <c r="Q217">
        <v>968</v>
      </c>
    </row>
    <row r="218" spans="4:17" hidden="1" x14ac:dyDescent="0.3">
      <c r="D218" s="49" t="str">
        <f>IF(ISBLANK(BurstClassFull1315[[#This Row],[Hour4-Spk/sec]]),"",IF(BurstClassFull1315[[#This Row],[Hour4-Spk/sec]]&lt;$C$3,"LF","HF"))</f>
        <v>LF</v>
      </c>
      <c r="E218" s="49" t="str">
        <f>IF(ISBLANK(BurstClassFull1315[[#This Row],[Hour4-%SpikesInBursts]]),"",IF(BurstClassFull1315[[#This Row],[Hour4-%SpikesInBursts]]&lt;$D$3,"LB","HB"))</f>
        <v>LB</v>
      </c>
      <c r="F218" s="50" t="str">
        <f t="shared" si="2"/>
        <v>LFLB</v>
      </c>
      <c r="G218">
        <v>1.4778787878787876</v>
      </c>
      <c r="H218">
        <v>18.068331143232587</v>
      </c>
      <c r="I218" t="s">
        <v>150</v>
      </c>
      <c r="J218" t="s">
        <v>9</v>
      </c>
      <c r="K218">
        <v>6</v>
      </c>
      <c r="L218" t="s">
        <v>36</v>
      </c>
      <c r="M218">
        <v>4</v>
      </c>
      <c r="N218" t="s">
        <v>96</v>
      </c>
      <c r="O218" t="s">
        <v>72</v>
      </c>
      <c r="P218" t="s">
        <v>82</v>
      </c>
      <c r="Q218">
        <v>968</v>
      </c>
    </row>
    <row r="219" spans="4:17" hidden="1" x14ac:dyDescent="0.3">
      <c r="D219" s="49" t="str">
        <f>IF(ISBLANK(BurstClassFull1315[[#This Row],[Hour4-Spk/sec]]),"",IF(BurstClassFull1315[[#This Row],[Hour4-Spk/sec]]&lt;$C$3,"LF","HF"))</f>
        <v>LF</v>
      </c>
      <c r="E219" s="49" t="str">
        <f>IF(ISBLANK(BurstClassFull1315[[#This Row],[Hour4-%SpikesInBursts]]),"",IF(BurstClassFull1315[[#This Row],[Hour4-%SpikesInBursts]]&lt;$D$3,"LB","HB"))</f>
        <v>LB</v>
      </c>
      <c r="F219" s="50" t="str">
        <f t="shared" si="2"/>
        <v>LFLB</v>
      </c>
      <c r="G219">
        <v>0.7616666666666666</v>
      </c>
      <c r="H219">
        <v>16.666666666666664</v>
      </c>
      <c r="I219" t="s">
        <v>147</v>
      </c>
      <c r="J219" t="s">
        <v>9</v>
      </c>
      <c r="K219">
        <v>5</v>
      </c>
      <c r="L219" t="s">
        <v>36</v>
      </c>
      <c r="M219">
        <v>4</v>
      </c>
      <c r="N219" t="s">
        <v>88</v>
      </c>
      <c r="O219" t="s">
        <v>11</v>
      </c>
      <c r="P219" t="s">
        <v>72</v>
      </c>
      <c r="Q219">
        <v>786</v>
      </c>
    </row>
    <row r="220" spans="4:17" x14ac:dyDescent="0.3">
      <c r="D220" s="49" t="str">
        <f>IF(ISBLANK(BurstClassFull1315[[#This Row],[Hour4-Spk/sec]]),"",IF(BurstClassFull1315[[#This Row],[Hour4-Spk/sec]]&lt;$C$3,"LF","HF"))</f>
        <v>LF</v>
      </c>
      <c r="E220" s="49" t="str">
        <f>IF(ISBLANK(BurstClassFull1315[[#This Row],[Hour4-%SpikesInBursts]]),"",IF(BurstClassFull1315[[#This Row],[Hour4-%SpikesInBursts]]&lt;$D$3,"LB","HB"))</f>
        <v>LB</v>
      </c>
      <c r="F220" s="50" t="str">
        <f t="shared" si="2"/>
        <v>LFLB</v>
      </c>
      <c r="G220">
        <v>2.1212121212121214E-3</v>
      </c>
      <c r="H220">
        <v>0</v>
      </c>
      <c r="I220" t="s">
        <v>150</v>
      </c>
      <c r="J220" t="s">
        <v>9</v>
      </c>
      <c r="K220">
        <v>6</v>
      </c>
      <c r="L220" t="s">
        <v>36</v>
      </c>
      <c r="M220">
        <v>6</v>
      </c>
      <c r="N220" t="s">
        <v>145</v>
      </c>
      <c r="O220" t="s">
        <v>72</v>
      </c>
      <c r="P220" t="s">
        <v>72</v>
      </c>
      <c r="Q220">
        <v>968</v>
      </c>
    </row>
    <row r="221" spans="4:17" x14ac:dyDescent="0.3">
      <c r="D221" s="49" t="str">
        <f>IF(ISBLANK(BurstClassFull1315[[#This Row],[Hour4-Spk/sec]]),"",IF(BurstClassFull1315[[#This Row],[Hour4-Spk/sec]]&lt;$C$3,"LF","HF"))</f>
        <v>LF</v>
      </c>
      <c r="E221" s="49" t="str">
        <f>IF(ISBLANK(BurstClassFull1315[[#This Row],[Hour4-%SpikesInBursts]]),"",IF(BurstClassFull1315[[#This Row],[Hour4-%SpikesInBursts]]&lt;$D$3,"LB","HB"))</f>
        <v>LB</v>
      </c>
      <c r="F221" s="50" t="str">
        <f t="shared" si="2"/>
        <v>LFLB</v>
      </c>
      <c r="G221">
        <v>0.30515151515151512</v>
      </c>
      <c r="H221">
        <v>4.7979797979797976</v>
      </c>
      <c r="I221" t="s">
        <v>150</v>
      </c>
      <c r="J221" t="s">
        <v>9</v>
      </c>
      <c r="K221">
        <v>6</v>
      </c>
      <c r="L221" t="s">
        <v>36</v>
      </c>
      <c r="M221">
        <v>7</v>
      </c>
      <c r="N221" t="s">
        <v>123</v>
      </c>
      <c r="O221" t="s">
        <v>72</v>
      </c>
      <c r="P221" t="s">
        <v>72</v>
      </c>
      <c r="Q221">
        <v>968</v>
      </c>
    </row>
    <row r="222" spans="4:17" x14ac:dyDescent="0.3">
      <c r="D222" s="49" t="str">
        <f>IF(ISBLANK(BurstClassFull1315[[#This Row],[Hour4-Spk/sec]]),"",IF(BurstClassFull1315[[#This Row],[Hour4-Spk/sec]]&lt;$C$3,"LF","HF"))</f>
        <v>LF</v>
      </c>
      <c r="E222" s="49" t="str">
        <f>IF(ISBLANK(BurstClassFull1315[[#This Row],[Hour4-%SpikesInBursts]]),"",IF(BurstClassFull1315[[#This Row],[Hour4-%SpikesInBursts]]&lt;$D$3,"LB","HB"))</f>
        <v>LB</v>
      </c>
      <c r="F222" s="50" t="str">
        <f t="shared" si="2"/>
        <v>LFLB</v>
      </c>
      <c r="G222">
        <v>1.8381818181818184</v>
      </c>
      <c r="H222">
        <v>14.816278150928486</v>
      </c>
      <c r="I222" t="s">
        <v>150</v>
      </c>
      <c r="J222" t="s">
        <v>9</v>
      </c>
      <c r="K222">
        <v>6</v>
      </c>
      <c r="L222" t="s">
        <v>36</v>
      </c>
      <c r="M222">
        <v>8</v>
      </c>
      <c r="N222" t="s">
        <v>102</v>
      </c>
      <c r="O222" t="s">
        <v>72</v>
      </c>
      <c r="P222" t="s">
        <v>72</v>
      </c>
      <c r="Q222">
        <v>968</v>
      </c>
    </row>
    <row r="223" spans="4:17" x14ac:dyDescent="0.3">
      <c r="D223" s="49" t="str">
        <f>IF(ISBLANK(BurstClassFull1315[[#This Row],[Hour4-Spk/sec]]),"",IF(BurstClassFull1315[[#This Row],[Hour4-Spk/sec]]&lt;$C$3,"LF","HF"))</f>
        <v>LF</v>
      </c>
      <c r="E223" s="49" t="str">
        <f>IF(ISBLANK(BurstClassFull1315[[#This Row],[Hour4-%SpikesInBursts]]),"",IF(BurstClassFull1315[[#This Row],[Hour4-%SpikesInBursts]]&lt;$D$3,"LB","HB"))</f>
        <v>HB</v>
      </c>
      <c r="F223" s="50" t="str">
        <f t="shared" si="2"/>
        <v>LFHB</v>
      </c>
      <c r="G223">
        <v>1.9090909090909089E-2</v>
      </c>
      <c r="H223">
        <v>56.36363636363636</v>
      </c>
      <c r="I223" t="s">
        <v>150</v>
      </c>
      <c r="J223" t="s">
        <v>9</v>
      </c>
      <c r="K223">
        <v>6</v>
      </c>
      <c r="L223" t="s">
        <v>36</v>
      </c>
      <c r="M223">
        <v>9</v>
      </c>
      <c r="N223" t="s">
        <v>131</v>
      </c>
      <c r="O223" t="s">
        <v>82</v>
      </c>
      <c r="P223" t="s">
        <v>72</v>
      </c>
      <c r="Q223">
        <v>968</v>
      </c>
    </row>
    <row r="224" spans="4:17" x14ac:dyDescent="0.3">
      <c r="D224" s="49" t="str">
        <f>IF(ISBLANK(BurstClassFull1315[[#This Row],[Hour4-Spk/sec]]),"",IF(BurstClassFull1315[[#This Row],[Hour4-Spk/sec]]&lt;$C$3,"LF","HF"))</f>
        <v>LF</v>
      </c>
      <c r="E224" s="49" t="str">
        <f>IF(ISBLANK(BurstClassFull1315[[#This Row],[Hour4-%SpikesInBursts]]),"",IF(BurstClassFull1315[[#This Row],[Hour4-%SpikesInBursts]]&lt;$D$3,"LB","HB"))</f>
        <v>LB</v>
      </c>
      <c r="F224" s="50" t="str">
        <f t="shared" si="2"/>
        <v>LFLB</v>
      </c>
      <c r="G224">
        <v>0.14327272727272727</v>
      </c>
      <c r="H224">
        <v>9.760956175298805</v>
      </c>
      <c r="I224" t="s">
        <v>150</v>
      </c>
      <c r="J224" t="s">
        <v>9</v>
      </c>
      <c r="K224">
        <v>6</v>
      </c>
      <c r="L224" t="s">
        <v>36</v>
      </c>
      <c r="M224">
        <v>10</v>
      </c>
      <c r="N224" t="s">
        <v>151</v>
      </c>
      <c r="O224" t="s">
        <v>72</v>
      </c>
      <c r="P224" t="s">
        <v>72</v>
      </c>
      <c r="Q224">
        <v>968</v>
      </c>
    </row>
    <row r="225" spans="4:17" x14ac:dyDescent="0.3">
      <c r="D225" s="49" t="str">
        <f>IF(ISBLANK(BurstClassFull1315[[#This Row],[Hour4-Spk/sec]]),"",IF(BurstClassFull1315[[#This Row],[Hour4-Spk/sec]]&lt;$C$3,"LF","HF"))</f>
        <v>LF</v>
      </c>
      <c r="E225" s="49" t="str">
        <f>IF(ISBLANK(BurstClassFull1315[[#This Row],[Hour4-%SpikesInBursts]]),"",IF(BurstClassFull1315[[#This Row],[Hour4-%SpikesInBursts]]&lt;$D$3,"LB","HB"))</f>
        <v>HB</v>
      </c>
      <c r="F225" s="50" t="str">
        <f t="shared" ref="F225:F288" si="3">CONCATENATE(D225,E225)</f>
        <v>LFHB</v>
      </c>
      <c r="G225">
        <v>1.2696969696969698</v>
      </c>
      <c r="H225">
        <v>66.98068770607631</v>
      </c>
      <c r="I225" t="s">
        <v>150</v>
      </c>
      <c r="J225" t="s">
        <v>9</v>
      </c>
      <c r="K225">
        <v>6</v>
      </c>
      <c r="L225" t="s">
        <v>36</v>
      </c>
      <c r="M225">
        <v>11</v>
      </c>
      <c r="N225" t="s">
        <v>136</v>
      </c>
      <c r="O225" t="s">
        <v>72</v>
      </c>
      <c r="P225" t="s">
        <v>72</v>
      </c>
      <c r="Q225">
        <v>968</v>
      </c>
    </row>
    <row r="226" spans="4:17" x14ac:dyDescent="0.3">
      <c r="D226" s="49" t="str">
        <f>IF(ISBLANK(BurstClassFull1315[[#This Row],[Hour4-Spk/sec]]),"",IF(BurstClassFull1315[[#This Row],[Hour4-Spk/sec]]&lt;$C$3,"LF","HF"))</f>
        <v>LF</v>
      </c>
      <c r="E226" s="49" t="str">
        <f>IF(ISBLANK(BurstClassFull1315[[#This Row],[Hour4-%SpikesInBursts]]),"",IF(BurstClassFull1315[[#This Row],[Hour4-%SpikesInBursts]]&lt;$D$3,"LB","HB"))</f>
        <v>HB</v>
      </c>
      <c r="F226" s="50" t="str">
        <f t="shared" si="3"/>
        <v>LFHB</v>
      </c>
      <c r="G226">
        <v>0.56100000000000005</v>
      </c>
      <c r="H226">
        <v>67.64705882352942</v>
      </c>
      <c r="I226" t="s">
        <v>150</v>
      </c>
      <c r="J226" t="s">
        <v>9</v>
      </c>
      <c r="K226">
        <v>6</v>
      </c>
      <c r="L226" t="s">
        <v>36</v>
      </c>
      <c r="M226">
        <v>12</v>
      </c>
      <c r="N226" t="s">
        <v>104</v>
      </c>
      <c r="O226" t="s">
        <v>72</v>
      </c>
      <c r="P226" t="s">
        <v>72</v>
      </c>
      <c r="Q226">
        <v>968</v>
      </c>
    </row>
    <row r="227" spans="4:17" hidden="1" x14ac:dyDescent="0.3">
      <c r="D227" s="49" t="str">
        <f>IF(ISBLANK(BurstClassFull1315[[#This Row],[Hour4-Spk/sec]]),"",IF(BurstClassFull1315[[#This Row],[Hour4-Spk/sec]]&lt;$C$3,"LF","HF"))</f>
        <v>LF</v>
      </c>
      <c r="E227" s="49" t="str">
        <f>IF(ISBLANK(BurstClassFull1315[[#This Row],[Hour4-%SpikesInBursts]]),"",IF(BurstClassFull1315[[#This Row],[Hour4-%SpikesInBursts]]&lt;$D$3,"LB","HB"))</f>
        <v>LB</v>
      </c>
      <c r="F227" s="50" t="str">
        <f t="shared" si="3"/>
        <v>LFLB</v>
      </c>
      <c r="G227">
        <v>0.74099999999999999</v>
      </c>
      <c r="H227">
        <v>16.544417277913613</v>
      </c>
      <c r="I227" t="s">
        <v>147</v>
      </c>
      <c r="J227" t="s">
        <v>9</v>
      </c>
      <c r="K227">
        <v>5</v>
      </c>
      <c r="L227" t="s">
        <v>36</v>
      </c>
      <c r="M227">
        <v>8</v>
      </c>
      <c r="N227" t="s">
        <v>95</v>
      </c>
      <c r="O227" t="s">
        <v>11</v>
      </c>
      <c r="P227" t="s">
        <v>72</v>
      </c>
      <c r="Q227">
        <v>786</v>
      </c>
    </row>
    <row r="228" spans="4:17" x14ac:dyDescent="0.3">
      <c r="D228" s="49" t="str">
        <f>IF(ISBLANK(BurstClassFull1315[[#This Row],[Hour4-Spk/sec]]),"",IF(BurstClassFull1315[[#This Row],[Hour4-Spk/sec]]&lt;$C$3,"LF","HF"))</f>
        <v>LF</v>
      </c>
      <c r="E228" s="49" t="str">
        <f>IF(ISBLANK(BurstClassFull1315[[#This Row],[Hour4-%SpikesInBursts]]),"",IF(BurstClassFull1315[[#This Row],[Hour4-%SpikesInBursts]]&lt;$D$3,"LB","HB"))</f>
        <v>LB</v>
      </c>
      <c r="F228" s="50" t="str">
        <f t="shared" si="3"/>
        <v>LFLB</v>
      </c>
      <c r="G228">
        <v>3.7354312354312357E-3</v>
      </c>
      <c r="H228">
        <v>0</v>
      </c>
      <c r="I228" t="s">
        <v>139</v>
      </c>
      <c r="J228" t="s">
        <v>9</v>
      </c>
      <c r="K228">
        <v>1</v>
      </c>
      <c r="L228" t="s">
        <v>36</v>
      </c>
      <c r="M228">
        <v>2</v>
      </c>
      <c r="N228" t="s">
        <v>152</v>
      </c>
      <c r="O228" t="s">
        <v>72</v>
      </c>
      <c r="P228" t="s">
        <v>72</v>
      </c>
      <c r="Q228">
        <v>371</v>
      </c>
    </row>
    <row r="229" spans="4:17" hidden="1" x14ac:dyDescent="0.3">
      <c r="D229" s="49" t="str">
        <f>IF(ISBLANK(BurstClassFull1315[[#This Row],[Hour4-Spk/sec]]),"",IF(BurstClassFull1315[[#This Row],[Hour4-Spk/sec]]&lt;$C$3,"LF","HF"))</f>
        <v>LF</v>
      </c>
      <c r="E229" s="49" t="str">
        <f>IF(ISBLANK(BurstClassFull1315[[#This Row],[Hour4-%SpikesInBursts]]),"",IF(BurstClassFull1315[[#This Row],[Hour4-%SpikesInBursts]]&lt;$D$3,"LB","HB"))</f>
        <v>LB</v>
      </c>
      <c r="F229" s="50" t="str">
        <f t="shared" si="3"/>
        <v>LFLB</v>
      </c>
      <c r="G229">
        <v>1.5693939393939393</v>
      </c>
      <c r="H229">
        <v>17.280296022201664</v>
      </c>
      <c r="I229" t="s">
        <v>139</v>
      </c>
      <c r="J229" t="s">
        <v>9</v>
      </c>
      <c r="K229">
        <v>1</v>
      </c>
      <c r="L229" t="s">
        <v>36</v>
      </c>
      <c r="M229">
        <v>3</v>
      </c>
      <c r="N229" t="s">
        <v>143</v>
      </c>
      <c r="O229" t="s">
        <v>72</v>
      </c>
      <c r="P229" t="s">
        <v>82</v>
      </c>
      <c r="Q229">
        <v>371</v>
      </c>
    </row>
    <row r="230" spans="4:17" hidden="1" x14ac:dyDescent="0.3">
      <c r="D230" s="49" t="str">
        <f>IF(ISBLANK(BurstClassFull1315[[#This Row],[Hour4-Spk/sec]]),"",IF(BurstClassFull1315[[#This Row],[Hour4-Spk/sec]]&lt;$C$3,"LF","HF"))</f>
        <v>LF</v>
      </c>
      <c r="E230" s="49" t="str">
        <f>IF(ISBLANK(BurstClassFull1315[[#This Row],[Hour4-%SpikesInBursts]]),"",IF(BurstClassFull1315[[#This Row],[Hour4-%SpikesInBursts]]&lt;$D$3,"LB","HB"))</f>
        <v>LB</v>
      </c>
      <c r="F230" s="50" t="str">
        <f t="shared" si="3"/>
        <v>LFLB</v>
      </c>
      <c r="G230">
        <v>0.95969696969696972</v>
      </c>
      <c r="H230">
        <v>15.008472524812394</v>
      </c>
      <c r="I230" t="s">
        <v>139</v>
      </c>
      <c r="J230" t="s">
        <v>9</v>
      </c>
      <c r="K230">
        <v>1</v>
      </c>
      <c r="L230" t="s">
        <v>36</v>
      </c>
      <c r="M230">
        <v>4</v>
      </c>
      <c r="N230" t="s">
        <v>132</v>
      </c>
      <c r="O230" t="s">
        <v>72</v>
      </c>
      <c r="P230" t="s">
        <v>10</v>
      </c>
      <c r="Q230">
        <v>371</v>
      </c>
    </row>
    <row r="231" spans="4:17" x14ac:dyDescent="0.3">
      <c r="D231" s="49" t="str">
        <f>IF(ISBLANK(BurstClassFull1315[[#This Row],[Hour4-Spk/sec]]),"",IF(BurstClassFull1315[[#This Row],[Hour4-Spk/sec]]&lt;$C$3,"LF","HF"))</f>
        <v>LF</v>
      </c>
      <c r="E231" s="49" t="str">
        <f>IF(ISBLANK(BurstClassFull1315[[#This Row],[Hour4-%SpikesInBursts]]),"",IF(BurstClassFull1315[[#This Row],[Hour4-%SpikesInBursts]]&lt;$D$3,"LB","HB"))</f>
        <v>LB</v>
      </c>
      <c r="F231" s="50" t="str">
        <f t="shared" si="3"/>
        <v>LFLB</v>
      </c>
      <c r="G231">
        <v>0.48126531270148298</v>
      </c>
      <c r="H231">
        <v>21.571238348868178</v>
      </c>
      <c r="I231" t="s">
        <v>139</v>
      </c>
      <c r="J231" t="s">
        <v>9</v>
      </c>
      <c r="K231">
        <v>1</v>
      </c>
      <c r="L231" t="s">
        <v>36</v>
      </c>
      <c r="M231">
        <v>5</v>
      </c>
      <c r="N231" t="s">
        <v>137</v>
      </c>
      <c r="O231" t="s">
        <v>72</v>
      </c>
      <c r="P231" t="s">
        <v>72</v>
      </c>
      <c r="Q231">
        <v>371</v>
      </c>
    </row>
    <row r="232" spans="4:17" hidden="1" x14ac:dyDescent="0.3">
      <c r="D232" s="49" t="str">
        <f>IF(ISBLANK(BurstClassFull1315[[#This Row],[Hour4-Spk/sec]]),"",IF(BurstClassFull1315[[#This Row],[Hour4-Spk/sec]]&lt;$C$3,"LF","HF"))</f>
        <v>LF</v>
      </c>
      <c r="E232" s="49" t="str">
        <f>IF(ISBLANK(BurstClassFull1315[[#This Row],[Hour4-%SpikesInBursts]]),"",IF(BurstClassFull1315[[#This Row],[Hour4-%SpikesInBursts]]&lt;$D$3,"LB","HB"))</f>
        <v>LB</v>
      </c>
      <c r="F232" s="50" t="str">
        <f t="shared" si="3"/>
        <v>LFLB</v>
      </c>
      <c r="G232">
        <v>1.3170000000000002</v>
      </c>
      <c r="H232">
        <v>25.256947087933</v>
      </c>
      <c r="I232" t="s">
        <v>147</v>
      </c>
      <c r="J232" t="s">
        <v>9</v>
      </c>
      <c r="K232">
        <v>5</v>
      </c>
      <c r="L232" t="s">
        <v>36</v>
      </c>
      <c r="M232">
        <v>11</v>
      </c>
      <c r="N232" t="s">
        <v>96</v>
      </c>
      <c r="O232" t="s">
        <v>11</v>
      </c>
      <c r="P232" t="s">
        <v>72</v>
      </c>
      <c r="Q232">
        <v>786</v>
      </c>
    </row>
    <row r="233" spans="4:17" hidden="1" x14ac:dyDescent="0.3">
      <c r="D233" s="49" t="str">
        <f>IF(ISBLANK(BurstClassFull1315[[#This Row],[Hour4-Spk/sec]]),"",IF(BurstClassFull1315[[#This Row],[Hour4-Spk/sec]]&lt;$C$3,"LF","HF"))</f>
        <v>LF</v>
      </c>
      <c r="E233" s="49" t="str">
        <f>IF(ISBLANK(BurstClassFull1315[[#This Row],[Hour4-%SpikesInBursts]]),"",IF(BurstClassFull1315[[#This Row],[Hour4-%SpikesInBursts]]&lt;$D$3,"LB","HB"))</f>
        <v>HB</v>
      </c>
      <c r="F233" s="50" t="str">
        <f t="shared" si="3"/>
        <v>LFHB</v>
      </c>
      <c r="G233">
        <v>0.22545454545454546</v>
      </c>
      <c r="H233">
        <v>33.906810035842291</v>
      </c>
      <c r="I233" t="s">
        <v>139</v>
      </c>
      <c r="J233" t="s">
        <v>9</v>
      </c>
      <c r="K233">
        <v>1</v>
      </c>
      <c r="L233" t="s">
        <v>36</v>
      </c>
      <c r="M233">
        <v>7</v>
      </c>
      <c r="N233" t="s">
        <v>153</v>
      </c>
      <c r="O233" t="s">
        <v>72</v>
      </c>
      <c r="P233" t="s">
        <v>76</v>
      </c>
      <c r="Q233">
        <v>371</v>
      </c>
    </row>
    <row r="234" spans="4:17" hidden="1" x14ac:dyDescent="0.3">
      <c r="D234" s="49" t="str">
        <f>IF(ISBLANK(BurstClassFull1315[[#This Row],[Hour4-Spk/sec]]),"",IF(BurstClassFull1315[[#This Row],[Hour4-Spk/sec]]&lt;$C$3,"LF","HF"))</f>
        <v>LF</v>
      </c>
      <c r="E234" s="49" t="str">
        <f>IF(ISBLANK(BurstClassFull1315[[#This Row],[Hour4-%SpikesInBursts]]),"",IF(BurstClassFull1315[[#This Row],[Hour4-%SpikesInBursts]]&lt;$D$3,"LB","HB"))</f>
        <v>LB</v>
      </c>
      <c r="F234" s="50" t="str">
        <f t="shared" si="3"/>
        <v>LFLB</v>
      </c>
      <c r="G234">
        <v>0.73166666666666669</v>
      </c>
      <c r="H234">
        <v>8.5735679520778731</v>
      </c>
      <c r="I234" t="s">
        <v>147</v>
      </c>
      <c r="J234" t="s">
        <v>9</v>
      </c>
      <c r="K234">
        <v>5</v>
      </c>
      <c r="L234" t="s">
        <v>36</v>
      </c>
      <c r="M234">
        <v>12</v>
      </c>
      <c r="N234" t="s">
        <v>97</v>
      </c>
      <c r="O234" t="s">
        <v>11</v>
      </c>
      <c r="P234" t="s">
        <v>72</v>
      </c>
      <c r="Q234">
        <v>786</v>
      </c>
    </row>
    <row r="235" spans="4:17" hidden="1" x14ac:dyDescent="0.3">
      <c r="D235" s="49" t="str">
        <f>IF(ISBLANK(BurstClassFull1315[[#This Row],[Hour4-Spk/sec]]),"",IF(BurstClassFull1315[[#This Row],[Hour4-Spk/sec]]&lt;$C$3,"LF","HF"))</f>
        <v>LF</v>
      </c>
      <c r="E235" s="49" t="str">
        <f>IF(ISBLANK(BurstClassFull1315[[#This Row],[Hour4-%SpikesInBursts]]),"",IF(BurstClassFull1315[[#This Row],[Hour4-%SpikesInBursts]]&lt;$D$3,"LB","HB"))</f>
        <v>HB</v>
      </c>
      <c r="F235" s="50" t="str">
        <f t="shared" si="3"/>
        <v>LFHB</v>
      </c>
      <c r="G235">
        <v>0.17806232527785085</v>
      </c>
      <c r="H235">
        <v>50</v>
      </c>
      <c r="I235" t="s">
        <v>139</v>
      </c>
      <c r="J235" t="s">
        <v>9</v>
      </c>
      <c r="K235">
        <v>1</v>
      </c>
      <c r="L235" t="s">
        <v>36</v>
      </c>
      <c r="M235">
        <v>9</v>
      </c>
      <c r="N235" t="s">
        <v>154</v>
      </c>
      <c r="O235" t="s">
        <v>72</v>
      </c>
      <c r="P235" t="s">
        <v>82</v>
      </c>
      <c r="Q235">
        <v>371</v>
      </c>
    </row>
    <row r="236" spans="4:17" x14ac:dyDescent="0.3">
      <c r="D236" s="49" t="str">
        <f>IF(ISBLANK(BurstClassFull1315[[#This Row],[Hour4-Spk/sec]]),"",IF(BurstClassFull1315[[#This Row],[Hour4-Spk/sec]]&lt;$C$3,"LF","HF"))</f>
        <v>HF</v>
      </c>
      <c r="E236" s="49" t="str">
        <f>IF(ISBLANK(BurstClassFull1315[[#This Row],[Hour4-%SpikesInBursts]]),"",IF(BurstClassFull1315[[#This Row],[Hour4-%SpikesInBursts]]&lt;$D$3,"LB","HB"))</f>
        <v>HB</v>
      </c>
      <c r="F236" s="50" t="str">
        <f t="shared" si="3"/>
        <v>HFHB</v>
      </c>
      <c r="G236">
        <v>6.8078787878787868</v>
      </c>
      <c r="H236">
        <v>50.667391941085405</v>
      </c>
      <c r="I236" t="s">
        <v>139</v>
      </c>
      <c r="J236" t="s">
        <v>9</v>
      </c>
      <c r="K236">
        <v>1</v>
      </c>
      <c r="L236" t="s">
        <v>36</v>
      </c>
      <c r="M236">
        <v>10</v>
      </c>
      <c r="N236" t="s">
        <v>97</v>
      </c>
      <c r="O236" t="s">
        <v>72</v>
      </c>
      <c r="P236" t="s">
        <v>72</v>
      </c>
      <c r="Q236">
        <v>371</v>
      </c>
    </row>
    <row r="237" spans="4:17" hidden="1" x14ac:dyDescent="0.3">
      <c r="D237" s="49" t="str">
        <f>IF(ISBLANK(BurstClassFull1315[[#This Row],[Hour4-Spk/sec]]),"",IF(BurstClassFull1315[[#This Row],[Hour4-Spk/sec]]&lt;$C$3,"LF","HF"))</f>
        <v>HF</v>
      </c>
      <c r="E237" s="49" t="str">
        <f>IF(ISBLANK(BurstClassFull1315[[#This Row],[Hour4-%SpikesInBursts]]),"",IF(BurstClassFull1315[[#This Row],[Hour4-%SpikesInBursts]]&lt;$D$3,"LB","HB"))</f>
        <v>HB</v>
      </c>
      <c r="F237" s="50" t="str">
        <f t="shared" si="3"/>
        <v>HFHB</v>
      </c>
      <c r="G237">
        <v>13.786969696969697</v>
      </c>
      <c r="H237">
        <v>82.065872272057845</v>
      </c>
      <c r="I237" t="s">
        <v>140</v>
      </c>
      <c r="J237" t="s">
        <v>9</v>
      </c>
      <c r="K237">
        <v>22</v>
      </c>
      <c r="L237" t="s">
        <v>37</v>
      </c>
      <c r="M237">
        <v>1</v>
      </c>
      <c r="N237" t="s">
        <v>84</v>
      </c>
      <c r="O237" t="s">
        <v>11</v>
      </c>
      <c r="P237" t="s">
        <v>10</v>
      </c>
      <c r="Q237">
        <v>889</v>
      </c>
    </row>
    <row r="238" spans="4:17" x14ac:dyDescent="0.3">
      <c r="D238" s="49" t="str">
        <f>IF(ISBLANK(BurstClassFull1315[[#This Row],[Hour4-Spk/sec]]),"",IF(BurstClassFull1315[[#This Row],[Hour4-Spk/sec]]&lt;$C$3,"LF","HF"))</f>
        <v>LF</v>
      </c>
      <c r="E238" s="49" t="str">
        <f>IF(ISBLANK(BurstClassFull1315[[#This Row],[Hour4-%SpikesInBursts]]),"",IF(BurstClassFull1315[[#This Row],[Hour4-%SpikesInBursts]]&lt;$D$3,"LB","HB"))</f>
        <v>LB</v>
      </c>
      <c r="F238" s="50" t="str">
        <f t="shared" si="3"/>
        <v>LFLB</v>
      </c>
      <c r="G238">
        <v>0.52454545454545454</v>
      </c>
      <c r="H238">
        <v>9.560306575231948</v>
      </c>
      <c r="I238" t="s">
        <v>139</v>
      </c>
      <c r="J238" t="s">
        <v>9</v>
      </c>
      <c r="K238">
        <v>1</v>
      </c>
      <c r="L238" t="s">
        <v>36</v>
      </c>
      <c r="M238">
        <v>12</v>
      </c>
      <c r="N238" t="s">
        <v>155</v>
      </c>
      <c r="O238" t="s">
        <v>72</v>
      </c>
      <c r="P238" t="s">
        <v>72</v>
      </c>
      <c r="Q238">
        <v>371</v>
      </c>
    </row>
    <row r="239" spans="4:17" x14ac:dyDescent="0.3">
      <c r="D239" s="49" t="str">
        <f>IF(ISBLANK(BurstClassFull1315[[#This Row],[Hour4-Spk/sec]]),"",IF(BurstClassFull1315[[#This Row],[Hour4-Spk/sec]]&lt;$C$3,"LF","HF"))</f>
        <v>LF</v>
      </c>
      <c r="E239" s="49" t="str">
        <f>IF(ISBLANK(BurstClassFull1315[[#This Row],[Hour4-%SpikesInBursts]]),"",IF(BurstClassFull1315[[#This Row],[Hour4-%SpikesInBursts]]&lt;$D$3,"LB","HB"))</f>
        <v>LB</v>
      </c>
      <c r="F239" s="50" t="str">
        <f t="shared" si="3"/>
        <v>LFLB</v>
      </c>
      <c r="G239">
        <v>2.122727272727273</v>
      </c>
      <c r="H239">
        <v>27.545479228889491</v>
      </c>
      <c r="I239" t="s">
        <v>139</v>
      </c>
      <c r="J239" t="s">
        <v>9</v>
      </c>
      <c r="K239">
        <v>1</v>
      </c>
      <c r="L239" t="s">
        <v>36</v>
      </c>
      <c r="M239">
        <v>13</v>
      </c>
      <c r="N239" t="s">
        <v>102</v>
      </c>
      <c r="O239" t="s">
        <v>72</v>
      </c>
      <c r="P239" t="s">
        <v>72</v>
      </c>
      <c r="Q239">
        <v>371</v>
      </c>
    </row>
    <row r="240" spans="4:17" hidden="1" x14ac:dyDescent="0.3">
      <c r="D240" s="49" t="str">
        <f>IF(ISBLANK(BurstClassFull1315[[#This Row],[Hour4-Spk/sec]]),"",IF(BurstClassFull1315[[#This Row],[Hour4-Spk/sec]]&lt;$C$3,"LF","HF"))</f>
        <v>LF</v>
      </c>
      <c r="E240" s="49" t="str">
        <f>IF(ISBLANK(BurstClassFull1315[[#This Row],[Hour4-%SpikesInBursts]]),"",IF(BurstClassFull1315[[#This Row],[Hour4-%SpikesInBursts]]&lt;$D$3,"LB","HB"))</f>
        <v>LB</v>
      </c>
      <c r="F240" s="50" t="str">
        <f t="shared" si="3"/>
        <v>LFLB</v>
      </c>
      <c r="G240">
        <v>1.6624242424242426</v>
      </c>
      <c r="H240">
        <v>17.53094156352812</v>
      </c>
      <c r="I240" t="s">
        <v>140</v>
      </c>
      <c r="J240" t="s">
        <v>9</v>
      </c>
      <c r="K240">
        <v>22</v>
      </c>
      <c r="L240" t="s">
        <v>37</v>
      </c>
      <c r="M240">
        <v>3</v>
      </c>
      <c r="N240" t="s">
        <v>112</v>
      </c>
      <c r="O240" t="s">
        <v>11</v>
      </c>
      <c r="P240" t="s">
        <v>72</v>
      </c>
      <c r="Q240">
        <v>889</v>
      </c>
    </row>
    <row r="241" spans="4:17" x14ac:dyDescent="0.3">
      <c r="D241" s="49" t="str">
        <f>IF(ISBLANK(BurstClassFull1315[[#This Row],[Hour4-Spk/sec]]),"",IF(BurstClassFull1315[[#This Row],[Hour4-Spk/sec]]&lt;$C$3,"LF","HF"))</f>
        <v>LF</v>
      </c>
      <c r="E241" s="49" t="str">
        <f>IF(ISBLANK(BurstClassFull1315[[#This Row],[Hour4-%SpikesInBursts]]),"",IF(BurstClassFull1315[[#This Row],[Hour4-%SpikesInBursts]]&lt;$D$3,"LB","HB"))</f>
        <v>HB</v>
      </c>
      <c r="F241" s="50" t="str">
        <f t="shared" si="3"/>
        <v>LFHB</v>
      </c>
      <c r="G241">
        <v>0.87147975607544437</v>
      </c>
      <c r="H241">
        <v>41.630901287553648</v>
      </c>
      <c r="I241" t="s">
        <v>156</v>
      </c>
      <c r="J241" t="s">
        <v>9</v>
      </c>
      <c r="K241">
        <v>1</v>
      </c>
      <c r="L241" t="s">
        <v>36</v>
      </c>
      <c r="M241">
        <v>1</v>
      </c>
      <c r="N241" t="s">
        <v>84</v>
      </c>
      <c r="O241" t="s">
        <v>72</v>
      </c>
      <c r="P241" t="s">
        <v>72</v>
      </c>
      <c r="Q241">
        <v>656</v>
      </c>
    </row>
    <row r="242" spans="4:17" x14ac:dyDescent="0.3">
      <c r="D242" s="49" t="str">
        <f>IF(ISBLANK(BurstClassFull1315[[#This Row],[Hour4-Spk/sec]]),"",IF(BurstClassFull1315[[#This Row],[Hour4-Spk/sec]]&lt;$C$3,"LF","HF"))</f>
        <v>LF</v>
      </c>
      <c r="E242" s="49" t="str">
        <f>IF(ISBLANK(BurstClassFull1315[[#This Row],[Hour4-%SpikesInBursts]]),"",IF(BurstClassFull1315[[#This Row],[Hour4-%SpikesInBursts]]&lt;$D$3,"LB","HB"))</f>
        <v>HB</v>
      </c>
      <c r="F242" s="50" t="str">
        <f t="shared" si="3"/>
        <v>LFHB</v>
      </c>
      <c r="G242">
        <v>1.0241046482486766</v>
      </c>
      <c r="H242">
        <v>59.807218112530826</v>
      </c>
      <c r="I242" t="s">
        <v>156</v>
      </c>
      <c r="J242" t="s">
        <v>9</v>
      </c>
      <c r="K242">
        <v>1</v>
      </c>
      <c r="L242" t="s">
        <v>36</v>
      </c>
      <c r="M242">
        <v>2</v>
      </c>
      <c r="N242" t="s">
        <v>112</v>
      </c>
      <c r="O242" t="s">
        <v>72</v>
      </c>
      <c r="P242" t="s">
        <v>72</v>
      </c>
      <c r="Q242">
        <v>656</v>
      </c>
    </row>
    <row r="243" spans="4:17" x14ac:dyDescent="0.3">
      <c r="D243" s="49" t="str">
        <f>IF(ISBLANK(BurstClassFull1315[[#This Row],[Hour4-Spk/sec]]),"",IF(BurstClassFull1315[[#This Row],[Hour4-Spk/sec]]&lt;$C$3,"LF","HF"))</f>
        <v>LF</v>
      </c>
      <c r="E243" s="49" t="str">
        <f>IF(ISBLANK(BurstClassFull1315[[#This Row],[Hour4-%SpikesInBursts]]),"",IF(BurstClassFull1315[[#This Row],[Hour4-%SpikesInBursts]]&lt;$D$3,"LB","HB"))</f>
        <v>LB</v>
      </c>
      <c r="F243" s="50" t="str">
        <f t="shared" si="3"/>
        <v>LFLB</v>
      </c>
      <c r="G243">
        <v>6.593137254901961E-2</v>
      </c>
      <c r="H243">
        <v>8.8652482269503547</v>
      </c>
      <c r="I243" t="s">
        <v>156</v>
      </c>
      <c r="J243" t="s">
        <v>9</v>
      </c>
      <c r="K243">
        <v>1</v>
      </c>
      <c r="L243" t="s">
        <v>36</v>
      </c>
      <c r="M243">
        <v>3</v>
      </c>
      <c r="N243" t="s">
        <v>152</v>
      </c>
      <c r="O243" t="s">
        <v>72</v>
      </c>
      <c r="P243" t="s">
        <v>72</v>
      </c>
      <c r="Q243">
        <v>656</v>
      </c>
    </row>
    <row r="244" spans="4:17" x14ac:dyDescent="0.3">
      <c r="D244" s="49" t="str">
        <f>IF(ISBLANK(BurstClassFull1315[[#This Row],[Hour4-Spk/sec]]),"",IF(BurstClassFull1315[[#This Row],[Hour4-Spk/sec]]&lt;$C$3,"LF","HF"))</f>
        <v>LF</v>
      </c>
      <c r="E244" s="49" t="str">
        <f>IF(ISBLANK(BurstClassFull1315[[#This Row],[Hour4-%SpikesInBursts]]),"",IF(BurstClassFull1315[[#This Row],[Hour4-%SpikesInBursts]]&lt;$D$3,"LB","HB"))</f>
        <v>HB</v>
      </c>
      <c r="F244" s="50" t="str">
        <f t="shared" si="3"/>
        <v>LFHB</v>
      </c>
      <c r="G244">
        <v>0.61819444444444449</v>
      </c>
      <c r="H244">
        <v>31.83585313174946</v>
      </c>
      <c r="I244" t="s">
        <v>156</v>
      </c>
      <c r="J244" t="s">
        <v>9</v>
      </c>
      <c r="K244">
        <v>1</v>
      </c>
      <c r="L244" t="s">
        <v>36</v>
      </c>
      <c r="M244">
        <v>4</v>
      </c>
      <c r="N244" t="s">
        <v>143</v>
      </c>
      <c r="O244" t="s">
        <v>72</v>
      </c>
      <c r="P244" t="s">
        <v>72</v>
      </c>
      <c r="Q244">
        <v>656</v>
      </c>
    </row>
    <row r="245" spans="4:17" x14ac:dyDescent="0.3">
      <c r="D245" s="49" t="str">
        <f>IF(ISBLANK(BurstClassFull1315[[#This Row],[Hour4-Spk/sec]]),"",IF(BurstClassFull1315[[#This Row],[Hour4-Spk/sec]]&lt;$C$3,"LF","HF"))</f>
        <v>LF</v>
      </c>
      <c r="E245" s="49" t="str">
        <f>IF(ISBLANK(BurstClassFull1315[[#This Row],[Hour4-%SpikesInBursts]]),"",IF(BurstClassFull1315[[#This Row],[Hour4-%SpikesInBursts]]&lt;$D$3,"LB","HB"))</f>
        <v>LB</v>
      </c>
      <c r="F245" s="50" t="str">
        <f t="shared" si="3"/>
        <v>LFLB</v>
      </c>
      <c r="G245">
        <v>0.12497799464217374</v>
      </c>
      <c r="H245">
        <v>16.492146596858639</v>
      </c>
      <c r="I245" t="s">
        <v>156</v>
      </c>
      <c r="J245" t="s">
        <v>9</v>
      </c>
      <c r="K245">
        <v>1</v>
      </c>
      <c r="L245" t="s">
        <v>36</v>
      </c>
      <c r="M245">
        <v>5</v>
      </c>
      <c r="N245" t="s">
        <v>157</v>
      </c>
      <c r="O245" t="s">
        <v>72</v>
      </c>
      <c r="P245" t="s">
        <v>72</v>
      </c>
      <c r="Q245">
        <v>656</v>
      </c>
    </row>
    <row r="246" spans="4:17" x14ac:dyDescent="0.3">
      <c r="D246" s="49" t="str">
        <f>IF(ISBLANK(BurstClassFull1315[[#This Row],[Hour4-Spk/sec]]),"",IF(BurstClassFull1315[[#This Row],[Hour4-Spk/sec]]&lt;$C$3,"LF","HF"))</f>
        <v>LF</v>
      </c>
      <c r="E246" s="49" t="str">
        <f>IF(ISBLANK(BurstClassFull1315[[#This Row],[Hour4-%SpikesInBursts]]),"",IF(BurstClassFull1315[[#This Row],[Hour4-%SpikesInBursts]]&lt;$D$3,"LB","HB"))</f>
        <v>HB</v>
      </c>
      <c r="F246" s="50" t="str">
        <f t="shared" si="3"/>
        <v>LFHB</v>
      </c>
      <c r="G246">
        <v>0.38749999999999996</v>
      </c>
      <c r="H246">
        <v>35.555555555555557</v>
      </c>
      <c r="I246" t="s">
        <v>156</v>
      </c>
      <c r="J246" t="s">
        <v>9</v>
      </c>
      <c r="K246">
        <v>1</v>
      </c>
      <c r="L246" t="s">
        <v>36</v>
      </c>
      <c r="M246">
        <v>6</v>
      </c>
      <c r="N246" t="s">
        <v>132</v>
      </c>
      <c r="O246" t="s">
        <v>72</v>
      </c>
      <c r="P246" t="s">
        <v>72</v>
      </c>
      <c r="Q246">
        <v>656</v>
      </c>
    </row>
    <row r="247" spans="4:17" x14ac:dyDescent="0.3">
      <c r="D247" s="49" t="str">
        <f>IF(ISBLANK(BurstClassFull1315[[#This Row],[Hour4-Spk/sec]]),"",IF(BurstClassFull1315[[#This Row],[Hour4-Spk/sec]]&lt;$C$3,"LF","HF"))</f>
        <v>LF</v>
      </c>
      <c r="E247" s="49" t="str">
        <f>IF(ISBLANK(BurstClassFull1315[[#This Row],[Hour4-%SpikesInBursts]]),"",IF(BurstClassFull1315[[#This Row],[Hour4-%SpikesInBursts]]&lt;$D$3,"LB","HB"))</f>
        <v>HB</v>
      </c>
      <c r="F247" s="50" t="str">
        <f t="shared" si="3"/>
        <v>LFHB</v>
      </c>
      <c r="G247">
        <v>0.71555555555555561</v>
      </c>
      <c r="H247">
        <v>39.635093167701861</v>
      </c>
      <c r="I247" t="s">
        <v>156</v>
      </c>
      <c r="J247" t="s">
        <v>9</v>
      </c>
      <c r="K247">
        <v>1</v>
      </c>
      <c r="L247" t="s">
        <v>36</v>
      </c>
      <c r="M247">
        <v>7</v>
      </c>
      <c r="N247" t="s">
        <v>113</v>
      </c>
      <c r="O247" t="s">
        <v>72</v>
      </c>
      <c r="P247" t="s">
        <v>72</v>
      </c>
      <c r="Q247">
        <v>656</v>
      </c>
    </row>
    <row r="248" spans="4:17" x14ac:dyDescent="0.3">
      <c r="D248" s="49" t="str">
        <f>IF(ISBLANK(BurstClassFull1315[[#This Row],[Hour4-Spk/sec]]),"",IF(BurstClassFull1315[[#This Row],[Hour4-Spk/sec]]&lt;$C$3,"LF","HF"))</f>
        <v>LF</v>
      </c>
      <c r="E248" s="49" t="str">
        <f>IF(ISBLANK(BurstClassFull1315[[#This Row],[Hour4-%SpikesInBursts]]),"",IF(BurstClassFull1315[[#This Row],[Hour4-%SpikesInBursts]]&lt;$D$3,"LB","HB"))</f>
        <v>HB</v>
      </c>
      <c r="F248" s="50" t="str">
        <f t="shared" si="3"/>
        <v>LFHB</v>
      </c>
      <c r="G248">
        <v>0.62776150462566871</v>
      </c>
      <c r="H248">
        <v>47.853014037985133</v>
      </c>
      <c r="I248" t="s">
        <v>156</v>
      </c>
      <c r="J248" t="s">
        <v>9</v>
      </c>
      <c r="K248">
        <v>1</v>
      </c>
      <c r="L248" t="s">
        <v>36</v>
      </c>
      <c r="M248">
        <v>8</v>
      </c>
      <c r="N248" t="s">
        <v>153</v>
      </c>
      <c r="O248" t="s">
        <v>72</v>
      </c>
      <c r="P248" t="s">
        <v>72</v>
      </c>
      <c r="Q248">
        <v>656</v>
      </c>
    </row>
    <row r="249" spans="4:17" x14ac:dyDescent="0.3">
      <c r="D249" s="49" t="str">
        <f>IF(ISBLANK(BurstClassFull1315[[#This Row],[Hour4-Spk/sec]]),"",IF(BurstClassFull1315[[#This Row],[Hour4-Spk/sec]]&lt;$C$3,"LF","HF"))</f>
        <v>LF</v>
      </c>
      <c r="E249" s="49" t="str">
        <f>IF(ISBLANK(BurstClassFull1315[[#This Row],[Hour4-%SpikesInBursts]]),"",IF(BurstClassFull1315[[#This Row],[Hour4-%SpikesInBursts]]&lt;$D$3,"LB","HB"))</f>
        <v>LB</v>
      </c>
      <c r="F249" s="50" t="str">
        <f t="shared" si="3"/>
        <v>LFLB</v>
      </c>
      <c r="G249">
        <v>0.4510515873015874</v>
      </c>
      <c r="H249">
        <v>26.801801801801801</v>
      </c>
      <c r="I249" t="s">
        <v>156</v>
      </c>
      <c r="J249" t="s">
        <v>9</v>
      </c>
      <c r="K249">
        <v>1</v>
      </c>
      <c r="L249" t="s">
        <v>36</v>
      </c>
      <c r="M249">
        <v>9</v>
      </c>
      <c r="N249" t="s">
        <v>96</v>
      </c>
      <c r="O249" t="s">
        <v>72</v>
      </c>
      <c r="P249" t="s">
        <v>72</v>
      </c>
      <c r="Q249">
        <v>656</v>
      </c>
    </row>
    <row r="250" spans="4:17" x14ac:dyDescent="0.3">
      <c r="D250" s="49" t="str">
        <f>IF(ISBLANK(BurstClassFull1315[[#This Row],[Hour4-Spk/sec]]),"",IF(BurstClassFull1315[[#This Row],[Hour4-Spk/sec]]&lt;$C$3,"LF","HF"))</f>
        <v>LF</v>
      </c>
      <c r="E250" s="49" t="str">
        <f>IF(ISBLANK(BurstClassFull1315[[#This Row],[Hour4-%SpikesInBursts]]),"",IF(BurstClassFull1315[[#This Row],[Hour4-%SpikesInBursts]]&lt;$D$3,"LB","HB"))</f>
        <v>HB</v>
      </c>
      <c r="F250" s="50" t="str">
        <f t="shared" si="3"/>
        <v>LFHB</v>
      </c>
      <c r="G250">
        <v>0.83074557930852466</v>
      </c>
      <c r="H250">
        <v>45.026737967914436</v>
      </c>
      <c r="I250" t="s">
        <v>156</v>
      </c>
      <c r="J250" t="s">
        <v>9</v>
      </c>
      <c r="K250">
        <v>1</v>
      </c>
      <c r="L250" t="s">
        <v>36</v>
      </c>
      <c r="M250">
        <v>10</v>
      </c>
      <c r="N250" t="s">
        <v>97</v>
      </c>
      <c r="O250" t="s">
        <v>72</v>
      </c>
      <c r="P250" t="s">
        <v>72</v>
      </c>
      <c r="Q250">
        <v>656</v>
      </c>
    </row>
    <row r="251" spans="4:17" x14ac:dyDescent="0.3">
      <c r="D251" s="49" t="str">
        <f>IF(ISBLANK(BurstClassFull1315[[#This Row],[Hour4-Spk/sec]]),"",IF(BurstClassFull1315[[#This Row],[Hour4-Spk/sec]]&lt;$C$3,"LF","HF"))</f>
        <v>LF</v>
      </c>
      <c r="E251" s="49" t="str">
        <f>IF(ISBLANK(BurstClassFull1315[[#This Row],[Hour4-%SpikesInBursts]]),"",IF(BurstClassFull1315[[#This Row],[Hour4-%SpikesInBursts]]&lt;$D$3,"LB","HB"))</f>
        <v>HB</v>
      </c>
      <c r="F251" s="50" t="str">
        <f t="shared" si="3"/>
        <v>LFHB</v>
      </c>
      <c r="G251">
        <v>0.68638888888888883</v>
      </c>
      <c r="H251">
        <v>41.242937853107343</v>
      </c>
      <c r="I251" t="s">
        <v>156</v>
      </c>
      <c r="J251" t="s">
        <v>9</v>
      </c>
      <c r="K251">
        <v>1</v>
      </c>
      <c r="L251" t="s">
        <v>36</v>
      </c>
      <c r="M251">
        <v>11</v>
      </c>
      <c r="N251" t="s">
        <v>145</v>
      </c>
      <c r="O251" t="s">
        <v>72</v>
      </c>
      <c r="P251" t="s">
        <v>72</v>
      </c>
      <c r="Q251">
        <v>656</v>
      </c>
    </row>
    <row r="252" spans="4:17" hidden="1" x14ac:dyDescent="0.3">
      <c r="D252" s="49" t="str">
        <f>IF(ISBLANK(BurstClassFull1315[[#This Row],[Hour4-Spk/sec]]),"",IF(BurstClassFull1315[[#This Row],[Hour4-Spk/sec]]&lt;$C$3,"LF","HF"))</f>
        <v>LF</v>
      </c>
      <c r="E252" s="49" t="str">
        <f>IF(ISBLANK(BurstClassFull1315[[#This Row],[Hour4-%SpikesInBursts]]),"",IF(BurstClassFull1315[[#This Row],[Hour4-%SpikesInBursts]]&lt;$D$3,"LB","HB"))</f>
        <v>LB</v>
      </c>
      <c r="F252" s="50" t="str">
        <f t="shared" si="3"/>
        <v>LFLB</v>
      </c>
      <c r="G252">
        <v>1.5836363636363635</v>
      </c>
      <c r="H252">
        <v>23.777980813156692</v>
      </c>
      <c r="I252" t="s">
        <v>140</v>
      </c>
      <c r="J252" t="s">
        <v>9</v>
      </c>
      <c r="K252">
        <v>22</v>
      </c>
      <c r="L252" t="s">
        <v>37</v>
      </c>
      <c r="M252">
        <v>4</v>
      </c>
      <c r="N252" t="s">
        <v>143</v>
      </c>
      <c r="O252" t="s">
        <v>11</v>
      </c>
      <c r="P252" t="s">
        <v>72</v>
      </c>
      <c r="Q252">
        <v>889</v>
      </c>
    </row>
    <row r="253" spans="4:17" x14ac:dyDescent="0.3">
      <c r="D253" s="49" t="str">
        <f>IF(ISBLANK(BurstClassFull1315[[#This Row],[Hour4-Spk/sec]]),"",IF(BurstClassFull1315[[#This Row],[Hour4-Spk/sec]]&lt;$C$3,"LF","HF"))</f>
        <v>LF</v>
      </c>
      <c r="E253" s="49" t="str">
        <f>IF(ISBLANK(BurstClassFull1315[[#This Row],[Hour4-%SpikesInBursts]]),"",IF(BurstClassFull1315[[#This Row],[Hour4-%SpikesInBursts]]&lt;$D$3,"LB","HB"))</f>
        <v>HB</v>
      </c>
      <c r="F253" s="50" t="str">
        <f t="shared" si="3"/>
        <v>LFHB</v>
      </c>
      <c r="G253">
        <v>0.11555555555555556</v>
      </c>
      <c r="H253">
        <v>35.185185185185183</v>
      </c>
      <c r="I253" t="s">
        <v>158</v>
      </c>
      <c r="J253" t="s">
        <v>9</v>
      </c>
      <c r="K253">
        <v>1</v>
      </c>
      <c r="L253" t="s">
        <v>36</v>
      </c>
      <c r="M253">
        <v>2</v>
      </c>
      <c r="N253" t="s">
        <v>134</v>
      </c>
      <c r="O253" t="s">
        <v>72</v>
      </c>
      <c r="P253" t="s">
        <v>72</v>
      </c>
      <c r="Q253">
        <v>1037</v>
      </c>
    </row>
    <row r="254" spans="4:17" x14ac:dyDescent="0.3">
      <c r="D254" s="49" t="str">
        <f>IF(ISBLANK(BurstClassFull1315[[#This Row],[Hour4-Spk/sec]]),"",IF(BurstClassFull1315[[#This Row],[Hour4-Spk/sec]]&lt;$C$3,"LF","HF"))</f>
        <v>HF</v>
      </c>
      <c r="E254" s="49" t="str">
        <f>IF(ISBLANK(BurstClassFull1315[[#This Row],[Hour4-%SpikesInBursts]]),"",IF(BurstClassFull1315[[#This Row],[Hour4-%SpikesInBursts]]&lt;$D$3,"LB","HB"))</f>
        <v>HB</v>
      </c>
      <c r="F254" s="50" t="str">
        <f t="shared" si="3"/>
        <v>HFHB</v>
      </c>
      <c r="G254">
        <v>4.1366666666666667</v>
      </c>
      <c r="H254">
        <v>46.949042518662772</v>
      </c>
      <c r="I254" t="s">
        <v>158</v>
      </c>
      <c r="J254" t="s">
        <v>9</v>
      </c>
      <c r="K254">
        <v>1</v>
      </c>
      <c r="L254" t="s">
        <v>36</v>
      </c>
      <c r="M254">
        <v>3</v>
      </c>
      <c r="N254" t="s">
        <v>137</v>
      </c>
      <c r="O254" t="s">
        <v>10</v>
      </c>
      <c r="P254" t="s">
        <v>72</v>
      </c>
      <c r="Q254">
        <v>1037</v>
      </c>
    </row>
    <row r="255" spans="4:17" x14ac:dyDescent="0.3">
      <c r="D255" s="49" t="str">
        <f>IF(ISBLANK(BurstClassFull1315[[#This Row],[Hour4-Spk/sec]]),"",IF(BurstClassFull1315[[#This Row],[Hour4-Spk/sec]]&lt;$C$3,"LF","HF"))</f>
        <v>LF</v>
      </c>
      <c r="E255" s="49" t="str">
        <f>IF(ISBLANK(BurstClassFull1315[[#This Row],[Hour4-%SpikesInBursts]]),"",IF(BurstClassFull1315[[#This Row],[Hour4-%SpikesInBursts]]&lt;$D$3,"LB","HB"))</f>
        <v>HB</v>
      </c>
      <c r="F255" s="50" t="str">
        <f t="shared" si="3"/>
        <v>LFHB</v>
      </c>
      <c r="G255">
        <v>0.28444444444444444</v>
      </c>
      <c r="H255">
        <v>31.476050830889541</v>
      </c>
      <c r="I255" t="s">
        <v>158</v>
      </c>
      <c r="J255" t="s">
        <v>9</v>
      </c>
      <c r="K255">
        <v>1</v>
      </c>
      <c r="L255" t="s">
        <v>36</v>
      </c>
      <c r="M255">
        <v>4</v>
      </c>
      <c r="N255" t="s">
        <v>88</v>
      </c>
      <c r="O255" t="s">
        <v>72</v>
      </c>
      <c r="P255" t="s">
        <v>72</v>
      </c>
      <c r="Q255">
        <v>1037</v>
      </c>
    </row>
    <row r="256" spans="4:17" x14ac:dyDescent="0.3">
      <c r="D256" s="49" t="str">
        <f>IF(ISBLANK(BurstClassFull1315[[#This Row],[Hour4-Spk/sec]]),"",IF(BurstClassFull1315[[#This Row],[Hour4-Spk/sec]]&lt;$C$3,"LF","HF"))</f>
        <v>LF</v>
      </c>
      <c r="E256" s="49" t="str">
        <f>IF(ISBLANK(BurstClassFull1315[[#This Row],[Hour4-%SpikesInBursts]]),"",IF(BurstClassFull1315[[#This Row],[Hour4-%SpikesInBursts]]&lt;$D$3,"LB","HB"))</f>
        <v>HB</v>
      </c>
      <c r="F256" s="50" t="str">
        <f t="shared" si="3"/>
        <v>LFHB</v>
      </c>
      <c r="G256">
        <v>0.67722222222222228</v>
      </c>
      <c r="H256">
        <v>30.879911455451026</v>
      </c>
      <c r="I256" t="s">
        <v>158</v>
      </c>
      <c r="J256" t="s">
        <v>9</v>
      </c>
      <c r="K256">
        <v>1</v>
      </c>
      <c r="L256" t="s">
        <v>36</v>
      </c>
      <c r="M256">
        <v>5</v>
      </c>
      <c r="N256" t="s">
        <v>113</v>
      </c>
      <c r="O256" t="s">
        <v>72</v>
      </c>
      <c r="P256" t="s">
        <v>72</v>
      </c>
      <c r="Q256">
        <v>1037</v>
      </c>
    </row>
    <row r="257" spans="4:17" x14ac:dyDescent="0.3">
      <c r="D257" s="49" t="str">
        <f>IF(ISBLANK(BurstClassFull1315[[#This Row],[Hour4-Spk/sec]]),"",IF(BurstClassFull1315[[#This Row],[Hour4-Spk/sec]]&lt;$C$3,"LF","HF"))</f>
        <v>LF</v>
      </c>
      <c r="E257" s="49" t="str">
        <f>IF(ISBLANK(BurstClassFull1315[[#This Row],[Hour4-%SpikesInBursts]]),"",IF(BurstClassFull1315[[#This Row],[Hour4-%SpikesInBursts]]&lt;$D$3,"LB","HB"))</f>
        <v>LB</v>
      </c>
      <c r="F257" s="50" t="str">
        <f t="shared" si="3"/>
        <v>LFLB</v>
      </c>
      <c r="G257">
        <v>0.30415886392009989</v>
      </c>
      <c r="H257">
        <v>11.085180863477246</v>
      </c>
      <c r="I257" t="s">
        <v>158</v>
      </c>
      <c r="J257" t="s">
        <v>9</v>
      </c>
      <c r="K257">
        <v>1</v>
      </c>
      <c r="L257" t="s">
        <v>36</v>
      </c>
      <c r="M257">
        <v>6</v>
      </c>
      <c r="N257" t="s">
        <v>95</v>
      </c>
      <c r="O257" t="s">
        <v>72</v>
      </c>
      <c r="P257" t="s">
        <v>72</v>
      </c>
      <c r="Q257">
        <v>1037</v>
      </c>
    </row>
    <row r="258" spans="4:17" x14ac:dyDescent="0.3">
      <c r="D258" s="49" t="str">
        <f>IF(ISBLANK(BurstClassFull1315[[#This Row],[Hour4-Spk/sec]]),"",IF(BurstClassFull1315[[#This Row],[Hour4-Spk/sec]]&lt;$C$3,"LF","HF"))</f>
        <v>LF</v>
      </c>
      <c r="E258" s="49" t="str">
        <f>IF(ISBLANK(BurstClassFull1315[[#This Row],[Hour4-%SpikesInBursts]]),"",IF(BurstClassFull1315[[#This Row],[Hour4-%SpikesInBursts]]&lt;$D$3,"LB","HB"))</f>
        <v>LB</v>
      </c>
      <c r="F258" s="50" t="str">
        <f t="shared" si="3"/>
        <v>LFLB</v>
      </c>
      <c r="G258">
        <v>0.14416666666666667</v>
      </c>
      <c r="H258">
        <v>10.95890410958904</v>
      </c>
      <c r="I258" t="s">
        <v>158</v>
      </c>
      <c r="J258" t="s">
        <v>9</v>
      </c>
      <c r="K258">
        <v>1</v>
      </c>
      <c r="L258" t="s">
        <v>36</v>
      </c>
      <c r="M258">
        <v>7</v>
      </c>
      <c r="N258" t="s">
        <v>138</v>
      </c>
      <c r="O258" t="s">
        <v>72</v>
      </c>
      <c r="P258" t="s">
        <v>72</v>
      </c>
      <c r="Q258">
        <v>1037</v>
      </c>
    </row>
    <row r="259" spans="4:17" x14ac:dyDescent="0.3">
      <c r="D259" s="49" t="str">
        <f>IF(ISBLANK(BurstClassFull1315[[#This Row],[Hour4-Spk/sec]]),"",IF(BurstClassFull1315[[#This Row],[Hour4-Spk/sec]]&lt;$C$3,"LF","HF"))</f>
        <v>LF</v>
      </c>
      <c r="E259" s="49" t="str">
        <f>IF(ISBLANK(BurstClassFull1315[[#This Row],[Hour4-%SpikesInBursts]]),"",IF(BurstClassFull1315[[#This Row],[Hour4-%SpikesInBursts]]&lt;$D$3,"LB","HB"))</f>
        <v>LB</v>
      </c>
      <c r="F259" s="50" t="str">
        <f t="shared" si="3"/>
        <v>LFLB</v>
      </c>
      <c r="G259">
        <v>0.18632352941176469</v>
      </c>
      <c r="H259">
        <v>16.949152542372879</v>
      </c>
      <c r="I259" t="s">
        <v>158</v>
      </c>
      <c r="J259" t="s">
        <v>9</v>
      </c>
      <c r="K259">
        <v>1</v>
      </c>
      <c r="L259" t="s">
        <v>36</v>
      </c>
      <c r="M259">
        <v>8</v>
      </c>
      <c r="N259" t="s">
        <v>159</v>
      </c>
      <c r="O259" t="s">
        <v>72</v>
      </c>
      <c r="P259" t="s">
        <v>72</v>
      </c>
      <c r="Q259">
        <v>1037</v>
      </c>
    </row>
    <row r="260" spans="4:17" hidden="1" x14ac:dyDescent="0.3">
      <c r="D260" s="49" t="str">
        <f>IF(ISBLANK(BurstClassFull1315[[#This Row],[Hour4-Spk/sec]]),"",IF(BurstClassFull1315[[#This Row],[Hour4-Spk/sec]]&lt;$C$3,"LF","HF"))</f>
        <v>LF</v>
      </c>
      <c r="E260" s="49" t="str">
        <f>IF(ISBLANK(BurstClassFull1315[[#This Row],[Hour4-%SpikesInBursts]]),"",IF(BurstClassFull1315[[#This Row],[Hour4-%SpikesInBursts]]&lt;$D$3,"LB","HB"))</f>
        <v>LB</v>
      </c>
      <c r="F260" s="50" t="str">
        <f t="shared" si="3"/>
        <v>LFLB</v>
      </c>
      <c r="G260">
        <v>0.7877777777777778</v>
      </c>
      <c r="H260">
        <v>17.633828160143949</v>
      </c>
      <c r="I260" t="s">
        <v>158</v>
      </c>
      <c r="J260" t="s">
        <v>9</v>
      </c>
      <c r="K260">
        <v>1</v>
      </c>
      <c r="L260" t="s">
        <v>36</v>
      </c>
      <c r="M260">
        <v>9</v>
      </c>
      <c r="N260" t="s">
        <v>115</v>
      </c>
      <c r="O260" t="s">
        <v>72</v>
      </c>
      <c r="P260" t="s">
        <v>10</v>
      </c>
      <c r="Q260">
        <v>1037</v>
      </c>
    </row>
    <row r="261" spans="4:17" x14ac:dyDescent="0.3">
      <c r="D261" s="49" t="str">
        <f>IF(ISBLANK(BurstClassFull1315[[#This Row],[Hour4-Spk/sec]]),"",IF(BurstClassFull1315[[#This Row],[Hour4-Spk/sec]]&lt;$C$3,"LF","HF"))</f>
        <v>LF</v>
      </c>
      <c r="E261" s="49" t="str">
        <f>IF(ISBLANK(BurstClassFull1315[[#This Row],[Hour4-%SpikesInBursts]]),"",IF(BurstClassFull1315[[#This Row],[Hour4-%SpikesInBursts]]&lt;$D$3,"LB","HB"))</f>
        <v>LB</v>
      </c>
      <c r="F261" s="50" t="str">
        <f t="shared" si="3"/>
        <v>LFLB</v>
      </c>
      <c r="G261">
        <v>0.28777777777777774</v>
      </c>
      <c r="H261">
        <v>23.076923076923077</v>
      </c>
      <c r="I261" t="s">
        <v>158</v>
      </c>
      <c r="J261" t="s">
        <v>9</v>
      </c>
      <c r="K261">
        <v>1</v>
      </c>
      <c r="L261" t="s">
        <v>36</v>
      </c>
      <c r="M261">
        <v>10</v>
      </c>
      <c r="N261" t="s">
        <v>144</v>
      </c>
      <c r="O261" t="s">
        <v>72</v>
      </c>
      <c r="P261" t="s">
        <v>72</v>
      </c>
      <c r="Q261">
        <v>1037</v>
      </c>
    </row>
    <row r="262" spans="4:17" x14ac:dyDescent="0.3">
      <c r="D262" s="49" t="str">
        <f>IF(ISBLANK(BurstClassFull1315[[#This Row],[Hour4-Spk/sec]]),"",IF(BurstClassFull1315[[#This Row],[Hour4-Spk/sec]]&lt;$C$3,"LF","HF"))</f>
        <v>LF</v>
      </c>
      <c r="E262" s="49" t="str">
        <f>IF(ISBLANK(BurstClassFull1315[[#This Row],[Hour4-%SpikesInBursts]]),"",IF(BurstClassFull1315[[#This Row],[Hour4-%SpikesInBursts]]&lt;$D$3,"LB","HB"))</f>
        <v>HB</v>
      </c>
      <c r="F262" s="50" t="str">
        <f t="shared" si="3"/>
        <v>LFHB</v>
      </c>
      <c r="G262">
        <v>1.6966666666666665</v>
      </c>
      <c r="H262">
        <v>36.354925258719817</v>
      </c>
      <c r="I262" t="s">
        <v>158</v>
      </c>
      <c r="J262" t="s">
        <v>9</v>
      </c>
      <c r="K262">
        <v>1</v>
      </c>
      <c r="L262" t="s">
        <v>36</v>
      </c>
      <c r="M262">
        <v>11</v>
      </c>
      <c r="N262" t="s">
        <v>96</v>
      </c>
      <c r="O262" t="s">
        <v>72</v>
      </c>
      <c r="P262" t="s">
        <v>72</v>
      </c>
      <c r="Q262">
        <v>1037</v>
      </c>
    </row>
    <row r="263" spans="4:17" hidden="1" x14ac:dyDescent="0.3">
      <c r="D263" s="49" t="str">
        <f>IF(ISBLANK(BurstClassFull1315[[#This Row],[Hour4-Spk/sec]]),"",IF(BurstClassFull1315[[#This Row],[Hour4-Spk/sec]]&lt;$C$3,"LF","HF"))</f>
        <v>LF</v>
      </c>
      <c r="E263" s="49" t="str">
        <f>IF(ISBLANK(BurstClassFull1315[[#This Row],[Hour4-%SpikesInBursts]]),"",IF(BurstClassFull1315[[#This Row],[Hour4-%SpikesInBursts]]&lt;$D$3,"LB","HB"))</f>
        <v>HB</v>
      </c>
      <c r="F263" s="50" t="str">
        <f t="shared" si="3"/>
        <v>LFHB</v>
      </c>
      <c r="G263">
        <v>2.1338888888888889</v>
      </c>
      <c r="H263">
        <v>34.024016953143395</v>
      </c>
      <c r="I263" t="s">
        <v>158</v>
      </c>
      <c r="J263" t="s">
        <v>9</v>
      </c>
      <c r="K263">
        <v>1</v>
      </c>
      <c r="L263" t="s">
        <v>36</v>
      </c>
      <c r="M263">
        <v>12</v>
      </c>
      <c r="N263" t="s">
        <v>97</v>
      </c>
      <c r="O263" t="s">
        <v>72</v>
      </c>
      <c r="P263" t="s">
        <v>10</v>
      </c>
      <c r="Q263">
        <v>1037</v>
      </c>
    </row>
    <row r="264" spans="4:17" hidden="1" x14ac:dyDescent="0.3">
      <c r="D264" s="49" t="str">
        <f>IF(ISBLANK(BurstClassFull1315[[#This Row],[Hour4-Spk/sec]]),"",IF(BurstClassFull1315[[#This Row],[Hour4-Spk/sec]]&lt;$C$3,"LF","HF"))</f>
        <v>LF</v>
      </c>
      <c r="E264" s="49" t="str">
        <f>IF(ISBLANK(BurstClassFull1315[[#This Row],[Hour4-%SpikesInBursts]]),"",IF(BurstClassFull1315[[#This Row],[Hour4-%SpikesInBursts]]&lt;$D$3,"LB","HB"))</f>
        <v>LB</v>
      </c>
      <c r="F264" s="50" t="str">
        <f t="shared" si="3"/>
        <v>LFLB</v>
      </c>
      <c r="G264">
        <v>0.96666666666666667</v>
      </c>
      <c r="H264">
        <v>18.107908351810792</v>
      </c>
      <c r="I264" t="s">
        <v>158</v>
      </c>
      <c r="J264" t="s">
        <v>9</v>
      </c>
      <c r="K264">
        <v>1</v>
      </c>
      <c r="L264" t="s">
        <v>36</v>
      </c>
      <c r="M264">
        <v>13</v>
      </c>
      <c r="N264" t="s">
        <v>123</v>
      </c>
      <c r="O264" t="s">
        <v>72</v>
      </c>
      <c r="P264" t="s">
        <v>10</v>
      </c>
      <c r="Q264">
        <v>1037</v>
      </c>
    </row>
    <row r="265" spans="4:17" hidden="1" x14ac:dyDescent="0.3">
      <c r="D265" s="49" t="str">
        <f>IF(ISBLANK(BurstClassFull1315[[#This Row],[Hour4-Spk/sec]]),"",IF(BurstClassFull1315[[#This Row],[Hour4-Spk/sec]]&lt;$C$3,"LF","HF"))</f>
        <v>HF</v>
      </c>
      <c r="E265" s="49" t="str">
        <f>IF(ISBLANK(BurstClassFull1315[[#This Row],[Hour4-%SpikesInBursts]]),"",IF(BurstClassFull1315[[#This Row],[Hour4-%SpikesInBursts]]&lt;$D$3,"LB","HB"))</f>
        <v>HB</v>
      </c>
      <c r="F265" s="50" t="str">
        <f t="shared" si="3"/>
        <v>HFHB</v>
      </c>
      <c r="G265">
        <v>13.669120931958263</v>
      </c>
      <c r="H265">
        <v>83.04541222716459</v>
      </c>
      <c r="I265" t="s">
        <v>140</v>
      </c>
      <c r="J265" t="s">
        <v>9</v>
      </c>
      <c r="K265">
        <v>22</v>
      </c>
      <c r="L265" t="s">
        <v>37</v>
      </c>
      <c r="M265">
        <v>5</v>
      </c>
      <c r="N265" t="s">
        <v>157</v>
      </c>
      <c r="O265" t="s">
        <v>11</v>
      </c>
      <c r="P265" t="s">
        <v>10</v>
      </c>
      <c r="Q265">
        <v>889</v>
      </c>
    </row>
    <row r="266" spans="4:17" x14ac:dyDescent="0.3">
      <c r="D266" s="49" t="str">
        <f>IF(ISBLANK(BurstClassFull1315[[#This Row],[Hour4-Spk/sec]]),"",IF(BurstClassFull1315[[#This Row],[Hour4-Spk/sec]]&lt;$C$3,"LF","HF"))</f>
        <v>LF</v>
      </c>
      <c r="E266" s="49" t="str">
        <f>IF(ISBLANK(BurstClassFull1315[[#This Row],[Hour4-%SpikesInBursts]]),"",IF(BurstClassFull1315[[#This Row],[Hour4-%SpikesInBursts]]&lt;$D$3,"LB","HB"))</f>
        <v>HB</v>
      </c>
      <c r="F266" s="50" t="str">
        <f t="shared" si="3"/>
        <v>LFHB</v>
      </c>
      <c r="G266">
        <v>1.2625038616002473</v>
      </c>
      <c r="H266">
        <v>70.469565217391306</v>
      </c>
      <c r="I266" t="s">
        <v>160</v>
      </c>
      <c r="J266" t="s">
        <v>9</v>
      </c>
      <c r="K266">
        <v>22</v>
      </c>
      <c r="L266" t="s">
        <v>37</v>
      </c>
      <c r="M266">
        <v>2</v>
      </c>
      <c r="N266" t="s">
        <v>134</v>
      </c>
      <c r="O266" t="s">
        <v>72</v>
      </c>
      <c r="P266" t="s">
        <v>72</v>
      </c>
      <c r="Q266">
        <v>889</v>
      </c>
    </row>
    <row r="267" spans="4:17" hidden="1" x14ac:dyDescent="0.3">
      <c r="D267" s="49" t="str">
        <f>IF(ISBLANK(BurstClassFull1315[[#This Row],[Hour4-Spk/sec]]),"",IF(BurstClassFull1315[[#This Row],[Hour4-Spk/sec]]&lt;$C$3,"LF","HF"))</f>
        <v>LF</v>
      </c>
      <c r="E267" s="49" t="str">
        <f>IF(ISBLANK(BurstClassFull1315[[#This Row],[Hour4-%SpikesInBursts]]),"",IF(BurstClassFull1315[[#This Row],[Hour4-%SpikesInBursts]]&lt;$D$3,"LB","HB"))</f>
        <v>LB</v>
      </c>
      <c r="F267" s="50" t="str">
        <f t="shared" si="3"/>
        <v>LFLB</v>
      </c>
      <c r="G267">
        <v>0.58030303030303032</v>
      </c>
      <c r="H267">
        <v>8.2158483228001948</v>
      </c>
      <c r="I267" t="s">
        <v>140</v>
      </c>
      <c r="J267" t="s">
        <v>9</v>
      </c>
      <c r="K267">
        <v>22</v>
      </c>
      <c r="L267" t="s">
        <v>37</v>
      </c>
      <c r="M267">
        <v>8</v>
      </c>
      <c r="N267" t="s">
        <v>137</v>
      </c>
      <c r="O267" t="s">
        <v>11</v>
      </c>
      <c r="P267" t="s">
        <v>10</v>
      </c>
      <c r="Q267">
        <v>889</v>
      </c>
    </row>
    <row r="268" spans="4:17" hidden="1" x14ac:dyDescent="0.3">
      <c r="D268" s="49" t="str">
        <f>IF(ISBLANK(BurstClassFull1315[[#This Row],[Hour4-Spk/sec]]),"",IF(BurstClassFull1315[[#This Row],[Hour4-Spk/sec]]&lt;$C$3,"LF","HF"))</f>
        <v>LF</v>
      </c>
      <c r="E268" s="49" t="str">
        <f>IF(ISBLANK(BurstClassFull1315[[#This Row],[Hour4-%SpikesInBursts]]),"",IF(BurstClassFull1315[[#This Row],[Hour4-%SpikesInBursts]]&lt;$D$3,"LB","HB"))</f>
        <v>LB</v>
      </c>
      <c r="F268" s="50" t="str">
        <f t="shared" si="3"/>
        <v>LFLB</v>
      </c>
      <c r="G268">
        <v>0.79484848484848492</v>
      </c>
      <c r="H268">
        <v>7.8075984663645874</v>
      </c>
      <c r="I268" t="s">
        <v>140</v>
      </c>
      <c r="J268" t="s">
        <v>9</v>
      </c>
      <c r="K268">
        <v>22</v>
      </c>
      <c r="L268" t="s">
        <v>37</v>
      </c>
      <c r="M268">
        <v>9</v>
      </c>
      <c r="N268" t="s">
        <v>88</v>
      </c>
      <c r="O268" t="s">
        <v>11</v>
      </c>
      <c r="P268" t="s">
        <v>72</v>
      </c>
      <c r="Q268">
        <v>889</v>
      </c>
    </row>
    <row r="269" spans="4:17" hidden="1" x14ac:dyDescent="0.3">
      <c r="D269" s="49" t="str">
        <f>IF(ISBLANK(BurstClassFull1315[[#This Row],[Hour4-Spk/sec]]),"",IF(BurstClassFull1315[[#This Row],[Hour4-Spk/sec]]&lt;$C$3,"LF","HF"))</f>
        <v>HF</v>
      </c>
      <c r="E269" s="49" t="str">
        <f>IF(ISBLANK(BurstClassFull1315[[#This Row],[Hour4-%SpikesInBursts]]),"",IF(BurstClassFull1315[[#This Row],[Hour4-%SpikesInBursts]]&lt;$D$3,"LB","HB"))</f>
        <v>HB</v>
      </c>
      <c r="F269" s="50" t="str">
        <f t="shared" si="3"/>
        <v>HFHB</v>
      </c>
      <c r="G269">
        <v>6.8603164651440496</v>
      </c>
      <c r="H269">
        <v>55.638477893001259</v>
      </c>
      <c r="I269" t="s">
        <v>140</v>
      </c>
      <c r="J269" t="s">
        <v>9</v>
      </c>
      <c r="K269">
        <v>22</v>
      </c>
      <c r="L269" t="s">
        <v>37</v>
      </c>
      <c r="M269">
        <v>10</v>
      </c>
      <c r="N269" t="s">
        <v>113</v>
      </c>
      <c r="O269" t="s">
        <v>11</v>
      </c>
      <c r="P269" t="s">
        <v>10</v>
      </c>
      <c r="Q269">
        <v>889</v>
      </c>
    </row>
    <row r="270" spans="4:17" x14ac:dyDescent="0.3">
      <c r="D270" s="49" t="str">
        <f>IF(ISBLANK(BurstClassFull1315[[#This Row],[Hour4-Spk/sec]]),"",IF(BurstClassFull1315[[#This Row],[Hour4-Spk/sec]]&lt;$C$3,"LF","HF"))</f>
        <v>HF</v>
      </c>
      <c r="E270" s="49" t="str">
        <f>IF(ISBLANK(BurstClassFull1315[[#This Row],[Hour4-%SpikesInBursts]]),"",IF(BurstClassFull1315[[#This Row],[Hour4-%SpikesInBursts]]&lt;$D$3,"LB","HB"))</f>
        <v>HB</v>
      </c>
      <c r="F270" s="50" t="str">
        <f t="shared" si="3"/>
        <v>HFHB</v>
      </c>
      <c r="G270">
        <v>15.16585577277757</v>
      </c>
      <c r="H270">
        <v>88.246171522952906</v>
      </c>
      <c r="I270" t="s">
        <v>160</v>
      </c>
      <c r="J270" t="s">
        <v>9</v>
      </c>
      <c r="K270">
        <v>22</v>
      </c>
      <c r="L270" t="s">
        <v>37</v>
      </c>
      <c r="M270">
        <v>6</v>
      </c>
      <c r="N270" t="s">
        <v>132</v>
      </c>
      <c r="O270" t="s">
        <v>10</v>
      </c>
      <c r="P270" t="s">
        <v>72</v>
      </c>
      <c r="Q270">
        <v>889</v>
      </c>
    </row>
    <row r="271" spans="4:17" x14ac:dyDescent="0.3">
      <c r="D271" s="49" t="str">
        <f>IF(ISBLANK(BurstClassFull1315[[#This Row],[Hour4-Spk/sec]]),"",IF(BurstClassFull1315[[#This Row],[Hour4-Spk/sec]]&lt;$C$3,"LF","HF"))</f>
        <v>HF</v>
      </c>
      <c r="E271" s="49" t="str">
        <f>IF(ISBLANK(BurstClassFull1315[[#This Row],[Hour4-%SpikesInBursts]]),"",IF(BurstClassFull1315[[#This Row],[Hour4-%SpikesInBursts]]&lt;$D$3,"LB","HB"))</f>
        <v>HB</v>
      </c>
      <c r="F271" s="50" t="str">
        <f t="shared" si="3"/>
        <v>HFHB</v>
      </c>
      <c r="G271">
        <v>5.7493939393939391</v>
      </c>
      <c r="H271">
        <v>65.570218633051013</v>
      </c>
      <c r="I271" t="s">
        <v>160</v>
      </c>
      <c r="J271" t="s">
        <v>9</v>
      </c>
      <c r="K271">
        <v>22</v>
      </c>
      <c r="L271" t="s">
        <v>37</v>
      </c>
      <c r="M271">
        <v>7</v>
      </c>
      <c r="N271" t="s">
        <v>141</v>
      </c>
      <c r="O271" t="s">
        <v>10</v>
      </c>
      <c r="P271" t="s">
        <v>72</v>
      </c>
      <c r="Q271">
        <v>889</v>
      </c>
    </row>
    <row r="272" spans="4:17" hidden="1" x14ac:dyDescent="0.3">
      <c r="D272" s="49" t="str">
        <f>IF(ISBLANK(BurstClassFull1315[[#This Row],[Hour4-Spk/sec]]),"",IF(BurstClassFull1315[[#This Row],[Hour4-Spk/sec]]&lt;$C$3,"LF","HF"))</f>
        <v>LF</v>
      </c>
      <c r="E272" s="49" t="str">
        <f>IF(ISBLANK(BurstClassFull1315[[#This Row],[Hour4-%SpikesInBursts]]),"",IF(BurstClassFull1315[[#This Row],[Hour4-%SpikesInBursts]]&lt;$D$3,"LB","HB"))</f>
        <v>HB</v>
      </c>
      <c r="F272" s="50" t="str">
        <f t="shared" si="3"/>
        <v>LFHB</v>
      </c>
      <c r="G272">
        <v>3.1277398989898995</v>
      </c>
      <c r="H272">
        <v>33.785591438945154</v>
      </c>
      <c r="I272" t="s">
        <v>140</v>
      </c>
      <c r="J272" t="s">
        <v>9</v>
      </c>
      <c r="K272">
        <v>22</v>
      </c>
      <c r="L272" t="s">
        <v>37</v>
      </c>
      <c r="M272">
        <v>13</v>
      </c>
      <c r="N272" t="s">
        <v>95</v>
      </c>
      <c r="O272" t="s">
        <v>11</v>
      </c>
      <c r="P272" t="s">
        <v>10</v>
      </c>
      <c r="Q272">
        <v>889</v>
      </c>
    </row>
    <row r="273" spans="4:17" hidden="1" x14ac:dyDescent="0.3">
      <c r="D273" s="49" t="str">
        <f>IF(ISBLANK(BurstClassFull1315[[#This Row],[Hour4-Spk/sec]]),"",IF(BurstClassFull1315[[#This Row],[Hour4-Spk/sec]]&lt;$C$3,"LF","HF"))</f>
        <v>LF</v>
      </c>
      <c r="E273" s="49" t="str">
        <f>IF(ISBLANK(BurstClassFull1315[[#This Row],[Hour4-%SpikesInBursts]]),"",IF(BurstClassFull1315[[#This Row],[Hour4-%SpikesInBursts]]&lt;$D$3,"LB","HB"))</f>
        <v>LB</v>
      </c>
      <c r="F273" s="50" t="str">
        <f t="shared" si="3"/>
        <v>LFLB</v>
      </c>
      <c r="G273">
        <v>0.63212121212121219</v>
      </c>
      <c r="H273">
        <v>14.845024469820556</v>
      </c>
      <c r="I273" t="s">
        <v>140</v>
      </c>
      <c r="J273" t="s">
        <v>9</v>
      </c>
      <c r="K273">
        <v>22</v>
      </c>
      <c r="L273" t="s">
        <v>37</v>
      </c>
      <c r="M273">
        <v>14</v>
      </c>
      <c r="N273" t="s">
        <v>115</v>
      </c>
      <c r="O273" t="s">
        <v>11</v>
      </c>
      <c r="P273" t="s">
        <v>72</v>
      </c>
      <c r="Q273">
        <v>889</v>
      </c>
    </row>
    <row r="274" spans="4:17" hidden="1" x14ac:dyDescent="0.3">
      <c r="D274" s="49" t="str">
        <f>IF(ISBLANK(BurstClassFull1315[[#This Row],[Hour4-Spk/sec]]),"",IF(BurstClassFull1315[[#This Row],[Hour4-Spk/sec]]&lt;$C$3,"LF","HF"))</f>
        <v>HF</v>
      </c>
      <c r="E274" s="49" t="str">
        <f>IF(ISBLANK(BurstClassFull1315[[#This Row],[Hour4-%SpikesInBursts]]),"",IF(BurstClassFull1315[[#This Row],[Hour4-%SpikesInBursts]]&lt;$D$3,"LB","HB"))</f>
        <v>HB</v>
      </c>
      <c r="F274" s="50" t="str">
        <f t="shared" si="3"/>
        <v>HFHB</v>
      </c>
      <c r="G274">
        <v>13.786969696969697</v>
      </c>
      <c r="H274">
        <v>82.065872272057845</v>
      </c>
      <c r="I274" t="s">
        <v>160</v>
      </c>
      <c r="J274" t="s">
        <v>9</v>
      </c>
      <c r="K274">
        <v>22</v>
      </c>
      <c r="L274" t="s">
        <v>37</v>
      </c>
      <c r="M274">
        <v>1</v>
      </c>
      <c r="N274" t="s">
        <v>84</v>
      </c>
      <c r="O274" t="s">
        <v>11</v>
      </c>
      <c r="P274" t="s">
        <v>10</v>
      </c>
      <c r="Q274">
        <v>889</v>
      </c>
    </row>
    <row r="275" spans="4:17" hidden="1" x14ac:dyDescent="0.3">
      <c r="D275" s="49" t="str">
        <f>IF(ISBLANK(BurstClassFull1315[[#This Row],[Hour4-Spk/sec]]),"",IF(BurstClassFull1315[[#This Row],[Hour4-Spk/sec]]&lt;$C$3,"LF","HF"))</f>
        <v>HF</v>
      </c>
      <c r="E275" s="49" t="str">
        <f>IF(ISBLANK(BurstClassFull1315[[#This Row],[Hour4-%SpikesInBursts]]),"",IF(BurstClassFull1315[[#This Row],[Hour4-%SpikesInBursts]]&lt;$D$3,"LB","HB"))</f>
        <v>HB</v>
      </c>
      <c r="F275" s="50" t="str">
        <f t="shared" si="3"/>
        <v>HFHB</v>
      </c>
      <c r="G275">
        <v>11.767216502129894</v>
      </c>
      <c r="H275">
        <v>80.446679812997147</v>
      </c>
      <c r="I275" t="s">
        <v>160</v>
      </c>
      <c r="J275" t="s">
        <v>9</v>
      </c>
      <c r="K275">
        <v>22</v>
      </c>
      <c r="L275" t="s">
        <v>37</v>
      </c>
      <c r="M275">
        <v>11</v>
      </c>
      <c r="N275" t="s">
        <v>114</v>
      </c>
      <c r="O275" t="s">
        <v>72</v>
      </c>
      <c r="P275" t="s">
        <v>10</v>
      </c>
      <c r="Q275">
        <v>889</v>
      </c>
    </row>
    <row r="276" spans="4:17" x14ac:dyDescent="0.3">
      <c r="D276" s="49" t="str">
        <f>IF(ISBLANK(BurstClassFull1315[[#This Row],[Hour4-Spk/sec]]),"",IF(BurstClassFull1315[[#This Row],[Hour4-Spk/sec]]&lt;$C$3,"LF","HF"))</f>
        <v>LF</v>
      </c>
      <c r="E276" s="49" t="str">
        <f>IF(ISBLANK(BurstClassFull1315[[#This Row],[Hour4-%SpikesInBursts]]),"",IF(BurstClassFull1315[[#This Row],[Hour4-%SpikesInBursts]]&lt;$D$3,"LB","HB"))</f>
        <v>LB</v>
      </c>
      <c r="F276" s="50" t="str">
        <f t="shared" si="3"/>
        <v>LFLB</v>
      </c>
      <c r="G276">
        <v>1.2066910703675409</v>
      </c>
      <c r="H276">
        <v>25.877192982456144</v>
      </c>
      <c r="I276" t="s">
        <v>160</v>
      </c>
      <c r="J276" t="s">
        <v>9</v>
      </c>
      <c r="K276">
        <v>22</v>
      </c>
      <c r="L276" t="s">
        <v>37</v>
      </c>
      <c r="M276">
        <v>12</v>
      </c>
      <c r="N276" t="s">
        <v>135</v>
      </c>
      <c r="O276" t="s">
        <v>10</v>
      </c>
      <c r="P276" t="s">
        <v>72</v>
      </c>
      <c r="Q276">
        <v>889</v>
      </c>
    </row>
    <row r="277" spans="4:17" hidden="1" x14ac:dyDescent="0.3">
      <c r="D277" s="49" t="str">
        <f>IF(ISBLANK(BurstClassFull1315[[#This Row],[Hour4-Spk/sec]]),"",IF(BurstClassFull1315[[#This Row],[Hour4-Spk/sec]]&lt;$C$3,"LF","HF"))</f>
        <v>LF</v>
      </c>
      <c r="E277" s="49" t="str">
        <f>IF(ISBLANK(BurstClassFull1315[[#This Row],[Hour4-%SpikesInBursts]]),"",IF(BurstClassFull1315[[#This Row],[Hour4-%SpikesInBursts]]&lt;$D$3,"LB","HB"))</f>
        <v>LB</v>
      </c>
      <c r="F277" s="50" t="str">
        <f t="shared" si="3"/>
        <v>LFLB</v>
      </c>
      <c r="G277">
        <v>1.6624242424242426</v>
      </c>
      <c r="H277">
        <v>17.53094156352812</v>
      </c>
      <c r="I277" t="s">
        <v>160</v>
      </c>
      <c r="J277" t="s">
        <v>9</v>
      </c>
      <c r="K277">
        <v>22</v>
      </c>
      <c r="L277" t="s">
        <v>37</v>
      </c>
      <c r="M277">
        <v>3</v>
      </c>
      <c r="N277" t="s">
        <v>112</v>
      </c>
      <c r="O277" t="s">
        <v>11</v>
      </c>
      <c r="P277" t="s">
        <v>72</v>
      </c>
      <c r="Q277">
        <v>889</v>
      </c>
    </row>
    <row r="278" spans="4:17" hidden="1" x14ac:dyDescent="0.3">
      <c r="D278" s="49" t="str">
        <f>IF(ISBLANK(BurstClassFull1315[[#This Row],[Hour4-Spk/sec]]),"",IF(BurstClassFull1315[[#This Row],[Hour4-Spk/sec]]&lt;$C$3,"LF","HF"))</f>
        <v>LF</v>
      </c>
      <c r="E278" s="49" t="str">
        <f>IF(ISBLANK(BurstClassFull1315[[#This Row],[Hour4-%SpikesInBursts]]),"",IF(BurstClassFull1315[[#This Row],[Hour4-%SpikesInBursts]]&lt;$D$3,"LB","HB"))</f>
        <v>LB</v>
      </c>
      <c r="F278" s="50" t="str">
        <f t="shared" si="3"/>
        <v>LFLB</v>
      </c>
      <c r="G278">
        <v>1.5836363636363635</v>
      </c>
      <c r="H278">
        <v>23.777980813156692</v>
      </c>
      <c r="I278" t="s">
        <v>160</v>
      </c>
      <c r="J278" t="s">
        <v>9</v>
      </c>
      <c r="K278">
        <v>22</v>
      </c>
      <c r="L278" t="s">
        <v>37</v>
      </c>
      <c r="M278">
        <v>4</v>
      </c>
      <c r="N278" t="s">
        <v>143</v>
      </c>
      <c r="O278" t="s">
        <v>11</v>
      </c>
      <c r="P278" t="s">
        <v>72</v>
      </c>
      <c r="Q278">
        <v>889</v>
      </c>
    </row>
    <row r="279" spans="4:17" hidden="1" x14ac:dyDescent="0.3">
      <c r="D279" s="49" t="str">
        <f>IF(ISBLANK(BurstClassFull1315[[#This Row],[Hour4-Spk/sec]]),"",IF(BurstClassFull1315[[#This Row],[Hour4-Spk/sec]]&lt;$C$3,"LF","HF"))</f>
        <v>HF</v>
      </c>
      <c r="E279" s="49" t="str">
        <f>IF(ISBLANK(BurstClassFull1315[[#This Row],[Hour4-%SpikesInBursts]]),"",IF(BurstClassFull1315[[#This Row],[Hour4-%SpikesInBursts]]&lt;$D$3,"LB","HB"))</f>
        <v>HB</v>
      </c>
      <c r="F279" s="50" t="str">
        <f t="shared" si="3"/>
        <v>HFHB</v>
      </c>
      <c r="G279">
        <v>13.669120931958263</v>
      </c>
      <c r="H279">
        <v>83.04541222716459</v>
      </c>
      <c r="I279" t="s">
        <v>160</v>
      </c>
      <c r="J279" t="s">
        <v>9</v>
      </c>
      <c r="K279">
        <v>22</v>
      </c>
      <c r="L279" t="s">
        <v>37</v>
      </c>
      <c r="M279">
        <v>5</v>
      </c>
      <c r="N279" t="s">
        <v>157</v>
      </c>
      <c r="O279" t="s">
        <v>11</v>
      </c>
      <c r="P279" t="s">
        <v>10</v>
      </c>
      <c r="Q279">
        <v>889</v>
      </c>
    </row>
    <row r="280" spans="4:17" x14ac:dyDescent="0.3">
      <c r="D280" s="49" t="str">
        <f>IF(ISBLANK(BurstClassFull1315[[#This Row],[Hour4-Spk/sec]]),"",IF(BurstClassFull1315[[#This Row],[Hour4-Spk/sec]]&lt;$C$3,"LF","HF"))</f>
        <v>LF</v>
      </c>
      <c r="E280" s="49" t="str">
        <f>IF(ISBLANK(BurstClassFull1315[[#This Row],[Hour4-%SpikesInBursts]]),"",IF(BurstClassFull1315[[#This Row],[Hour4-%SpikesInBursts]]&lt;$D$3,"LB","HB"))</f>
        <v>HB</v>
      </c>
      <c r="F280" s="50" t="str">
        <f t="shared" si="3"/>
        <v>LFHB</v>
      </c>
      <c r="G280">
        <v>1.234</v>
      </c>
      <c r="H280">
        <v>50.866777487532659</v>
      </c>
      <c r="I280" t="s">
        <v>147</v>
      </c>
      <c r="J280" t="s">
        <v>9</v>
      </c>
      <c r="K280">
        <v>5</v>
      </c>
      <c r="L280" t="s">
        <v>36</v>
      </c>
      <c r="M280">
        <v>1</v>
      </c>
      <c r="N280" t="s">
        <v>84</v>
      </c>
      <c r="O280" t="s">
        <v>72</v>
      </c>
      <c r="P280" t="s">
        <v>72</v>
      </c>
      <c r="Q280">
        <v>786</v>
      </c>
    </row>
    <row r="281" spans="4:17" x14ac:dyDescent="0.3">
      <c r="D281" s="49" t="str">
        <f>IF(ISBLANK(BurstClassFull1315[[#This Row],[Hour4-Spk/sec]]),"",IF(BurstClassFull1315[[#This Row],[Hour4-Spk/sec]]&lt;$C$3,"LF","HF"))</f>
        <v>LF</v>
      </c>
      <c r="E281" s="49" t="str">
        <f>IF(ISBLANK(BurstClassFull1315[[#This Row],[Hour4-%SpikesInBursts]]),"",IF(BurstClassFull1315[[#This Row],[Hour4-%SpikesInBursts]]&lt;$D$3,"LB","HB"))</f>
        <v>LB</v>
      </c>
      <c r="F281" s="50" t="str">
        <f t="shared" si="3"/>
        <v>LFLB</v>
      </c>
      <c r="G281">
        <v>6.2842592592592589E-2</v>
      </c>
      <c r="H281">
        <v>12.962962962962962</v>
      </c>
      <c r="I281" t="s">
        <v>147</v>
      </c>
      <c r="J281" t="s">
        <v>9</v>
      </c>
      <c r="K281">
        <v>5</v>
      </c>
      <c r="L281" t="s">
        <v>36</v>
      </c>
      <c r="M281">
        <v>2</v>
      </c>
      <c r="N281" t="s">
        <v>134</v>
      </c>
      <c r="O281" t="s">
        <v>72</v>
      </c>
      <c r="P281" t="s">
        <v>72</v>
      </c>
      <c r="Q281">
        <v>786</v>
      </c>
    </row>
    <row r="282" spans="4:17" hidden="1" x14ac:dyDescent="0.3">
      <c r="D282" s="49" t="str">
        <f>IF(ISBLANK(BurstClassFull1315[[#This Row],[Hour4-Spk/sec]]),"",IF(BurstClassFull1315[[#This Row],[Hour4-Spk/sec]]&lt;$C$3,"LF","HF"))</f>
        <v>LF</v>
      </c>
      <c r="E282" s="49" t="str">
        <f>IF(ISBLANK(BurstClassFull1315[[#This Row],[Hour4-%SpikesInBursts]]),"",IF(BurstClassFull1315[[#This Row],[Hour4-%SpikesInBursts]]&lt;$D$3,"LB","HB"))</f>
        <v>LB</v>
      </c>
      <c r="F282" s="50" t="str">
        <f t="shared" si="3"/>
        <v>LFLB</v>
      </c>
      <c r="G282">
        <v>0.58030303030303032</v>
      </c>
      <c r="H282">
        <v>8.2158483228001948</v>
      </c>
      <c r="I282" t="s">
        <v>160</v>
      </c>
      <c r="J282" t="s">
        <v>9</v>
      </c>
      <c r="K282">
        <v>22</v>
      </c>
      <c r="L282" t="s">
        <v>37</v>
      </c>
      <c r="M282">
        <v>8</v>
      </c>
      <c r="N282" t="s">
        <v>137</v>
      </c>
      <c r="O282" t="s">
        <v>11</v>
      </c>
      <c r="P282" t="s">
        <v>10</v>
      </c>
      <c r="Q282">
        <v>889</v>
      </c>
    </row>
    <row r="283" spans="4:17" hidden="1" x14ac:dyDescent="0.3">
      <c r="D283" s="49" t="str">
        <f>IF(ISBLANK(BurstClassFull1315[[#This Row],[Hour4-Spk/sec]]),"",IF(BurstClassFull1315[[#This Row],[Hour4-Spk/sec]]&lt;$C$3,"LF","HF"))</f>
        <v>LF</v>
      </c>
      <c r="E283" s="49" t="str">
        <f>IF(ISBLANK(BurstClassFull1315[[#This Row],[Hour4-%SpikesInBursts]]),"",IF(BurstClassFull1315[[#This Row],[Hour4-%SpikesInBursts]]&lt;$D$3,"LB","HB"))</f>
        <v>LB</v>
      </c>
      <c r="F283" s="50" t="str">
        <f t="shared" si="3"/>
        <v>LFLB</v>
      </c>
      <c r="G283">
        <v>0.79484848484848492</v>
      </c>
      <c r="H283">
        <v>7.8075984663645874</v>
      </c>
      <c r="I283" t="s">
        <v>160</v>
      </c>
      <c r="J283" t="s">
        <v>9</v>
      </c>
      <c r="K283">
        <v>22</v>
      </c>
      <c r="L283" t="s">
        <v>37</v>
      </c>
      <c r="M283">
        <v>9</v>
      </c>
      <c r="N283" t="s">
        <v>88</v>
      </c>
      <c r="O283" t="s">
        <v>11</v>
      </c>
      <c r="P283" t="s">
        <v>72</v>
      </c>
      <c r="Q283">
        <v>889</v>
      </c>
    </row>
    <row r="284" spans="4:17" x14ac:dyDescent="0.3">
      <c r="D284" s="49" t="str">
        <f>IF(ISBLANK(BurstClassFull1315[[#This Row],[Hour4-Spk/sec]]),"",IF(BurstClassFull1315[[#This Row],[Hour4-Spk/sec]]&lt;$C$3,"LF","HF"))</f>
        <v>LF</v>
      </c>
      <c r="E284" s="49" t="str">
        <f>IF(ISBLANK(BurstClassFull1315[[#This Row],[Hour4-%SpikesInBursts]]),"",IF(BurstClassFull1315[[#This Row],[Hour4-%SpikesInBursts]]&lt;$D$3,"LB","HB"))</f>
        <v>LB</v>
      </c>
      <c r="F284" s="50" t="str">
        <f t="shared" si="3"/>
        <v>LFLB</v>
      </c>
      <c r="G284">
        <v>1.010346153846154</v>
      </c>
      <c r="H284">
        <v>11.959739490822972</v>
      </c>
      <c r="I284" t="s">
        <v>147</v>
      </c>
      <c r="J284" t="s">
        <v>9</v>
      </c>
      <c r="K284">
        <v>5</v>
      </c>
      <c r="L284" t="s">
        <v>36</v>
      </c>
      <c r="M284">
        <v>5</v>
      </c>
      <c r="N284" t="s">
        <v>113</v>
      </c>
      <c r="O284" t="s">
        <v>72</v>
      </c>
      <c r="P284" t="s">
        <v>72</v>
      </c>
      <c r="Q284">
        <v>786</v>
      </c>
    </row>
    <row r="285" spans="4:17" x14ac:dyDescent="0.3">
      <c r="D285" s="49" t="str">
        <f>IF(ISBLANK(BurstClassFull1315[[#This Row],[Hour4-Spk/sec]]),"",IF(BurstClassFull1315[[#This Row],[Hour4-Spk/sec]]&lt;$C$3,"LF","HF"))</f>
        <v>LF</v>
      </c>
      <c r="E285" s="49" t="str">
        <f>IF(ISBLANK(BurstClassFull1315[[#This Row],[Hour4-%SpikesInBursts]]),"",IF(BurstClassFull1315[[#This Row],[Hour4-%SpikesInBursts]]&lt;$D$3,"LB","HB"))</f>
        <v>LB</v>
      </c>
      <c r="F285" s="50" t="str">
        <f t="shared" si="3"/>
        <v>LFLB</v>
      </c>
      <c r="G285">
        <v>0.65266666666666651</v>
      </c>
      <c r="H285">
        <v>7.4450772986167619</v>
      </c>
      <c r="I285" t="s">
        <v>147</v>
      </c>
      <c r="J285" t="s">
        <v>9</v>
      </c>
      <c r="K285">
        <v>5</v>
      </c>
      <c r="L285" t="s">
        <v>36</v>
      </c>
      <c r="M285">
        <v>6</v>
      </c>
      <c r="N285" t="s">
        <v>114</v>
      </c>
      <c r="O285" t="s">
        <v>72</v>
      </c>
      <c r="P285" t="s">
        <v>72</v>
      </c>
      <c r="Q285">
        <v>786</v>
      </c>
    </row>
    <row r="286" spans="4:17" x14ac:dyDescent="0.3">
      <c r="D286" s="49" t="str">
        <f>IF(ISBLANK(BurstClassFull1315[[#This Row],[Hour4-Spk/sec]]),"",IF(BurstClassFull1315[[#This Row],[Hour4-Spk/sec]]&lt;$C$3,"LF","HF"))</f>
        <v>LF</v>
      </c>
      <c r="E286" s="49" t="str">
        <f>IF(ISBLANK(BurstClassFull1315[[#This Row],[Hour4-%SpikesInBursts]]),"",IF(BurstClassFull1315[[#This Row],[Hour4-%SpikesInBursts]]&lt;$D$3,"LB","HB"))</f>
        <v>HB</v>
      </c>
      <c r="F286" s="50" t="str">
        <f t="shared" si="3"/>
        <v>LFHB</v>
      </c>
      <c r="G286">
        <v>0.2678977438136827</v>
      </c>
      <c r="H286">
        <v>48.73046875</v>
      </c>
      <c r="I286" t="s">
        <v>147</v>
      </c>
      <c r="J286" t="s">
        <v>9</v>
      </c>
      <c r="K286">
        <v>5</v>
      </c>
      <c r="L286" t="s">
        <v>36</v>
      </c>
      <c r="M286">
        <v>7</v>
      </c>
      <c r="N286" t="s">
        <v>135</v>
      </c>
      <c r="O286" t="s">
        <v>72</v>
      </c>
      <c r="P286" t="s">
        <v>72</v>
      </c>
      <c r="Q286">
        <v>786</v>
      </c>
    </row>
    <row r="287" spans="4:17" hidden="1" x14ac:dyDescent="0.3">
      <c r="D287" s="49" t="str">
        <f>IF(ISBLANK(BurstClassFull1315[[#This Row],[Hour4-Spk/sec]]),"",IF(BurstClassFull1315[[#This Row],[Hour4-Spk/sec]]&lt;$C$3,"LF","HF"))</f>
        <v>HF</v>
      </c>
      <c r="E287" s="49" t="str">
        <f>IF(ISBLANK(BurstClassFull1315[[#This Row],[Hour4-%SpikesInBursts]]),"",IF(BurstClassFull1315[[#This Row],[Hour4-%SpikesInBursts]]&lt;$D$3,"LB","HB"))</f>
        <v>HB</v>
      </c>
      <c r="F287" s="50" t="str">
        <f t="shared" si="3"/>
        <v>HFHB</v>
      </c>
      <c r="G287">
        <v>6.8603164651440496</v>
      </c>
      <c r="H287">
        <v>55.638477893001259</v>
      </c>
      <c r="I287" t="s">
        <v>160</v>
      </c>
      <c r="J287" t="s">
        <v>9</v>
      </c>
      <c r="K287">
        <v>22</v>
      </c>
      <c r="L287" t="s">
        <v>37</v>
      </c>
      <c r="M287">
        <v>10</v>
      </c>
      <c r="N287" t="s">
        <v>113</v>
      </c>
      <c r="O287" t="s">
        <v>11</v>
      </c>
      <c r="P287" t="s">
        <v>10</v>
      </c>
      <c r="Q287">
        <v>889</v>
      </c>
    </row>
    <row r="288" spans="4:17" x14ac:dyDescent="0.3">
      <c r="D288" s="49" t="str">
        <f>IF(ISBLANK(BurstClassFull1315[[#This Row],[Hour4-Spk/sec]]),"",IF(BurstClassFull1315[[#This Row],[Hour4-Spk/sec]]&lt;$C$3,"LF","HF"))</f>
        <v>LF</v>
      </c>
      <c r="E288" s="49" t="str">
        <f>IF(ISBLANK(BurstClassFull1315[[#This Row],[Hour4-%SpikesInBursts]]),"",IF(BurstClassFull1315[[#This Row],[Hour4-%SpikesInBursts]]&lt;$D$3,"LB","HB"))</f>
        <v>LB</v>
      </c>
      <c r="F288" s="50" t="str">
        <f t="shared" si="3"/>
        <v>LFLB</v>
      </c>
      <c r="G288">
        <v>0.44948383084577115</v>
      </c>
      <c r="H288">
        <v>6.3245823389021476</v>
      </c>
      <c r="I288" t="s">
        <v>147</v>
      </c>
      <c r="J288" t="s">
        <v>9</v>
      </c>
      <c r="K288">
        <v>5</v>
      </c>
      <c r="L288" t="s">
        <v>36</v>
      </c>
      <c r="M288">
        <v>9</v>
      </c>
      <c r="N288" t="s">
        <v>115</v>
      </c>
      <c r="O288" t="s">
        <v>72</v>
      </c>
      <c r="P288" t="s">
        <v>72</v>
      </c>
      <c r="Q288">
        <v>786</v>
      </c>
    </row>
    <row r="289" spans="4:17" hidden="1" x14ac:dyDescent="0.3">
      <c r="D289" s="49" t="str">
        <f>IF(ISBLANK(BurstClassFull1315[[#This Row],[Hour4-Spk/sec]]),"",IF(BurstClassFull1315[[#This Row],[Hour4-Spk/sec]]&lt;$C$3,"LF","HF"))</f>
        <v>LF</v>
      </c>
      <c r="E289" s="49" t="str">
        <f>IF(ISBLANK(BurstClassFull1315[[#This Row],[Hour4-%SpikesInBursts]]),"",IF(BurstClassFull1315[[#This Row],[Hour4-%SpikesInBursts]]&lt;$D$3,"LB","HB"))</f>
        <v>LB</v>
      </c>
      <c r="F289" s="50" t="str">
        <f t="shared" ref="F289:F352" si="4">CONCATENATE(D289,E289)</f>
        <v>LFLB</v>
      </c>
      <c r="G289">
        <v>0.17566666666666664</v>
      </c>
      <c r="H289">
        <v>6.0031595576619274</v>
      </c>
      <c r="I289" t="s">
        <v>147</v>
      </c>
      <c r="J289" t="s">
        <v>9</v>
      </c>
      <c r="K289">
        <v>5</v>
      </c>
      <c r="L289" t="s">
        <v>36</v>
      </c>
      <c r="M289">
        <v>10</v>
      </c>
      <c r="N289" t="s">
        <v>144</v>
      </c>
      <c r="O289" t="s">
        <v>72</v>
      </c>
      <c r="P289" t="s">
        <v>10</v>
      </c>
      <c r="Q289">
        <v>786</v>
      </c>
    </row>
    <row r="290" spans="4:17" hidden="1" x14ac:dyDescent="0.3">
      <c r="D290" s="49" t="str">
        <f>IF(ISBLANK(BurstClassFull1315[[#This Row],[Hour4-Spk/sec]]),"",IF(BurstClassFull1315[[#This Row],[Hour4-Spk/sec]]&lt;$C$3,"LF","HF"))</f>
        <v>LF</v>
      </c>
      <c r="E290" s="49" t="str">
        <f>IF(ISBLANK(BurstClassFull1315[[#This Row],[Hour4-%SpikesInBursts]]),"",IF(BurstClassFull1315[[#This Row],[Hour4-%SpikesInBursts]]&lt;$D$3,"LB","HB"))</f>
        <v>HB</v>
      </c>
      <c r="F290" s="50" t="str">
        <f t="shared" si="4"/>
        <v>LFHB</v>
      </c>
      <c r="G290">
        <v>3.1277398989898995</v>
      </c>
      <c r="H290">
        <v>33.785591438945154</v>
      </c>
      <c r="I290" t="s">
        <v>160</v>
      </c>
      <c r="J290" t="s">
        <v>9</v>
      </c>
      <c r="K290">
        <v>22</v>
      </c>
      <c r="L290" t="s">
        <v>37</v>
      </c>
      <c r="M290">
        <v>13</v>
      </c>
      <c r="N290" t="s">
        <v>95</v>
      </c>
      <c r="O290" t="s">
        <v>11</v>
      </c>
      <c r="P290" t="s">
        <v>10</v>
      </c>
      <c r="Q290">
        <v>889</v>
      </c>
    </row>
    <row r="291" spans="4:17" hidden="1" x14ac:dyDescent="0.3">
      <c r="D291" s="49" t="str">
        <f>IF(ISBLANK(BurstClassFull1315[[#This Row],[Hour4-Spk/sec]]),"",IF(BurstClassFull1315[[#This Row],[Hour4-Spk/sec]]&lt;$C$3,"LF","HF"))</f>
        <v>LF</v>
      </c>
      <c r="E291" s="49" t="str">
        <f>IF(ISBLANK(BurstClassFull1315[[#This Row],[Hour4-%SpikesInBursts]]),"",IF(BurstClassFull1315[[#This Row],[Hour4-%SpikesInBursts]]&lt;$D$3,"LB","HB"))</f>
        <v>LB</v>
      </c>
      <c r="F291" s="50" t="str">
        <f t="shared" si="4"/>
        <v>LFLB</v>
      </c>
      <c r="G291">
        <v>0.63212121212121219</v>
      </c>
      <c r="H291">
        <v>14.845024469820556</v>
      </c>
      <c r="I291" t="s">
        <v>160</v>
      </c>
      <c r="J291" t="s">
        <v>9</v>
      </c>
      <c r="K291">
        <v>22</v>
      </c>
      <c r="L291" t="s">
        <v>37</v>
      </c>
      <c r="M291">
        <v>14</v>
      </c>
      <c r="N291" t="s">
        <v>115</v>
      </c>
      <c r="O291" t="s">
        <v>11</v>
      </c>
      <c r="P291" t="s">
        <v>72</v>
      </c>
      <c r="Q291">
        <v>889</v>
      </c>
    </row>
    <row r="292" spans="4:17" hidden="1" x14ac:dyDescent="0.3">
      <c r="D292" s="49" t="str">
        <f>IF(ISBLANK(BurstClassFull1315[[#This Row],[Hour4-Spk/sec]]),"",IF(BurstClassFull1315[[#This Row],[Hour4-Spk/sec]]&lt;$C$3,"LF","HF"))</f>
        <v>LF</v>
      </c>
      <c r="E292" s="49" t="str">
        <f>IF(ISBLANK(BurstClassFull1315[[#This Row],[Hour4-%SpikesInBursts]]),"",IF(BurstClassFull1315[[#This Row],[Hour4-%SpikesInBursts]]&lt;$D$3,"LB","HB"))</f>
        <v>LB</v>
      </c>
      <c r="F292" s="50" t="str">
        <f t="shared" si="4"/>
        <v>LFLB</v>
      </c>
      <c r="G292">
        <v>0.27883503401360549</v>
      </c>
      <c r="H292">
        <v>4.2735042735042734</v>
      </c>
      <c r="I292" t="s">
        <v>147</v>
      </c>
      <c r="J292" t="s">
        <v>9</v>
      </c>
      <c r="K292">
        <v>5</v>
      </c>
      <c r="L292" t="s">
        <v>36</v>
      </c>
      <c r="M292">
        <v>13</v>
      </c>
      <c r="N292" t="s">
        <v>123</v>
      </c>
      <c r="O292" t="s">
        <v>72</v>
      </c>
      <c r="P292" t="s">
        <v>10</v>
      </c>
      <c r="Q292">
        <v>786</v>
      </c>
    </row>
    <row r="293" spans="4:17" hidden="1" x14ac:dyDescent="0.3">
      <c r="D293" s="49" t="str">
        <f>IF(ISBLANK(BurstClassFull1315[[#This Row],[Hour4-Spk/sec]]),"",IF(BurstClassFull1315[[#This Row],[Hour4-Spk/sec]]&lt;$C$3,"LF","HF"))</f>
        <v>LF</v>
      </c>
      <c r="E293" s="49" t="str">
        <f>IF(ISBLANK(BurstClassFull1315[[#This Row],[Hour4-%SpikesInBursts]]),"",IF(BurstClassFull1315[[#This Row],[Hour4-%SpikesInBursts]]&lt;$D$3,"LB","HB"))</f>
        <v>LB</v>
      </c>
      <c r="F293" s="50" t="str">
        <f t="shared" si="4"/>
        <v>LFLB</v>
      </c>
      <c r="G293">
        <v>0.17799999999999999</v>
      </c>
      <c r="H293">
        <v>1.7182130584192441</v>
      </c>
      <c r="I293" t="s">
        <v>147</v>
      </c>
      <c r="J293" t="s">
        <v>9</v>
      </c>
      <c r="K293">
        <v>5</v>
      </c>
      <c r="L293" t="s">
        <v>36</v>
      </c>
      <c r="M293">
        <v>14</v>
      </c>
      <c r="N293" t="s">
        <v>102</v>
      </c>
      <c r="O293" t="s">
        <v>72</v>
      </c>
      <c r="P293" t="s">
        <v>10</v>
      </c>
      <c r="Q293">
        <v>786</v>
      </c>
    </row>
    <row r="294" spans="4:17" x14ac:dyDescent="0.3">
      <c r="D294" s="49" t="str">
        <f>IF(ISBLANK(BurstClassFull1315[[#This Row],[Hour4-Spk/sec]]),"",IF(BurstClassFull1315[[#This Row],[Hour4-Spk/sec]]&lt;$C$3,"LF","HF"))</f>
        <v>LF</v>
      </c>
      <c r="E294" s="49" t="str">
        <f>IF(ISBLANK(BurstClassFull1315[[#This Row],[Hour4-%SpikesInBursts]]),"",IF(BurstClassFull1315[[#This Row],[Hour4-%SpikesInBursts]]&lt;$D$3,"LB","HB"))</f>
        <v>LB</v>
      </c>
      <c r="F294" s="50" t="str">
        <f t="shared" si="4"/>
        <v>LFLB</v>
      </c>
      <c r="G294">
        <v>0.97432442778852357</v>
      </c>
      <c r="H294">
        <v>10.108604845446949</v>
      </c>
      <c r="I294" t="s">
        <v>161</v>
      </c>
      <c r="J294" t="s">
        <v>9</v>
      </c>
      <c r="K294">
        <v>8</v>
      </c>
      <c r="L294" t="s">
        <v>36</v>
      </c>
      <c r="M294">
        <v>1</v>
      </c>
      <c r="N294" t="s">
        <v>112</v>
      </c>
      <c r="O294" t="s">
        <v>72</v>
      </c>
      <c r="P294" t="s">
        <v>72</v>
      </c>
      <c r="Q294">
        <v>1000</v>
      </c>
    </row>
    <row r="295" spans="4:17" hidden="1" x14ac:dyDescent="0.3">
      <c r="D295" s="49" t="str">
        <f>IF(ISBLANK(BurstClassFull1315[[#This Row],[Hour4-Spk/sec]]),"",IF(BurstClassFull1315[[#This Row],[Hour4-Spk/sec]]&lt;$C$3,"LF","HF"))</f>
        <v>HF</v>
      </c>
      <c r="E295" s="49" t="str">
        <f>IF(ISBLANK(BurstClassFull1315[[#This Row],[Hour4-%SpikesInBursts]]),"",IF(BurstClassFull1315[[#This Row],[Hour4-%SpikesInBursts]]&lt;$D$3,"LB","HB"))</f>
        <v>HB</v>
      </c>
      <c r="F295" s="50" t="str">
        <f t="shared" si="4"/>
        <v>HFHB</v>
      </c>
      <c r="G295">
        <v>9.7152777777777786</v>
      </c>
      <c r="H295">
        <v>68.474188474188466</v>
      </c>
      <c r="I295" t="s">
        <v>161</v>
      </c>
      <c r="J295" t="s">
        <v>9</v>
      </c>
      <c r="K295">
        <v>8</v>
      </c>
      <c r="L295" t="s">
        <v>36</v>
      </c>
      <c r="M295">
        <v>2</v>
      </c>
      <c r="N295" t="s">
        <v>143</v>
      </c>
      <c r="O295" t="s">
        <v>72</v>
      </c>
      <c r="P295" t="s">
        <v>120</v>
      </c>
      <c r="Q295">
        <v>1000</v>
      </c>
    </row>
    <row r="296" spans="4:17" x14ac:dyDescent="0.3">
      <c r="D296" s="49" t="str">
        <f>IF(ISBLANK(BurstClassFull1315[[#This Row],[Hour4-Spk/sec]]),"",IF(BurstClassFull1315[[#This Row],[Hour4-Spk/sec]]&lt;$C$3,"LF","HF"))</f>
        <v>HF</v>
      </c>
      <c r="E296" s="49" t="str">
        <f>IF(ISBLANK(BurstClassFull1315[[#This Row],[Hour4-%SpikesInBursts]]),"",IF(BurstClassFull1315[[#This Row],[Hour4-%SpikesInBursts]]&lt;$D$3,"LB","HB"))</f>
        <v>HB</v>
      </c>
      <c r="F296" s="50" t="str">
        <f t="shared" si="4"/>
        <v>HFHB</v>
      </c>
      <c r="G296">
        <v>8.8125000000000018</v>
      </c>
      <c r="H296">
        <v>64.977931904161409</v>
      </c>
      <c r="I296" t="s">
        <v>161</v>
      </c>
      <c r="J296" t="s">
        <v>9</v>
      </c>
      <c r="K296">
        <v>8</v>
      </c>
      <c r="L296" t="s">
        <v>36</v>
      </c>
      <c r="M296">
        <v>3</v>
      </c>
      <c r="N296" t="s">
        <v>157</v>
      </c>
      <c r="O296" t="s">
        <v>10</v>
      </c>
      <c r="P296" t="s">
        <v>72</v>
      </c>
      <c r="Q296">
        <v>1000</v>
      </c>
    </row>
    <row r="297" spans="4:17" hidden="1" x14ac:dyDescent="0.3">
      <c r="D297" s="49" t="str">
        <f>IF(ISBLANK(BurstClassFull1315[[#This Row],[Hour4-Spk/sec]]),"",IF(BurstClassFull1315[[#This Row],[Hour4-Spk/sec]]&lt;$C$3,"LF","HF"))</f>
        <v>LF</v>
      </c>
      <c r="E297" s="49" t="str">
        <f>IF(ISBLANK(BurstClassFull1315[[#This Row],[Hour4-%SpikesInBursts]]),"",IF(BurstClassFull1315[[#This Row],[Hour4-%SpikesInBursts]]&lt;$D$3,"LB","HB"))</f>
        <v>LB</v>
      </c>
      <c r="F297" s="50" t="str">
        <f t="shared" si="4"/>
        <v>LFLB</v>
      </c>
      <c r="G297">
        <v>0.78454545454545466</v>
      </c>
      <c r="H297">
        <v>11.082474226804123</v>
      </c>
      <c r="I297" t="s">
        <v>160</v>
      </c>
      <c r="J297" t="s">
        <v>9</v>
      </c>
      <c r="K297">
        <v>22</v>
      </c>
      <c r="L297" t="s">
        <v>37</v>
      </c>
      <c r="M297">
        <v>15</v>
      </c>
      <c r="N297" t="s">
        <v>123</v>
      </c>
      <c r="O297" t="s">
        <v>11</v>
      </c>
      <c r="P297" t="s">
        <v>72</v>
      </c>
      <c r="Q297">
        <v>889</v>
      </c>
    </row>
    <row r="298" spans="4:17" hidden="1" x14ac:dyDescent="0.3">
      <c r="D298" s="49" t="str">
        <f>IF(ISBLANK(BurstClassFull1315[[#This Row],[Hour4-Spk/sec]]),"",IF(BurstClassFull1315[[#This Row],[Hour4-Spk/sec]]&lt;$C$3,"LF","HF"))</f>
        <v>LF</v>
      </c>
      <c r="E298" s="49" t="str">
        <f>IF(ISBLANK(BurstClassFull1315[[#This Row],[Hour4-%SpikesInBursts]]),"",IF(BurstClassFull1315[[#This Row],[Hour4-%SpikesInBursts]]&lt;$D$3,"LB","HB"))</f>
        <v>HB</v>
      </c>
      <c r="F298" s="50" t="str">
        <f t="shared" si="4"/>
        <v>LFHB</v>
      </c>
      <c r="G298">
        <v>0.84138888888888885</v>
      </c>
      <c r="H298">
        <v>48.596896665566192</v>
      </c>
      <c r="I298" t="s">
        <v>161</v>
      </c>
      <c r="J298" t="s">
        <v>9</v>
      </c>
      <c r="K298">
        <v>8</v>
      </c>
      <c r="L298" t="s">
        <v>36</v>
      </c>
      <c r="M298">
        <v>5</v>
      </c>
      <c r="N298" t="s">
        <v>137</v>
      </c>
      <c r="O298" t="s">
        <v>72</v>
      </c>
      <c r="P298" t="s">
        <v>10</v>
      </c>
      <c r="Q298">
        <v>1000</v>
      </c>
    </row>
    <row r="299" spans="4:17" x14ac:dyDescent="0.3">
      <c r="D299" s="49" t="str">
        <f>IF(ISBLANK(BurstClassFull1315[[#This Row],[Hour4-Spk/sec]]),"",IF(BurstClassFull1315[[#This Row],[Hour4-Spk/sec]]&lt;$C$3,"LF","HF"))</f>
        <v>LF</v>
      </c>
      <c r="E299" s="49" t="str">
        <f>IF(ISBLANK(BurstClassFull1315[[#This Row],[Hour4-%SpikesInBursts]]),"",IF(BurstClassFull1315[[#This Row],[Hour4-%SpikesInBursts]]&lt;$D$3,"LB","HB"))</f>
        <v>LB</v>
      </c>
      <c r="F299" s="50" t="str">
        <f t="shared" si="4"/>
        <v>LFLB</v>
      </c>
      <c r="G299">
        <v>2.1077777777777778</v>
      </c>
      <c r="H299">
        <v>18.22854883353104</v>
      </c>
      <c r="I299" t="s">
        <v>161</v>
      </c>
      <c r="J299" t="s">
        <v>9</v>
      </c>
      <c r="K299">
        <v>8</v>
      </c>
      <c r="L299" t="s">
        <v>36</v>
      </c>
      <c r="M299">
        <v>6</v>
      </c>
      <c r="N299" t="s">
        <v>113</v>
      </c>
      <c r="O299" t="s">
        <v>72</v>
      </c>
      <c r="P299" t="s">
        <v>72</v>
      </c>
      <c r="Q299">
        <v>1000</v>
      </c>
    </row>
    <row r="300" spans="4:17" hidden="1" x14ac:dyDescent="0.3">
      <c r="D300" s="49" t="str">
        <f>IF(ISBLANK(BurstClassFull1315[[#This Row],[Hour4-Spk/sec]]),"",IF(BurstClassFull1315[[#This Row],[Hour4-Spk/sec]]&lt;$C$3,"LF","HF"))</f>
        <v>LF</v>
      </c>
      <c r="E300" s="49" t="str">
        <f>IF(ISBLANK(BurstClassFull1315[[#This Row],[Hour4-%SpikesInBursts]]),"",IF(BurstClassFull1315[[#This Row],[Hour4-%SpikesInBursts]]&lt;$D$3,"LB","HB"))</f>
        <v>LB</v>
      </c>
      <c r="F300" s="50" t="str">
        <f t="shared" si="4"/>
        <v>LFLB</v>
      </c>
      <c r="G300">
        <v>2.0694444444444446E-2</v>
      </c>
      <c r="H300">
        <v>20.952380952380953</v>
      </c>
      <c r="I300" t="s">
        <v>148</v>
      </c>
      <c r="J300" t="s">
        <v>9</v>
      </c>
      <c r="K300">
        <v>1</v>
      </c>
      <c r="L300" t="s">
        <v>36</v>
      </c>
      <c r="M300">
        <v>1</v>
      </c>
      <c r="N300" t="s">
        <v>143</v>
      </c>
      <c r="O300" t="s">
        <v>11</v>
      </c>
      <c r="P300" t="s">
        <v>72</v>
      </c>
      <c r="Q300">
        <v>911</v>
      </c>
    </row>
    <row r="301" spans="4:17" hidden="1" x14ac:dyDescent="0.3">
      <c r="D301" s="49" t="str">
        <f>IF(ISBLANK(BurstClassFull1315[[#This Row],[Hour4-Spk/sec]]),"",IF(BurstClassFull1315[[#This Row],[Hour4-Spk/sec]]&lt;$C$3,"LF","HF"))</f>
        <v>HF</v>
      </c>
      <c r="E301" s="49" t="str">
        <f>IF(ISBLANK(BurstClassFull1315[[#This Row],[Hour4-%SpikesInBursts]]),"",IF(BurstClassFull1315[[#This Row],[Hour4-%SpikesInBursts]]&lt;$D$3,"LB","HB"))</f>
        <v>HB</v>
      </c>
      <c r="F301" s="50" t="str">
        <f t="shared" si="4"/>
        <v>HFHB</v>
      </c>
      <c r="G301">
        <v>7.6845454545454546</v>
      </c>
      <c r="H301">
        <v>55.99129617724148</v>
      </c>
      <c r="I301" t="s">
        <v>150</v>
      </c>
      <c r="J301" t="s">
        <v>9</v>
      </c>
      <c r="K301">
        <v>6</v>
      </c>
      <c r="L301" t="s">
        <v>36</v>
      </c>
      <c r="M301">
        <v>5</v>
      </c>
      <c r="N301" t="s">
        <v>97</v>
      </c>
      <c r="O301" t="s">
        <v>11</v>
      </c>
      <c r="P301" t="s">
        <v>76</v>
      </c>
      <c r="Q301">
        <v>968</v>
      </c>
    </row>
    <row r="302" spans="4:17" hidden="1" x14ac:dyDescent="0.3">
      <c r="D302" s="49" t="str">
        <f>IF(ISBLANK(BurstClassFull1315[[#This Row],[Hour4-Spk/sec]]),"",IF(BurstClassFull1315[[#This Row],[Hour4-Spk/sec]]&lt;$C$3,"LF","HF"))</f>
        <v>LF</v>
      </c>
      <c r="E302" s="49" t="str">
        <f>IF(ISBLANK(BurstClassFull1315[[#This Row],[Hour4-%SpikesInBursts]]),"",IF(BurstClassFull1315[[#This Row],[Hour4-%SpikesInBursts]]&lt;$D$3,"LB","HB"))</f>
        <v>HB</v>
      </c>
      <c r="F302" s="50" t="str">
        <f t="shared" si="4"/>
        <v>LFHB</v>
      </c>
      <c r="G302">
        <v>3.2061111111111114</v>
      </c>
      <c r="H302">
        <v>33.165785596672151</v>
      </c>
      <c r="I302" t="s">
        <v>161</v>
      </c>
      <c r="J302" t="s">
        <v>9</v>
      </c>
      <c r="K302">
        <v>8</v>
      </c>
      <c r="L302" t="s">
        <v>36</v>
      </c>
      <c r="M302">
        <v>4</v>
      </c>
      <c r="N302" t="s">
        <v>132</v>
      </c>
      <c r="O302" t="s">
        <v>11</v>
      </c>
      <c r="P302" t="s">
        <v>10</v>
      </c>
      <c r="Q302">
        <v>1000</v>
      </c>
    </row>
    <row r="303" spans="4:17" hidden="1" x14ac:dyDescent="0.3">
      <c r="D303" s="49" t="str">
        <f>IF(ISBLANK(BurstClassFull1315[[#This Row],[Hour4-Spk/sec]]),"",IF(BurstClassFull1315[[#This Row],[Hour4-Spk/sec]]&lt;$C$3,"LF","HF"))</f>
        <v>LF</v>
      </c>
      <c r="E303" s="49" t="str">
        <f>IF(ISBLANK(BurstClassFull1315[[#This Row],[Hour4-%SpikesInBursts]]),"",IF(BurstClassFull1315[[#This Row],[Hour4-%SpikesInBursts]]&lt;$D$3,"LB","HB"))</f>
        <v>LB</v>
      </c>
      <c r="F303" s="50" t="str">
        <f t="shared" si="4"/>
        <v>LFLB</v>
      </c>
      <c r="G303">
        <v>0.55595453105196457</v>
      </c>
      <c r="H303">
        <v>14.007782101167315</v>
      </c>
      <c r="I303" t="s">
        <v>161</v>
      </c>
      <c r="J303" t="s">
        <v>9</v>
      </c>
      <c r="K303">
        <v>8</v>
      </c>
      <c r="L303" t="s">
        <v>36</v>
      </c>
      <c r="M303">
        <v>7</v>
      </c>
      <c r="N303" t="s">
        <v>153</v>
      </c>
      <c r="O303" t="s">
        <v>11</v>
      </c>
      <c r="P303" t="s">
        <v>10</v>
      </c>
      <c r="Q303">
        <v>1000</v>
      </c>
    </row>
    <row r="304" spans="4:17" hidden="1" x14ac:dyDescent="0.3">
      <c r="D304" s="49" t="str">
        <f>IF(ISBLANK(BurstClassFull1315[[#This Row],[Hour4-Spk/sec]]),"",IF(BurstClassFull1315[[#This Row],[Hour4-Spk/sec]]&lt;$C$3,"LF","HF"))</f>
        <v>LF</v>
      </c>
      <c r="E304" s="49" t="str">
        <f>IF(ISBLANK(BurstClassFull1315[[#This Row],[Hour4-%SpikesInBursts]]),"",IF(BurstClassFull1315[[#This Row],[Hour4-%SpikesInBursts]]&lt;$D$3,"LB","HB"))</f>
        <v>LB</v>
      </c>
      <c r="F304" s="50" t="str">
        <f t="shared" si="4"/>
        <v>LFLB</v>
      </c>
      <c r="G304">
        <v>1.7669057276302851</v>
      </c>
      <c r="H304">
        <v>22.976063424302485</v>
      </c>
      <c r="I304" t="s">
        <v>161</v>
      </c>
      <c r="J304" t="s">
        <v>9</v>
      </c>
      <c r="K304">
        <v>8</v>
      </c>
      <c r="L304" t="s">
        <v>36</v>
      </c>
      <c r="M304">
        <v>8</v>
      </c>
      <c r="N304" t="s">
        <v>114</v>
      </c>
      <c r="O304" t="s">
        <v>11</v>
      </c>
      <c r="P304" t="s">
        <v>10</v>
      </c>
      <c r="Q304">
        <v>1000</v>
      </c>
    </row>
    <row r="305" spans="4:17" hidden="1" x14ac:dyDescent="0.3">
      <c r="D305" s="49" t="str">
        <f>IF(ISBLANK(BurstClassFull1315[[#This Row],[Hour4-Spk/sec]]),"",IF(BurstClassFull1315[[#This Row],[Hour4-Spk/sec]]&lt;$C$3,"LF","HF"))</f>
        <v>LF</v>
      </c>
      <c r="E305" s="49" t="str">
        <f>IF(ISBLANK(BurstClassFull1315[[#This Row],[Hour4-%SpikesInBursts]]),"",IF(BurstClassFull1315[[#This Row],[Hour4-%SpikesInBursts]]&lt;$D$3,"LB","HB"))</f>
        <v>LB</v>
      </c>
      <c r="F305" s="50" t="str">
        <f t="shared" si="4"/>
        <v>LFLB</v>
      </c>
      <c r="G305">
        <v>1.6191666666666666</v>
      </c>
      <c r="H305">
        <v>21.86373777243865</v>
      </c>
      <c r="I305" t="s">
        <v>161</v>
      </c>
      <c r="J305" t="s">
        <v>9</v>
      </c>
      <c r="K305">
        <v>8</v>
      </c>
      <c r="L305" t="s">
        <v>36</v>
      </c>
      <c r="M305">
        <v>9</v>
      </c>
      <c r="N305" t="s">
        <v>95</v>
      </c>
      <c r="O305" t="s">
        <v>11</v>
      </c>
      <c r="P305" t="s">
        <v>10</v>
      </c>
      <c r="Q305">
        <v>1000</v>
      </c>
    </row>
    <row r="306" spans="4:17" hidden="1" x14ac:dyDescent="0.3">
      <c r="D306" s="49" t="str">
        <f>IF(ISBLANK(BurstClassFull1315[[#This Row],[Hour4-Spk/sec]]),"",IF(BurstClassFull1315[[#This Row],[Hour4-Spk/sec]]&lt;$C$3,"LF","HF"))</f>
        <v>LF</v>
      </c>
      <c r="E306" s="49" t="str">
        <f>IF(ISBLANK(BurstClassFull1315[[#This Row],[Hour4-%SpikesInBursts]]),"",IF(BurstClassFull1315[[#This Row],[Hour4-%SpikesInBursts]]&lt;$D$3,"LB","HB"))</f>
        <v>LB</v>
      </c>
      <c r="F306" s="50" t="str">
        <f t="shared" si="4"/>
        <v>LFLB</v>
      </c>
      <c r="G306">
        <v>0.83580717054263565</v>
      </c>
      <c r="H306">
        <v>12.564366632337794</v>
      </c>
      <c r="I306" t="s">
        <v>161</v>
      </c>
      <c r="J306" t="s">
        <v>9</v>
      </c>
      <c r="K306">
        <v>8</v>
      </c>
      <c r="L306" t="s">
        <v>36</v>
      </c>
      <c r="M306">
        <v>10</v>
      </c>
      <c r="N306" t="s">
        <v>115</v>
      </c>
      <c r="O306" t="s">
        <v>11</v>
      </c>
      <c r="P306" t="s">
        <v>10</v>
      </c>
      <c r="Q306">
        <v>1000</v>
      </c>
    </row>
    <row r="307" spans="4:17" x14ac:dyDescent="0.3">
      <c r="D307" s="49" t="str">
        <f>IF(ISBLANK(BurstClassFull1315[[#This Row],[Hour4-Spk/sec]]),"",IF(BurstClassFull1315[[#This Row],[Hour4-Spk/sec]]&lt;$C$3,"LF","HF"))</f>
        <v>LF</v>
      </c>
      <c r="E307" s="49" t="str">
        <f>IF(ISBLANK(BurstClassFull1315[[#This Row],[Hour4-%SpikesInBursts]]),"",IF(BurstClassFull1315[[#This Row],[Hour4-%SpikesInBursts]]&lt;$D$3,"LB","HB"))</f>
        <v>HB</v>
      </c>
      <c r="F307" s="50" t="str">
        <f t="shared" si="4"/>
        <v>LFHB</v>
      </c>
      <c r="G307">
        <v>2.6382432145886341</v>
      </c>
      <c r="H307">
        <v>50.087032201914703</v>
      </c>
      <c r="I307" t="s">
        <v>161</v>
      </c>
      <c r="J307" t="s">
        <v>9</v>
      </c>
      <c r="K307">
        <v>8</v>
      </c>
      <c r="L307" t="s">
        <v>36</v>
      </c>
      <c r="M307">
        <v>14</v>
      </c>
      <c r="N307" t="s">
        <v>102</v>
      </c>
      <c r="O307" t="s">
        <v>72</v>
      </c>
      <c r="P307" t="s">
        <v>72</v>
      </c>
      <c r="Q307">
        <v>1000</v>
      </c>
    </row>
    <row r="308" spans="4:17" hidden="1" x14ac:dyDescent="0.3">
      <c r="D308" s="49" t="str">
        <f>IF(ISBLANK(BurstClassFull1315[[#This Row],[Hour4-Spk/sec]]),"",IF(BurstClassFull1315[[#This Row],[Hour4-Spk/sec]]&lt;$C$3,"LF","HF"))</f>
        <v>LF</v>
      </c>
      <c r="E308" s="49" t="str">
        <f>IF(ISBLANK(BurstClassFull1315[[#This Row],[Hour4-%SpikesInBursts]]),"",IF(BurstClassFull1315[[#This Row],[Hour4-%SpikesInBursts]]&lt;$D$3,"LB","HB"))</f>
        <v>LB</v>
      </c>
      <c r="F308" s="50" t="str">
        <f t="shared" si="4"/>
        <v>LFLB</v>
      </c>
      <c r="G308">
        <v>0.91277777777777758</v>
      </c>
      <c r="H308">
        <v>15.52511415525114</v>
      </c>
      <c r="I308" t="s">
        <v>161</v>
      </c>
      <c r="J308" t="s">
        <v>9</v>
      </c>
      <c r="K308">
        <v>8</v>
      </c>
      <c r="L308" t="s">
        <v>36</v>
      </c>
      <c r="M308">
        <v>11</v>
      </c>
      <c r="N308" t="s">
        <v>97</v>
      </c>
      <c r="O308" t="s">
        <v>11</v>
      </c>
      <c r="P308" t="s">
        <v>10</v>
      </c>
      <c r="Q308">
        <v>1000</v>
      </c>
    </row>
    <row r="309" spans="4:17" hidden="1" x14ac:dyDescent="0.3">
      <c r="D309" s="49" t="str">
        <f>IF(ISBLANK(BurstClassFull1315[[#This Row],[Hour4-Spk/sec]]),"",IF(BurstClassFull1315[[#This Row],[Hour4-Spk/sec]]&lt;$C$3,"LF","HF"))</f>
        <v>LF</v>
      </c>
      <c r="E309" s="49" t="str">
        <f>IF(ISBLANK(BurstClassFull1315[[#This Row],[Hour4-%SpikesInBursts]]),"",IF(BurstClassFull1315[[#This Row],[Hour4-%SpikesInBursts]]&lt;$D$3,"LB","HB"))</f>
        <v>LB</v>
      </c>
      <c r="F309" s="50" t="str">
        <f t="shared" si="4"/>
        <v>LFLB</v>
      </c>
      <c r="G309">
        <v>2.1439064041839351</v>
      </c>
      <c r="H309">
        <v>23.726991804379953</v>
      </c>
      <c r="I309" t="s">
        <v>161</v>
      </c>
      <c r="J309" t="s">
        <v>9</v>
      </c>
      <c r="K309">
        <v>8</v>
      </c>
      <c r="L309" t="s">
        <v>36</v>
      </c>
      <c r="M309">
        <v>12</v>
      </c>
      <c r="N309" t="s">
        <v>123</v>
      </c>
      <c r="O309" t="s">
        <v>11</v>
      </c>
      <c r="P309" t="s">
        <v>72</v>
      </c>
      <c r="Q309">
        <v>1000</v>
      </c>
    </row>
    <row r="310" spans="4:17" hidden="1" x14ac:dyDescent="0.3">
      <c r="D310" s="49" t="str">
        <f>IF(ISBLANK(BurstClassFull1315[[#This Row],[Hour4-Spk/sec]]),"",IF(BurstClassFull1315[[#This Row],[Hour4-Spk/sec]]&lt;$C$3,"LF","HF"))</f>
        <v>LF</v>
      </c>
      <c r="E310" s="49" t="str">
        <f>IF(ISBLANK(BurstClassFull1315[[#This Row],[Hour4-%SpikesInBursts]]),"",IF(BurstClassFull1315[[#This Row],[Hour4-%SpikesInBursts]]&lt;$D$3,"LB","HB"))</f>
        <v>LB</v>
      </c>
      <c r="F310" s="50" t="str">
        <f t="shared" si="4"/>
        <v>LFLB</v>
      </c>
      <c r="G310">
        <v>2.3391666666666668</v>
      </c>
      <c r="H310">
        <v>22.154906153480635</v>
      </c>
      <c r="I310" t="s">
        <v>161</v>
      </c>
      <c r="J310" t="s">
        <v>9</v>
      </c>
      <c r="K310">
        <v>8</v>
      </c>
      <c r="L310" t="s">
        <v>36</v>
      </c>
      <c r="M310">
        <v>13</v>
      </c>
      <c r="N310" t="s">
        <v>155</v>
      </c>
      <c r="O310" t="s">
        <v>11</v>
      </c>
      <c r="P310" t="s">
        <v>10</v>
      </c>
      <c r="Q310">
        <v>1000</v>
      </c>
    </row>
    <row r="311" spans="4:17" hidden="1" x14ac:dyDescent="0.3">
      <c r="D311" s="49" t="str">
        <f>IF(ISBLANK(BurstClassFull1315[[#This Row],[Hour4-Spk/sec]]),"",IF(BurstClassFull1315[[#This Row],[Hour4-Spk/sec]]&lt;$C$3,"LF","HF"))</f>
        <v>LF</v>
      </c>
      <c r="E311" s="49" t="str">
        <f>IF(ISBLANK(BurstClassFull1315[[#This Row],[Hour4-%SpikesInBursts]]),"",IF(BurstClassFull1315[[#This Row],[Hour4-%SpikesInBursts]]&lt;$D$3,"LB","HB"))</f>
        <v>LB</v>
      </c>
      <c r="F311" s="50" t="str">
        <f t="shared" si="4"/>
        <v>LFLB</v>
      </c>
      <c r="G311">
        <v>0.8620833333333332</v>
      </c>
      <c r="H311">
        <v>9.3023255813953494</v>
      </c>
      <c r="I311" t="s">
        <v>161</v>
      </c>
      <c r="J311" t="s">
        <v>9</v>
      </c>
      <c r="K311">
        <v>8</v>
      </c>
      <c r="L311" t="s">
        <v>36</v>
      </c>
      <c r="M311">
        <v>15</v>
      </c>
      <c r="N311" t="s">
        <v>131</v>
      </c>
      <c r="O311" t="s">
        <v>11</v>
      </c>
      <c r="P311" t="s">
        <v>72</v>
      </c>
      <c r="Q311">
        <v>1000</v>
      </c>
    </row>
    <row r="312" spans="4:17" hidden="1" x14ac:dyDescent="0.3">
      <c r="D312" s="49" t="str">
        <f>IF(ISBLANK(BurstClassFull1315[[#This Row],[Hour4-Spk/sec]]),"",IF(BurstClassFull1315[[#This Row],[Hour4-Spk/sec]]&lt;$C$3,"LF","HF"))</f>
        <v>LF</v>
      </c>
      <c r="E312" s="49" t="str">
        <f>IF(ISBLANK(BurstClassFull1315[[#This Row],[Hour4-%SpikesInBursts]]),"",IF(BurstClassFull1315[[#This Row],[Hour4-%SpikesInBursts]]&lt;$D$3,"LB","HB"))</f>
        <v>HB</v>
      </c>
      <c r="F312" s="50" t="str">
        <f t="shared" si="4"/>
        <v>LFHB</v>
      </c>
      <c r="G312">
        <v>3.3378057359307363</v>
      </c>
      <c r="H312">
        <v>37.660531697341511</v>
      </c>
      <c r="I312" t="s">
        <v>162</v>
      </c>
      <c r="J312" t="s">
        <v>9</v>
      </c>
      <c r="K312">
        <v>9</v>
      </c>
      <c r="L312" t="s">
        <v>107</v>
      </c>
      <c r="M312">
        <v>1</v>
      </c>
      <c r="N312" t="s">
        <v>84</v>
      </c>
      <c r="O312" t="s">
        <v>72</v>
      </c>
      <c r="P312" t="s">
        <v>10</v>
      </c>
      <c r="Q312">
        <v>1109</v>
      </c>
    </row>
    <row r="313" spans="4:17" x14ac:dyDescent="0.3">
      <c r="D313" s="49" t="str">
        <f>IF(ISBLANK(BurstClassFull1315[[#This Row],[Hour4-Spk/sec]]),"",IF(BurstClassFull1315[[#This Row],[Hour4-Spk/sec]]&lt;$C$3,"LF","HF"))</f>
        <v>LF</v>
      </c>
      <c r="E313" s="49" t="str">
        <f>IF(ISBLANK(BurstClassFull1315[[#This Row],[Hour4-%SpikesInBursts]]),"",IF(BurstClassFull1315[[#This Row],[Hour4-%SpikesInBursts]]&lt;$D$3,"LB","HB"))</f>
        <v>LB</v>
      </c>
      <c r="F313" s="50" t="str">
        <f t="shared" si="4"/>
        <v>LFLB</v>
      </c>
      <c r="G313">
        <v>1.4288888888888891</v>
      </c>
      <c r="H313">
        <v>19.240605941373204</v>
      </c>
      <c r="I313" t="s">
        <v>162</v>
      </c>
      <c r="J313" t="s">
        <v>9</v>
      </c>
      <c r="K313">
        <v>9</v>
      </c>
      <c r="L313" t="s">
        <v>107</v>
      </c>
      <c r="M313">
        <v>2</v>
      </c>
      <c r="N313" t="s">
        <v>134</v>
      </c>
      <c r="O313" t="s">
        <v>72</v>
      </c>
      <c r="P313" t="s">
        <v>72</v>
      </c>
      <c r="Q313">
        <v>1109</v>
      </c>
    </row>
    <row r="314" spans="4:17" hidden="1" x14ac:dyDescent="0.3">
      <c r="D314" s="49" t="str">
        <f>IF(ISBLANK(BurstClassFull1315[[#This Row],[Hour4-Spk/sec]]),"",IF(BurstClassFull1315[[#This Row],[Hour4-Spk/sec]]&lt;$C$3,"LF","HF"))</f>
        <v>LF</v>
      </c>
      <c r="E314" s="49" t="str">
        <f>IF(ISBLANK(BurstClassFull1315[[#This Row],[Hour4-%SpikesInBursts]]),"",IF(BurstClassFull1315[[#This Row],[Hour4-%SpikesInBursts]]&lt;$D$3,"LB","HB"))</f>
        <v>LB</v>
      </c>
      <c r="F314" s="50" t="str">
        <f t="shared" si="4"/>
        <v>LFLB</v>
      </c>
      <c r="G314">
        <v>0.49262230514096178</v>
      </c>
      <c r="H314">
        <v>3.125</v>
      </c>
      <c r="I314" t="s">
        <v>161</v>
      </c>
      <c r="J314" t="s">
        <v>9</v>
      </c>
      <c r="K314">
        <v>8</v>
      </c>
      <c r="L314" t="s">
        <v>36</v>
      </c>
      <c r="M314">
        <v>16</v>
      </c>
      <c r="N314" t="s">
        <v>151</v>
      </c>
      <c r="O314" t="s">
        <v>11</v>
      </c>
      <c r="P314" t="s">
        <v>72</v>
      </c>
      <c r="Q314">
        <v>1000</v>
      </c>
    </row>
    <row r="315" spans="4:17" x14ac:dyDescent="0.3">
      <c r="D315" s="49" t="str">
        <f>IF(ISBLANK(BurstClassFull1315[[#This Row],[Hour4-Spk/sec]]),"",IF(BurstClassFull1315[[#This Row],[Hour4-Spk/sec]]&lt;$C$3,"LF","HF"))</f>
        <v>LF</v>
      </c>
      <c r="E315" s="49" t="str">
        <f>IF(ISBLANK(BurstClassFull1315[[#This Row],[Hour4-%SpikesInBursts]]),"",IF(BurstClassFull1315[[#This Row],[Hour4-%SpikesInBursts]]&lt;$D$3,"LB","HB"))</f>
        <v>LB</v>
      </c>
      <c r="F315" s="50" t="str">
        <f t="shared" si="4"/>
        <v>LFLB</v>
      </c>
      <c r="G315">
        <v>2.8404502304378316</v>
      </c>
      <c r="H315">
        <v>27.849790316431566</v>
      </c>
      <c r="I315" t="s">
        <v>162</v>
      </c>
      <c r="J315" t="s">
        <v>9</v>
      </c>
      <c r="K315">
        <v>9</v>
      </c>
      <c r="L315" t="s">
        <v>107</v>
      </c>
      <c r="M315">
        <v>4</v>
      </c>
      <c r="N315" t="s">
        <v>137</v>
      </c>
      <c r="O315" t="s">
        <v>72</v>
      </c>
      <c r="P315" t="s">
        <v>72</v>
      </c>
      <c r="Q315">
        <v>1109</v>
      </c>
    </row>
    <row r="316" spans="4:17" x14ac:dyDescent="0.3">
      <c r="D316" s="49" t="str">
        <f>IF(ISBLANK(BurstClassFull1315[[#This Row],[Hour4-Spk/sec]]),"",IF(BurstClassFull1315[[#This Row],[Hour4-Spk/sec]]&lt;$C$3,"LF","HF"))</f>
        <v>LF</v>
      </c>
      <c r="E316" s="49" t="str">
        <f>IF(ISBLANK(BurstClassFull1315[[#This Row],[Hour4-%SpikesInBursts]]),"",IF(BurstClassFull1315[[#This Row],[Hour4-%SpikesInBursts]]&lt;$D$3,"LB","HB"))</f>
        <v>LB</v>
      </c>
      <c r="F316" s="50" t="str">
        <f t="shared" si="4"/>
        <v>LFLB</v>
      </c>
      <c r="G316">
        <v>3.0166666666666671</v>
      </c>
      <c r="H316">
        <v>29.213483146067414</v>
      </c>
      <c r="I316" t="s">
        <v>162</v>
      </c>
      <c r="J316" t="s">
        <v>9</v>
      </c>
      <c r="K316">
        <v>9</v>
      </c>
      <c r="L316" t="s">
        <v>107</v>
      </c>
      <c r="M316">
        <v>5</v>
      </c>
      <c r="N316" t="s">
        <v>86</v>
      </c>
      <c r="O316" t="s">
        <v>72</v>
      </c>
      <c r="P316" t="s">
        <v>72</v>
      </c>
      <c r="Q316">
        <v>1109</v>
      </c>
    </row>
    <row r="317" spans="4:17" x14ac:dyDescent="0.3">
      <c r="D317" s="49" t="str">
        <f>IF(ISBLANK(BurstClassFull1315[[#This Row],[Hour4-Spk/sec]]),"",IF(BurstClassFull1315[[#This Row],[Hour4-Spk/sec]]&lt;$C$3,"LF","HF"))</f>
        <v>LF</v>
      </c>
      <c r="E317" s="49" t="str">
        <f>IF(ISBLANK(BurstClassFull1315[[#This Row],[Hour4-%SpikesInBursts]]),"",IF(BurstClassFull1315[[#This Row],[Hour4-%SpikesInBursts]]&lt;$D$3,"LB","HB"))</f>
        <v>LB</v>
      </c>
      <c r="F317" s="50" t="str">
        <f t="shared" si="4"/>
        <v>LFLB</v>
      </c>
      <c r="G317">
        <v>3.6111111111111114E-3</v>
      </c>
      <c r="H317">
        <v>0</v>
      </c>
      <c r="I317" t="s">
        <v>162</v>
      </c>
      <c r="J317" t="s">
        <v>9</v>
      </c>
      <c r="K317">
        <v>9</v>
      </c>
      <c r="L317" t="s">
        <v>107</v>
      </c>
      <c r="M317">
        <v>6</v>
      </c>
      <c r="N317" t="s">
        <v>163</v>
      </c>
      <c r="O317" t="s">
        <v>72</v>
      </c>
      <c r="P317" t="s">
        <v>72</v>
      </c>
      <c r="Q317">
        <v>1109</v>
      </c>
    </row>
    <row r="318" spans="4:17" hidden="1" x14ac:dyDescent="0.3">
      <c r="D318" s="49" t="str">
        <f>IF(ISBLANK(BurstClassFull1315[[#This Row],[Hour4-Spk/sec]]),"",IF(BurstClassFull1315[[#This Row],[Hour4-Spk/sec]]&lt;$C$3,"LF","HF"))</f>
        <v>LF</v>
      </c>
      <c r="E318" s="49" t="str">
        <f>IF(ISBLANK(BurstClassFull1315[[#This Row],[Hour4-%SpikesInBursts]]),"",IF(BurstClassFull1315[[#This Row],[Hour4-%SpikesInBursts]]&lt;$D$3,"LB","HB"))</f>
        <v>LB</v>
      </c>
      <c r="F318" s="50" t="str">
        <f t="shared" si="4"/>
        <v>LFLB</v>
      </c>
      <c r="G318">
        <v>1.4355555555555555</v>
      </c>
      <c r="H318">
        <v>13.641640866873065</v>
      </c>
      <c r="I318" t="s">
        <v>161</v>
      </c>
      <c r="J318" t="s">
        <v>9</v>
      </c>
      <c r="K318">
        <v>8</v>
      </c>
      <c r="L318" t="s">
        <v>36</v>
      </c>
      <c r="M318">
        <v>17</v>
      </c>
      <c r="N318" t="s">
        <v>136</v>
      </c>
      <c r="O318" t="s">
        <v>11</v>
      </c>
      <c r="P318" t="s">
        <v>72</v>
      </c>
      <c r="Q318">
        <v>1000</v>
      </c>
    </row>
    <row r="319" spans="4:17" hidden="1" x14ac:dyDescent="0.3">
      <c r="D319" s="49" t="str">
        <f>IF(ISBLANK(BurstClassFull1315[[#This Row],[Hour4-Spk/sec]]),"",IF(BurstClassFull1315[[#This Row],[Hour4-Spk/sec]]&lt;$C$3,"LF","HF"))</f>
        <v>LF</v>
      </c>
      <c r="E319" s="49" t="str">
        <f>IF(ISBLANK(BurstClassFull1315[[#This Row],[Hour4-%SpikesInBursts]]),"",IF(BurstClassFull1315[[#This Row],[Hour4-%SpikesInBursts]]&lt;$D$3,"LB","HB"))</f>
        <v>LB</v>
      </c>
      <c r="F319" s="50" t="str">
        <f t="shared" si="4"/>
        <v>LFLB</v>
      </c>
      <c r="G319">
        <v>1.6311111111111112</v>
      </c>
      <c r="H319">
        <v>7.8351217850451373</v>
      </c>
      <c r="I319" t="s">
        <v>161</v>
      </c>
      <c r="J319" t="s">
        <v>9</v>
      </c>
      <c r="K319">
        <v>8</v>
      </c>
      <c r="L319" t="s">
        <v>36</v>
      </c>
      <c r="M319">
        <v>18</v>
      </c>
      <c r="N319" t="s">
        <v>104</v>
      </c>
      <c r="O319" t="s">
        <v>11</v>
      </c>
      <c r="P319" t="s">
        <v>72</v>
      </c>
      <c r="Q319">
        <v>1000</v>
      </c>
    </row>
    <row r="320" spans="4:17" hidden="1" x14ac:dyDescent="0.3">
      <c r="D320" s="49" t="str">
        <f>IF(ISBLANK(BurstClassFull1315[[#This Row],[Hour4-Spk/sec]]),"",IF(BurstClassFull1315[[#This Row],[Hour4-Spk/sec]]&lt;$C$3,"LF","HF"))</f>
        <v>LF</v>
      </c>
      <c r="E320" s="49" t="str">
        <f>IF(ISBLANK(BurstClassFull1315[[#This Row],[Hour4-%SpikesInBursts]]),"",IF(BurstClassFull1315[[#This Row],[Hour4-%SpikesInBursts]]&lt;$D$3,"LB","HB"))</f>
        <v>LB</v>
      </c>
      <c r="F320" s="50" t="str">
        <f t="shared" si="4"/>
        <v>LFLB</v>
      </c>
      <c r="G320">
        <v>0.57111111111111101</v>
      </c>
      <c r="H320">
        <v>21.815465072842734</v>
      </c>
      <c r="I320" t="s">
        <v>158</v>
      </c>
      <c r="J320" t="s">
        <v>9</v>
      </c>
      <c r="K320">
        <v>1</v>
      </c>
      <c r="L320" t="s">
        <v>36</v>
      </c>
      <c r="M320">
        <v>1</v>
      </c>
      <c r="N320" t="s">
        <v>84</v>
      </c>
      <c r="O320" t="s">
        <v>11</v>
      </c>
      <c r="P320" t="s">
        <v>72</v>
      </c>
      <c r="Q320">
        <v>1037</v>
      </c>
    </row>
    <row r="321" spans="4:17" hidden="1" x14ac:dyDescent="0.3">
      <c r="D321" s="49" t="str">
        <f>IF(ISBLANK(BurstClassFull1315[[#This Row],[Hour4-Spk/sec]]),"",IF(BurstClassFull1315[[#This Row],[Hour4-Spk/sec]]&lt;$C$3,"LF","HF"))</f>
        <v>LF</v>
      </c>
      <c r="E321" s="49" t="str">
        <f>IF(ISBLANK(BurstClassFull1315[[#This Row],[Hour4-%SpikesInBursts]]),"",IF(BurstClassFull1315[[#This Row],[Hour4-%SpikesInBursts]]&lt;$D$3,"LB","HB"))</f>
        <v>LB</v>
      </c>
      <c r="F321" s="50" t="str">
        <f t="shared" si="4"/>
        <v>LFLB</v>
      </c>
      <c r="G321">
        <v>2.6980555555555554</v>
      </c>
      <c r="H321">
        <v>29.786795756514572</v>
      </c>
      <c r="I321" t="s">
        <v>162</v>
      </c>
      <c r="J321" t="s">
        <v>9</v>
      </c>
      <c r="K321">
        <v>9</v>
      </c>
      <c r="L321" t="s">
        <v>107</v>
      </c>
      <c r="M321">
        <v>3</v>
      </c>
      <c r="N321" t="s">
        <v>112</v>
      </c>
      <c r="O321" t="s">
        <v>11</v>
      </c>
      <c r="P321" t="s">
        <v>72</v>
      </c>
      <c r="Q321">
        <v>1109</v>
      </c>
    </row>
    <row r="322" spans="4:17" hidden="1" x14ac:dyDescent="0.3">
      <c r="D322" s="49" t="str">
        <f>IF(ISBLANK(BurstClassFull1315[[#This Row],[Hour4-Spk/sec]]),"",IF(BurstClassFull1315[[#This Row],[Hour4-Spk/sec]]&lt;$C$3,"LF","HF"))</f>
        <v>HF</v>
      </c>
      <c r="E322" s="49" t="str">
        <f>IF(ISBLANK(BurstClassFull1315[[#This Row],[Hour4-%SpikesInBursts]]),"",IF(BurstClassFull1315[[#This Row],[Hour4-%SpikesInBursts]]&lt;$D$3,"LB","HB"))</f>
        <v>HB</v>
      </c>
      <c r="F322" s="50" t="str">
        <f t="shared" si="4"/>
        <v>HFHB</v>
      </c>
      <c r="G322">
        <v>7.4055555555555559</v>
      </c>
      <c r="H322">
        <v>63.544598296371348</v>
      </c>
      <c r="I322" t="s">
        <v>162</v>
      </c>
      <c r="J322" t="s">
        <v>9</v>
      </c>
      <c r="K322">
        <v>9</v>
      </c>
      <c r="L322" t="s">
        <v>107</v>
      </c>
      <c r="M322">
        <v>7</v>
      </c>
      <c r="N322" t="s">
        <v>95</v>
      </c>
      <c r="O322" t="s">
        <v>11</v>
      </c>
      <c r="P322" t="s">
        <v>72</v>
      </c>
      <c r="Q322">
        <v>1109</v>
      </c>
    </row>
    <row r="323" spans="4:17" x14ac:dyDescent="0.3">
      <c r="D323" s="49" t="str">
        <f>IF(ISBLANK(BurstClassFull1315[[#This Row],[Hour4-Spk/sec]]),"",IF(BurstClassFull1315[[#This Row],[Hour4-Spk/sec]]&lt;$C$3,"LF","HF"))</f>
        <v>LF</v>
      </c>
      <c r="E323" s="49" t="str">
        <f>IF(ISBLANK(BurstClassFull1315[[#This Row],[Hour4-%SpikesInBursts]]),"",IF(BurstClassFull1315[[#This Row],[Hour4-%SpikesInBursts]]&lt;$D$3,"LB","HB"))</f>
        <v>HB</v>
      </c>
      <c r="F323" s="50" t="str">
        <f t="shared" si="4"/>
        <v>LFHB</v>
      </c>
      <c r="G323">
        <v>0.92361111111111116</v>
      </c>
      <c r="H323">
        <v>53.744360902255636</v>
      </c>
      <c r="I323" t="s">
        <v>162</v>
      </c>
      <c r="J323" t="s">
        <v>9</v>
      </c>
      <c r="K323">
        <v>9</v>
      </c>
      <c r="L323" t="s">
        <v>107</v>
      </c>
      <c r="M323">
        <v>12</v>
      </c>
      <c r="N323" t="s">
        <v>102</v>
      </c>
      <c r="O323" t="s">
        <v>72</v>
      </c>
      <c r="P323" t="s">
        <v>72</v>
      </c>
      <c r="Q323">
        <v>1109</v>
      </c>
    </row>
    <row r="324" spans="4:17" x14ac:dyDescent="0.3">
      <c r="D324" s="49" t="str">
        <f>IF(ISBLANK(BurstClassFull1315[[#This Row],[Hour4-Spk/sec]]),"",IF(BurstClassFull1315[[#This Row],[Hour4-Spk/sec]]&lt;$C$3,"LF","HF"))</f>
        <v>LF</v>
      </c>
      <c r="E324" s="49" t="str">
        <f>IF(ISBLANK(BurstClassFull1315[[#This Row],[Hour4-%SpikesInBursts]]),"",IF(BurstClassFull1315[[#This Row],[Hour4-%SpikesInBursts]]&lt;$D$3,"LB","HB"))</f>
        <v>LB</v>
      </c>
      <c r="F324" s="50" t="str">
        <f t="shared" si="4"/>
        <v>LFLB</v>
      </c>
      <c r="G324">
        <v>0.66096549135342242</v>
      </c>
      <c r="H324">
        <v>14.211783439490446</v>
      </c>
      <c r="I324" t="s">
        <v>162</v>
      </c>
      <c r="J324" t="s">
        <v>9</v>
      </c>
      <c r="K324">
        <v>9</v>
      </c>
      <c r="L324" t="s">
        <v>107</v>
      </c>
      <c r="M324">
        <v>13</v>
      </c>
      <c r="N324" t="s">
        <v>146</v>
      </c>
      <c r="O324" t="s">
        <v>72</v>
      </c>
      <c r="P324" t="s">
        <v>72</v>
      </c>
      <c r="Q324">
        <v>1109</v>
      </c>
    </row>
    <row r="325" spans="4:17" x14ac:dyDescent="0.3">
      <c r="D325" s="49" t="str">
        <f>IF(ISBLANK(BurstClassFull1315[[#This Row],[Hour4-Spk/sec]]),"",IF(BurstClassFull1315[[#This Row],[Hour4-Spk/sec]]&lt;$C$3,"LF","HF"))</f>
        <v>LF</v>
      </c>
      <c r="E325" s="49" t="str">
        <f>IF(ISBLANK(BurstClassFull1315[[#This Row],[Hour4-%SpikesInBursts]]),"",IF(BurstClassFull1315[[#This Row],[Hour4-%SpikesInBursts]]&lt;$D$3,"LB","HB"))</f>
        <v>LB</v>
      </c>
      <c r="F325" s="50" t="str">
        <f t="shared" si="4"/>
        <v>LFLB</v>
      </c>
      <c r="G325">
        <v>0.48222222222222227</v>
      </c>
      <c r="H325">
        <v>22.292626728110598</v>
      </c>
      <c r="I325" t="s">
        <v>162</v>
      </c>
      <c r="J325" t="s">
        <v>9</v>
      </c>
      <c r="K325">
        <v>9</v>
      </c>
      <c r="L325" t="s">
        <v>107</v>
      </c>
      <c r="M325">
        <v>14</v>
      </c>
      <c r="N325" t="s">
        <v>164</v>
      </c>
      <c r="O325" t="s">
        <v>72</v>
      </c>
      <c r="P325" t="s">
        <v>72</v>
      </c>
      <c r="Q325">
        <v>1109</v>
      </c>
    </row>
    <row r="326" spans="4:17" hidden="1" x14ac:dyDescent="0.3">
      <c r="D326" s="49" t="str">
        <f>IF(ISBLANK(BurstClassFull1315[[#This Row],[Hour4-Spk/sec]]),"",IF(BurstClassFull1315[[#This Row],[Hour4-Spk/sec]]&lt;$C$3,"LF","HF"))</f>
        <v>LF</v>
      </c>
      <c r="E326" s="49" t="str">
        <f>IF(ISBLANK(BurstClassFull1315[[#This Row],[Hour4-%SpikesInBursts]]),"",IF(BurstClassFull1315[[#This Row],[Hour4-%SpikesInBursts]]&lt;$D$3,"LB","HB"))</f>
        <v>LB</v>
      </c>
      <c r="F326" s="50" t="str">
        <f t="shared" si="4"/>
        <v>LFLB</v>
      </c>
      <c r="G326">
        <v>1.6616666666666671</v>
      </c>
      <c r="H326">
        <v>17.795617996320452</v>
      </c>
      <c r="I326" t="s">
        <v>162</v>
      </c>
      <c r="J326" t="s">
        <v>9</v>
      </c>
      <c r="K326">
        <v>9</v>
      </c>
      <c r="L326" t="s">
        <v>107</v>
      </c>
      <c r="M326">
        <v>15</v>
      </c>
      <c r="N326" t="s">
        <v>165</v>
      </c>
      <c r="O326" t="s">
        <v>72</v>
      </c>
      <c r="P326" t="s">
        <v>120</v>
      </c>
      <c r="Q326">
        <v>1109</v>
      </c>
    </row>
    <row r="327" spans="4:17" x14ac:dyDescent="0.3">
      <c r="D327" s="49" t="str">
        <f>IF(ISBLANK(BurstClassFull1315[[#This Row],[Hour4-Spk/sec]]),"",IF(BurstClassFull1315[[#This Row],[Hour4-Spk/sec]]&lt;$C$3,"LF","HF"))</f>
        <v>LF</v>
      </c>
      <c r="E327" s="49" t="str">
        <f>IF(ISBLANK(BurstClassFull1315[[#This Row],[Hour4-%SpikesInBursts]]),"",IF(BurstClassFull1315[[#This Row],[Hour4-%SpikesInBursts]]&lt;$D$3,"LB","HB"))</f>
        <v>LB</v>
      </c>
      <c r="F327" s="50" t="str">
        <f t="shared" si="4"/>
        <v>LFLB</v>
      </c>
      <c r="G327">
        <v>0.62152777777777779</v>
      </c>
      <c r="H327">
        <v>11.327959270258804</v>
      </c>
      <c r="I327" t="s">
        <v>162</v>
      </c>
      <c r="J327" t="s">
        <v>9</v>
      </c>
      <c r="K327">
        <v>9</v>
      </c>
      <c r="L327" t="s">
        <v>107</v>
      </c>
      <c r="M327">
        <v>16</v>
      </c>
      <c r="N327" t="s">
        <v>131</v>
      </c>
      <c r="O327" t="s">
        <v>72</v>
      </c>
      <c r="P327" t="s">
        <v>72</v>
      </c>
      <c r="Q327">
        <v>1109</v>
      </c>
    </row>
    <row r="328" spans="4:17" hidden="1" x14ac:dyDescent="0.3">
      <c r="D328" s="49" t="str">
        <f>IF(ISBLANK(BurstClassFull1315[[#This Row],[Hour4-Spk/sec]]),"",IF(BurstClassFull1315[[#This Row],[Hour4-Spk/sec]]&lt;$C$3,"LF","HF"))</f>
        <v>LF</v>
      </c>
      <c r="E328" s="49" t="str">
        <f>IF(ISBLANK(BurstClassFull1315[[#This Row],[Hour4-%SpikesInBursts]]),"",IF(BurstClassFull1315[[#This Row],[Hour4-%SpikesInBursts]]&lt;$D$3,"LB","HB"))</f>
        <v>HB</v>
      </c>
      <c r="F328" s="50" t="str">
        <f t="shared" si="4"/>
        <v>LFHB</v>
      </c>
      <c r="G328">
        <v>2.0494444444444442</v>
      </c>
      <c r="H328">
        <v>33.297180043383953</v>
      </c>
      <c r="I328" t="s">
        <v>162</v>
      </c>
      <c r="J328" t="s">
        <v>9</v>
      </c>
      <c r="K328">
        <v>9</v>
      </c>
      <c r="L328" t="s">
        <v>107</v>
      </c>
      <c r="M328">
        <v>8</v>
      </c>
      <c r="N328" t="s">
        <v>115</v>
      </c>
      <c r="O328" t="s">
        <v>11</v>
      </c>
      <c r="P328" t="s">
        <v>72</v>
      </c>
      <c r="Q328">
        <v>1109</v>
      </c>
    </row>
    <row r="329" spans="4:17" hidden="1" x14ac:dyDescent="0.3">
      <c r="D329" s="49" t="str">
        <f>IF(ISBLANK(BurstClassFull1315[[#This Row],[Hour4-Spk/sec]]),"",IF(BurstClassFull1315[[#This Row],[Hour4-Spk/sec]]&lt;$C$3,"LF","HF"))</f>
        <v>LF</v>
      </c>
      <c r="E329" s="49" t="str">
        <f>IF(ISBLANK(BurstClassFull1315[[#This Row],[Hour4-%SpikesInBursts]]),"",IF(BurstClassFull1315[[#This Row],[Hour4-%SpikesInBursts]]&lt;$D$3,"LB","HB"))</f>
        <v>LB</v>
      </c>
      <c r="F329" s="50" t="str">
        <f t="shared" si="4"/>
        <v>LFLB</v>
      </c>
      <c r="G329">
        <v>1.3025</v>
      </c>
      <c r="H329">
        <v>24.232081911262799</v>
      </c>
      <c r="I329" t="s">
        <v>162</v>
      </c>
      <c r="J329" t="s">
        <v>9</v>
      </c>
      <c r="K329">
        <v>9</v>
      </c>
      <c r="L329" t="s">
        <v>107</v>
      </c>
      <c r="M329">
        <v>9</v>
      </c>
      <c r="N329" t="s">
        <v>144</v>
      </c>
      <c r="O329" t="s">
        <v>11</v>
      </c>
      <c r="P329" t="s">
        <v>72</v>
      </c>
      <c r="Q329">
        <v>1109</v>
      </c>
    </row>
    <row r="330" spans="4:17" hidden="1" x14ac:dyDescent="0.3">
      <c r="D330" s="49" t="str">
        <f>IF(ISBLANK(BurstClassFull1315[[#This Row],[Hour4-Spk/sec]]),"",IF(BurstClassFull1315[[#This Row],[Hour4-Spk/sec]]&lt;$C$3,"LF","HF"))</f>
        <v>LF</v>
      </c>
      <c r="E330" s="49" t="str">
        <f>IF(ISBLANK(BurstClassFull1315[[#This Row],[Hour4-%SpikesInBursts]]),"",IF(BurstClassFull1315[[#This Row],[Hour4-%SpikesInBursts]]&lt;$D$3,"LB","HB"))</f>
        <v>LB</v>
      </c>
      <c r="F330" s="50" t="str">
        <f t="shared" si="4"/>
        <v>LFLB</v>
      </c>
      <c r="G330">
        <v>1.2582216452357402</v>
      </c>
      <c r="H330">
        <v>17.091889649450319</v>
      </c>
      <c r="I330" t="s">
        <v>133</v>
      </c>
      <c r="J330" t="s">
        <v>9</v>
      </c>
      <c r="K330">
        <v>9</v>
      </c>
      <c r="L330" t="s">
        <v>107</v>
      </c>
      <c r="M330">
        <v>2</v>
      </c>
      <c r="N330" t="s">
        <v>137</v>
      </c>
      <c r="O330" t="s">
        <v>72</v>
      </c>
      <c r="P330" t="s">
        <v>10</v>
      </c>
      <c r="Q330">
        <v>331</v>
      </c>
    </row>
    <row r="331" spans="4:17" x14ac:dyDescent="0.3">
      <c r="D331" s="49" t="str">
        <f>IF(ISBLANK(BurstClassFull1315[[#This Row],[Hour4-Spk/sec]]),"",IF(BurstClassFull1315[[#This Row],[Hour4-Spk/sec]]&lt;$C$3,"LF","HF"))</f>
        <v>LF</v>
      </c>
      <c r="E331" s="49" t="str">
        <f>IF(ISBLANK(BurstClassFull1315[[#This Row],[Hour4-%SpikesInBursts]]),"",IF(BurstClassFull1315[[#This Row],[Hour4-%SpikesInBursts]]&lt;$D$3,"LB","HB"))</f>
        <v>LB</v>
      </c>
      <c r="F331" s="50" t="str">
        <f t="shared" si="4"/>
        <v>LFLB</v>
      </c>
      <c r="G331">
        <v>0.34833266879319513</v>
      </c>
      <c r="H331">
        <v>4.4153720359771054</v>
      </c>
      <c r="I331" t="s">
        <v>133</v>
      </c>
      <c r="J331" t="s">
        <v>9</v>
      </c>
      <c r="K331">
        <v>9</v>
      </c>
      <c r="L331" t="s">
        <v>107</v>
      </c>
      <c r="M331">
        <v>3</v>
      </c>
      <c r="N331" t="s">
        <v>86</v>
      </c>
      <c r="O331" t="s">
        <v>72</v>
      </c>
      <c r="P331" t="s">
        <v>72</v>
      </c>
      <c r="Q331">
        <v>331</v>
      </c>
    </row>
    <row r="332" spans="4:17" hidden="1" x14ac:dyDescent="0.3">
      <c r="D332" s="49" t="str">
        <f>IF(ISBLANK(BurstClassFull1315[[#This Row],[Hour4-Spk/sec]]),"",IF(BurstClassFull1315[[#This Row],[Hour4-Spk/sec]]&lt;$C$3,"LF","HF"))</f>
        <v>LF</v>
      </c>
      <c r="E332" s="49" t="str">
        <f>IF(ISBLANK(BurstClassFull1315[[#This Row],[Hour4-%SpikesInBursts]]),"",IF(BurstClassFull1315[[#This Row],[Hour4-%SpikesInBursts]]&lt;$D$3,"LB","HB"))</f>
        <v>LB</v>
      </c>
      <c r="F332" s="50" t="str">
        <f t="shared" si="4"/>
        <v>LFLB</v>
      </c>
      <c r="G332">
        <v>1.5136111111111112</v>
      </c>
      <c r="H332">
        <v>22.709923664122137</v>
      </c>
      <c r="I332" t="s">
        <v>133</v>
      </c>
      <c r="J332" t="s">
        <v>9</v>
      </c>
      <c r="K332">
        <v>9</v>
      </c>
      <c r="L332" t="s">
        <v>107</v>
      </c>
      <c r="M332">
        <v>4</v>
      </c>
      <c r="N332" t="s">
        <v>113</v>
      </c>
      <c r="O332" t="s">
        <v>72</v>
      </c>
      <c r="P332" t="s">
        <v>10</v>
      </c>
      <c r="Q332">
        <v>331</v>
      </c>
    </row>
    <row r="333" spans="4:17" hidden="1" x14ac:dyDescent="0.3">
      <c r="D333" s="49" t="str">
        <f>IF(ISBLANK(BurstClassFull1315[[#This Row],[Hour4-Spk/sec]]),"",IF(BurstClassFull1315[[#This Row],[Hour4-Spk/sec]]&lt;$C$3,"LF","HF"))</f>
        <v>HF</v>
      </c>
      <c r="E333" s="49" t="str">
        <f>IF(ISBLANK(BurstClassFull1315[[#This Row],[Hour4-%SpikesInBursts]]),"",IF(BurstClassFull1315[[#This Row],[Hour4-%SpikesInBursts]]&lt;$D$3,"LB","HB"))</f>
        <v>HB</v>
      </c>
      <c r="F333" s="50" t="str">
        <f t="shared" si="4"/>
        <v>HFHB</v>
      </c>
      <c r="G333">
        <v>19.575555555555553</v>
      </c>
      <c r="H333">
        <v>92.082144732547079</v>
      </c>
      <c r="I333" t="s">
        <v>162</v>
      </c>
      <c r="J333" t="s">
        <v>9</v>
      </c>
      <c r="K333">
        <v>9</v>
      </c>
      <c r="L333" t="s">
        <v>107</v>
      </c>
      <c r="M333">
        <v>10</v>
      </c>
      <c r="N333" t="s">
        <v>123</v>
      </c>
      <c r="O333" t="s">
        <v>11</v>
      </c>
      <c r="P333" t="s">
        <v>72</v>
      </c>
      <c r="Q333">
        <v>1109</v>
      </c>
    </row>
    <row r="334" spans="4:17" hidden="1" x14ac:dyDescent="0.3">
      <c r="D334" s="49" t="str">
        <f>IF(ISBLANK(BurstClassFull1315[[#This Row],[Hour4-Spk/sec]]),"",IF(BurstClassFull1315[[#This Row],[Hour4-Spk/sec]]&lt;$C$3,"LF","HF"))</f>
        <v>LF</v>
      </c>
      <c r="E334" s="49" t="str">
        <f>IF(ISBLANK(BurstClassFull1315[[#This Row],[Hour4-%SpikesInBursts]]),"",IF(BurstClassFull1315[[#This Row],[Hour4-%SpikesInBursts]]&lt;$D$3,"LB","HB"))</f>
        <v>LB</v>
      </c>
      <c r="F334" s="50" t="str">
        <f t="shared" si="4"/>
        <v>LFLB</v>
      </c>
      <c r="G334">
        <v>0.72638888888888886</v>
      </c>
      <c r="H334">
        <v>14.531548757170173</v>
      </c>
      <c r="I334" t="s">
        <v>162</v>
      </c>
      <c r="J334" t="s">
        <v>9</v>
      </c>
      <c r="K334">
        <v>9</v>
      </c>
      <c r="L334" t="s">
        <v>107</v>
      </c>
      <c r="M334">
        <v>11</v>
      </c>
      <c r="N334" t="s">
        <v>155</v>
      </c>
      <c r="O334" t="s">
        <v>11</v>
      </c>
      <c r="P334" t="s">
        <v>72</v>
      </c>
      <c r="Q334">
        <v>1109</v>
      </c>
    </row>
    <row r="335" spans="4:17" x14ac:dyDescent="0.3">
      <c r="D335" s="49" t="str">
        <f>IF(ISBLANK(BurstClassFull1315[[#This Row],[Hour4-Spk/sec]]),"",IF(BurstClassFull1315[[#This Row],[Hour4-Spk/sec]]&lt;$C$3,"LF","HF"))</f>
        <v>LF</v>
      </c>
      <c r="E335" s="49" t="str">
        <f>IF(ISBLANK(BurstClassFull1315[[#This Row],[Hour4-%SpikesInBursts]]),"",IF(BurstClassFull1315[[#This Row],[Hour4-%SpikesInBursts]]&lt;$D$3,"LB","HB"))</f>
        <v>HB</v>
      </c>
      <c r="F335" s="50" t="str">
        <f t="shared" si="4"/>
        <v>LFHB</v>
      </c>
      <c r="G335">
        <v>2.4500034030968183</v>
      </c>
      <c r="H335">
        <v>38.145731375747687</v>
      </c>
      <c r="I335" t="s">
        <v>133</v>
      </c>
      <c r="J335" t="s">
        <v>9</v>
      </c>
      <c r="K335">
        <v>9</v>
      </c>
      <c r="L335" t="s">
        <v>107</v>
      </c>
      <c r="M335">
        <v>7</v>
      </c>
      <c r="N335" t="s">
        <v>96</v>
      </c>
      <c r="O335" t="s">
        <v>72</v>
      </c>
      <c r="P335" t="s">
        <v>72</v>
      </c>
      <c r="Q335">
        <v>331</v>
      </c>
    </row>
    <row r="336" spans="4:17" x14ac:dyDescent="0.3">
      <c r="D336" s="49" t="str">
        <f>IF(ISBLANK(BurstClassFull1315[[#This Row],[Hour4-Spk/sec]]),"",IF(BurstClassFull1315[[#This Row],[Hour4-Spk/sec]]&lt;$C$3,"LF","HF"))</f>
        <v>LF</v>
      </c>
      <c r="E336" s="49" t="str">
        <f>IF(ISBLANK(BurstClassFull1315[[#This Row],[Hour4-%SpikesInBursts]]),"",IF(BurstClassFull1315[[#This Row],[Hour4-%SpikesInBursts]]&lt;$D$3,"LB","HB"))</f>
        <v>LB</v>
      </c>
      <c r="F336" s="50" t="str">
        <f t="shared" si="4"/>
        <v>LFLB</v>
      </c>
      <c r="G336">
        <v>1.5938888888888891</v>
      </c>
      <c r="H336">
        <v>21.264367816091951</v>
      </c>
      <c r="I336" t="s">
        <v>133</v>
      </c>
      <c r="J336" t="s">
        <v>9</v>
      </c>
      <c r="K336">
        <v>9</v>
      </c>
      <c r="L336" t="s">
        <v>107</v>
      </c>
      <c r="M336">
        <v>8</v>
      </c>
      <c r="N336" t="s">
        <v>123</v>
      </c>
      <c r="O336" t="s">
        <v>72</v>
      </c>
      <c r="P336" t="s">
        <v>72</v>
      </c>
      <c r="Q336">
        <v>331</v>
      </c>
    </row>
    <row r="337" spans="4:17" hidden="1" x14ac:dyDescent="0.3">
      <c r="D337" s="49" t="str">
        <f>IF(ISBLANK(BurstClassFull1315[[#This Row],[Hour4-Spk/sec]]),"",IF(BurstClassFull1315[[#This Row],[Hour4-Spk/sec]]&lt;$C$3,"LF","HF"))</f>
        <v>HF</v>
      </c>
      <c r="E337" s="49" t="str">
        <f>IF(ISBLANK(BurstClassFull1315[[#This Row],[Hour4-%SpikesInBursts]]),"",IF(BurstClassFull1315[[#This Row],[Hour4-%SpikesInBursts]]&lt;$D$3,"LB","HB"))</f>
        <v>HB</v>
      </c>
      <c r="F337" s="50" t="str">
        <f t="shared" si="4"/>
        <v>HFHB</v>
      </c>
      <c r="G337">
        <v>4.753333333333333</v>
      </c>
      <c r="H337">
        <v>48.38353938127576</v>
      </c>
      <c r="I337" t="s">
        <v>133</v>
      </c>
      <c r="J337" t="s">
        <v>9</v>
      </c>
      <c r="K337">
        <v>9</v>
      </c>
      <c r="L337" t="s">
        <v>107</v>
      </c>
      <c r="M337">
        <v>9</v>
      </c>
      <c r="N337" t="s">
        <v>102</v>
      </c>
      <c r="O337" t="s">
        <v>72</v>
      </c>
      <c r="P337" t="s">
        <v>10</v>
      </c>
      <c r="Q337">
        <v>331</v>
      </c>
    </row>
    <row r="338" spans="4:17" hidden="1" x14ac:dyDescent="0.3">
      <c r="D338" s="49" t="str">
        <f>IF(ISBLANK(BurstClassFull1315[[#This Row],[Hour4-Spk/sec]]),"",IF(BurstClassFull1315[[#This Row],[Hour4-Spk/sec]]&lt;$C$3,"LF","HF"))</f>
        <v>LF</v>
      </c>
      <c r="E338" s="49" t="str">
        <f>IF(ISBLANK(BurstClassFull1315[[#This Row],[Hour4-%SpikesInBursts]]),"",IF(BurstClassFull1315[[#This Row],[Hour4-%SpikesInBursts]]&lt;$D$3,"LB","HB"))</f>
        <v>LB</v>
      </c>
      <c r="F338" s="50" t="str">
        <f t="shared" si="4"/>
        <v>LFLB</v>
      </c>
      <c r="G338">
        <v>0.95694444444444449</v>
      </c>
      <c r="H338">
        <v>14.264962231260894</v>
      </c>
      <c r="I338" t="s">
        <v>162</v>
      </c>
      <c r="J338" t="s">
        <v>9</v>
      </c>
      <c r="K338">
        <v>9</v>
      </c>
      <c r="L338" t="s">
        <v>107</v>
      </c>
      <c r="M338">
        <v>17</v>
      </c>
      <c r="N338" t="s">
        <v>151</v>
      </c>
      <c r="O338" t="s">
        <v>11</v>
      </c>
      <c r="P338" t="s">
        <v>72</v>
      </c>
      <c r="Q338">
        <v>1109</v>
      </c>
    </row>
    <row r="339" spans="4:17" hidden="1" x14ac:dyDescent="0.3">
      <c r="D339" s="49" t="str">
        <f>IF(ISBLANK(BurstClassFull1315[[#This Row],[Hour4-Spk/sec]]),"",IF(BurstClassFull1315[[#This Row],[Hour4-Spk/sec]]&lt;$C$3,"LF","HF"))</f>
        <v/>
      </c>
      <c r="E339" s="49" t="str">
        <f>IF(ISBLANK(BurstClassFull1315[[#This Row],[Hour4-%SpikesInBursts]]),"",IF(BurstClassFull1315[[#This Row],[Hour4-%SpikesInBursts]]&lt;$D$3,"LB","HB"))</f>
        <v/>
      </c>
      <c r="F339" s="50" t="str">
        <f t="shared" si="4"/>
        <v/>
      </c>
      <c r="G339" s="77"/>
      <c r="H339" s="77"/>
      <c r="I339" s="78"/>
      <c r="J339" s="75"/>
      <c r="K339" s="75"/>
      <c r="L339" s="75"/>
      <c r="M339" s="75"/>
      <c r="N339" s="75"/>
      <c r="O339" s="75"/>
      <c r="P339" s="75"/>
      <c r="Q339" s="76"/>
    </row>
    <row r="340" spans="4:17" hidden="1" x14ac:dyDescent="0.3">
      <c r="D340" s="49" t="str">
        <f>IF(ISBLANK(BurstClassFull1315[[#This Row],[Hour4-Spk/sec]]),"",IF(BurstClassFull1315[[#This Row],[Hour4-Spk/sec]]&lt;$C$3,"LF","HF"))</f>
        <v/>
      </c>
      <c r="E340" s="49" t="str">
        <f>IF(ISBLANK(BurstClassFull1315[[#This Row],[Hour4-%SpikesInBursts]]),"",IF(BurstClassFull1315[[#This Row],[Hour4-%SpikesInBursts]]&lt;$D$3,"LB","HB"))</f>
        <v/>
      </c>
      <c r="F340" s="50" t="str">
        <f t="shared" si="4"/>
        <v/>
      </c>
      <c r="G340" s="77"/>
      <c r="H340" s="77"/>
      <c r="I340" s="78"/>
      <c r="J340" s="75"/>
      <c r="K340" s="75"/>
      <c r="L340" s="75"/>
      <c r="M340" s="75"/>
      <c r="N340" s="75"/>
      <c r="O340" s="75"/>
      <c r="P340" s="75"/>
      <c r="Q340" s="76"/>
    </row>
    <row r="341" spans="4:17" hidden="1" x14ac:dyDescent="0.3">
      <c r="D341" s="49" t="str">
        <f>IF(ISBLANK(BurstClassFull1315[[#This Row],[Hour4-Spk/sec]]),"",IF(BurstClassFull1315[[#This Row],[Hour4-Spk/sec]]&lt;$C$3,"LF","HF"))</f>
        <v/>
      </c>
      <c r="E341" s="49" t="str">
        <f>IF(ISBLANK(BurstClassFull1315[[#This Row],[Hour4-%SpikesInBursts]]),"",IF(BurstClassFull1315[[#This Row],[Hour4-%SpikesInBursts]]&lt;$D$3,"LB","HB"))</f>
        <v/>
      </c>
      <c r="F341" s="50" t="str">
        <f t="shared" si="4"/>
        <v/>
      </c>
      <c r="G341" s="77"/>
      <c r="H341" s="77"/>
      <c r="I341" s="78"/>
      <c r="J341" s="75"/>
      <c r="K341" s="75"/>
      <c r="L341" s="75"/>
      <c r="M341" s="75"/>
      <c r="N341" s="75"/>
      <c r="O341" s="75"/>
      <c r="P341" s="75"/>
      <c r="Q341" s="76"/>
    </row>
    <row r="342" spans="4:17" hidden="1" x14ac:dyDescent="0.3">
      <c r="D342" s="49" t="str">
        <f>IF(ISBLANK(BurstClassFull1315[[#This Row],[Hour4-Spk/sec]]),"",IF(BurstClassFull1315[[#This Row],[Hour4-Spk/sec]]&lt;$C$3,"LF","HF"))</f>
        <v/>
      </c>
      <c r="E342" s="49" t="str">
        <f>IF(ISBLANK(BurstClassFull1315[[#This Row],[Hour4-%SpikesInBursts]]),"",IF(BurstClassFull1315[[#This Row],[Hour4-%SpikesInBursts]]&lt;$D$3,"LB","HB"))</f>
        <v/>
      </c>
      <c r="F342" s="50" t="str">
        <f t="shared" si="4"/>
        <v/>
      </c>
      <c r="G342" s="77"/>
      <c r="H342" s="77"/>
      <c r="I342" s="78"/>
      <c r="J342" s="75"/>
      <c r="K342" s="75"/>
      <c r="L342" s="75"/>
      <c r="M342" s="75"/>
      <c r="N342" s="75"/>
      <c r="O342" s="75"/>
      <c r="P342" s="75"/>
      <c r="Q342" s="76"/>
    </row>
    <row r="343" spans="4:17" hidden="1" x14ac:dyDescent="0.3">
      <c r="D343" s="49" t="str">
        <f>IF(ISBLANK(BurstClassFull1315[[#This Row],[Hour4-Spk/sec]]),"",IF(BurstClassFull1315[[#This Row],[Hour4-Spk/sec]]&lt;$C$3,"LF","HF"))</f>
        <v/>
      </c>
      <c r="E343" s="49" t="str">
        <f>IF(ISBLANK(BurstClassFull1315[[#This Row],[Hour4-%SpikesInBursts]]),"",IF(BurstClassFull1315[[#This Row],[Hour4-%SpikesInBursts]]&lt;$D$3,"LB","HB"))</f>
        <v/>
      </c>
      <c r="F343" s="50" t="str">
        <f t="shared" si="4"/>
        <v/>
      </c>
      <c r="G343" s="77"/>
      <c r="H343" s="77"/>
      <c r="I343" s="78"/>
      <c r="J343" s="75"/>
      <c r="K343" s="75"/>
      <c r="L343" s="75"/>
      <c r="M343" s="75"/>
      <c r="N343" s="75"/>
      <c r="O343" s="75"/>
      <c r="P343" s="75"/>
      <c r="Q343" s="76"/>
    </row>
    <row r="344" spans="4:17" hidden="1" x14ac:dyDescent="0.3">
      <c r="D344" s="49" t="str">
        <f>IF(ISBLANK(BurstClassFull1315[[#This Row],[Hour4-Spk/sec]]),"",IF(BurstClassFull1315[[#This Row],[Hour4-Spk/sec]]&lt;$C$3,"LF","HF"))</f>
        <v/>
      </c>
      <c r="E344" s="49" t="str">
        <f>IF(ISBLANK(BurstClassFull1315[[#This Row],[Hour4-%SpikesInBursts]]),"",IF(BurstClassFull1315[[#This Row],[Hour4-%SpikesInBursts]]&lt;$D$3,"LB","HB"))</f>
        <v/>
      </c>
      <c r="F344" s="50" t="str">
        <f t="shared" si="4"/>
        <v/>
      </c>
      <c r="G344" s="77"/>
      <c r="H344" s="77"/>
      <c r="I344" s="78"/>
      <c r="J344" s="75"/>
      <c r="K344" s="75"/>
      <c r="L344" s="75"/>
      <c r="M344" s="75"/>
      <c r="N344" s="75"/>
      <c r="O344" s="75"/>
      <c r="P344" s="75"/>
      <c r="Q344" s="76"/>
    </row>
    <row r="345" spans="4:17" hidden="1" x14ac:dyDescent="0.3">
      <c r="D345" s="49" t="str">
        <f>IF(ISBLANK(BurstClassFull1315[[#This Row],[Hour4-Spk/sec]]),"",IF(BurstClassFull1315[[#This Row],[Hour4-Spk/sec]]&lt;$C$3,"LF","HF"))</f>
        <v/>
      </c>
      <c r="E345" s="49" t="str">
        <f>IF(ISBLANK(BurstClassFull1315[[#This Row],[Hour4-%SpikesInBursts]]),"",IF(BurstClassFull1315[[#This Row],[Hour4-%SpikesInBursts]]&lt;$D$3,"LB","HB"))</f>
        <v/>
      </c>
      <c r="F345" s="50" t="str">
        <f t="shared" si="4"/>
        <v/>
      </c>
      <c r="G345" s="77"/>
      <c r="H345" s="77"/>
      <c r="I345" s="78"/>
      <c r="J345" s="75"/>
      <c r="K345" s="75"/>
      <c r="L345" s="75"/>
      <c r="M345" s="75"/>
      <c r="N345" s="75"/>
      <c r="O345" s="75"/>
      <c r="P345" s="75"/>
      <c r="Q345" s="76"/>
    </row>
    <row r="346" spans="4:17" hidden="1" x14ac:dyDescent="0.3">
      <c r="D346" s="49" t="str">
        <f>IF(ISBLANK(BurstClassFull1315[[#This Row],[Hour4-Spk/sec]]),"",IF(BurstClassFull1315[[#This Row],[Hour4-Spk/sec]]&lt;$C$3,"LF","HF"))</f>
        <v/>
      </c>
      <c r="E346" s="49" t="str">
        <f>IF(ISBLANK(BurstClassFull1315[[#This Row],[Hour4-%SpikesInBursts]]),"",IF(BurstClassFull1315[[#This Row],[Hour4-%SpikesInBursts]]&lt;$D$3,"LB","HB"))</f>
        <v/>
      </c>
      <c r="F346" s="50" t="str">
        <f t="shared" si="4"/>
        <v/>
      </c>
      <c r="G346" s="77"/>
      <c r="H346" s="77"/>
      <c r="I346" s="78"/>
      <c r="J346" s="75"/>
      <c r="K346" s="75"/>
      <c r="L346" s="75"/>
      <c r="M346" s="75"/>
      <c r="N346" s="75"/>
      <c r="O346" s="75"/>
      <c r="P346" s="75"/>
      <c r="Q346" s="76"/>
    </row>
    <row r="347" spans="4:17" hidden="1" x14ac:dyDescent="0.3">
      <c r="D347" s="49" t="str">
        <f>IF(ISBLANK(BurstClassFull1315[[#This Row],[Hour4-Spk/sec]]),"",IF(BurstClassFull1315[[#This Row],[Hour4-Spk/sec]]&lt;$C$3,"LF","HF"))</f>
        <v/>
      </c>
      <c r="E347" s="49" t="str">
        <f>IF(ISBLANK(BurstClassFull1315[[#This Row],[Hour4-%SpikesInBursts]]),"",IF(BurstClassFull1315[[#This Row],[Hour4-%SpikesInBursts]]&lt;$D$3,"LB","HB"))</f>
        <v/>
      </c>
      <c r="F347" s="50" t="str">
        <f t="shared" si="4"/>
        <v/>
      </c>
      <c r="G347" s="77"/>
      <c r="H347" s="77"/>
      <c r="I347" s="78"/>
      <c r="J347" s="75"/>
      <c r="K347" s="75"/>
      <c r="L347" s="75"/>
      <c r="M347" s="75"/>
      <c r="N347" s="75"/>
      <c r="O347" s="75"/>
      <c r="P347" s="75"/>
      <c r="Q347" s="76"/>
    </row>
    <row r="348" spans="4:17" hidden="1" x14ac:dyDescent="0.3">
      <c r="D348" s="49" t="str">
        <f>IF(ISBLANK(BurstClassFull1315[[#This Row],[Hour4-Spk/sec]]),"",IF(BurstClassFull1315[[#This Row],[Hour4-Spk/sec]]&lt;$C$3,"LF","HF"))</f>
        <v/>
      </c>
      <c r="E348" s="49" t="str">
        <f>IF(ISBLANK(BurstClassFull1315[[#This Row],[Hour4-%SpikesInBursts]]),"",IF(BurstClassFull1315[[#This Row],[Hour4-%SpikesInBursts]]&lt;$D$3,"LB","HB"))</f>
        <v/>
      </c>
      <c r="F348" s="50" t="str">
        <f t="shared" si="4"/>
        <v/>
      </c>
      <c r="G348" s="77"/>
      <c r="H348" s="77"/>
      <c r="I348" s="78"/>
      <c r="J348" s="75"/>
      <c r="K348" s="75"/>
      <c r="L348" s="75"/>
      <c r="M348" s="75"/>
      <c r="N348" s="75"/>
      <c r="O348" s="75"/>
      <c r="P348" s="75"/>
      <c r="Q348" s="76"/>
    </row>
    <row r="349" spans="4:17" hidden="1" x14ac:dyDescent="0.3">
      <c r="D349" s="49" t="str">
        <f>IF(ISBLANK(BurstClassFull1315[[#This Row],[Hour4-Spk/sec]]),"",IF(BurstClassFull1315[[#This Row],[Hour4-Spk/sec]]&lt;$C$3,"LF","HF"))</f>
        <v/>
      </c>
      <c r="E349" s="49" t="str">
        <f>IF(ISBLANK(BurstClassFull1315[[#This Row],[Hour4-%SpikesInBursts]]),"",IF(BurstClassFull1315[[#This Row],[Hour4-%SpikesInBursts]]&lt;$D$3,"LB","HB"))</f>
        <v/>
      </c>
      <c r="F349" s="50" t="str">
        <f t="shared" si="4"/>
        <v/>
      </c>
      <c r="G349" s="77"/>
      <c r="H349" s="77"/>
      <c r="I349" s="78"/>
      <c r="J349" s="75"/>
      <c r="K349" s="75"/>
      <c r="L349" s="75"/>
      <c r="M349" s="75"/>
      <c r="N349" s="75"/>
      <c r="O349" s="75"/>
      <c r="P349" s="75"/>
      <c r="Q349" s="76"/>
    </row>
    <row r="350" spans="4:17" hidden="1" x14ac:dyDescent="0.3">
      <c r="D350" s="49" t="str">
        <f>IF(ISBLANK(BurstClassFull1315[[#This Row],[Hour4-Spk/sec]]),"",IF(BurstClassFull1315[[#This Row],[Hour4-Spk/sec]]&lt;$C$3,"LF","HF"))</f>
        <v/>
      </c>
      <c r="E350" s="49" t="str">
        <f>IF(ISBLANK(BurstClassFull1315[[#This Row],[Hour4-%SpikesInBursts]]),"",IF(BurstClassFull1315[[#This Row],[Hour4-%SpikesInBursts]]&lt;$D$3,"LB","HB"))</f>
        <v/>
      </c>
      <c r="F350" s="50" t="str">
        <f t="shared" si="4"/>
        <v/>
      </c>
      <c r="G350" s="77"/>
      <c r="H350" s="77"/>
      <c r="I350" s="78"/>
      <c r="J350" s="75"/>
      <c r="K350" s="75"/>
      <c r="L350" s="75"/>
      <c r="M350" s="75"/>
      <c r="N350" s="75"/>
      <c r="O350" s="75"/>
      <c r="P350" s="75"/>
      <c r="Q350" s="76"/>
    </row>
    <row r="351" spans="4:17" hidden="1" x14ac:dyDescent="0.3">
      <c r="D351" s="49" t="str">
        <f>IF(ISBLANK(BurstClassFull1315[[#This Row],[Hour4-Spk/sec]]),"",IF(BurstClassFull1315[[#This Row],[Hour4-Spk/sec]]&lt;$C$3,"LF","HF"))</f>
        <v/>
      </c>
      <c r="E351" s="49" t="str">
        <f>IF(ISBLANK(BurstClassFull1315[[#This Row],[Hour4-%SpikesInBursts]]),"",IF(BurstClassFull1315[[#This Row],[Hour4-%SpikesInBursts]]&lt;$D$3,"LB","HB"))</f>
        <v/>
      </c>
      <c r="F351" s="50" t="str">
        <f t="shared" si="4"/>
        <v/>
      </c>
      <c r="G351" s="77"/>
      <c r="H351" s="77"/>
      <c r="I351" s="78"/>
      <c r="J351" s="75"/>
      <c r="K351" s="75"/>
      <c r="L351" s="75"/>
      <c r="M351" s="75"/>
      <c r="N351" s="75"/>
      <c r="O351" s="75"/>
      <c r="P351" s="75"/>
      <c r="Q351" s="76"/>
    </row>
    <row r="352" spans="4:17" hidden="1" x14ac:dyDescent="0.3">
      <c r="D352" s="49" t="str">
        <f>IF(ISBLANK(BurstClassFull1315[[#This Row],[Hour4-Spk/sec]]),"",IF(BurstClassFull1315[[#This Row],[Hour4-Spk/sec]]&lt;$C$3,"LF","HF"))</f>
        <v/>
      </c>
      <c r="E352" s="49" t="str">
        <f>IF(ISBLANK(BurstClassFull1315[[#This Row],[Hour4-%SpikesInBursts]]),"",IF(BurstClassFull1315[[#This Row],[Hour4-%SpikesInBursts]]&lt;$D$3,"LB","HB"))</f>
        <v/>
      </c>
      <c r="F352" s="50" t="str">
        <f t="shared" si="4"/>
        <v/>
      </c>
      <c r="G352" s="77"/>
      <c r="H352" s="77"/>
      <c r="I352" s="78"/>
      <c r="J352" s="75"/>
      <c r="K352" s="75"/>
      <c r="L352" s="75"/>
      <c r="M352" s="75"/>
      <c r="N352" s="75"/>
      <c r="O352" s="75"/>
      <c r="P352" s="75"/>
      <c r="Q352" s="76"/>
    </row>
    <row r="353" spans="4:17" hidden="1" x14ac:dyDescent="0.3">
      <c r="D353" s="49" t="str">
        <f>IF(ISBLANK(BurstClassFull1315[[#This Row],[Hour4-Spk/sec]]),"",IF(BurstClassFull1315[[#This Row],[Hour4-Spk/sec]]&lt;$C$3,"LF","HF"))</f>
        <v/>
      </c>
      <c r="E353" s="49" t="str">
        <f>IF(ISBLANK(BurstClassFull1315[[#This Row],[Hour4-%SpikesInBursts]]),"",IF(BurstClassFull1315[[#This Row],[Hour4-%SpikesInBursts]]&lt;$D$3,"LB","HB"))</f>
        <v/>
      </c>
      <c r="F353" s="50" t="str">
        <f t="shared" ref="F353:F413" si="5">CONCATENATE(D353,E353)</f>
        <v/>
      </c>
      <c r="G353" s="77"/>
      <c r="H353" s="77"/>
      <c r="I353" s="78"/>
      <c r="J353" s="75"/>
      <c r="K353" s="75"/>
      <c r="L353" s="75"/>
      <c r="M353" s="75"/>
      <c r="N353" s="75"/>
      <c r="O353" s="75"/>
      <c r="P353" s="75"/>
      <c r="Q353" s="76"/>
    </row>
    <row r="354" spans="4:17" hidden="1" x14ac:dyDescent="0.3">
      <c r="D354" s="49" t="str">
        <f>IF(ISBLANK(BurstClassFull1315[[#This Row],[Hour4-Spk/sec]]),"",IF(BurstClassFull1315[[#This Row],[Hour4-Spk/sec]]&lt;$C$3,"LF","HF"))</f>
        <v/>
      </c>
      <c r="E354" s="49" t="str">
        <f>IF(ISBLANK(BurstClassFull1315[[#This Row],[Hour4-%SpikesInBursts]]),"",IF(BurstClassFull1315[[#This Row],[Hour4-%SpikesInBursts]]&lt;$D$3,"LB","HB"))</f>
        <v/>
      </c>
      <c r="F354" s="50" t="str">
        <f t="shared" si="5"/>
        <v/>
      </c>
      <c r="G354" s="77"/>
      <c r="H354" s="77"/>
      <c r="I354" s="78"/>
      <c r="J354" s="75"/>
      <c r="K354" s="75"/>
      <c r="L354" s="75"/>
      <c r="M354" s="75"/>
      <c r="N354" s="75"/>
      <c r="O354" s="75"/>
      <c r="P354" s="75"/>
      <c r="Q354" s="76"/>
    </row>
    <row r="355" spans="4:17" hidden="1" x14ac:dyDescent="0.3">
      <c r="D355" s="49" t="str">
        <f>IF(ISBLANK(BurstClassFull1315[[#This Row],[Hour4-Spk/sec]]),"",IF(BurstClassFull1315[[#This Row],[Hour4-Spk/sec]]&lt;$C$3,"LF","HF"))</f>
        <v/>
      </c>
      <c r="E355" s="49" t="str">
        <f>IF(ISBLANK(BurstClassFull1315[[#This Row],[Hour4-%SpikesInBursts]]),"",IF(BurstClassFull1315[[#This Row],[Hour4-%SpikesInBursts]]&lt;$D$3,"LB","HB"))</f>
        <v/>
      </c>
      <c r="F355" s="50" t="str">
        <f t="shared" si="5"/>
        <v/>
      </c>
      <c r="G355" s="77"/>
      <c r="H355" s="77"/>
      <c r="I355" s="78"/>
      <c r="J355" s="75"/>
      <c r="K355" s="75"/>
      <c r="L355" s="75"/>
      <c r="M355" s="75"/>
      <c r="N355" s="75"/>
      <c r="O355" s="75"/>
      <c r="P355" s="75"/>
      <c r="Q355" s="76"/>
    </row>
    <row r="356" spans="4:17" hidden="1" x14ac:dyDescent="0.3">
      <c r="D356" s="49" t="str">
        <f>IF(ISBLANK(BurstClassFull1315[[#This Row],[Hour4-Spk/sec]]),"",IF(BurstClassFull1315[[#This Row],[Hour4-Spk/sec]]&lt;$C$3,"LF","HF"))</f>
        <v/>
      </c>
      <c r="E356" s="49" t="str">
        <f>IF(ISBLANK(BurstClassFull1315[[#This Row],[Hour4-%SpikesInBursts]]),"",IF(BurstClassFull1315[[#This Row],[Hour4-%SpikesInBursts]]&lt;$D$3,"LB","HB"))</f>
        <v/>
      </c>
      <c r="F356" s="50" t="str">
        <f t="shared" si="5"/>
        <v/>
      </c>
      <c r="G356" s="77"/>
      <c r="H356" s="77"/>
      <c r="I356" s="78"/>
      <c r="J356" s="75"/>
      <c r="K356" s="75"/>
      <c r="L356" s="75"/>
      <c r="M356" s="75"/>
      <c r="N356" s="75"/>
      <c r="O356" s="75"/>
      <c r="P356" s="75"/>
      <c r="Q356" s="76"/>
    </row>
    <row r="357" spans="4:17" hidden="1" x14ac:dyDescent="0.3">
      <c r="D357" s="49" t="str">
        <f>IF(ISBLANK(BurstClassFull1315[[#This Row],[Hour4-Spk/sec]]),"",IF(BurstClassFull1315[[#This Row],[Hour4-Spk/sec]]&lt;$C$3,"LF","HF"))</f>
        <v/>
      </c>
      <c r="E357" s="49" t="str">
        <f>IF(ISBLANK(BurstClassFull1315[[#This Row],[Hour4-%SpikesInBursts]]),"",IF(BurstClassFull1315[[#This Row],[Hour4-%SpikesInBursts]]&lt;$D$3,"LB","HB"))</f>
        <v/>
      </c>
      <c r="F357" s="50" t="str">
        <f t="shared" si="5"/>
        <v/>
      </c>
      <c r="G357" s="77"/>
      <c r="H357" s="77"/>
      <c r="I357" s="78"/>
      <c r="J357" s="75"/>
      <c r="K357" s="75"/>
      <c r="L357" s="75"/>
      <c r="M357" s="75"/>
      <c r="N357" s="75"/>
      <c r="O357" s="75"/>
      <c r="P357" s="75"/>
      <c r="Q357" s="76"/>
    </row>
    <row r="358" spans="4:17" hidden="1" x14ac:dyDescent="0.3">
      <c r="D358" s="49" t="str">
        <f>IF(ISBLANK(BurstClassFull1315[[#This Row],[Hour4-Spk/sec]]),"",IF(BurstClassFull1315[[#This Row],[Hour4-Spk/sec]]&lt;$C$3,"LF","HF"))</f>
        <v/>
      </c>
      <c r="E358" s="49" t="str">
        <f>IF(ISBLANK(BurstClassFull1315[[#This Row],[Hour4-%SpikesInBursts]]),"",IF(BurstClassFull1315[[#This Row],[Hour4-%SpikesInBursts]]&lt;$D$3,"LB","HB"))</f>
        <v/>
      </c>
      <c r="F358" s="50" t="str">
        <f t="shared" si="5"/>
        <v/>
      </c>
      <c r="G358" s="77"/>
      <c r="H358" s="77"/>
      <c r="I358" s="78"/>
      <c r="J358" s="75"/>
      <c r="K358" s="75"/>
      <c r="L358" s="75"/>
      <c r="M358" s="75"/>
      <c r="N358" s="75"/>
      <c r="O358" s="75"/>
      <c r="P358" s="75"/>
      <c r="Q358" s="76"/>
    </row>
    <row r="359" spans="4:17" hidden="1" x14ac:dyDescent="0.3">
      <c r="D359" s="49" t="str">
        <f>IF(ISBLANK(BurstClassFull1315[[#This Row],[Hour4-Spk/sec]]),"",IF(BurstClassFull1315[[#This Row],[Hour4-Spk/sec]]&lt;$C$3,"LF","HF"))</f>
        <v/>
      </c>
      <c r="E359" s="49" t="str">
        <f>IF(ISBLANK(BurstClassFull1315[[#This Row],[Hour4-%SpikesInBursts]]),"",IF(BurstClassFull1315[[#This Row],[Hour4-%SpikesInBursts]]&lt;$D$3,"LB","HB"))</f>
        <v/>
      </c>
      <c r="F359" s="50" t="str">
        <f t="shared" si="5"/>
        <v/>
      </c>
      <c r="G359" s="77"/>
      <c r="H359" s="77"/>
      <c r="I359" s="78"/>
      <c r="J359" s="75"/>
      <c r="K359" s="75"/>
      <c r="L359" s="75"/>
      <c r="M359" s="75"/>
      <c r="N359" s="75"/>
      <c r="O359" s="75"/>
      <c r="P359" s="75"/>
      <c r="Q359" s="76"/>
    </row>
    <row r="360" spans="4:17" hidden="1" x14ac:dyDescent="0.3">
      <c r="D360" s="49" t="str">
        <f>IF(ISBLANK(BurstClassFull1315[[#This Row],[Hour4-Spk/sec]]),"",IF(BurstClassFull1315[[#This Row],[Hour4-Spk/sec]]&lt;$C$3,"LF","HF"))</f>
        <v/>
      </c>
      <c r="E360" s="49" t="str">
        <f>IF(ISBLANK(BurstClassFull1315[[#This Row],[Hour4-%SpikesInBursts]]),"",IF(BurstClassFull1315[[#This Row],[Hour4-%SpikesInBursts]]&lt;$D$3,"LB","HB"))</f>
        <v/>
      </c>
      <c r="F360" s="50" t="str">
        <f t="shared" si="5"/>
        <v/>
      </c>
      <c r="G360" s="77"/>
      <c r="H360" s="77"/>
      <c r="I360" s="78"/>
      <c r="J360" s="75"/>
      <c r="K360" s="75"/>
      <c r="L360" s="75"/>
      <c r="M360" s="75"/>
      <c r="N360" s="75"/>
      <c r="O360" s="75"/>
      <c r="P360" s="75"/>
      <c r="Q360" s="76"/>
    </row>
    <row r="361" spans="4:17" hidden="1" x14ac:dyDescent="0.3">
      <c r="D361" s="49" t="str">
        <f>IF(ISBLANK(BurstClassFull1315[[#This Row],[Hour4-Spk/sec]]),"",IF(BurstClassFull1315[[#This Row],[Hour4-Spk/sec]]&lt;$C$3,"LF","HF"))</f>
        <v/>
      </c>
      <c r="E361" s="49" t="str">
        <f>IF(ISBLANK(BurstClassFull1315[[#This Row],[Hour4-%SpikesInBursts]]),"",IF(BurstClassFull1315[[#This Row],[Hour4-%SpikesInBursts]]&lt;$D$3,"LB","HB"))</f>
        <v/>
      </c>
      <c r="F361" s="50" t="str">
        <f t="shared" si="5"/>
        <v/>
      </c>
      <c r="G361" s="77"/>
      <c r="H361" s="77"/>
      <c r="I361" s="78"/>
      <c r="J361" s="75"/>
      <c r="K361" s="75"/>
      <c r="L361" s="75"/>
      <c r="M361" s="75"/>
      <c r="N361" s="75"/>
      <c r="O361" s="75"/>
      <c r="P361" s="75"/>
      <c r="Q361" s="76"/>
    </row>
    <row r="362" spans="4:17" hidden="1" x14ac:dyDescent="0.3">
      <c r="D362" s="49" t="str">
        <f>IF(ISBLANK(BurstClassFull1315[[#This Row],[Hour4-Spk/sec]]),"",IF(BurstClassFull1315[[#This Row],[Hour4-Spk/sec]]&lt;$C$3,"LF","HF"))</f>
        <v/>
      </c>
      <c r="E362" s="49" t="str">
        <f>IF(ISBLANK(BurstClassFull1315[[#This Row],[Hour4-%SpikesInBursts]]),"",IF(BurstClassFull1315[[#This Row],[Hour4-%SpikesInBursts]]&lt;$D$3,"LB","HB"))</f>
        <v/>
      </c>
      <c r="F362" s="50" t="str">
        <f t="shared" si="5"/>
        <v/>
      </c>
      <c r="G362" s="77"/>
      <c r="H362" s="77"/>
      <c r="I362" s="78"/>
      <c r="J362" s="75"/>
      <c r="K362" s="75"/>
      <c r="L362" s="75"/>
      <c r="M362" s="75"/>
      <c r="N362" s="75"/>
      <c r="O362" s="75"/>
      <c r="P362" s="75"/>
      <c r="Q362" s="76"/>
    </row>
    <row r="363" spans="4:17" hidden="1" x14ac:dyDescent="0.3">
      <c r="D363" s="49" t="str">
        <f>IF(ISBLANK(BurstClassFull1315[[#This Row],[Hour4-Spk/sec]]),"",IF(BurstClassFull1315[[#This Row],[Hour4-Spk/sec]]&lt;$C$3,"LF","HF"))</f>
        <v/>
      </c>
      <c r="E363" s="49" t="str">
        <f>IF(ISBLANK(BurstClassFull1315[[#This Row],[Hour4-%SpikesInBursts]]),"",IF(BurstClassFull1315[[#This Row],[Hour4-%SpikesInBursts]]&lt;$D$3,"LB","HB"))</f>
        <v/>
      </c>
      <c r="F363" s="50" t="str">
        <f t="shared" si="5"/>
        <v/>
      </c>
      <c r="G363" s="77"/>
      <c r="H363" s="77"/>
      <c r="I363" s="78"/>
      <c r="J363" s="75"/>
      <c r="K363" s="75"/>
      <c r="L363" s="75"/>
      <c r="M363" s="75"/>
      <c r="N363" s="75"/>
      <c r="O363" s="75"/>
      <c r="P363" s="75"/>
      <c r="Q363" s="76"/>
    </row>
    <row r="364" spans="4:17" hidden="1" x14ac:dyDescent="0.3">
      <c r="D364" s="49" t="str">
        <f>IF(ISBLANK(BurstClassFull1315[[#This Row],[Hour4-Spk/sec]]),"",IF(BurstClassFull1315[[#This Row],[Hour4-Spk/sec]]&lt;$C$3,"LF","HF"))</f>
        <v/>
      </c>
      <c r="E364" s="49" t="str">
        <f>IF(ISBLANK(BurstClassFull1315[[#This Row],[Hour4-%SpikesInBursts]]),"",IF(BurstClassFull1315[[#This Row],[Hour4-%SpikesInBursts]]&lt;$D$3,"LB","HB"))</f>
        <v/>
      </c>
      <c r="F364" s="50" t="str">
        <f t="shared" si="5"/>
        <v/>
      </c>
      <c r="G364" s="77"/>
      <c r="H364" s="77"/>
      <c r="I364" s="78"/>
      <c r="J364" s="75"/>
      <c r="K364" s="75"/>
      <c r="L364" s="75"/>
      <c r="M364" s="75"/>
      <c r="N364" s="75"/>
      <c r="O364" s="75"/>
      <c r="P364" s="75"/>
      <c r="Q364" s="76"/>
    </row>
    <row r="365" spans="4:17" hidden="1" x14ac:dyDescent="0.3">
      <c r="D365" s="49" t="str">
        <f>IF(ISBLANK(BurstClassFull1315[[#This Row],[Hour4-Spk/sec]]),"",IF(BurstClassFull1315[[#This Row],[Hour4-Spk/sec]]&lt;$C$3,"LF","HF"))</f>
        <v/>
      </c>
      <c r="E365" s="49" t="str">
        <f>IF(ISBLANK(BurstClassFull1315[[#This Row],[Hour4-%SpikesInBursts]]),"",IF(BurstClassFull1315[[#This Row],[Hour4-%SpikesInBursts]]&lt;$D$3,"LB","HB"))</f>
        <v/>
      </c>
      <c r="F365" s="50" t="str">
        <f t="shared" si="5"/>
        <v/>
      </c>
      <c r="G365" s="77"/>
      <c r="H365" s="77"/>
      <c r="I365" s="78"/>
      <c r="J365" s="75"/>
      <c r="K365" s="75"/>
      <c r="L365" s="75"/>
      <c r="M365" s="75"/>
      <c r="N365" s="75"/>
      <c r="O365" s="75"/>
      <c r="P365" s="75"/>
      <c r="Q365" s="76"/>
    </row>
    <row r="366" spans="4:17" hidden="1" x14ac:dyDescent="0.3">
      <c r="D366" s="49" t="str">
        <f>IF(ISBLANK(BurstClassFull1315[[#This Row],[Hour4-Spk/sec]]),"",IF(BurstClassFull1315[[#This Row],[Hour4-Spk/sec]]&lt;$C$3,"LF","HF"))</f>
        <v/>
      </c>
      <c r="E366" s="49" t="str">
        <f>IF(ISBLANK(BurstClassFull1315[[#This Row],[Hour4-%SpikesInBursts]]),"",IF(BurstClassFull1315[[#This Row],[Hour4-%SpikesInBursts]]&lt;$D$3,"LB","HB"))</f>
        <v/>
      </c>
      <c r="F366" s="50" t="str">
        <f t="shared" si="5"/>
        <v/>
      </c>
      <c r="G366" s="77"/>
      <c r="H366" s="77"/>
      <c r="I366" s="78"/>
      <c r="J366" s="75"/>
      <c r="K366" s="75"/>
      <c r="L366" s="75"/>
      <c r="M366" s="75"/>
      <c r="N366" s="75"/>
      <c r="O366" s="75"/>
      <c r="P366" s="75"/>
      <c r="Q366" s="76"/>
    </row>
    <row r="367" spans="4:17" hidden="1" x14ac:dyDescent="0.3">
      <c r="D367" s="49" t="str">
        <f>IF(ISBLANK(BurstClassFull1315[[#This Row],[Hour4-Spk/sec]]),"",IF(BurstClassFull1315[[#This Row],[Hour4-Spk/sec]]&lt;$C$3,"LF","HF"))</f>
        <v/>
      </c>
      <c r="E367" s="49" t="str">
        <f>IF(ISBLANK(BurstClassFull1315[[#This Row],[Hour4-%SpikesInBursts]]),"",IF(BurstClassFull1315[[#This Row],[Hour4-%SpikesInBursts]]&lt;$D$3,"LB","HB"))</f>
        <v/>
      </c>
      <c r="F367" s="50" t="str">
        <f t="shared" si="5"/>
        <v/>
      </c>
      <c r="G367" s="77"/>
      <c r="H367" s="77"/>
      <c r="I367" s="78"/>
      <c r="J367" s="75"/>
      <c r="K367" s="75"/>
      <c r="L367" s="75"/>
      <c r="M367" s="75"/>
      <c r="N367" s="75"/>
      <c r="O367" s="75"/>
      <c r="P367" s="75"/>
      <c r="Q367" s="76"/>
    </row>
    <row r="368" spans="4:17" hidden="1" x14ac:dyDescent="0.3">
      <c r="D368" s="49" t="str">
        <f>IF(ISBLANK(BurstClassFull1315[[#This Row],[Hour4-Spk/sec]]),"",IF(BurstClassFull1315[[#This Row],[Hour4-Spk/sec]]&lt;$C$3,"LF","HF"))</f>
        <v/>
      </c>
      <c r="E368" s="49" t="str">
        <f>IF(ISBLANK(BurstClassFull1315[[#This Row],[Hour4-%SpikesInBursts]]),"",IF(BurstClassFull1315[[#This Row],[Hour4-%SpikesInBursts]]&lt;$D$3,"LB","HB"))</f>
        <v/>
      </c>
      <c r="F368" s="50" t="str">
        <f t="shared" si="5"/>
        <v/>
      </c>
      <c r="G368" s="77"/>
      <c r="H368" s="77"/>
      <c r="I368" s="78"/>
      <c r="J368" s="75"/>
      <c r="K368" s="75"/>
      <c r="L368" s="75"/>
      <c r="M368" s="75"/>
      <c r="N368" s="75"/>
      <c r="O368" s="75"/>
      <c r="P368" s="75"/>
      <c r="Q368" s="76"/>
    </row>
    <row r="369" spans="4:17" hidden="1" x14ac:dyDescent="0.3">
      <c r="D369" s="49" t="str">
        <f>IF(ISBLANK(BurstClassFull1315[[#This Row],[Hour4-Spk/sec]]),"",IF(BurstClassFull1315[[#This Row],[Hour4-Spk/sec]]&lt;$C$3,"LF","HF"))</f>
        <v/>
      </c>
      <c r="E369" s="49" t="str">
        <f>IF(ISBLANK(BurstClassFull1315[[#This Row],[Hour4-%SpikesInBursts]]),"",IF(BurstClassFull1315[[#This Row],[Hour4-%SpikesInBursts]]&lt;$D$3,"LB","HB"))</f>
        <v/>
      </c>
      <c r="F369" s="50" t="str">
        <f t="shared" si="5"/>
        <v/>
      </c>
      <c r="G369" s="77"/>
      <c r="H369" s="77"/>
      <c r="I369" s="78"/>
      <c r="J369" s="75"/>
      <c r="K369" s="75"/>
      <c r="L369" s="75"/>
      <c r="M369" s="75"/>
      <c r="N369" s="75"/>
      <c r="O369" s="75"/>
      <c r="P369" s="75"/>
      <c r="Q369" s="76"/>
    </row>
    <row r="370" spans="4:17" hidden="1" x14ac:dyDescent="0.3">
      <c r="D370" s="49" t="str">
        <f>IF(ISBLANK(BurstClassFull1315[[#This Row],[Hour4-Spk/sec]]),"",IF(BurstClassFull1315[[#This Row],[Hour4-Spk/sec]]&lt;$C$3,"LF","HF"))</f>
        <v/>
      </c>
      <c r="E370" s="49" t="str">
        <f>IF(ISBLANK(BurstClassFull1315[[#This Row],[Hour4-%SpikesInBursts]]),"",IF(BurstClassFull1315[[#This Row],[Hour4-%SpikesInBursts]]&lt;$D$3,"LB","HB"))</f>
        <v/>
      </c>
      <c r="F370" s="50" t="str">
        <f t="shared" si="5"/>
        <v/>
      </c>
      <c r="G370" s="77"/>
      <c r="H370" s="77"/>
      <c r="I370" s="78"/>
      <c r="J370" s="75"/>
      <c r="K370" s="75"/>
      <c r="L370" s="75"/>
      <c r="M370" s="75"/>
      <c r="N370" s="75"/>
      <c r="O370" s="75"/>
      <c r="P370" s="75"/>
      <c r="Q370" s="76"/>
    </row>
    <row r="371" spans="4:17" hidden="1" x14ac:dyDescent="0.3">
      <c r="D371" s="49" t="str">
        <f>IF(ISBLANK(BurstClassFull1315[[#This Row],[Hour4-Spk/sec]]),"",IF(BurstClassFull1315[[#This Row],[Hour4-Spk/sec]]&lt;$C$3,"LF","HF"))</f>
        <v/>
      </c>
      <c r="E371" s="49" t="str">
        <f>IF(ISBLANK(BurstClassFull1315[[#This Row],[Hour4-%SpikesInBursts]]),"",IF(BurstClassFull1315[[#This Row],[Hour4-%SpikesInBursts]]&lt;$D$3,"LB","HB"))</f>
        <v/>
      </c>
      <c r="F371" s="50" t="str">
        <f t="shared" si="5"/>
        <v/>
      </c>
      <c r="G371" s="77"/>
      <c r="H371" s="77"/>
      <c r="I371" s="78"/>
      <c r="J371" s="75"/>
      <c r="K371" s="75"/>
      <c r="L371" s="75"/>
      <c r="M371" s="75"/>
      <c r="N371" s="75"/>
      <c r="O371" s="75"/>
      <c r="P371" s="75"/>
      <c r="Q371" s="76"/>
    </row>
    <row r="372" spans="4:17" hidden="1" x14ac:dyDescent="0.3">
      <c r="D372" s="49" t="str">
        <f>IF(ISBLANK(BurstClassFull1315[[#This Row],[Hour4-Spk/sec]]),"",IF(BurstClassFull1315[[#This Row],[Hour4-Spk/sec]]&lt;$C$3,"LF","HF"))</f>
        <v/>
      </c>
      <c r="E372" s="49" t="str">
        <f>IF(ISBLANK(BurstClassFull1315[[#This Row],[Hour4-%SpikesInBursts]]),"",IF(BurstClassFull1315[[#This Row],[Hour4-%SpikesInBursts]]&lt;$D$3,"LB","HB"))</f>
        <v/>
      </c>
      <c r="F372" s="50" t="str">
        <f t="shared" si="5"/>
        <v/>
      </c>
      <c r="G372" s="77"/>
      <c r="H372" s="77"/>
      <c r="I372" s="78"/>
      <c r="J372" s="75"/>
      <c r="K372" s="75"/>
      <c r="L372" s="75"/>
      <c r="M372" s="75"/>
      <c r="N372" s="75"/>
      <c r="O372" s="75"/>
      <c r="P372" s="75"/>
      <c r="Q372" s="76"/>
    </row>
    <row r="373" spans="4:17" hidden="1" x14ac:dyDescent="0.3">
      <c r="D373" s="49" t="str">
        <f>IF(ISBLANK(BurstClassFull1315[[#This Row],[Hour4-Spk/sec]]),"",IF(BurstClassFull1315[[#This Row],[Hour4-Spk/sec]]&lt;$C$3,"LF","HF"))</f>
        <v/>
      </c>
      <c r="E373" s="49" t="str">
        <f>IF(ISBLANK(BurstClassFull1315[[#This Row],[Hour4-%SpikesInBursts]]),"",IF(BurstClassFull1315[[#This Row],[Hour4-%SpikesInBursts]]&lt;$D$3,"LB","HB"))</f>
        <v/>
      </c>
      <c r="F373" s="50" t="str">
        <f t="shared" si="5"/>
        <v/>
      </c>
      <c r="G373" s="77"/>
      <c r="H373" s="77"/>
      <c r="I373" s="78"/>
      <c r="J373" s="75"/>
      <c r="K373" s="75"/>
      <c r="L373" s="75"/>
      <c r="M373" s="75"/>
      <c r="N373" s="75"/>
      <c r="O373" s="75"/>
      <c r="P373" s="75"/>
      <c r="Q373" s="76"/>
    </row>
    <row r="374" spans="4:17" hidden="1" x14ac:dyDescent="0.3">
      <c r="D374" s="49" t="str">
        <f>IF(ISBLANK(BurstClassFull1315[[#This Row],[Hour4-Spk/sec]]),"",IF(BurstClassFull1315[[#This Row],[Hour4-Spk/sec]]&lt;$C$3,"LF","HF"))</f>
        <v/>
      </c>
      <c r="E374" s="49" t="str">
        <f>IF(ISBLANK(BurstClassFull1315[[#This Row],[Hour4-%SpikesInBursts]]),"",IF(BurstClassFull1315[[#This Row],[Hour4-%SpikesInBursts]]&lt;$D$3,"LB","HB"))</f>
        <v/>
      </c>
      <c r="F374" s="50" t="str">
        <f t="shared" si="5"/>
        <v/>
      </c>
      <c r="G374" s="77"/>
      <c r="H374" s="77"/>
      <c r="I374" s="78"/>
      <c r="J374" s="75"/>
      <c r="K374" s="75"/>
      <c r="L374" s="75"/>
      <c r="M374" s="75"/>
      <c r="N374" s="75"/>
      <c r="O374" s="75"/>
      <c r="P374" s="75"/>
      <c r="Q374" s="76"/>
    </row>
    <row r="375" spans="4:17" hidden="1" x14ac:dyDescent="0.3">
      <c r="D375" s="49" t="str">
        <f>IF(ISBLANK(BurstClassFull1315[[#This Row],[Hour4-Spk/sec]]),"",IF(BurstClassFull1315[[#This Row],[Hour4-Spk/sec]]&lt;$C$3,"LF","HF"))</f>
        <v/>
      </c>
      <c r="E375" s="49" t="str">
        <f>IF(ISBLANK(BurstClassFull1315[[#This Row],[Hour4-%SpikesInBursts]]),"",IF(BurstClassFull1315[[#This Row],[Hour4-%SpikesInBursts]]&lt;$D$3,"LB","HB"))</f>
        <v/>
      </c>
      <c r="F375" s="50" t="str">
        <f t="shared" si="5"/>
        <v/>
      </c>
      <c r="G375" s="77"/>
      <c r="H375" s="77"/>
      <c r="I375" s="78"/>
      <c r="J375" s="75"/>
      <c r="K375" s="75"/>
      <c r="L375" s="75"/>
      <c r="M375" s="75"/>
      <c r="N375" s="75"/>
      <c r="O375" s="75"/>
      <c r="P375" s="75"/>
      <c r="Q375" s="76"/>
    </row>
    <row r="376" spans="4:17" hidden="1" x14ac:dyDescent="0.3">
      <c r="D376" s="49" t="str">
        <f>IF(ISBLANK(BurstClassFull1315[[#This Row],[Hour4-Spk/sec]]),"",IF(BurstClassFull1315[[#This Row],[Hour4-Spk/sec]]&lt;$C$3,"LF","HF"))</f>
        <v/>
      </c>
      <c r="E376" s="49" t="str">
        <f>IF(ISBLANK(BurstClassFull1315[[#This Row],[Hour4-%SpikesInBursts]]),"",IF(BurstClassFull1315[[#This Row],[Hour4-%SpikesInBursts]]&lt;$D$3,"LB","HB"))</f>
        <v/>
      </c>
      <c r="F376" s="50" t="str">
        <f t="shared" si="5"/>
        <v/>
      </c>
      <c r="G376" s="77"/>
      <c r="H376" s="77"/>
      <c r="I376" s="78"/>
      <c r="J376" s="75"/>
      <c r="K376" s="75"/>
      <c r="L376" s="75"/>
      <c r="M376" s="75"/>
      <c r="N376" s="75"/>
      <c r="O376" s="75"/>
      <c r="P376" s="75"/>
      <c r="Q376" s="76"/>
    </row>
    <row r="377" spans="4:17" hidden="1" x14ac:dyDescent="0.3">
      <c r="D377" s="49" t="str">
        <f>IF(ISBLANK(BurstClassFull1315[[#This Row],[Hour4-Spk/sec]]),"",IF(BurstClassFull1315[[#This Row],[Hour4-Spk/sec]]&lt;$C$3,"LF","HF"))</f>
        <v/>
      </c>
      <c r="E377" s="49" t="str">
        <f>IF(ISBLANK(BurstClassFull1315[[#This Row],[Hour4-%SpikesInBursts]]),"",IF(BurstClassFull1315[[#This Row],[Hour4-%SpikesInBursts]]&lt;$D$3,"LB","HB"))</f>
        <v/>
      </c>
      <c r="F377" s="50" t="str">
        <f t="shared" si="5"/>
        <v/>
      </c>
      <c r="G377" s="77"/>
      <c r="H377" s="77"/>
      <c r="I377" s="78"/>
      <c r="J377" s="75"/>
      <c r="K377" s="75"/>
      <c r="L377" s="75"/>
      <c r="M377" s="75"/>
      <c r="N377" s="75"/>
      <c r="O377" s="75"/>
      <c r="P377" s="75"/>
      <c r="Q377" s="76"/>
    </row>
    <row r="378" spans="4:17" hidden="1" x14ac:dyDescent="0.3">
      <c r="D378" s="49" t="str">
        <f>IF(ISBLANK(BurstClassFull1315[[#This Row],[Hour4-Spk/sec]]),"",IF(BurstClassFull1315[[#This Row],[Hour4-Spk/sec]]&lt;$C$3,"LF","HF"))</f>
        <v/>
      </c>
      <c r="E378" s="49" t="str">
        <f>IF(ISBLANK(BurstClassFull1315[[#This Row],[Hour4-%SpikesInBursts]]),"",IF(BurstClassFull1315[[#This Row],[Hour4-%SpikesInBursts]]&lt;$D$3,"LB","HB"))</f>
        <v/>
      </c>
      <c r="F378" s="50" t="str">
        <f t="shared" si="5"/>
        <v/>
      </c>
      <c r="G378" s="77"/>
      <c r="H378" s="77"/>
      <c r="I378" s="78"/>
      <c r="J378" s="75"/>
      <c r="K378" s="75"/>
      <c r="L378" s="75"/>
      <c r="M378" s="75"/>
      <c r="N378" s="75"/>
      <c r="O378" s="75"/>
      <c r="P378" s="75"/>
      <c r="Q378" s="76"/>
    </row>
    <row r="379" spans="4:17" hidden="1" x14ac:dyDescent="0.3">
      <c r="D379" s="49" t="str">
        <f>IF(ISBLANK(BurstClassFull1315[[#This Row],[Hour4-Spk/sec]]),"",IF(BurstClassFull1315[[#This Row],[Hour4-Spk/sec]]&lt;$C$3,"LF","HF"))</f>
        <v/>
      </c>
      <c r="E379" s="49" t="str">
        <f>IF(ISBLANK(BurstClassFull1315[[#This Row],[Hour4-%SpikesInBursts]]),"",IF(BurstClassFull1315[[#This Row],[Hour4-%SpikesInBursts]]&lt;$D$3,"LB","HB"))</f>
        <v/>
      </c>
      <c r="F379" s="50" t="str">
        <f t="shared" si="5"/>
        <v/>
      </c>
      <c r="G379" s="77"/>
      <c r="H379" s="77"/>
      <c r="I379" s="78"/>
      <c r="J379" s="75"/>
      <c r="K379" s="75"/>
      <c r="L379" s="75"/>
      <c r="M379" s="75"/>
      <c r="N379" s="75"/>
      <c r="O379" s="75"/>
      <c r="P379" s="75"/>
      <c r="Q379" s="76"/>
    </row>
    <row r="380" spans="4:17" hidden="1" x14ac:dyDescent="0.3">
      <c r="D380" s="49" t="str">
        <f>IF(ISBLANK(BurstClassFull1315[[#This Row],[Hour4-Spk/sec]]),"",IF(BurstClassFull1315[[#This Row],[Hour4-Spk/sec]]&lt;$C$3,"LF","HF"))</f>
        <v/>
      </c>
      <c r="E380" s="49" t="str">
        <f>IF(ISBLANK(BurstClassFull1315[[#This Row],[Hour4-%SpikesInBursts]]),"",IF(BurstClassFull1315[[#This Row],[Hour4-%SpikesInBursts]]&lt;$D$3,"LB","HB"))</f>
        <v/>
      </c>
      <c r="F380" s="50" t="str">
        <f t="shared" si="5"/>
        <v/>
      </c>
      <c r="G380" s="77"/>
      <c r="H380" s="77"/>
      <c r="I380" s="78"/>
      <c r="J380" s="75"/>
      <c r="K380" s="75"/>
      <c r="L380" s="75"/>
      <c r="M380" s="75"/>
      <c r="N380" s="75"/>
      <c r="O380" s="75"/>
      <c r="P380" s="75"/>
      <c r="Q380" s="76"/>
    </row>
    <row r="381" spans="4:17" hidden="1" x14ac:dyDescent="0.3">
      <c r="D381" s="49" t="str">
        <f>IF(ISBLANK(BurstClassFull1315[[#This Row],[Hour4-Spk/sec]]),"",IF(BurstClassFull1315[[#This Row],[Hour4-Spk/sec]]&lt;$C$3,"LF","HF"))</f>
        <v/>
      </c>
      <c r="E381" s="49" t="str">
        <f>IF(ISBLANK(BurstClassFull1315[[#This Row],[Hour4-%SpikesInBursts]]),"",IF(BurstClassFull1315[[#This Row],[Hour4-%SpikesInBursts]]&lt;$D$3,"LB","HB"))</f>
        <v/>
      </c>
      <c r="F381" s="50" t="str">
        <f t="shared" si="5"/>
        <v/>
      </c>
      <c r="G381" s="77"/>
      <c r="H381" s="77"/>
      <c r="I381" s="78"/>
      <c r="J381" s="75"/>
      <c r="K381" s="75"/>
      <c r="L381" s="75"/>
      <c r="M381" s="75"/>
      <c r="N381" s="75"/>
      <c r="O381" s="75"/>
      <c r="P381" s="75"/>
      <c r="Q381" s="76"/>
    </row>
    <row r="382" spans="4:17" hidden="1" x14ac:dyDescent="0.3">
      <c r="D382" s="49" t="str">
        <f>IF(ISBLANK(BurstClassFull1315[[#This Row],[Hour4-Spk/sec]]),"",IF(BurstClassFull1315[[#This Row],[Hour4-Spk/sec]]&lt;$C$3,"LF","HF"))</f>
        <v/>
      </c>
      <c r="E382" s="49" t="str">
        <f>IF(ISBLANK(BurstClassFull1315[[#This Row],[Hour4-%SpikesInBursts]]),"",IF(BurstClassFull1315[[#This Row],[Hour4-%SpikesInBursts]]&lt;$D$3,"LB","HB"))</f>
        <v/>
      </c>
      <c r="F382" s="50" t="str">
        <f t="shared" si="5"/>
        <v/>
      </c>
      <c r="G382" s="77"/>
      <c r="H382" s="77"/>
      <c r="I382" s="78"/>
      <c r="J382" s="75"/>
      <c r="K382" s="75"/>
      <c r="L382" s="75"/>
      <c r="M382" s="75"/>
      <c r="N382" s="75"/>
      <c r="O382" s="75"/>
      <c r="P382" s="75"/>
      <c r="Q382" s="76"/>
    </row>
    <row r="383" spans="4:17" hidden="1" x14ac:dyDescent="0.3">
      <c r="D383" s="49" t="str">
        <f>IF(ISBLANK(BurstClassFull1315[[#This Row],[Hour4-Spk/sec]]),"",IF(BurstClassFull1315[[#This Row],[Hour4-Spk/sec]]&lt;$C$3,"LF","HF"))</f>
        <v/>
      </c>
      <c r="E383" s="49" t="str">
        <f>IF(ISBLANK(BurstClassFull1315[[#This Row],[Hour4-%SpikesInBursts]]),"",IF(BurstClassFull1315[[#This Row],[Hour4-%SpikesInBursts]]&lt;$D$3,"LB","HB"))</f>
        <v/>
      </c>
      <c r="F383" s="50" t="str">
        <f t="shared" si="5"/>
        <v/>
      </c>
      <c r="G383" s="77"/>
      <c r="H383" s="77"/>
      <c r="I383" s="78"/>
      <c r="J383" s="75"/>
      <c r="K383" s="75"/>
      <c r="L383" s="75"/>
      <c r="M383" s="75"/>
      <c r="N383" s="75"/>
      <c r="O383" s="75"/>
      <c r="P383" s="75"/>
      <c r="Q383" s="76"/>
    </row>
    <row r="384" spans="4:17" hidden="1" x14ac:dyDescent="0.3">
      <c r="D384" s="49" t="str">
        <f>IF(ISBLANK(BurstClassFull1315[[#This Row],[Hour4-Spk/sec]]),"",IF(BurstClassFull1315[[#This Row],[Hour4-Spk/sec]]&lt;$C$3,"LF","HF"))</f>
        <v/>
      </c>
      <c r="E384" s="49" t="str">
        <f>IF(ISBLANK(BurstClassFull1315[[#This Row],[Hour4-%SpikesInBursts]]),"",IF(BurstClassFull1315[[#This Row],[Hour4-%SpikesInBursts]]&lt;$D$3,"LB","HB"))</f>
        <v/>
      </c>
      <c r="F384" s="50" t="str">
        <f t="shared" si="5"/>
        <v/>
      </c>
      <c r="G384" s="77"/>
      <c r="H384" s="77"/>
      <c r="I384" s="78"/>
      <c r="J384" s="75"/>
      <c r="K384" s="75"/>
      <c r="L384" s="75"/>
      <c r="M384" s="75"/>
      <c r="N384" s="75"/>
      <c r="O384" s="75"/>
      <c r="P384" s="75"/>
      <c r="Q384" s="76"/>
    </row>
    <row r="385" spans="4:17" hidden="1" x14ac:dyDescent="0.3">
      <c r="D385" s="49" t="str">
        <f>IF(ISBLANK(BurstClassFull1315[[#This Row],[Hour4-Spk/sec]]),"",IF(BurstClassFull1315[[#This Row],[Hour4-Spk/sec]]&lt;$C$3,"LF","HF"))</f>
        <v/>
      </c>
      <c r="E385" s="49" t="str">
        <f>IF(ISBLANK(BurstClassFull1315[[#This Row],[Hour4-%SpikesInBursts]]),"",IF(BurstClassFull1315[[#This Row],[Hour4-%SpikesInBursts]]&lt;$D$3,"LB","HB"))</f>
        <v/>
      </c>
      <c r="F385" s="50" t="str">
        <f t="shared" si="5"/>
        <v/>
      </c>
      <c r="G385" s="77"/>
      <c r="H385" s="77"/>
      <c r="I385" s="78"/>
      <c r="J385" s="75"/>
      <c r="K385" s="75"/>
      <c r="L385" s="75"/>
      <c r="M385" s="75"/>
      <c r="N385" s="75"/>
      <c r="O385" s="75"/>
      <c r="P385" s="75"/>
      <c r="Q385" s="76"/>
    </row>
    <row r="386" spans="4:17" hidden="1" x14ac:dyDescent="0.3">
      <c r="D386" s="49" t="str">
        <f>IF(ISBLANK(BurstClassFull1315[[#This Row],[Hour4-Spk/sec]]),"",IF(BurstClassFull1315[[#This Row],[Hour4-Spk/sec]]&lt;$C$3,"LF","HF"))</f>
        <v/>
      </c>
      <c r="E386" s="49" t="str">
        <f>IF(ISBLANK(BurstClassFull1315[[#This Row],[Hour4-%SpikesInBursts]]),"",IF(BurstClassFull1315[[#This Row],[Hour4-%SpikesInBursts]]&lt;$D$3,"LB","HB"))</f>
        <v/>
      </c>
      <c r="F386" s="50" t="str">
        <f t="shared" si="5"/>
        <v/>
      </c>
      <c r="G386" s="77"/>
      <c r="H386" s="77"/>
      <c r="I386" s="78"/>
      <c r="J386" s="75"/>
      <c r="K386" s="75"/>
      <c r="L386" s="75"/>
      <c r="M386" s="75"/>
      <c r="N386" s="75"/>
      <c r="O386" s="75"/>
      <c r="P386" s="75"/>
      <c r="Q386" s="76"/>
    </row>
    <row r="387" spans="4:17" hidden="1" x14ac:dyDescent="0.3">
      <c r="D387" s="49" t="str">
        <f>IF(ISBLANK(BurstClassFull1315[[#This Row],[Hour4-Spk/sec]]),"",IF(BurstClassFull1315[[#This Row],[Hour4-Spk/sec]]&lt;$C$3,"LF","HF"))</f>
        <v/>
      </c>
      <c r="E387" s="49" t="str">
        <f>IF(ISBLANK(BurstClassFull1315[[#This Row],[Hour4-%SpikesInBursts]]),"",IF(BurstClassFull1315[[#This Row],[Hour4-%SpikesInBursts]]&lt;$D$3,"LB","HB"))</f>
        <v/>
      </c>
      <c r="F387" s="50" t="str">
        <f t="shared" si="5"/>
        <v/>
      </c>
      <c r="G387" s="77"/>
      <c r="H387" s="77"/>
      <c r="I387" s="78"/>
      <c r="J387" s="75"/>
      <c r="K387" s="75"/>
      <c r="L387" s="75"/>
      <c r="M387" s="75"/>
      <c r="N387" s="75"/>
      <c r="O387" s="75"/>
      <c r="P387" s="75"/>
      <c r="Q387" s="76"/>
    </row>
    <row r="388" spans="4:17" hidden="1" x14ac:dyDescent="0.3">
      <c r="D388" s="49" t="str">
        <f>IF(ISBLANK(BurstClassFull1315[[#This Row],[Hour4-Spk/sec]]),"",IF(BurstClassFull1315[[#This Row],[Hour4-Spk/sec]]&lt;$C$3,"LF","HF"))</f>
        <v/>
      </c>
      <c r="E388" s="49" t="str">
        <f>IF(ISBLANK(BurstClassFull1315[[#This Row],[Hour4-%SpikesInBursts]]),"",IF(BurstClassFull1315[[#This Row],[Hour4-%SpikesInBursts]]&lt;$D$3,"LB","HB"))</f>
        <v/>
      </c>
      <c r="F388" s="50" t="str">
        <f t="shared" si="5"/>
        <v/>
      </c>
      <c r="G388" s="77"/>
      <c r="H388" s="77"/>
      <c r="I388" s="78"/>
      <c r="J388" s="75"/>
      <c r="K388" s="75"/>
      <c r="L388" s="75"/>
      <c r="M388" s="75"/>
      <c r="N388" s="75"/>
      <c r="O388" s="75"/>
      <c r="P388" s="75"/>
      <c r="Q388" s="76"/>
    </row>
    <row r="389" spans="4:17" hidden="1" x14ac:dyDescent="0.3">
      <c r="D389" s="49" t="str">
        <f>IF(ISBLANK(BurstClassFull1315[[#This Row],[Hour4-Spk/sec]]),"",IF(BurstClassFull1315[[#This Row],[Hour4-Spk/sec]]&lt;$C$3,"LF","HF"))</f>
        <v/>
      </c>
      <c r="E389" s="49" t="str">
        <f>IF(ISBLANK(BurstClassFull1315[[#This Row],[Hour4-%SpikesInBursts]]),"",IF(BurstClassFull1315[[#This Row],[Hour4-%SpikesInBursts]]&lt;$D$3,"LB","HB"))</f>
        <v/>
      </c>
      <c r="F389" s="50" t="str">
        <f t="shared" si="5"/>
        <v/>
      </c>
      <c r="G389" s="77"/>
      <c r="H389" s="77"/>
      <c r="I389" s="78"/>
      <c r="J389" s="75"/>
      <c r="K389" s="75"/>
      <c r="L389" s="75"/>
      <c r="M389" s="75"/>
      <c r="N389" s="75"/>
      <c r="O389" s="75"/>
      <c r="P389" s="75"/>
      <c r="Q389" s="76"/>
    </row>
    <row r="390" spans="4:17" hidden="1" x14ac:dyDescent="0.3">
      <c r="D390" s="49" t="str">
        <f>IF(ISBLANK(BurstClassFull1315[[#This Row],[Hour4-Spk/sec]]),"",IF(BurstClassFull1315[[#This Row],[Hour4-Spk/sec]]&lt;$C$3,"LF","HF"))</f>
        <v/>
      </c>
      <c r="E390" s="49" t="str">
        <f>IF(ISBLANK(BurstClassFull1315[[#This Row],[Hour4-%SpikesInBursts]]),"",IF(BurstClassFull1315[[#This Row],[Hour4-%SpikesInBursts]]&lt;$D$3,"LB","HB"))</f>
        <v/>
      </c>
      <c r="F390" s="50" t="str">
        <f t="shared" si="5"/>
        <v/>
      </c>
      <c r="G390" s="77"/>
      <c r="H390" s="77"/>
      <c r="I390" s="78"/>
      <c r="J390" s="75"/>
      <c r="K390" s="75"/>
      <c r="L390" s="75"/>
      <c r="M390" s="75"/>
      <c r="N390" s="75"/>
      <c r="O390" s="75"/>
      <c r="P390" s="75"/>
      <c r="Q390" s="76"/>
    </row>
    <row r="391" spans="4:17" hidden="1" x14ac:dyDescent="0.3">
      <c r="D391" s="49" t="str">
        <f>IF(ISBLANK(BurstClassFull1315[[#This Row],[Hour4-Spk/sec]]),"",IF(BurstClassFull1315[[#This Row],[Hour4-Spk/sec]]&lt;$C$3,"LF","HF"))</f>
        <v/>
      </c>
      <c r="E391" s="49" t="str">
        <f>IF(ISBLANK(BurstClassFull1315[[#This Row],[Hour4-%SpikesInBursts]]),"",IF(BurstClassFull1315[[#This Row],[Hour4-%SpikesInBursts]]&lt;$D$3,"LB","HB"))</f>
        <v/>
      </c>
      <c r="F391" s="50" t="str">
        <f t="shared" si="5"/>
        <v/>
      </c>
      <c r="G391" s="77"/>
      <c r="H391" s="77"/>
      <c r="I391" s="78"/>
      <c r="J391" s="75"/>
      <c r="K391" s="75"/>
      <c r="L391" s="75"/>
      <c r="M391" s="75"/>
      <c r="N391" s="75"/>
      <c r="O391" s="75"/>
      <c r="P391" s="75"/>
      <c r="Q391" s="76"/>
    </row>
    <row r="392" spans="4:17" hidden="1" x14ac:dyDescent="0.3">
      <c r="D392" s="49" t="str">
        <f>IF(ISBLANK(BurstClassFull1315[[#This Row],[Hour4-Spk/sec]]),"",IF(BurstClassFull1315[[#This Row],[Hour4-Spk/sec]]&lt;$C$3,"LF","HF"))</f>
        <v/>
      </c>
      <c r="E392" s="49" t="str">
        <f>IF(ISBLANK(BurstClassFull1315[[#This Row],[Hour4-%SpikesInBursts]]),"",IF(BurstClassFull1315[[#This Row],[Hour4-%SpikesInBursts]]&lt;$D$3,"LB","HB"))</f>
        <v/>
      </c>
      <c r="F392" s="50" t="str">
        <f t="shared" si="5"/>
        <v/>
      </c>
      <c r="G392" s="77"/>
      <c r="H392" s="77"/>
      <c r="I392" s="78"/>
      <c r="J392" s="75"/>
      <c r="K392" s="75"/>
      <c r="L392" s="75"/>
      <c r="M392" s="75"/>
      <c r="N392" s="75"/>
      <c r="O392" s="75"/>
      <c r="P392" s="75"/>
      <c r="Q392" s="76"/>
    </row>
    <row r="393" spans="4:17" hidden="1" x14ac:dyDescent="0.3">
      <c r="D393" s="49" t="str">
        <f>IF(ISBLANK(BurstClassFull1315[[#This Row],[Hour4-Spk/sec]]),"",IF(BurstClassFull1315[[#This Row],[Hour4-Spk/sec]]&lt;$C$3,"LF","HF"))</f>
        <v/>
      </c>
      <c r="E393" s="49" t="str">
        <f>IF(ISBLANK(BurstClassFull1315[[#This Row],[Hour4-%SpikesInBursts]]),"",IF(BurstClassFull1315[[#This Row],[Hour4-%SpikesInBursts]]&lt;$D$3,"LB","HB"))</f>
        <v/>
      </c>
      <c r="F393" s="50" t="str">
        <f t="shared" si="5"/>
        <v/>
      </c>
      <c r="G393" s="77"/>
      <c r="H393" s="77"/>
      <c r="I393" s="78"/>
      <c r="J393" s="75"/>
      <c r="K393" s="75"/>
      <c r="L393" s="75"/>
      <c r="M393" s="75"/>
      <c r="N393" s="75"/>
      <c r="O393" s="75"/>
      <c r="P393" s="75"/>
      <c r="Q393" s="76"/>
    </row>
    <row r="394" spans="4:17" hidden="1" x14ac:dyDescent="0.3">
      <c r="D394" s="49" t="str">
        <f>IF(ISBLANK(BurstClassFull1315[[#This Row],[Hour4-Spk/sec]]),"",IF(BurstClassFull1315[[#This Row],[Hour4-Spk/sec]]&lt;$C$3,"LF","HF"))</f>
        <v/>
      </c>
      <c r="E394" s="49" t="str">
        <f>IF(ISBLANK(BurstClassFull1315[[#This Row],[Hour4-%SpikesInBursts]]),"",IF(BurstClassFull1315[[#This Row],[Hour4-%SpikesInBursts]]&lt;$D$3,"LB","HB"))</f>
        <v/>
      </c>
      <c r="F394" s="50" t="str">
        <f t="shared" si="5"/>
        <v/>
      </c>
      <c r="G394" s="77"/>
      <c r="H394" s="77"/>
      <c r="I394" s="78"/>
      <c r="J394" s="75"/>
      <c r="K394" s="75"/>
      <c r="L394" s="75"/>
      <c r="M394" s="75"/>
      <c r="N394" s="75"/>
      <c r="O394" s="75"/>
      <c r="P394" s="75"/>
      <c r="Q394" s="76"/>
    </row>
    <row r="395" spans="4:17" hidden="1" x14ac:dyDescent="0.3">
      <c r="D395" s="49" t="str">
        <f>IF(ISBLANK(BurstClassFull1315[[#This Row],[Hour4-Spk/sec]]),"",IF(BurstClassFull1315[[#This Row],[Hour4-Spk/sec]]&lt;$C$3,"LF","HF"))</f>
        <v/>
      </c>
      <c r="E395" s="49" t="str">
        <f>IF(ISBLANK(BurstClassFull1315[[#This Row],[Hour4-%SpikesInBursts]]),"",IF(BurstClassFull1315[[#This Row],[Hour4-%SpikesInBursts]]&lt;$D$3,"LB","HB"))</f>
        <v/>
      </c>
      <c r="F395" s="50" t="str">
        <f t="shared" si="5"/>
        <v/>
      </c>
      <c r="G395" s="77"/>
      <c r="H395" s="77"/>
      <c r="I395" s="78"/>
      <c r="J395" s="75"/>
      <c r="K395" s="75"/>
      <c r="L395" s="75"/>
      <c r="M395" s="75"/>
      <c r="N395" s="75"/>
      <c r="O395" s="75"/>
      <c r="P395" s="75"/>
      <c r="Q395" s="76"/>
    </row>
    <row r="396" spans="4:17" hidden="1" x14ac:dyDescent="0.3">
      <c r="D396" s="49" t="str">
        <f>IF(ISBLANK(BurstClassFull1315[[#This Row],[Hour4-Spk/sec]]),"",IF(BurstClassFull1315[[#This Row],[Hour4-Spk/sec]]&lt;$C$3,"LF","HF"))</f>
        <v/>
      </c>
      <c r="E396" s="49" t="str">
        <f>IF(ISBLANK(BurstClassFull1315[[#This Row],[Hour4-%SpikesInBursts]]),"",IF(BurstClassFull1315[[#This Row],[Hour4-%SpikesInBursts]]&lt;$D$3,"LB","HB"))</f>
        <v/>
      </c>
      <c r="F396" s="50" t="str">
        <f t="shared" si="5"/>
        <v/>
      </c>
      <c r="G396" s="77"/>
      <c r="H396" s="77"/>
      <c r="I396" s="78"/>
      <c r="J396" s="75"/>
      <c r="K396" s="75"/>
      <c r="L396" s="75"/>
      <c r="M396" s="75"/>
      <c r="N396" s="75"/>
      <c r="O396" s="75"/>
      <c r="P396" s="75"/>
      <c r="Q396" s="76"/>
    </row>
    <row r="397" spans="4:17" hidden="1" x14ac:dyDescent="0.3">
      <c r="D397" s="49" t="str">
        <f>IF(ISBLANK(BurstClassFull1315[[#This Row],[Hour4-Spk/sec]]),"",IF(BurstClassFull1315[[#This Row],[Hour4-Spk/sec]]&lt;$C$3,"LF","HF"))</f>
        <v/>
      </c>
      <c r="E397" s="49" t="str">
        <f>IF(ISBLANK(BurstClassFull1315[[#This Row],[Hour4-%SpikesInBursts]]),"",IF(BurstClassFull1315[[#This Row],[Hour4-%SpikesInBursts]]&lt;$D$3,"LB","HB"))</f>
        <v/>
      </c>
      <c r="F397" s="50" t="str">
        <f t="shared" si="5"/>
        <v/>
      </c>
      <c r="G397" s="77"/>
      <c r="H397" s="77"/>
      <c r="I397" s="78"/>
      <c r="J397" s="75"/>
      <c r="K397" s="75"/>
      <c r="L397" s="75"/>
      <c r="M397" s="75"/>
      <c r="N397" s="75"/>
      <c r="O397" s="75"/>
      <c r="P397" s="75"/>
      <c r="Q397" s="76"/>
    </row>
    <row r="398" spans="4:17" hidden="1" x14ac:dyDescent="0.3">
      <c r="D398" s="49" t="str">
        <f>IF(ISBLANK(BurstClassFull1315[[#This Row],[Hour4-Spk/sec]]),"",IF(BurstClassFull1315[[#This Row],[Hour4-Spk/sec]]&lt;$C$3,"LF","HF"))</f>
        <v/>
      </c>
      <c r="E398" s="49" t="str">
        <f>IF(ISBLANK(BurstClassFull1315[[#This Row],[Hour4-%SpikesInBursts]]),"",IF(BurstClassFull1315[[#This Row],[Hour4-%SpikesInBursts]]&lt;$D$3,"LB","HB"))</f>
        <v/>
      </c>
      <c r="F398" s="50" t="str">
        <f t="shared" si="5"/>
        <v/>
      </c>
      <c r="G398" s="77"/>
      <c r="H398" s="77"/>
      <c r="I398" s="78"/>
      <c r="J398" s="75"/>
      <c r="K398" s="75"/>
      <c r="L398" s="75"/>
      <c r="M398" s="75"/>
      <c r="N398" s="75"/>
      <c r="O398" s="75"/>
      <c r="P398" s="75"/>
      <c r="Q398" s="76"/>
    </row>
    <row r="399" spans="4:17" hidden="1" x14ac:dyDescent="0.3">
      <c r="D399" s="49" t="str">
        <f>IF(ISBLANK(BurstClassFull1315[[#This Row],[Hour4-Spk/sec]]),"",IF(BurstClassFull1315[[#This Row],[Hour4-Spk/sec]]&lt;$C$3,"LF","HF"))</f>
        <v/>
      </c>
      <c r="E399" s="49" t="str">
        <f>IF(ISBLANK(BurstClassFull1315[[#This Row],[Hour4-%SpikesInBursts]]),"",IF(BurstClassFull1315[[#This Row],[Hour4-%SpikesInBursts]]&lt;$D$3,"LB","HB"))</f>
        <v/>
      </c>
      <c r="F399" s="50" t="str">
        <f t="shared" si="5"/>
        <v/>
      </c>
      <c r="G399" s="77"/>
      <c r="H399" s="77"/>
      <c r="I399" s="78"/>
      <c r="J399" s="75"/>
      <c r="K399" s="75"/>
      <c r="L399" s="75"/>
      <c r="M399" s="75"/>
      <c r="N399" s="75"/>
      <c r="O399" s="75"/>
      <c r="P399" s="75"/>
      <c r="Q399" s="76"/>
    </row>
    <row r="400" spans="4:17" hidden="1" x14ac:dyDescent="0.3">
      <c r="D400" s="49" t="str">
        <f>IF(ISBLANK(BurstClassFull1315[[#This Row],[Hour4-Spk/sec]]),"",IF(BurstClassFull1315[[#This Row],[Hour4-Spk/sec]]&lt;$C$3,"LF","HF"))</f>
        <v/>
      </c>
      <c r="E400" s="49" t="str">
        <f>IF(ISBLANK(BurstClassFull1315[[#This Row],[Hour4-%SpikesInBursts]]),"",IF(BurstClassFull1315[[#This Row],[Hour4-%SpikesInBursts]]&lt;$D$3,"LB","HB"))</f>
        <v/>
      </c>
      <c r="F400" s="50" t="str">
        <f t="shared" si="5"/>
        <v/>
      </c>
      <c r="G400" s="77"/>
      <c r="H400" s="77"/>
      <c r="I400" s="78"/>
      <c r="J400" s="75"/>
      <c r="K400" s="75"/>
      <c r="L400" s="75"/>
      <c r="M400" s="75"/>
      <c r="N400" s="75"/>
      <c r="O400" s="75"/>
      <c r="P400" s="75"/>
      <c r="Q400" s="76"/>
    </row>
    <row r="401" spans="4:17" hidden="1" x14ac:dyDescent="0.3">
      <c r="D401" s="49" t="str">
        <f>IF(ISBLANK(BurstClassFull1315[[#This Row],[Hour4-Spk/sec]]),"",IF(BurstClassFull1315[[#This Row],[Hour4-Spk/sec]]&lt;$C$3,"LF","HF"))</f>
        <v/>
      </c>
      <c r="E401" s="49" t="str">
        <f>IF(ISBLANK(BurstClassFull1315[[#This Row],[Hour4-%SpikesInBursts]]),"",IF(BurstClassFull1315[[#This Row],[Hour4-%SpikesInBursts]]&lt;$D$3,"LB","HB"))</f>
        <v/>
      </c>
      <c r="F401" s="50" t="str">
        <f t="shared" si="5"/>
        <v/>
      </c>
      <c r="G401" s="77"/>
      <c r="H401" s="77"/>
      <c r="I401" s="78"/>
      <c r="J401" s="75"/>
      <c r="K401" s="75"/>
      <c r="L401" s="75"/>
      <c r="M401" s="75"/>
      <c r="N401" s="75"/>
      <c r="O401" s="75"/>
      <c r="P401" s="75"/>
      <c r="Q401" s="76"/>
    </row>
    <row r="402" spans="4:17" hidden="1" x14ac:dyDescent="0.3">
      <c r="D402" s="49" t="str">
        <f>IF(ISBLANK(BurstClassFull1315[[#This Row],[Hour4-Spk/sec]]),"",IF(BurstClassFull1315[[#This Row],[Hour4-Spk/sec]]&lt;$C$3,"LF","HF"))</f>
        <v/>
      </c>
      <c r="E402" s="49" t="str">
        <f>IF(ISBLANK(BurstClassFull1315[[#This Row],[Hour4-%SpikesInBursts]]),"",IF(BurstClassFull1315[[#This Row],[Hour4-%SpikesInBursts]]&lt;$D$3,"LB","HB"))</f>
        <v/>
      </c>
      <c r="F402" s="50" t="str">
        <f t="shared" si="5"/>
        <v/>
      </c>
      <c r="G402" s="77"/>
      <c r="H402" s="77"/>
      <c r="I402" s="78"/>
      <c r="J402" s="75"/>
      <c r="K402" s="75"/>
      <c r="L402" s="75"/>
      <c r="M402" s="75"/>
      <c r="N402" s="75"/>
      <c r="O402" s="75"/>
      <c r="P402" s="75"/>
      <c r="Q402" s="76"/>
    </row>
    <row r="403" spans="4:17" hidden="1" x14ac:dyDescent="0.3">
      <c r="D403" s="49" t="str">
        <f>IF(ISBLANK(BurstClassFull1315[[#This Row],[Hour4-Spk/sec]]),"",IF(BurstClassFull1315[[#This Row],[Hour4-Spk/sec]]&lt;$C$3,"LF","HF"))</f>
        <v/>
      </c>
      <c r="E403" s="49" t="str">
        <f>IF(ISBLANK(BurstClassFull1315[[#This Row],[Hour4-%SpikesInBursts]]),"",IF(BurstClassFull1315[[#This Row],[Hour4-%SpikesInBursts]]&lt;$D$3,"LB","HB"))</f>
        <v/>
      </c>
      <c r="F403" s="50" t="str">
        <f t="shared" si="5"/>
        <v/>
      </c>
      <c r="G403" s="77"/>
      <c r="H403" s="77"/>
      <c r="I403" s="78"/>
      <c r="J403" s="75"/>
      <c r="K403" s="75"/>
      <c r="L403" s="75"/>
      <c r="M403" s="75"/>
      <c r="N403" s="75"/>
      <c r="O403" s="75"/>
      <c r="P403" s="75"/>
      <c r="Q403" s="76"/>
    </row>
    <row r="404" spans="4:17" hidden="1" x14ac:dyDescent="0.3">
      <c r="D404" s="49" t="str">
        <f>IF(ISBLANK(BurstClassFull1315[[#This Row],[Hour4-Spk/sec]]),"",IF(BurstClassFull1315[[#This Row],[Hour4-Spk/sec]]&lt;$C$3,"LF","HF"))</f>
        <v/>
      </c>
      <c r="E404" s="49" t="str">
        <f>IF(ISBLANK(BurstClassFull1315[[#This Row],[Hour4-%SpikesInBursts]]),"",IF(BurstClassFull1315[[#This Row],[Hour4-%SpikesInBursts]]&lt;$D$3,"LB","HB"))</f>
        <v/>
      </c>
      <c r="F404" s="50" t="str">
        <f t="shared" si="5"/>
        <v/>
      </c>
      <c r="G404" s="77"/>
      <c r="H404" s="77"/>
      <c r="I404" s="78"/>
      <c r="J404" s="75"/>
      <c r="K404" s="75"/>
      <c r="L404" s="75"/>
      <c r="M404" s="75"/>
      <c r="N404" s="75"/>
      <c r="O404" s="75"/>
      <c r="P404" s="75"/>
      <c r="Q404" s="76"/>
    </row>
    <row r="405" spans="4:17" hidden="1" x14ac:dyDescent="0.3">
      <c r="D405" s="49" t="str">
        <f>IF(ISBLANK(BurstClassFull1315[[#This Row],[Hour4-Spk/sec]]),"",IF(BurstClassFull1315[[#This Row],[Hour4-Spk/sec]]&lt;$C$3,"LF","HF"))</f>
        <v/>
      </c>
      <c r="E405" s="49" t="str">
        <f>IF(ISBLANK(BurstClassFull1315[[#This Row],[Hour4-%SpikesInBursts]]),"",IF(BurstClassFull1315[[#This Row],[Hour4-%SpikesInBursts]]&lt;$D$3,"LB","HB"))</f>
        <v/>
      </c>
      <c r="F405" s="50" t="str">
        <f t="shared" si="5"/>
        <v/>
      </c>
      <c r="G405" s="77"/>
      <c r="H405" s="77"/>
      <c r="I405" s="78"/>
      <c r="J405" s="75"/>
      <c r="K405" s="75"/>
      <c r="L405" s="75"/>
      <c r="M405" s="75"/>
      <c r="N405" s="75"/>
      <c r="O405" s="75"/>
      <c r="P405" s="75"/>
      <c r="Q405" s="76"/>
    </row>
    <row r="406" spans="4:17" hidden="1" x14ac:dyDescent="0.3">
      <c r="D406" s="49" t="str">
        <f>IF(ISBLANK(BurstClassFull1315[[#This Row],[Hour4-Spk/sec]]),"",IF(BurstClassFull1315[[#This Row],[Hour4-Spk/sec]]&lt;$C$3,"LF","HF"))</f>
        <v/>
      </c>
      <c r="E406" s="49" t="str">
        <f>IF(ISBLANK(BurstClassFull1315[[#This Row],[Hour4-%SpikesInBursts]]),"",IF(BurstClassFull1315[[#This Row],[Hour4-%SpikesInBursts]]&lt;$D$3,"LB","HB"))</f>
        <v/>
      </c>
      <c r="F406" s="50" t="str">
        <f t="shared" si="5"/>
        <v/>
      </c>
      <c r="G406" s="77"/>
      <c r="H406" s="77"/>
      <c r="I406" s="78"/>
      <c r="J406" s="75"/>
      <c r="K406" s="75"/>
      <c r="L406" s="75"/>
      <c r="M406" s="75"/>
      <c r="N406" s="75"/>
      <c r="O406" s="75"/>
      <c r="P406" s="75"/>
      <c r="Q406" s="76"/>
    </row>
    <row r="407" spans="4:17" hidden="1" x14ac:dyDescent="0.3">
      <c r="D407" s="49" t="str">
        <f>IF(ISBLANK(BurstClassFull1315[[#This Row],[Hour4-Spk/sec]]),"",IF(BurstClassFull1315[[#This Row],[Hour4-Spk/sec]]&lt;$C$3,"LF","HF"))</f>
        <v/>
      </c>
      <c r="E407" s="49" t="str">
        <f>IF(ISBLANK(BurstClassFull1315[[#This Row],[Hour4-%SpikesInBursts]]),"",IF(BurstClassFull1315[[#This Row],[Hour4-%SpikesInBursts]]&lt;$D$3,"LB","HB"))</f>
        <v/>
      </c>
      <c r="F407" s="50" t="str">
        <f t="shared" si="5"/>
        <v/>
      </c>
      <c r="G407" s="77"/>
      <c r="H407" s="77"/>
      <c r="I407" s="78"/>
      <c r="J407" s="75"/>
      <c r="K407" s="75"/>
      <c r="L407" s="75"/>
      <c r="M407" s="75"/>
      <c r="N407" s="75"/>
      <c r="O407" s="75"/>
      <c r="P407" s="75"/>
      <c r="Q407" s="76"/>
    </row>
    <row r="408" spans="4:17" hidden="1" x14ac:dyDescent="0.3">
      <c r="D408" s="49" t="str">
        <f>IF(ISBLANK(BurstClassFull1315[[#This Row],[Hour4-Spk/sec]]),"",IF(BurstClassFull1315[[#This Row],[Hour4-Spk/sec]]&lt;$C$3,"LF","HF"))</f>
        <v/>
      </c>
      <c r="E408" s="49" t="str">
        <f>IF(ISBLANK(BurstClassFull1315[[#This Row],[Hour4-%SpikesInBursts]]),"",IF(BurstClassFull1315[[#This Row],[Hour4-%SpikesInBursts]]&lt;$D$3,"LB","HB"))</f>
        <v/>
      </c>
      <c r="F408" s="50" t="str">
        <f t="shared" si="5"/>
        <v/>
      </c>
      <c r="G408" s="77"/>
      <c r="H408" s="77"/>
      <c r="I408" s="78"/>
      <c r="J408" s="75"/>
      <c r="K408" s="75"/>
      <c r="L408" s="75"/>
      <c r="M408" s="75"/>
      <c r="N408" s="75"/>
      <c r="O408" s="75"/>
      <c r="P408" s="75"/>
      <c r="Q408" s="76"/>
    </row>
    <row r="409" spans="4:17" hidden="1" x14ac:dyDescent="0.3">
      <c r="D409" s="49" t="str">
        <f>IF(ISBLANK(BurstClassFull1315[[#This Row],[Hour4-Spk/sec]]),"",IF(BurstClassFull1315[[#This Row],[Hour4-Spk/sec]]&lt;$C$3,"LF","HF"))</f>
        <v/>
      </c>
      <c r="E409" s="49" t="str">
        <f>IF(ISBLANK(BurstClassFull1315[[#This Row],[Hour4-%SpikesInBursts]]),"",IF(BurstClassFull1315[[#This Row],[Hour4-%SpikesInBursts]]&lt;$D$3,"LB","HB"))</f>
        <v/>
      </c>
      <c r="F409" s="50" t="str">
        <f t="shared" si="5"/>
        <v/>
      </c>
      <c r="G409" s="77"/>
      <c r="H409" s="77"/>
      <c r="I409" s="78"/>
      <c r="J409" s="75"/>
      <c r="K409" s="75"/>
      <c r="L409" s="75"/>
      <c r="M409" s="75"/>
      <c r="N409" s="75"/>
      <c r="O409" s="75"/>
      <c r="P409" s="75"/>
      <c r="Q409" s="76"/>
    </row>
    <row r="410" spans="4:17" hidden="1" x14ac:dyDescent="0.3">
      <c r="D410" s="49" t="str">
        <f>IF(ISBLANK(BurstClassFull1315[[#This Row],[Hour4-Spk/sec]]),"",IF(BurstClassFull1315[[#This Row],[Hour4-Spk/sec]]&lt;$C$3,"LF","HF"))</f>
        <v/>
      </c>
      <c r="E410" s="49" t="str">
        <f>IF(ISBLANK(BurstClassFull1315[[#This Row],[Hour4-%SpikesInBursts]]),"",IF(BurstClassFull1315[[#This Row],[Hour4-%SpikesInBursts]]&lt;$D$3,"LB","HB"))</f>
        <v/>
      </c>
      <c r="F410" s="50" t="str">
        <f t="shared" si="5"/>
        <v/>
      </c>
      <c r="G410" s="77"/>
      <c r="H410" s="77"/>
      <c r="I410" s="78"/>
      <c r="J410" s="75"/>
      <c r="K410" s="75"/>
      <c r="L410" s="75"/>
      <c r="M410" s="75"/>
      <c r="N410" s="75"/>
      <c r="O410" s="75"/>
      <c r="P410" s="75"/>
      <c r="Q410" s="76"/>
    </row>
    <row r="411" spans="4:17" hidden="1" x14ac:dyDescent="0.3">
      <c r="D411" s="49" t="str">
        <f>IF(ISBLANK(BurstClassFull1315[[#This Row],[Hour4-Spk/sec]]),"",IF(BurstClassFull1315[[#This Row],[Hour4-Spk/sec]]&lt;$C$3,"LF","HF"))</f>
        <v/>
      </c>
      <c r="E411" s="49" t="str">
        <f>IF(ISBLANK(BurstClassFull1315[[#This Row],[Hour4-%SpikesInBursts]]),"",IF(BurstClassFull1315[[#This Row],[Hour4-%SpikesInBursts]]&lt;$D$3,"LB","HB"))</f>
        <v/>
      </c>
      <c r="F411" s="50" t="str">
        <f t="shared" si="5"/>
        <v/>
      </c>
      <c r="G411" s="77"/>
      <c r="H411" s="77"/>
      <c r="I411" s="78"/>
      <c r="J411" s="75"/>
      <c r="K411" s="75"/>
      <c r="L411" s="75"/>
      <c r="M411" s="75"/>
      <c r="N411" s="75"/>
      <c r="O411" s="75"/>
      <c r="P411" s="75"/>
      <c r="Q411" s="76"/>
    </row>
    <row r="412" spans="4:17" hidden="1" x14ac:dyDescent="0.3">
      <c r="D412" s="49" t="str">
        <f>IF(ISBLANK(BurstClassFull1315[[#This Row],[Hour4-Spk/sec]]),"",IF(BurstClassFull1315[[#This Row],[Hour4-Spk/sec]]&lt;$C$3,"LF","HF"))</f>
        <v/>
      </c>
      <c r="E412" s="49" t="str">
        <f>IF(ISBLANK(BurstClassFull1315[[#This Row],[Hour4-%SpikesInBursts]]),"",IF(BurstClassFull1315[[#This Row],[Hour4-%SpikesInBursts]]&lt;$D$3,"LB","HB"))</f>
        <v/>
      </c>
      <c r="F412" s="50" t="str">
        <f t="shared" si="5"/>
        <v/>
      </c>
      <c r="G412" s="77"/>
      <c r="H412" s="77"/>
      <c r="I412" s="78"/>
      <c r="J412" s="75"/>
      <c r="K412" s="75"/>
      <c r="L412" s="75"/>
      <c r="M412" s="75"/>
      <c r="N412" s="75"/>
      <c r="O412" s="75"/>
      <c r="P412" s="75"/>
      <c r="Q412" s="76"/>
    </row>
    <row r="413" spans="4:17" hidden="1" x14ac:dyDescent="0.3">
      <c r="D413" s="49" t="str">
        <f>IF(ISBLANK(BurstClassFull1315[[#This Row],[Hour4-Spk/sec]]),"",IF(BurstClassFull1315[[#This Row],[Hour4-Spk/sec]]&lt;$C$3,"LF","HF"))</f>
        <v/>
      </c>
      <c r="E413" s="49" t="str">
        <f>IF(ISBLANK(BurstClassFull1315[[#This Row],[Hour4-%SpikesInBursts]]),"",IF(BurstClassFull1315[[#This Row],[Hour4-%SpikesInBursts]]&lt;$D$3,"LB","HB"))</f>
        <v/>
      </c>
      <c r="F413" s="50" t="str">
        <f t="shared" si="5"/>
        <v/>
      </c>
      <c r="G413" s="77"/>
      <c r="H413" s="77"/>
      <c r="I413" s="78"/>
      <c r="J413" s="75"/>
      <c r="K413" s="75"/>
      <c r="L413" s="75"/>
      <c r="M413" s="75"/>
      <c r="N413" s="75"/>
      <c r="O413" s="75"/>
      <c r="P413" s="75"/>
      <c r="Q413" s="76"/>
    </row>
  </sheetData>
  <sheetProtection formatCells="0" formatColumns="0" formatRows="0" insertColumns="0" insertRows="0" insertHyperlinks="0" deleteColumns="0" deleteRows="0" sort="0" autoFilter="0" pivotTables="0"/>
  <mergeCells count="2">
    <mergeCell ref="D31:F31"/>
    <mergeCell ref="G31:H31"/>
  </mergeCells>
  <pageMargins left="0.7" right="0.7" top="0.75" bottom="0.75" header="0.3" footer="0.3"/>
  <pageSetup orientation="portrait" horizontalDpi="0" verticalDpi="0"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24</vt:i4>
      </vt:variant>
    </vt:vector>
  </HeadingPairs>
  <TitlesOfParts>
    <vt:vector size="38" baseType="lpstr">
      <vt:lpstr>FILE LIST</vt:lpstr>
      <vt:lpstr>UnitDetails</vt:lpstr>
      <vt:lpstr>ShortUnitDetails</vt:lpstr>
      <vt:lpstr>BURST SUMM_Full Sess_ChangePop</vt:lpstr>
      <vt:lpstr>BURST CLASS-Full Sess_30percCut</vt:lpstr>
      <vt:lpstr>BURST CLASS-Full Sess_20percCut</vt:lpstr>
      <vt:lpstr>BURST CLASS-Full Sess_30per_Hr1</vt:lpstr>
      <vt:lpstr>Sheet2</vt:lpstr>
      <vt:lpstr>BURST CLASS-Full Sess_30per_Hr4</vt:lpstr>
      <vt:lpstr>Sheet1</vt:lpstr>
      <vt:lpstr>OLD_BURST CLASS-Hour 1</vt:lpstr>
      <vt:lpstr>OLD_BURST CLASS-Hour 4</vt:lpstr>
      <vt:lpstr>OLD_BURST CLASS-Hour 2</vt:lpstr>
      <vt:lpstr>OLD_BURST CLASS-Hour 3</vt:lpstr>
      <vt:lpstr>'BURST CLASS-Full Sess_20percCut'!Drink</vt:lpstr>
      <vt:lpstr>'BURST CLASS-Full Sess_30per_Hr1'!Drink</vt:lpstr>
      <vt:lpstr>'BURST CLASS-Full Sess_30per_Hr4'!Drink</vt:lpstr>
      <vt:lpstr>'BURST CLASS-Full Sess_30percCut'!Drink</vt:lpstr>
      <vt:lpstr>'OLD_BURST CLASS-Hour 1'!Drink</vt:lpstr>
      <vt:lpstr>'OLD_BURST CLASS-Hour 2'!Drink</vt:lpstr>
      <vt:lpstr>'OLD_BURST CLASS-Hour 3'!Drink</vt:lpstr>
      <vt:lpstr>'OLD_BURST CLASS-Hour 4'!Drink</vt:lpstr>
      <vt:lpstr>'BURST CLASS-Full Sess_20percCut'!DrinkResponse</vt:lpstr>
      <vt:lpstr>'BURST CLASS-Full Sess_30per_Hr1'!DrinkResponse</vt:lpstr>
      <vt:lpstr>'BURST CLASS-Full Sess_30per_Hr4'!DrinkResponse</vt:lpstr>
      <vt:lpstr>'BURST CLASS-Full Sess_30percCut'!DrinkResponse</vt:lpstr>
      <vt:lpstr>'OLD_BURST CLASS-Hour 1'!DrinkResponse</vt:lpstr>
      <vt:lpstr>'OLD_BURST CLASS-Hour 2'!DrinkResponse</vt:lpstr>
      <vt:lpstr>'OLD_BURST CLASS-Hour 3'!DrinkResponse</vt:lpstr>
      <vt:lpstr>'OLD_BURST CLASS-Hour 4'!DrinkResponse</vt:lpstr>
      <vt:lpstr>'BURST CLASS-Full Sess_20percCut'!LightResponse</vt:lpstr>
      <vt:lpstr>'BURST CLASS-Full Sess_30per_Hr1'!LightResponse</vt:lpstr>
      <vt:lpstr>'BURST CLASS-Full Sess_30per_Hr4'!LightResponse</vt:lpstr>
      <vt:lpstr>'BURST CLASS-Full Sess_30percCut'!LightResponse</vt:lpstr>
      <vt:lpstr>'OLD_BURST CLASS-Hour 1'!LightResponse</vt:lpstr>
      <vt:lpstr>'OLD_BURST CLASS-Hour 2'!LightResponse</vt:lpstr>
      <vt:lpstr>'OLD_BURST CLASS-Hour 3'!LightResponse</vt:lpstr>
      <vt:lpstr>'OLD_BURST CLASS-Hour 4'!LightResponse</vt:lpstr>
    </vt:vector>
  </TitlesOfParts>
  <Company>University of Maryland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 Irving</dc:creator>
  <cp:lastModifiedBy>James M Irving, Ph.D.</cp:lastModifiedBy>
  <dcterms:created xsi:type="dcterms:W3CDTF">2017-12-05T16:14:49Z</dcterms:created>
  <dcterms:modified xsi:type="dcterms:W3CDTF">2019-05-01T22:46:02Z</dcterms:modified>
</cp:coreProperties>
</file>