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sh\Downloads\Excel Havish M Consulting\VLOOKUP\"/>
    </mc:Choice>
  </mc:AlternateContent>
  <xr:revisionPtr revIDLastSave="0" documentId="13_ncr:1_{93266510-E995-4B32-893E-9D8BAE18EA22}" xr6:coauthVersionLast="36" xr6:coauthVersionMax="36" xr10:uidLastSave="{00000000-0000-0000-0000-000000000000}"/>
  <bookViews>
    <workbookView xWindow="0" yWindow="0" windowWidth="20490" windowHeight="7425" tabRatio="790" firstSheet="14" activeTab="15" xr2:uid="{00000000-000D-0000-FFFF-FFFF00000000}"/>
  </bookViews>
  <sheets>
    <sheet name="Same Sheet - Dollar" sheetId="8" r:id="rId1"/>
    <sheet name="Same Sheet - Column" sheetId="6" r:id="rId2"/>
    <sheet name="Approximate Match" sheetId="20" r:id="rId3"/>
    <sheet name="Array" sheetId="21" r:id="rId4"/>
    <sheet name="Handle Error" sheetId="18" r:id="rId5"/>
    <sheet name="Database" sheetId="1" r:id="rId6"/>
    <sheet name="Input Sheet - Regular" sheetId="2" r:id="rId7"/>
    <sheet name="Input Sheet - Regular (2)" sheetId="9" r:id="rId8"/>
    <sheet name="Input Sheet - Dynamic Number" sheetId="3" r:id="rId9"/>
    <sheet name="Input Sheet - Multiple Columns" sheetId="10" r:id="rId10"/>
    <sheet name="Input Sheet - Multiple Colu (2)" sheetId="11" r:id="rId11"/>
    <sheet name="Input Sheet - Multiple Colu (3)" sheetId="12" r:id="rId12"/>
    <sheet name="IM Look Left" sheetId="16" r:id="rId13"/>
    <sheet name="IM Look Left (2)" sheetId="19" r:id="rId14"/>
    <sheet name="VLOOKUP Diff Data Types" sheetId="14" r:id="rId15"/>
    <sheet name="VLOOKUP Multiple Lookup Values" sheetId="15" r:id="rId16"/>
  </sheets>
  <definedNames>
    <definedName name="_xlnm._FilterDatabase" localSheetId="4" hidden="1">'Handle Error'!$E$2:$H$2</definedName>
    <definedName name="mycode">'VLOOKUP Multiple Lookup Values'!$F$2:$I$11</definedName>
    <definedName name="mydata">Database!$C:$U</definedName>
    <definedName name="myhead">Database!$C$2:$U$2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5" l="1"/>
  <c r="E12" i="14" l="1"/>
  <c r="C5" i="14"/>
  <c r="C4" i="14"/>
  <c r="C6" i="14"/>
  <c r="C7" i="14"/>
  <c r="C3" i="14"/>
  <c r="D4" i="19"/>
  <c r="D5" i="19"/>
  <c r="D6" i="19"/>
  <c r="D7" i="19"/>
  <c r="D3" i="19"/>
  <c r="C4" i="19"/>
  <c r="C5" i="19"/>
  <c r="C6" i="19"/>
  <c r="C7" i="19"/>
  <c r="C3" i="19"/>
  <c r="C11" i="16"/>
  <c r="C12" i="16"/>
  <c r="C13" i="16"/>
  <c r="C14" i="16"/>
  <c r="C10" i="16"/>
  <c r="C4" i="16"/>
  <c r="C5" i="16"/>
  <c r="C6" i="16"/>
  <c r="C7" i="16"/>
  <c r="C3" i="16"/>
  <c r="C3" i="8"/>
  <c r="E4" i="12"/>
  <c r="E5" i="12"/>
  <c r="E6" i="12"/>
  <c r="E7" i="12"/>
  <c r="E3" i="12"/>
  <c r="D4" i="12"/>
  <c r="D5" i="12"/>
  <c r="D6" i="12"/>
  <c r="D7" i="12"/>
  <c r="D3" i="12"/>
  <c r="C4" i="12"/>
  <c r="C5" i="12"/>
  <c r="C6" i="12"/>
  <c r="C7" i="12"/>
  <c r="C3" i="12"/>
  <c r="E4" i="11"/>
  <c r="E5" i="11"/>
  <c r="E6" i="11"/>
  <c r="E7" i="11"/>
  <c r="E3" i="11"/>
  <c r="D4" i="11"/>
  <c r="D5" i="11"/>
  <c r="D6" i="11"/>
  <c r="D7" i="11"/>
  <c r="D3" i="11"/>
  <c r="C4" i="11"/>
  <c r="C5" i="11"/>
  <c r="C6" i="11"/>
  <c r="C7" i="11"/>
  <c r="C3" i="11"/>
  <c r="E4" i="10"/>
  <c r="E5" i="10"/>
  <c r="E6" i="10"/>
  <c r="E7" i="10"/>
  <c r="E3" i="10"/>
  <c r="D7" i="10"/>
  <c r="D4" i="10"/>
  <c r="D5" i="10"/>
  <c r="D6" i="10"/>
  <c r="D3" i="10"/>
  <c r="C4" i="10"/>
  <c r="C5" i="10"/>
  <c r="C6" i="10"/>
  <c r="C7" i="10"/>
  <c r="C3" i="10"/>
  <c r="C4" i="3"/>
  <c r="C5" i="3"/>
  <c r="C6" i="3"/>
  <c r="C7" i="3"/>
  <c r="C3" i="3"/>
  <c r="C4" i="9"/>
  <c r="C5" i="9"/>
  <c r="C6" i="9"/>
  <c r="C7" i="9"/>
  <c r="C3" i="9"/>
  <c r="C3" i="2"/>
  <c r="C4" i="2"/>
  <c r="C5" i="2"/>
  <c r="C6" i="2"/>
  <c r="C7" i="2"/>
  <c r="C4" i="18"/>
  <c r="C5" i="18"/>
  <c r="C6" i="18"/>
  <c r="C7" i="18"/>
  <c r="C3" i="18"/>
  <c r="C4" i="21"/>
  <c r="C5" i="21"/>
  <c r="C6" i="21"/>
  <c r="C7" i="21"/>
  <c r="C3" i="21"/>
  <c r="C4" i="20"/>
  <c r="C5" i="20"/>
  <c r="C6" i="20"/>
  <c r="C7" i="20"/>
  <c r="C3" i="20"/>
  <c r="C7" i="6"/>
  <c r="C4" i="6"/>
  <c r="C5" i="6"/>
  <c r="C6" i="6"/>
  <c r="C3" i="6"/>
  <c r="C4" i="8"/>
  <c r="C5" i="8"/>
  <c r="C6" i="8"/>
  <c r="C7" i="8"/>
</calcChain>
</file>

<file path=xl/sharedStrings.xml><?xml version="1.0" encoding="utf-8"?>
<sst xmlns="http://schemas.openxmlformats.org/spreadsheetml/2006/main" count="428" uniqueCount="93">
  <si>
    <t>THE CHHATTISGARH RAJYA SAHAKARI BANK MARYADIT</t>
  </si>
  <si>
    <t>CHHATTISGARH</t>
  </si>
  <si>
    <t>THE MADHYA PRADESH RAJYA SAHAKARI BANK MARYADIT</t>
  </si>
  <si>
    <t>MADHYA PRADESH</t>
  </si>
  <si>
    <t>THE UTTARAKHAND STATE CO-OPERATIVE BANK LTD.</t>
  </si>
  <si>
    <t>UTTARAKHAND</t>
  </si>
  <si>
    <t>THE UTTAR PRADESH STATE CO-OPERATIVE BANK LTD.</t>
  </si>
  <si>
    <t>UTTAR PRADESH</t>
  </si>
  <si>
    <t>Sr. No.</t>
  </si>
  <si>
    <t>Name of the StCB</t>
  </si>
  <si>
    <t>No of Branches</t>
  </si>
  <si>
    <t>No of Staff</t>
  </si>
  <si>
    <t>Share capital</t>
  </si>
  <si>
    <t>Reserves &amp; Other funds</t>
  </si>
  <si>
    <t>Owned funds</t>
  </si>
  <si>
    <t>Total number of Deposit A/cs</t>
  </si>
  <si>
    <t>Current Deposit</t>
  </si>
  <si>
    <t>Savings Deposit</t>
  </si>
  <si>
    <t>Term Deposit</t>
  </si>
  <si>
    <t>Total Deposits</t>
  </si>
  <si>
    <t>Borrowings
 From NABARD</t>
  </si>
  <si>
    <t>Borrowings From Others</t>
  </si>
  <si>
    <t>Total Borrowings</t>
  </si>
  <si>
    <t>Provisions &amp; Other Liabilities</t>
  </si>
  <si>
    <t>Total Liabilities</t>
  </si>
  <si>
    <t>Cash &amp; Bank Balances in Current Account</t>
  </si>
  <si>
    <t>Investments including balances in deposit account</t>
  </si>
  <si>
    <t>THE ANDAMAN &amp; NICOBAR STATE CO-OPERATIVE BANK LTD.</t>
  </si>
  <si>
    <t>ANDAMAN &amp; NICOBAR</t>
  </si>
  <si>
    <t>THE BIHAR STATE CO-OPERATIVE BANK LTD.</t>
  </si>
  <si>
    <t>BIHAR</t>
  </si>
  <si>
    <t>THE JHARKHAND STATE CO-OPERATIVE BANK LTD.</t>
  </si>
  <si>
    <t>JHARKHAND</t>
  </si>
  <si>
    <t>THE ODISHA STATE CO-OPERATIVE BANK LTD.</t>
  </si>
  <si>
    <t>ODISHA</t>
  </si>
  <si>
    <t>THE WEST BENGAL STATE CO-OPERATIVE BANK LTD.</t>
  </si>
  <si>
    <t>WEST BENGAL</t>
  </si>
  <si>
    <t>THE ARUNACHAL PRADESH STATE CO-OPERATIVE APEX BANK LTD.</t>
  </si>
  <si>
    <t>ARUNACHAL PRADESH</t>
  </si>
  <si>
    <t>THE ASSAM CO-OPERATIVE APEX BANK LTD.</t>
  </si>
  <si>
    <t>ASSAM</t>
  </si>
  <si>
    <t>THE MANIPUR STATE CO-OPERATIVE BANK LTD.</t>
  </si>
  <si>
    <t>MANIPUR</t>
  </si>
  <si>
    <t>THE MEGHALAYA CO-OPERATIVE APEX BANK LTD.</t>
  </si>
  <si>
    <t>MEGHALAYA</t>
  </si>
  <si>
    <t>THE MIZORAM CO-OPERATIVE APEX BANK LTD.</t>
  </si>
  <si>
    <t>MIZORAM</t>
  </si>
  <si>
    <t>THE NAGALAND STATE CO-OPERATIVE BANK LTD.</t>
  </si>
  <si>
    <t>NAGALAND</t>
  </si>
  <si>
    <t>THE SIKKIM STATE CO-OPERATIVE BANK LTD.</t>
  </si>
  <si>
    <t>SIKKIM</t>
  </si>
  <si>
    <t>THE TRIPURA STATE CO-OPERATIVE BANK LTD.</t>
  </si>
  <si>
    <t>TRIPURA</t>
  </si>
  <si>
    <t>THE CHANDIGARH STATE CO-OPERATIVE BANK LTD.</t>
  </si>
  <si>
    <t>CHANDIGARH</t>
  </si>
  <si>
    <t>THE HARYANA STATE CO-OPERATIVE APEX BANK LTD.</t>
  </si>
  <si>
    <t>HARYANA</t>
  </si>
  <si>
    <t>THE HIMACHAL PRADESH STATE CO-OPERATIVE BANK LTD.</t>
  </si>
  <si>
    <t>HIMACHAL PRADESH</t>
  </si>
  <si>
    <t>THE JAMMU &amp; KASHMIR STATE CO-OPERATIVE BANK LTD.</t>
  </si>
  <si>
    <t>JAMMU AND KASHMIR</t>
  </si>
  <si>
    <t>THE DELHI STATE CO-OPERATIVE BANK LTD.</t>
  </si>
  <si>
    <t>NEW DELHI</t>
  </si>
  <si>
    <t>THE PUNJAB STATE CO-OPERATIVE BANK LTD.</t>
  </si>
  <si>
    <t>PUNJAB</t>
  </si>
  <si>
    <t>THE RAJASTHAN STATE CO-OPERATIVE BANK LTD.</t>
  </si>
  <si>
    <t>RAJASTHAN</t>
  </si>
  <si>
    <t>THE ANDHRA PRADESH STATE CO-OPERATIVE BANK LTD.</t>
  </si>
  <si>
    <t>ANDHRA PRADESH</t>
  </si>
  <si>
    <t>THE KARNATAKA STATE CO-OPERATIVE APEX BANK LTD.</t>
  </si>
  <si>
    <t>KARNATAKA</t>
  </si>
  <si>
    <t>THE KERALA STATE CO-OPERATIVE BANK LTD.</t>
  </si>
  <si>
    <t>KERALA</t>
  </si>
  <si>
    <t>THE PUDUCHERRY STATE CO-OPERATIVE BANK LTD.</t>
  </si>
  <si>
    <t>PUDUCHERRY</t>
  </si>
  <si>
    <t>THE TAMIL NADU STATE APEX CO-OPERATIVE BANK LTD.</t>
  </si>
  <si>
    <t>TAMIL NADU</t>
  </si>
  <si>
    <t>THE TELANGANA STATE CO-OPERATIVE BANK LTD.</t>
  </si>
  <si>
    <t>TELANGANA</t>
  </si>
  <si>
    <t>Code</t>
  </si>
  <si>
    <t>Region Code</t>
  </si>
  <si>
    <t>Product Code</t>
  </si>
  <si>
    <t>AC</t>
  </si>
  <si>
    <t>AA</t>
  </si>
  <si>
    <t>AB</t>
  </si>
  <si>
    <t>Score</t>
  </si>
  <si>
    <t>Tier</t>
  </si>
  <si>
    <t>No Tier</t>
  </si>
  <si>
    <t>A</t>
  </si>
  <si>
    <t>B</t>
  </si>
  <si>
    <t>C</t>
  </si>
  <si>
    <t>ICICI</t>
  </si>
  <si>
    <t>Name of the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</si>
</sst>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2"/>
  <sheetViews>
    <sheetView zoomScale="115" zoomScaleNormal="115" workbookViewId="0">
      <selection activeCell="C4" sqref="C4"/>
    </sheetView>
  </sheetViews>
  <sheetFormatPr defaultRowHeight="15" x14ac:dyDescent="0.25"/>
  <cols>
    <col min="1" max="1" width="3.7109375" customWidth="1"/>
    <col min="2" max="2" width="54.7109375" customWidth="1"/>
    <col min="3" max="3" width="19.85546875" customWidth="1"/>
    <col min="4" max="4" width="4.140625" customWidth="1"/>
    <col min="5" max="5" width="59.85546875" bestFit="1" customWidth="1"/>
    <col min="6" max="6" width="21.5703125" bestFit="1" customWidth="1"/>
    <col min="7" max="7" width="14.42578125" bestFit="1" customWidth="1"/>
    <col min="8" max="8" width="10.42578125" bestFit="1" customWidth="1"/>
  </cols>
  <sheetData>
    <row r="2" spans="2:8" x14ac:dyDescent="0.25">
      <c r="C2" s="4" t="s">
        <v>10</v>
      </c>
      <c r="E2" s="4" t="s">
        <v>9</v>
      </c>
      <c r="F2" s="4" t="s">
        <v>92</v>
      </c>
      <c r="G2" s="4" t="s">
        <v>10</v>
      </c>
      <c r="H2" s="4" t="s">
        <v>11</v>
      </c>
    </row>
    <row r="3" spans="2:8" x14ac:dyDescent="0.25">
      <c r="B3" s="5" t="s">
        <v>0</v>
      </c>
      <c r="C3">
        <f>VLOOKUP(B3,$E$2:$H$32,3,FALSE)</f>
        <v>15</v>
      </c>
      <c r="E3" s="5" t="s">
        <v>0</v>
      </c>
      <c r="F3" s="3" t="s">
        <v>1</v>
      </c>
      <c r="G3" s="1">
        <v>15</v>
      </c>
      <c r="H3" s="1">
        <v>126</v>
      </c>
    </row>
    <row r="4" spans="2:8" x14ac:dyDescent="0.25">
      <c r="B4" s="5" t="s">
        <v>33</v>
      </c>
      <c r="C4">
        <f t="shared" ref="C4:C7" si="0">VLOOKUP(B4,$E$2:$H$32,3,FALSE)</f>
        <v>14</v>
      </c>
      <c r="E4" s="5" t="s">
        <v>2</v>
      </c>
      <c r="F4" s="3" t="s">
        <v>3</v>
      </c>
      <c r="G4" s="1">
        <v>25</v>
      </c>
      <c r="H4" s="1">
        <v>441</v>
      </c>
    </row>
    <row r="5" spans="2:8" x14ac:dyDescent="0.25">
      <c r="B5" s="5" t="s">
        <v>45</v>
      </c>
      <c r="C5">
        <f t="shared" si="0"/>
        <v>22</v>
      </c>
      <c r="E5" s="5" t="s">
        <v>4</v>
      </c>
      <c r="F5" s="3" t="s">
        <v>5</v>
      </c>
      <c r="G5" s="1">
        <v>15</v>
      </c>
      <c r="H5" s="1">
        <v>140</v>
      </c>
    </row>
    <row r="6" spans="2:8" x14ac:dyDescent="0.25">
      <c r="B6" s="5" t="s">
        <v>57</v>
      </c>
      <c r="C6">
        <f t="shared" si="0"/>
        <v>240</v>
      </c>
      <c r="E6" s="5" t="s">
        <v>6</v>
      </c>
      <c r="F6" s="3" t="s">
        <v>7</v>
      </c>
      <c r="G6" s="1">
        <v>27</v>
      </c>
      <c r="H6" s="1">
        <v>613</v>
      </c>
    </row>
    <row r="7" spans="2:8" x14ac:dyDescent="0.25">
      <c r="B7" s="5" t="s">
        <v>65</v>
      </c>
      <c r="C7">
        <f t="shared" si="0"/>
        <v>16</v>
      </c>
      <c r="E7" s="5" t="s">
        <v>27</v>
      </c>
      <c r="F7" s="3" t="s">
        <v>28</v>
      </c>
      <c r="G7" s="1">
        <v>41</v>
      </c>
      <c r="H7" s="1">
        <v>330</v>
      </c>
    </row>
    <row r="8" spans="2:8" x14ac:dyDescent="0.25">
      <c r="E8" s="5" t="s">
        <v>29</v>
      </c>
      <c r="F8" s="3" t="s">
        <v>30</v>
      </c>
      <c r="G8" s="1">
        <v>13</v>
      </c>
      <c r="H8" s="1">
        <v>117</v>
      </c>
    </row>
    <row r="9" spans="2:8" x14ac:dyDescent="0.25">
      <c r="E9" s="5" t="s">
        <v>31</v>
      </c>
      <c r="F9" s="3" t="s">
        <v>32</v>
      </c>
      <c r="G9" s="1">
        <v>105</v>
      </c>
      <c r="H9" s="1">
        <v>268</v>
      </c>
    </row>
    <row r="10" spans="2:8" x14ac:dyDescent="0.25">
      <c r="E10" s="5" t="s">
        <v>33</v>
      </c>
      <c r="F10" s="3" t="s">
        <v>34</v>
      </c>
      <c r="G10" s="1">
        <v>14</v>
      </c>
      <c r="H10" s="1">
        <v>128</v>
      </c>
    </row>
    <row r="11" spans="2:8" x14ac:dyDescent="0.25">
      <c r="E11" s="5" t="s">
        <v>35</v>
      </c>
      <c r="F11" s="3" t="s">
        <v>36</v>
      </c>
      <c r="G11" s="1">
        <v>49</v>
      </c>
      <c r="H11" s="1">
        <v>239</v>
      </c>
    </row>
    <row r="12" spans="2:8" x14ac:dyDescent="0.25">
      <c r="E12" s="5" t="s">
        <v>37</v>
      </c>
      <c r="F12" s="3" t="s">
        <v>38</v>
      </c>
      <c r="G12" s="1">
        <v>37</v>
      </c>
      <c r="H12" s="1">
        <v>347</v>
      </c>
    </row>
    <row r="13" spans="2:8" x14ac:dyDescent="0.25">
      <c r="E13" s="5" t="s">
        <v>39</v>
      </c>
      <c r="F13" s="3" t="s">
        <v>40</v>
      </c>
      <c r="G13" s="1">
        <v>67</v>
      </c>
      <c r="H13" s="1">
        <v>351</v>
      </c>
    </row>
    <row r="14" spans="2:8" x14ac:dyDescent="0.25">
      <c r="E14" s="5" t="s">
        <v>41</v>
      </c>
      <c r="F14" s="3" t="s">
        <v>42</v>
      </c>
      <c r="G14" s="1">
        <v>13</v>
      </c>
      <c r="H14" s="1">
        <v>144</v>
      </c>
    </row>
    <row r="15" spans="2:8" x14ac:dyDescent="0.25">
      <c r="E15" s="5" t="s">
        <v>43</v>
      </c>
      <c r="F15" s="3" t="s">
        <v>44</v>
      </c>
      <c r="G15" s="1">
        <v>50</v>
      </c>
      <c r="H15" s="1">
        <v>508</v>
      </c>
    </row>
    <row r="16" spans="2:8" x14ac:dyDescent="0.25">
      <c r="E16" s="5" t="s">
        <v>45</v>
      </c>
      <c r="F16" s="3" t="s">
        <v>46</v>
      </c>
      <c r="G16" s="1">
        <v>22</v>
      </c>
      <c r="H16" s="1">
        <v>152</v>
      </c>
    </row>
    <row r="17" spans="5:8" x14ac:dyDescent="0.25">
      <c r="E17" s="5" t="s">
        <v>47</v>
      </c>
      <c r="F17" s="3" t="s">
        <v>48</v>
      </c>
      <c r="G17" s="1">
        <v>21</v>
      </c>
      <c r="H17" s="1">
        <v>234</v>
      </c>
    </row>
    <row r="18" spans="5:8" x14ac:dyDescent="0.25">
      <c r="E18" s="5" t="s">
        <v>49</v>
      </c>
      <c r="F18" s="3" t="s">
        <v>50</v>
      </c>
      <c r="G18" s="1">
        <v>14</v>
      </c>
      <c r="H18" s="1">
        <v>98</v>
      </c>
    </row>
    <row r="19" spans="5:8" x14ac:dyDescent="0.25">
      <c r="E19" s="5" t="s">
        <v>51</v>
      </c>
      <c r="F19" s="3" t="s">
        <v>52</v>
      </c>
      <c r="G19" s="1">
        <v>66</v>
      </c>
      <c r="H19" s="1">
        <v>325</v>
      </c>
    </row>
    <row r="20" spans="5:8" x14ac:dyDescent="0.25">
      <c r="E20" s="5" t="s">
        <v>53</v>
      </c>
      <c r="F20" s="3" t="s">
        <v>54</v>
      </c>
      <c r="G20" s="1">
        <v>18</v>
      </c>
      <c r="H20" s="1">
        <v>112</v>
      </c>
    </row>
    <row r="21" spans="5:8" x14ac:dyDescent="0.25">
      <c r="E21" s="5" t="s">
        <v>55</v>
      </c>
      <c r="F21" s="3" t="s">
        <v>56</v>
      </c>
      <c r="G21" s="1">
        <v>13</v>
      </c>
      <c r="H21" s="1">
        <v>231</v>
      </c>
    </row>
    <row r="22" spans="5:8" x14ac:dyDescent="0.25">
      <c r="E22" s="5" t="s">
        <v>57</v>
      </c>
      <c r="F22" s="3" t="s">
        <v>58</v>
      </c>
      <c r="G22" s="1">
        <v>240</v>
      </c>
      <c r="H22" s="1">
        <v>1563</v>
      </c>
    </row>
    <row r="23" spans="5:8" x14ac:dyDescent="0.25">
      <c r="E23" s="5" t="s">
        <v>59</v>
      </c>
      <c r="F23" s="3" t="s">
        <v>60</v>
      </c>
      <c r="G23" s="1">
        <v>40</v>
      </c>
      <c r="H23" s="1">
        <v>277</v>
      </c>
    </row>
    <row r="24" spans="5:8" x14ac:dyDescent="0.25">
      <c r="E24" s="5" t="s">
        <v>61</v>
      </c>
      <c r="F24" s="3" t="s">
        <v>62</v>
      </c>
      <c r="G24" s="1">
        <v>50</v>
      </c>
      <c r="H24" s="1">
        <v>493</v>
      </c>
    </row>
    <row r="25" spans="5:8" x14ac:dyDescent="0.25">
      <c r="E25" s="5" t="s">
        <v>63</v>
      </c>
      <c r="F25" s="3" t="s">
        <v>64</v>
      </c>
      <c r="G25" s="1">
        <v>18</v>
      </c>
      <c r="H25" s="1">
        <v>266</v>
      </c>
    </row>
    <row r="26" spans="5:8" x14ac:dyDescent="0.25">
      <c r="E26" s="5" t="s">
        <v>65</v>
      </c>
      <c r="F26" s="3" t="s">
        <v>66</v>
      </c>
      <c r="G26" s="1">
        <v>16</v>
      </c>
      <c r="H26" s="1">
        <v>212</v>
      </c>
    </row>
    <row r="27" spans="5:8" x14ac:dyDescent="0.25">
      <c r="E27" s="5" t="s">
        <v>67</v>
      </c>
      <c r="F27" s="3" t="s">
        <v>68</v>
      </c>
      <c r="G27" s="1">
        <v>18</v>
      </c>
      <c r="H27" s="1">
        <v>282</v>
      </c>
    </row>
    <row r="28" spans="5:8" x14ac:dyDescent="0.25">
      <c r="E28" s="5" t="s">
        <v>69</v>
      </c>
      <c r="F28" s="3" t="s">
        <v>70</v>
      </c>
      <c r="G28" s="1">
        <v>52</v>
      </c>
      <c r="H28" s="1">
        <v>470</v>
      </c>
    </row>
    <row r="29" spans="5:8" x14ac:dyDescent="0.25">
      <c r="E29" s="5" t="s">
        <v>71</v>
      </c>
      <c r="F29" s="3" t="s">
        <v>72</v>
      </c>
      <c r="G29" s="1">
        <v>764</v>
      </c>
      <c r="H29" s="1">
        <v>5248</v>
      </c>
    </row>
    <row r="30" spans="5:8" x14ac:dyDescent="0.25">
      <c r="E30" s="5" t="s">
        <v>73</v>
      </c>
      <c r="F30" s="3" t="s">
        <v>74</v>
      </c>
      <c r="G30" s="1">
        <v>25</v>
      </c>
      <c r="H30" s="1">
        <v>201</v>
      </c>
    </row>
    <row r="31" spans="5:8" x14ac:dyDescent="0.25">
      <c r="E31" s="5" t="s">
        <v>75</v>
      </c>
      <c r="F31" s="3" t="s">
        <v>76</v>
      </c>
      <c r="G31" s="1">
        <v>46</v>
      </c>
      <c r="H31" s="1">
        <v>425</v>
      </c>
    </row>
    <row r="32" spans="5:8" x14ac:dyDescent="0.25">
      <c r="E32" s="5" t="s">
        <v>77</v>
      </c>
      <c r="F32" s="3" t="s">
        <v>78</v>
      </c>
      <c r="G32" s="1">
        <v>42</v>
      </c>
      <c r="H32" s="1">
        <v>473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7"/>
  <sheetViews>
    <sheetView topLeftCell="C1" zoomScale="160" zoomScaleNormal="160" workbookViewId="0">
      <selection activeCell="E8" sqref="E8"/>
    </sheetView>
  </sheetViews>
  <sheetFormatPr defaultRowHeight="15" x14ac:dyDescent="0.25"/>
  <cols>
    <col min="1" max="1" width="7.28515625" customWidth="1"/>
    <col min="2" max="2" width="54.7109375" customWidth="1"/>
    <col min="3" max="3" width="22.42578125" style="7" bestFit="1" customWidth="1"/>
    <col min="4" max="4" width="27.28515625" style="7" bestFit="1" customWidth="1"/>
    <col min="5" max="5" width="15" style="7" bestFit="1" customWidth="1"/>
  </cols>
  <sheetData>
    <row r="2" spans="2:5" x14ac:dyDescent="0.25">
      <c r="C2" s="6" t="s">
        <v>10</v>
      </c>
      <c r="D2" s="6" t="s">
        <v>11</v>
      </c>
      <c r="E2" s="6" t="s">
        <v>12</v>
      </c>
    </row>
    <row r="3" spans="2:5" x14ac:dyDescent="0.25">
      <c r="B3" s="5" t="s">
        <v>0</v>
      </c>
      <c r="C3" s="7">
        <f>VLOOKUP(B3,mydata,MATCH($C$2,myhead,0),FALSE)</f>
        <v>15</v>
      </c>
      <c r="D3" s="7">
        <f>VLOOKUP(B3,mydata,MATCH($D$2,myhead,0),FALSE)</f>
        <v>126</v>
      </c>
      <c r="E3" s="7">
        <f>VLOOKUP(B3,mydata,MATCH($E$2,myhead,0),FALSE)</f>
        <v>16048.58</v>
      </c>
    </row>
    <row r="4" spans="2:5" x14ac:dyDescent="0.25">
      <c r="B4" s="5" t="s">
        <v>33</v>
      </c>
      <c r="C4" s="7">
        <f>VLOOKUP(B4,mydata,MATCH($C$2,myhead,0),FALSE)</f>
        <v>14</v>
      </c>
      <c r="D4" s="7">
        <f>VLOOKUP(B4,mydata,MATCH($D$2,myhead,0),FALSE)</f>
        <v>128</v>
      </c>
      <c r="E4" s="7">
        <f>VLOOKUP(B4,mydata,MATCH($E$2,myhead,0),FALSE)</f>
        <v>77263.47</v>
      </c>
    </row>
    <row r="5" spans="2:5" x14ac:dyDescent="0.25">
      <c r="B5" s="5" t="s">
        <v>45</v>
      </c>
      <c r="C5" s="7">
        <f>VLOOKUP(B5,mydata,MATCH($C$2,myhead,0),FALSE)</f>
        <v>22</v>
      </c>
      <c r="D5" s="7">
        <f>VLOOKUP(B5,mydata,MATCH($D$2,myhead,0),FALSE)</f>
        <v>152</v>
      </c>
      <c r="E5" s="7">
        <f>VLOOKUP(B5,mydata,MATCH($E$2,myhead,0),FALSE)</f>
        <v>832.89</v>
      </c>
    </row>
    <row r="6" spans="2:5" x14ac:dyDescent="0.25">
      <c r="B6" s="5" t="s">
        <v>57</v>
      </c>
      <c r="C6" s="7">
        <f>VLOOKUP(B6,mydata,MATCH($C$2,myhead,0),FALSE)</f>
        <v>240</v>
      </c>
      <c r="D6" s="7">
        <f>VLOOKUP(B6,mydata,MATCH($D$2,myhead,0),FALSE)</f>
        <v>1563</v>
      </c>
      <c r="E6" s="7">
        <f>VLOOKUP(B6,mydata,MATCH($E$2,myhead,0),FALSE)</f>
        <v>906.47</v>
      </c>
    </row>
    <row r="7" spans="2:5" x14ac:dyDescent="0.25">
      <c r="B7" s="5" t="s">
        <v>65</v>
      </c>
      <c r="C7" s="7">
        <f>VLOOKUP(B7,mydata,MATCH($C$2,myhead,0),FALSE)</f>
        <v>16</v>
      </c>
      <c r="D7" s="7">
        <f>VLOOKUP(B7,mydata,MATCH($D$2,myhead,0),FALSE)</f>
        <v>212</v>
      </c>
      <c r="E7" s="7">
        <f>VLOOKUP(B7,mydata,MATCH($E$2,myhead,0),FALSE)</f>
        <v>43955.7</v>
      </c>
    </row>
  </sheetData>
  <dataValidations count="1">
    <dataValidation type="list" allowBlank="1" showInputMessage="1" showErrorMessage="1" sqref="C2:E2" xr:uid="{00000000-0002-0000-0900-000000000000}">
      <formula1>headers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7"/>
  <sheetViews>
    <sheetView topLeftCell="C1" zoomScale="160" zoomScaleNormal="160" workbookViewId="0">
      <selection activeCell="E3" sqref="E3:E7"/>
    </sheetView>
  </sheetViews>
  <sheetFormatPr defaultRowHeight="15" x14ac:dyDescent="0.25"/>
  <cols>
    <col min="1" max="1" width="7.28515625" customWidth="1"/>
    <col min="2" max="2" width="54.7109375" customWidth="1"/>
    <col min="3" max="5" width="29" customWidth="1"/>
  </cols>
  <sheetData>
    <row r="2" spans="2:5" x14ac:dyDescent="0.25">
      <c r="C2" s="6" t="s">
        <v>13</v>
      </c>
      <c r="D2" s="6" t="s">
        <v>15</v>
      </c>
      <c r="E2" s="6" t="s">
        <v>17</v>
      </c>
    </row>
    <row r="3" spans="2:5" x14ac:dyDescent="0.25">
      <c r="B3" s="5" t="s">
        <v>0</v>
      </c>
      <c r="C3">
        <f>VLOOKUP(B3,mydata,MATCH($C$2,myhead,0),FALSE)</f>
        <v>25935.14</v>
      </c>
      <c r="D3">
        <f>VLOOKUP(B3,mydata,MATCH($D$2,myhead,0),FALSE)</f>
        <v>155266</v>
      </c>
      <c r="E3">
        <f>VLOOKUP(B3,mydata,MATCH($E$2,myhead,0),FALSE)</f>
        <v>49419.66</v>
      </c>
    </row>
    <row r="4" spans="2:5" x14ac:dyDescent="0.25">
      <c r="B4" s="5" t="s">
        <v>33</v>
      </c>
      <c r="C4">
        <f>VLOOKUP(B4,mydata,MATCH($C$2,myhead,0),FALSE)</f>
        <v>64085.759999999995</v>
      </c>
      <c r="D4">
        <f>VLOOKUP(B4,mydata,MATCH($D$2,myhead,0),FALSE)</f>
        <v>121386</v>
      </c>
      <c r="E4">
        <f>VLOOKUP(B4,mydata,MATCH($E$2,myhead,0),FALSE)</f>
        <v>18755.82</v>
      </c>
    </row>
    <row r="5" spans="2:5" x14ac:dyDescent="0.25">
      <c r="B5" s="5" t="s">
        <v>45</v>
      </c>
      <c r="C5">
        <f>VLOOKUP(B5,mydata,MATCH($C$2,myhead,0),FALSE)</f>
        <v>8730.43</v>
      </c>
      <c r="D5">
        <f>VLOOKUP(B5,mydata,MATCH($D$2,myhead,0),FALSE)</f>
        <v>155766</v>
      </c>
      <c r="E5">
        <f>VLOOKUP(B5,mydata,MATCH($E$2,myhead,0),FALSE)</f>
        <v>52785.62</v>
      </c>
    </row>
    <row r="6" spans="2:5" x14ac:dyDescent="0.25">
      <c r="B6" s="5" t="s">
        <v>57</v>
      </c>
      <c r="C6">
        <f>VLOOKUP(B6,mydata,MATCH($C$2,myhead,0),FALSE)</f>
        <v>107838.18</v>
      </c>
      <c r="D6">
        <f>VLOOKUP(B6,mydata,MATCH($D$2,myhead,0),FALSE)</f>
        <v>2098818</v>
      </c>
      <c r="E6">
        <f>VLOOKUP(B6,mydata,MATCH($E$2,myhead,0),FALSE)</f>
        <v>463549.53</v>
      </c>
    </row>
    <row r="7" spans="2:5" x14ac:dyDescent="0.25">
      <c r="B7" s="5" t="s">
        <v>65</v>
      </c>
      <c r="C7">
        <f>VLOOKUP(B7,mydata,MATCH($C$2,myhead,0),FALSE)</f>
        <v>72030.26999999999</v>
      </c>
      <c r="D7">
        <f>VLOOKUP(B7,mydata,MATCH($D$2,myhead,0),FALSE)</f>
        <v>84875</v>
      </c>
      <c r="E7">
        <f>VLOOKUP(B7,mydata,MATCH($E$2,myhead,0),FALSE)</f>
        <v>19899.11</v>
      </c>
    </row>
  </sheetData>
  <dataValidations count="1">
    <dataValidation type="list" allowBlank="1" showInputMessage="1" showErrorMessage="1" sqref="C2:E2" xr:uid="{00000000-0002-0000-0A00-000000000000}">
      <formula1>headers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7"/>
  <sheetViews>
    <sheetView topLeftCell="C1" zoomScale="160" zoomScaleNormal="160" workbookViewId="0">
      <selection activeCell="E9" sqref="E9"/>
    </sheetView>
  </sheetViews>
  <sheetFormatPr defaultRowHeight="15" x14ac:dyDescent="0.25"/>
  <cols>
    <col min="1" max="1" width="7.28515625" customWidth="1"/>
    <col min="2" max="2" width="54.7109375" customWidth="1"/>
    <col min="3" max="3" width="23.5703125" customWidth="1"/>
    <col min="4" max="4" width="29" customWidth="1"/>
    <col min="5" max="5" width="20.42578125" customWidth="1"/>
  </cols>
  <sheetData>
    <row r="2" spans="2:5" x14ac:dyDescent="0.25">
      <c r="C2" s="6" t="s">
        <v>13</v>
      </c>
      <c r="D2" s="6" t="s">
        <v>15</v>
      </c>
      <c r="E2" s="6" t="s">
        <v>17</v>
      </c>
    </row>
    <row r="3" spans="2:5" x14ac:dyDescent="0.25">
      <c r="B3" s="5" t="s">
        <v>0</v>
      </c>
      <c r="C3">
        <f>VLOOKUP(B3,mydata,MATCH($C$2,myhead,0),FALSE)</f>
        <v>25935.14</v>
      </c>
      <c r="D3">
        <f>VLOOKUP(B3,mydata,MATCH($D$2,myhead,0),FALSE)</f>
        <v>155266</v>
      </c>
      <c r="E3">
        <f>VLOOKUP(B3,mydata,MATCH($E$2,myhead,0),FALSE)</f>
        <v>49419.66</v>
      </c>
    </row>
    <row r="4" spans="2:5" x14ac:dyDescent="0.25">
      <c r="B4" s="5" t="s">
        <v>33</v>
      </c>
      <c r="C4">
        <f>VLOOKUP(B4,mydata,MATCH($C$2,myhead,0),FALSE)</f>
        <v>64085.759999999995</v>
      </c>
      <c r="D4">
        <f>VLOOKUP(B4,mydata,MATCH($D$2,myhead,0),FALSE)</f>
        <v>121386</v>
      </c>
      <c r="E4">
        <f>VLOOKUP(B4,mydata,MATCH($E$2,myhead,0),FALSE)</f>
        <v>18755.82</v>
      </c>
    </row>
    <row r="5" spans="2:5" x14ac:dyDescent="0.25">
      <c r="B5" s="5" t="s">
        <v>45</v>
      </c>
      <c r="C5">
        <f>VLOOKUP(B5,mydata,MATCH($C$2,myhead,0),FALSE)</f>
        <v>8730.43</v>
      </c>
      <c r="D5">
        <f>VLOOKUP(B5,mydata,MATCH($D$2,myhead,0),FALSE)</f>
        <v>155766</v>
      </c>
      <c r="E5">
        <f>VLOOKUP(B5,mydata,MATCH($E$2,myhead,0),FALSE)</f>
        <v>52785.62</v>
      </c>
    </row>
    <row r="6" spans="2:5" x14ac:dyDescent="0.25">
      <c r="B6" s="5" t="s">
        <v>57</v>
      </c>
      <c r="C6">
        <f>VLOOKUP(B6,mydata,MATCH($C$2,myhead,0),FALSE)</f>
        <v>107838.18</v>
      </c>
      <c r="D6">
        <f>VLOOKUP(B6,mydata,MATCH($D$2,myhead,0),FALSE)</f>
        <v>2098818</v>
      </c>
      <c r="E6">
        <f>VLOOKUP(B6,mydata,MATCH($E$2,myhead,0),FALSE)</f>
        <v>463549.53</v>
      </c>
    </row>
    <row r="7" spans="2:5" x14ac:dyDescent="0.25">
      <c r="B7" s="5" t="s">
        <v>65</v>
      </c>
      <c r="C7">
        <f>VLOOKUP(B7,mydata,MATCH($C$2,myhead,0),FALSE)</f>
        <v>72030.26999999999</v>
      </c>
      <c r="D7">
        <f>VLOOKUP(B7,mydata,MATCH($D$2,myhead,0),FALSE)</f>
        <v>84875</v>
      </c>
      <c r="E7">
        <f>VLOOKUP(B7,mydata,MATCH($E$2,myhead,0),FALSE)</f>
        <v>19899.11</v>
      </c>
    </row>
  </sheetData>
  <dataValidations count="1">
    <dataValidation type="list" allowBlank="1" showInputMessage="1" showErrorMessage="1" sqref="C2:E2" xr:uid="{00000000-0002-0000-0B00-000000000000}">
      <formula1>headers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16"/>
  <sheetViews>
    <sheetView topLeftCell="B2" zoomScale="145" zoomScaleNormal="145" workbookViewId="0">
      <selection activeCell="C15" sqref="C15"/>
    </sheetView>
  </sheetViews>
  <sheetFormatPr defaultRowHeight="15" x14ac:dyDescent="0.25"/>
  <cols>
    <col min="1" max="1" width="3.42578125" customWidth="1"/>
    <col min="2" max="2" width="24.85546875" customWidth="1"/>
    <col min="3" max="3" width="34.28515625" customWidth="1"/>
    <col min="4" max="4" width="3.85546875" customWidth="1"/>
    <col min="5" max="5" width="21.5703125" bestFit="1" customWidth="1"/>
    <col min="6" max="6" width="14.5703125" customWidth="1"/>
    <col min="7" max="7" width="15.85546875" bestFit="1" customWidth="1"/>
    <col min="8" max="8" width="11.28515625" bestFit="1" customWidth="1"/>
  </cols>
  <sheetData>
    <row r="2" spans="2:8" x14ac:dyDescent="0.25">
      <c r="B2" s="9" t="s">
        <v>79</v>
      </c>
      <c r="C2" s="15" t="s">
        <v>10</v>
      </c>
      <c r="D2" s="8"/>
      <c r="E2" s="9" t="s">
        <v>9</v>
      </c>
      <c r="F2" s="9" t="s">
        <v>79</v>
      </c>
      <c r="G2" s="10" t="s">
        <v>10</v>
      </c>
      <c r="H2" s="10" t="s">
        <v>11</v>
      </c>
    </row>
    <row r="3" spans="2:8" x14ac:dyDescent="0.25">
      <c r="B3" s="11">
        <v>174</v>
      </c>
      <c r="C3" s="16">
        <f>VLOOKUP(B3,$F$2:$H$16,2,FALSE)</f>
        <v>15</v>
      </c>
      <c r="D3" s="8"/>
      <c r="E3" s="19" t="s">
        <v>1</v>
      </c>
      <c r="F3" s="11">
        <v>174</v>
      </c>
      <c r="G3" s="13">
        <v>15</v>
      </c>
      <c r="H3" s="13">
        <v>126</v>
      </c>
    </row>
    <row r="4" spans="2:8" x14ac:dyDescent="0.25">
      <c r="B4" s="11">
        <v>120</v>
      </c>
      <c r="C4" s="16">
        <f t="shared" ref="C4:C7" si="0">VLOOKUP(B4,$F$2:$H$16,2,FALSE)</f>
        <v>41</v>
      </c>
      <c r="D4" s="8"/>
      <c r="E4" s="19" t="s">
        <v>3</v>
      </c>
      <c r="F4" s="11">
        <v>139</v>
      </c>
      <c r="G4" s="13">
        <v>25</v>
      </c>
      <c r="H4" s="13">
        <v>441</v>
      </c>
    </row>
    <row r="5" spans="2:8" x14ac:dyDescent="0.25">
      <c r="B5" s="11">
        <v>189</v>
      </c>
      <c r="C5" s="16">
        <f t="shared" si="0"/>
        <v>14</v>
      </c>
      <c r="D5" s="8"/>
      <c r="E5" s="19" t="s">
        <v>5</v>
      </c>
      <c r="F5" s="11">
        <v>192</v>
      </c>
      <c r="G5" s="13">
        <v>15</v>
      </c>
      <c r="H5" s="13">
        <v>140</v>
      </c>
    </row>
    <row r="6" spans="2:8" x14ac:dyDescent="0.25">
      <c r="B6" s="14">
        <v>127</v>
      </c>
      <c r="C6" s="16">
        <f t="shared" si="0"/>
        <v>67</v>
      </c>
      <c r="D6" s="8"/>
      <c r="E6" s="19" t="s">
        <v>7</v>
      </c>
      <c r="F6" s="11">
        <v>133</v>
      </c>
      <c r="G6" s="13">
        <v>27</v>
      </c>
      <c r="H6" s="13">
        <v>613</v>
      </c>
    </row>
    <row r="7" spans="2:8" x14ac:dyDescent="0.25">
      <c r="B7" s="11">
        <v>116</v>
      </c>
      <c r="C7" s="16">
        <f t="shared" si="0"/>
        <v>13</v>
      </c>
      <c r="D7" s="8"/>
      <c r="E7" s="19" t="s">
        <v>28</v>
      </c>
      <c r="F7" s="11">
        <v>120</v>
      </c>
      <c r="G7" s="13">
        <v>41</v>
      </c>
      <c r="H7" s="13">
        <v>330</v>
      </c>
    </row>
    <row r="8" spans="2:8" x14ac:dyDescent="0.25">
      <c r="B8" s="8"/>
      <c r="C8" s="8"/>
      <c r="D8" s="8"/>
      <c r="E8" s="19" t="s">
        <v>30</v>
      </c>
      <c r="F8" s="11">
        <v>186</v>
      </c>
      <c r="G8" s="13">
        <v>13</v>
      </c>
      <c r="H8" s="13">
        <v>117</v>
      </c>
    </row>
    <row r="9" spans="2:8" x14ac:dyDescent="0.25">
      <c r="B9" s="9" t="s">
        <v>79</v>
      </c>
      <c r="C9" s="15" t="s">
        <v>10</v>
      </c>
      <c r="D9" s="8"/>
      <c r="E9" s="19" t="s">
        <v>34</v>
      </c>
      <c r="F9" s="11">
        <v>183</v>
      </c>
      <c r="G9" s="13">
        <v>105</v>
      </c>
      <c r="H9" s="13">
        <v>268</v>
      </c>
    </row>
    <row r="10" spans="2:8" x14ac:dyDescent="0.25">
      <c r="B10" s="11">
        <v>174</v>
      </c>
      <c r="C10" s="16">
        <f>VLOOKUP(B10,$F$2:$H$16,2,FALSE)</f>
        <v>15</v>
      </c>
      <c r="D10" s="8"/>
      <c r="E10" s="19" t="s">
        <v>36</v>
      </c>
      <c r="F10" s="11">
        <v>189</v>
      </c>
      <c r="G10" s="13">
        <v>14</v>
      </c>
      <c r="H10" s="13">
        <v>128</v>
      </c>
    </row>
    <row r="11" spans="2:8" x14ac:dyDescent="0.25">
      <c r="B11" s="11">
        <v>120</v>
      </c>
      <c r="C11" s="16">
        <f t="shared" ref="C11:C14" si="1">VLOOKUP(B11,$F$2:$H$16,2,FALSE)</f>
        <v>41</v>
      </c>
      <c r="D11" s="8"/>
      <c r="E11" s="19" t="s">
        <v>38</v>
      </c>
      <c r="F11" s="11">
        <v>199</v>
      </c>
      <c r="G11" s="13">
        <v>49</v>
      </c>
      <c r="H11" s="13">
        <v>239</v>
      </c>
    </row>
    <row r="12" spans="2:8" x14ac:dyDescent="0.25">
      <c r="B12" s="11">
        <v>189</v>
      </c>
      <c r="C12" s="16">
        <f t="shared" si="1"/>
        <v>14</v>
      </c>
      <c r="D12" s="8"/>
      <c r="E12" s="19" t="s">
        <v>40</v>
      </c>
      <c r="F12" s="11">
        <v>172</v>
      </c>
      <c r="G12" s="13">
        <v>37</v>
      </c>
      <c r="H12" s="13">
        <v>347</v>
      </c>
    </row>
    <row r="13" spans="2:8" x14ac:dyDescent="0.25">
      <c r="B13" s="14">
        <v>127</v>
      </c>
      <c r="C13" s="16">
        <f t="shared" si="1"/>
        <v>67</v>
      </c>
      <c r="D13" s="8"/>
      <c r="E13" s="19" t="s">
        <v>42</v>
      </c>
      <c r="F13" s="14">
        <v>127</v>
      </c>
      <c r="G13" s="13">
        <v>67</v>
      </c>
      <c r="H13" s="13">
        <v>351</v>
      </c>
    </row>
    <row r="14" spans="2:8" x14ac:dyDescent="0.25">
      <c r="B14" s="11">
        <v>116</v>
      </c>
      <c r="C14" s="16">
        <f t="shared" si="1"/>
        <v>13</v>
      </c>
      <c r="D14" s="8"/>
      <c r="E14" s="19" t="s">
        <v>44</v>
      </c>
      <c r="F14" s="11">
        <v>116</v>
      </c>
      <c r="G14" s="13">
        <v>13</v>
      </c>
      <c r="H14" s="13">
        <v>144</v>
      </c>
    </row>
    <row r="15" spans="2:8" x14ac:dyDescent="0.25">
      <c r="B15" s="8"/>
      <c r="C15" s="8"/>
      <c r="D15" s="8"/>
      <c r="E15" s="19" t="s">
        <v>46</v>
      </c>
      <c r="F15" s="11">
        <v>122</v>
      </c>
      <c r="G15" s="13">
        <v>50</v>
      </c>
      <c r="H15" s="13">
        <v>508</v>
      </c>
    </row>
    <row r="16" spans="2:8" x14ac:dyDescent="0.25">
      <c r="B16" s="8"/>
      <c r="C16" s="8"/>
      <c r="D16" s="8"/>
      <c r="E16" s="19" t="s">
        <v>48</v>
      </c>
      <c r="F16" s="11">
        <v>117</v>
      </c>
      <c r="G16" s="13">
        <v>22</v>
      </c>
      <c r="H16" s="13"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I16"/>
  <sheetViews>
    <sheetView topLeftCell="B1" zoomScale="145" zoomScaleNormal="145" workbookViewId="0">
      <selection activeCell="D3" sqref="D3:D7"/>
    </sheetView>
  </sheetViews>
  <sheetFormatPr defaultRowHeight="15" x14ac:dyDescent="0.25"/>
  <cols>
    <col min="1" max="1" width="3.42578125" customWidth="1"/>
    <col min="2" max="2" width="24.85546875" customWidth="1"/>
    <col min="3" max="3" width="34.28515625" customWidth="1"/>
    <col min="4" max="4" width="18.85546875" customWidth="1"/>
    <col min="5" max="5" width="21.5703125" bestFit="1" customWidth="1"/>
    <col min="6" max="6" width="14.5703125" customWidth="1"/>
    <col min="7" max="7" width="15.85546875" bestFit="1" customWidth="1"/>
    <col min="8" max="8" width="11.28515625" bestFit="1" customWidth="1"/>
  </cols>
  <sheetData>
    <row r="2" spans="2:9" x14ac:dyDescent="0.25">
      <c r="B2" s="9" t="s">
        <v>79</v>
      </c>
      <c r="C2" s="9" t="s">
        <v>9</v>
      </c>
      <c r="D2" s="15" t="s">
        <v>10</v>
      </c>
      <c r="E2" s="8"/>
      <c r="F2" s="9" t="s">
        <v>9</v>
      </c>
      <c r="G2" s="9" t="s">
        <v>79</v>
      </c>
      <c r="H2" s="10" t="s">
        <v>10</v>
      </c>
      <c r="I2" s="10" t="s">
        <v>11</v>
      </c>
    </row>
    <row r="3" spans="2:9" x14ac:dyDescent="0.25">
      <c r="B3" s="11">
        <v>174</v>
      </c>
      <c r="C3" s="16" t="str">
        <f>INDEX(F:F,MATCH(B3,G:G,0))</f>
        <v>CHHATTISGARH</v>
      </c>
      <c r="D3" s="16">
        <f>INDEX(H:H,MATCH(B3,G:G,0))</f>
        <v>15</v>
      </c>
      <c r="E3" s="8"/>
      <c r="F3" s="19" t="s">
        <v>1</v>
      </c>
      <c r="G3" s="11">
        <v>174</v>
      </c>
      <c r="H3" s="13">
        <v>15</v>
      </c>
      <c r="I3" s="13">
        <v>126</v>
      </c>
    </row>
    <row r="4" spans="2:9" x14ac:dyDescent="0.25">
      <c r="B4" s="11">
        <v>120</v>
      </c>
      <c r="C4" s="16" t="str">
        <f t="shared" ref="C4:C7" si="0">INDEX(F:F,MATCH(B4,G:G,0))</f>
        <v>ANDAMAN &amp; NICOBAR</v>
      </c>
      <c r="D4" s="16">
        <f t="shared" ref="D4:D7" si="1">INDEX(H:H,MATCH(B4,G:G,0))</f>
        <v>41</v>
      </c>
      <c r="E4" s="8"/>
      <c r="F4" s="19" t="s">
        <v>3</v>
      </c>
      <c r="G4" s="11">
        <v>139</v>
      </c>
      <c r="H4" s="13">
        <v>25</v>
      </c>
      <c r="I4" s="13">
        <v>441</v>
      </c>
    </row>
    <row r="5" spans="2:9" x14ac:dyDescent="0.25">
      <c r="B5" s="11">
        <v>189</v>
      </c>
      <c r="C5" s="16" t="str">
        <f t="shared" si="0"/>
        <v>WEST BENGAL</v>
      </c>
      <c r="D5" s="16">
        <f t="shared" si="1"/>
        <v>14</v>
      </c>
      <c r="E5" s="8"/>
      <c r="F5" s="19" t="s">
        <v>5</v>
      </c>
      <c r="G5" s="11">
        <v>192</v>
      </c>
      <c r="H5" s="13">
        <v>15</v>
      </c>
      <c r="I5" s="13">
        <v>140</v>
      </c>
    </row>
    <row r="6" spans="2:9" x14ac:dyDescent="0.25">
      <c r="B6" s="14">
        <v>127</v>
      </c>
      <c r="C6" s="16" t="str">
        <f t="shared" si="0"/>
        <v>MANIPUR</v>
      </c>
      <c r="D6" s="16">
        <f t="shared" si="1"/>
        <v>67</v>
      </c>
      <c r="E6" s="8"/>
      <c r="F6" s="19" t="s">
        <v>7</v>
      </c>
      <c r="G6" s="11">
        <v>133</v>
      </c>
      <c r="H6" s="13">
        <v>27</v>
      </c>
      <c r="I6" s="13">
        <v>613</v>
      </c>
    </row>
    <row r="7" spans="2:9" x14ac:dyDescent="0.25">
      <c r="B7" s="11">
        <v>116</v>
      </c>
      <c r="C7" s="16" t="str">
        <f t="shared" si="0"/>
        <v>MEGHALAYA</v>
      </c>
      <c r="D7" s="16">
        <f t="shared" si="1"/>
        <v>13</v>
      </c>
      <c r="E7" s="8"/>
      <c r="F7" s="19" t="s">
        <v>28</v>
      </c>
      <c r="G7" s="11">
        <v>120</v>
      </c>
      <c r="H7" s="13">
        <v>41</v>
      </c>
      <c r="I7" s="13">
        <v>330</v>
      </c>
    </row>
    <row r="8" spans="2:9" x14ac:dyDescent="0.25">
      <c r="B8" s="8"/>
      <c r="C8" s="8"/>
      <c r="D8" s="8"/>
      <c r="E8" s="8"/>
      <c r="F8" s="19" t="s">
        <v>30</v>
      </c>
      <c r="G8" s="11">
        <v>186</v>
      </c>
      <c r="H8" s="13">
        <v>13</v>
      </c>
      <c r="I8" s="13">
        <v>117</v>
      </c>
    </row>
    <row r="9" spans="2:9" x14ac:dyDescent="0.25">
      <c r="B9" s="8"/>
      <c r="C9" s="8"/>
      <c r="D9" s="8"/>
      <c r="E9" s="8"/>
      <c r="F9" s="19" t="s">
        <v>34</v>
      </c>
      <c r="G9" s="11">
        <v>183</v>
      </c>
      <c r="H9" s="13">
        <v>105</v>
      </c>
      <c r="I9" s="13">
        <v>268</v>
      </c>
    </row>
    <row r="10" spans="2:9" x14ac:dyDescent="0.25">
      <c r="B10" s="8"/>
      <c r="C10" s="8"/>
      <c r="D10" s="8"/>
      <c r="E10" s="8"/>
      <c r="F10" s="19" t="s">
        <v>36</v>
      </c>
      <c r="G10" s="11">
        <v>189</v>
      </c>
      <c r="H10" s="13">
        <v>14</v>
      </c>
      <c r="I10" s="13">
        <v>128</v>
      </c>
    </row>
    <row r="11" spans="2:9" x14ac:dyDescent="0.25">
      <c r="B11" s="8"/>
      <c r="C11" s="8"/>
      <c r="D11" s="8"/>
      <c r="E11" s="8"/>
      <c r="F11" s="19" t="s">
        <v>38</v>
      </c>
      <c r="G11" s="11">
        <v>199</v>
      </c>
      <c r="H11" s="13">
        <v>49</v>
      </c>
      <c r="I11" s="13">
        <v>239</v>
      </c>
    </row>
    <row r="12" spans="2:9" x14ac:dyDescent="0.25">
      <c r="B12" s="8"/>
      <c r="C12" s="8"/>
      <c r="D12" s="8"/>
      <c r="E12" s="8"/>
      <c r="F12" s="19" t="s">
        <v>40</v>
      </c>
      <c r="G12" s="11">
        <v>172</v>
      </c>
      <c r="H12" s="13">
        <v>37</v>
      </c>
      <c r="I12" s="13">
        <v>347</v>
      </c>
    </row>
    <row r="13" spans="2:9" x14ac:dyDescent="0.25">
      <c r="B13" s="8"/>
      <c r="C13" s="8"/>
      <c r="D13" s="8"/>
      <c r="E13" s="8"/>
      <c r="F13" s="19" t="s">
        <v>42</v>
      </c>
      <c r="G13" s="14">
        <v>127</v>
      </c>
      <c r="H13" s="13">
        <v>67</v>
      </c>
      <c r="I13" s="13">
        <v>351</v>
      </c>
    </row>
    <row r="14" spans="2:9" x14ac:dyDescent="0.25">
      <c r="B14" s="8"/>
      <c r="C14" s="8"/>
      <c r="D14" s="8"/>
      <c r="E14" s="8"/>
      <c r="F14" s="19" t="s">
        <v>44</v>
      </c>
      <c r="G14" s="11">
        <v>116</v>
      </c>
      <c r="H14" s="13">
        <v>13</v>
      </c>
      <c r="I14" s="13">
        <v>144</v>
      </c>
    </row>
    <row r="15" spans="2:9" x14ac:dyDescent="0.25">
      <c r="B15" s="8"/>
      <c r="C15" s="8"/>
      <c r="D15" s="8"/>
      <c r="E15" s="8"/>
      <c r="F15" s="19" t="s">
        <v>46</v>
      </c>
      <c r="G15" s="11">
        <v>122</v>
      </c>
      <c r="H15" s="13">
        <v>50</v>
      </c>
      <c r="I15" s="13">
        <v>508</v>
      </c>
    </row>
    <row r="16" spans="2:9" x14ac:dyDescent="0.25">
      <c r="B16" s="8"/>
      <c r="C16" s="8"/>
      <c r="D16" s="8"/>
      <c r="E16" s="8"/>
      <c r="F16" s="19" t="s">
        <v>48</v>
      </c>
      <c r="G16" s="11">
        <v>117</v>
      </c>
      <c r="H16" s="13">
        <v>22</v>
      </c>
      <c r="I16" s="13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H16"/>
  <sheetViews>
    <sheetView zoomScale="130" zoomScaleNormal="130" workbookViewId="0">
      <selection activeCell="B10" sqref="B10"/>
    </sheetView>
  </sheetViews>
  <sheetFormatPr defaultRowHeight="15" x14ac:dyDescent="0.25"/>
  <cols>
    <col min="1" max="1" width="3.42578125" customWidth="1"/>
    <col min="2" max="2" width="24.85546875" customWidth="1"/>
    <col min="3" max="3" width="14.85546875" customWidth="1"/>
    <col min="4" max="4" width="3.85546875" customWidth="1"/>
    <col min="5" max="5" width="14.5703125" customWidth="1"/>
    <col min="6" max="6" width="21.5703125" bestFit="1" customWidth="1"/>
    <col min="7" max="7" width="15.85546875" bestFit="1" customWidth="1"/>
    <col min="8" max="8" width="11.28515625" bestFit="1" customWidth="1"/>
  </cols>
  <sheetData>
    <row r="2" spans="2:8" x14ac:dyDescent="0.25">
      <c r="B2" s="9" t="s">
        <v>79</v>
      </c>
      <c r="C2" s="15" t="s">
        <v>10</v>
      </c>
      <c r="D2" s="8"/>
      <c r="E2" s="9" t="s">
        <v>79</v>
      </c>
      <c r="F2" s="10" t="s">
        <v>9</v>
      </c>
      <c r="G2" s="10" t="s">
        <v>10</v>
      </c>
      <c r="H2" s="10" t="s">
        <v>11</v>
      </c>
    </row>
    <row r="3" spans="2:8" x14ac:dyDescent="0.25">
      <c r="B3" s="11">
        <v>142</v>
      </c>
      <c r="C3" s="16">
        <f>VLOOKUP(B3,E2:H16,3,FALSE)</f>
        <v>25</v>
      </c>
      <c r="D3" s="8"/>
      <c r="E3" s="11">
        <v>146</v>
      </c>
      <c r="F3" s="12" t="s">
        <v>1</v>
      </c>
      <c r="G3" s="13">
        <v>15</v>
      </c>
      <c r="H3" s="13">
        <v>126</v>
      </c>
    </row>
    <row r="4" spans="2:8" x14ac:dyDescent="0.25">
      <c r="B4" s="11">
        <v>156</v>
      </c>
      <c r="C4" s="16">
        <f t="shared" ref="C4:C7" si="0">VLOOKUP(B4,E3:H17,3,FALSE)</f>
        <v>41</v>
      </c>
      <c r="D4" s="8"/>
      <c r="E4" s="11">
        <v>142</v>
      </c>
      <c r="F4" s="12" t="s">
        <v>3</v>
      </c>
      <c r="G4" s="13">
        <v>25</v>
      </c>
      <c r="H4" s="13">
        <v>441</v>
      </c>
    </row>
    <row r="5" spans="2:8" x14ac:dyDescent="0.25">
      <c r="B5" s="14">
        <v>118</v>
      </c>
      <c r="C5" s="16">
        <f>VLOOKUP(B5,E4:H18,3,FALSE)</f>
        <v>37</v>
      </c>
      <c r="D5" s="8"/>
      <c r="E5" s="11">
        <v>141</v>
      </c>
      <c r="F5" s="12" t="s">
        <v>5</v>
      </c>
      <c r="G5" s="13">
        <v>15</v>
      </c>
      <c r="H5" s="13">
        <v>140</v>
      </c>
    </row>
    <row r="6" spans="2:8" x14ac:dyDescent="0.25">
      <c r="B6" s="11">
        <v>126</v>
      </c>
      <c r="C6" s="16">
        <f t="shared" si="0"/>
        <v>67</v>
      </c>
      <c r="D6" s="8"/>
      <c r="E6" s="11">
        <v>141</v>
      </c>
      <c r="F6" s="12" t="s">
        <v>7</v>
      </c>
      <c r="G6" s="13">
        <v>27</v>
      </c>
      <c r="H6" s="13">
        <v>613</v>
      </c>
    </row>
    <row r="7" spans="2:8" x14ac:dyDescent="0.25">
      <c r="B7" s="11">
        <v>176</v>
      </c>
      <c r="C7" s="16">
        <f t="shared" si="0"/>
        <v>50</v>
      </c>
      <c r="D7" s="8"/>
      <c r="E7" s="11">
        <v>156</v>
      </c>
      <c r="F7" s="12" t="s">
        <v>28</v>
      </c>
      <c r="G7" s="13">
        <v>41</v>
      </c>
      <c r="H7" s="13">
        <v>330</v>
      </c>
    </row>
    <row r="8" spans="2:8" x14ac:dyDescent="0.25">
      <c r="B8" s="8"/>
      <c r="C8" s="8"/>
      <c r="D8" s="8"/>
      <c r="E8" s="11">
        <v>190</v>
      </c>
      <c r="F8" s="12" t="s">
        <v>30</v>
      </c>
      <c r="G8" s="13">
        <v>13</v>
      </c>
      <c r="H8" s="13">
        <v>117</v>
      </c>
    </row>
    <row r="9" spans="2:8" x14ac:dyDescent="0.25">
      <c r="B9" s="8"/>
      <c r="C9" s="8"/>
      <c r="D9" s="8"/>
      <c r="E9" s="11">
        <v>130</v>
      </c>
      <c r="F9" s="12" t="s">
        <v>34</v>
      </c>
      <c r="G9" s="13">
        <v>105</v>
      </c>
      <c r="H9" s="13">
        <v>268</v>
      </c>
    </row>
    <row r="10" spans="2:8" x14ac:dyDescent="0.25">
      <c r="B10" s="8"/>
      <c r="C10" s="8"/>
      <c r="D10" s="8"/>
      <c r="E10" s="11">
        <v>100</v>
      </c>
      <c r="F10" s="12" t="s">
        <v>36</v>
      </c>
      <c r="G10" s="13">
        <v>14</v>
      </c>
      <c r="H10" s="13">
        <v>128</v>
      </c>
    </row>
    <row r="11" spans="2:8" x14ac:dyDescent="0.25">
      <c r="B11" s="8"/>
      <c r="C11" s="8"/>
      <c r="D11" s="8"/>
      <c r="E11" s="11">
        <v>164</v>
      </c>
      <c r="F11" s="12" t="s">
        <v>38</v>
      </c>
      <c r="G11" s="13">
        <v>49</v>
      </c>
      <c r="H11" s="13">
        <v>239</v>
      </c>
    </row>
    <row r="12" spans="2:8" x14ac:dyDescent="0.25">
      <c r="B12" s="8"/>
      <c r="C12" s="8"/>
      <c r="D12" s="8"/>
      <c r="E12" s="11">
        <f>VALUE(118)</f>
        <v>118</v>
      </c>
      <c r="F12" s="12" t="s">
        <v>40</v>
      </c>
      <c r="G12" s="13">
        <v>37</v>
      </c>
      <c r="H12" s="13">
        <v>347</v>
      </c>
    </row>
    <row r="13" spans="2:8" x14ac:dyDescent="0.25">
      <c r="B13" s="8"/>
      <c r="C13" s="8"/>
      <c r="D13" s="8"/>
      <c r="E13" s="24">
        <v>126</v>
      </c>
      <c r="F13" s="12" t="s">
        <v>42</v>
      </c>
      <c r="G13" s="13">
        <v>67</v>
      </c>
      <c r="H13" s="13">
        <v>351</v>
      </c>
    </row>
    <row r="14" spans="2:8" x14ac:dyDescent="0.25">
      <c r="B14" s="8"/>
      <c r="C14" s="8"/>
      <c r="D14" s="8"/>
      <c r="E14" s="11">
        <v>127</v>
      </c>
      <c r="F14" s="12" t="s">
        <v>44</v>
      </c>
      <c r="G14" s="13">
        <v>13</v>
      </c>
      <c r="H14" s="13">
        <v>144</v>
      </c>
    </row>
    <row r="15" spans="2:8" x14ac:dyDescent="0.25">
      <c r="B15" s="8"/>
      <c r="C15" s="8"/>
      <c r="D15" s="8"/>
      <c r="E15" s="11">
        <v>176</v>
      </c>
      <c r="F15" s="12" t="s">
        <v>46</v>
      </c>
      <c r="G15" s="13">
        <v>50</v>
      </c>
      <c r="H15" s="13">
        <v>508</v>
      </c>
    </row>
    <row r="16" spans="2:8" x14ac:dyDescent="0.25">
      <c r="B16" s="8"/>
      <c r="C16" s="8"/>
      <c r="D16" s="8"/>
      <c r="E16" s="11">
        <v>153</v>
      </c>
      <c r="F16" s="12" t="s">
        <v>48</v>
      </c>
      <c r="G16" s="13">
        <v>22</v>
      </c>
      <c r="H16" s="13">
        <v>152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I11"/>
  <sheetViews>
    <sheetView tabSelected="1" topLeftCell="B1" zoomScale="130" zoomScaleNormal="130" workbookViewId="0">
      <selection activeCell="D8" sqref="D8"/>
    </sheetView>
  </sheetViews>
  <sheetFormatPr defaultRowHeight="15" x14ac:dyDescent="0.25"/>
  <cols>
    <col min="1" max="1" width="3.42578125" customWidth="1"/>
    <col min="2" max="2" width="17" customWidth="1"/>
    <col min="3" max="3" width="15.85546875" customWidth="1"/>
    <col min="4" max="4" width="14.85546875" customWidth="1"/>
    <col min="5" max="5" width="45.140625" bestFit="1" customWidth="1"/>
    <col min="6" max="6" width="21.5703125" bestFit="1" customWidth="1"/>
    <col min="7" max="7" width="14.5703125" customWidth="1"/>
    <col min="8" max="8" width="15.85546875" bestFit="1" customWidth="1"/>
    <col min="9" max="9" width="14.42578125" customWidth="1"/>
  </cols>
  <sheetData>
    <row r="2" spans="2:9" x14ac:dyDescent="0.25">
      <c r="B2" s="9" t="s">
        <v>80</v>
      </c>
      <c r="C2" s="9" t="s">
        <v>81</v>
      </c>
      <c r="D2" s="15" t="s">
        <v>10</v>
      </c>
      <c r="E2" s="8"/>
      <c r="F2" s="9" t="s">
        <v>80</v>
      </c>
      <c r="G2" s="9" t="s">
        <v>79</v>
      </c>
      <c r="H2" s="10" t="s">
        <v>10</v>
      </c>
      <c r="I2" s="10" t="s">
        <v>11</v>
      </c>
    </row>
    <row r="3" spans="2:9" x14ac:dyDescent="0.25">
      <c r="B3" s="11" t="s">
        <v>82</v>
      </c>
      <c r="C3" s="11">
        <v>3</v>
      </c>
      <c r="D3" s="16" t="e">
        <f>INDEX(H:H,MATCH(B3:B3&amp;C3:C3,F:F&amp;G:G,0))</f>
        <v>#VALUE!</v>
      </c>
      <c r="E3" s="8"/>
      <c r="F3" s="11" t="s">
        <v>83</v>
      </c>
      <c r="G3" s="11">
        <v>1</v>
      </c>
      <c r="H3" s="13">
        <v>15</v>
      </c>
      <c r="I3" s="13">
        <v>126</v>
      </c>
    </row>
    <row r="4" spans="2:9" x14ac:dyDescent="0.25">
      <c r="C4" s="16"/>
      <c r="E4" s="8"/>
      <c r="F4" s="11" t="s">
        <v>84</v>
      </c>
      <c r="G4" s="11">
        <v>1</v>
      </c>
      <c r="H4" s="13">
        <v>25</v>
      </c>
      <c r="I4" s="13">
        <v>441</v>
      </c>
    </row>
    <row r="5" spans="2:9" x14ac:dyDescent="0.25">
      <c r="E5" s="8"/>
      <c r="F5" s="14" t="s">
        <v>82</v>
      </c>
      <c r="G5" s="11">
        <v>1</v>
      </c>
      <c r="H5" s="13">
        <v>15</v>
      </c>
      <c r="I5" s="13">
        <v>140</v>
      </c>
    </row>
    <row r="6" spans="2:9" x14ac:dyDescent="0.25">
      <c r="E6" s="8"/>
      <c r="F6" s="11" t="s">
        <v>83</v>
      </c>
      <c r="G6" s="11">
        <v>2</v>
      </c>
      <c r="H6" s="13">
        <v>27</v>
      </c>
      <c r="I6" s="13">
        <v>613</v>
      </c>
    </row>
    <row r="7" spans="2:9" x14ac:dyDescent="0.25">
      <c r="E7" s="8"/>
      <c r="F7" s="11" t="s">
        <v>84</v>
      </c>
      <c r="G7" s="11">
        <v>2</v>
      </c>
      <c r="H7" s="13">
        <v>41</v>
      </c>
      <c r="I7" s="13">
        <v>330</v>
      </c>
    </row>
    <row r="8" spans="2:9" x14ac:dyDescent="0.25">
      <c r="E8" s="8"/>
      <c r="F8" s="14" t="s">
        <v>82</v>
      </c>
      <c r="G8" s="11">
        <v>2</v>
      </c>
      <c r="H8" s="13">
        <v>13</v>
      </c>
      <c r="I8" s="13">
        <v>117</v>
      </c>
    </row>
    <row r="9" spans="2:9" x14ac:dyDescent="0.25">
      <c r="F9" s="11" t="s">
        <v>83</v>
      </c>
      <c r="G9" s="17">
        <v>3</v>
      </c>
      <c r="H9" s="13">
        <v>27</v>
      </c>
      <c r="I9" s="13">
        <v>213</v>
      </c>
    </row>
    <row r="10" spans="2:9" x14ac:dyDescent="0.25">
      <c r="F10" s="11" t="s">
        <v>84</v>
      </c>
      <c r="G10" s="17">
        <v>3</v>
      </c>
      <c r="H10" s="18">
        <v>23</v>
      </c>
      <c r="I10" s="18">
        <v>456</v>
      </c>
    </row>
    <row r="11" spans="2:9" x14ac:dyDescent="0.25">
      <c r="F11" s="14" t="s">
        <v>82</v>
      </c>
      <c r="G11" s="17">
        <v>3</v>
      </c>
      <c r="H11" s="18">
        <v>56</v>
      </c>
      <c r="I11" s="18">
        <v>234</v>
      </c>
    </row>
  </sheetData>
  <dataValidations count="2">
    <dataValidation type="list" allowBlank="1" showInputMessage="1" showErrorMessage="1" sqref="C3" xr:uid="{00000000-0002-0000-1200-000000000000}">
      <formula1>"1,2,3"</formula1>
    </dataValidation>
    <dataValidation type="list" allowBlank="1" showInputMessage="1" showErrorMessage="1" sqref="B3" xr:uid="{00000000-0002-0000-1200-000001000000}">
      <formula1>"AA,AB,AC,AD,AE"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2"/>
  <sheetViews>
    <sheetView topLeftCell="C1" zoomScale="115" zoomScaleNormal="115" workbookViewId="0">
      <selection activeCell="C13" sqref="C13"/>
    </sheetView>
  </sheetViews>
  <sheetFormatPr defaultRowHeight="15" x14ac:dyDescent="0.25"/>
  <cols>
    <col min="1" max="1" width="3.7109375" customWidth="1"/>
    <col min="2" max="2" width="54.7109375" customWidth="1"/>
    <col min="3" max="3" width="19.85546875" customWidth="1"/>
    <col min="4" max="4" width="4.140625" customWidth="1"/>
    <col min="5" max="5" width="59.85546875" bestFit="1" customWidth="1"/>
    <col min="6" max="6" width="21.5703125" bestFit="1" customWidth="1"/>
    <col min="7" max="7" width="14.42578125" bestFit="1" customWidth="1"/>
    <col min="8" max="8" width="10.42578125" bestFit="1" customWidth="1"/>
  </cols>
  <sheetData>
    <row r="2" spans="2:8" x14ac:dyDescent="0.25">
      <c r="C2" s="4" t="s">
        <v>10</v>
      </c>
      <c r="E2" s="4" t="s">
        <v>9</v>
      </c>
      <c r="F2" s="4" t="s">
        <v>9</v>
      </c>
      <c r="G2" s="4" t="s">
        <v>10</v>
      </c>
      <c r="H2" s="4" t="s">
        <v>11</v>
      </c>
    </row>
    <row r="3" spans="2:8" x14ac:dyDescent="0.25">
      <c r="B3" s="5" t="s">
        <v>0</v>
      </c>
      <c r="C3">
        <f>VLOOKUP(B3,E:H,3,FALSE)</f>
        <v>15</v>
      </c>
      <c r="E3" s="5" t="s">
        <v>0</v>
      </c>
      <c r="F3" s="3" t="s">
        <v>1</v>
      </c>
      <c r="G3" s="1">
        <v>15</v>
      </c>
      <c r="H3" s="1">
        <v>126</v>
      </c>
    </row>
    <row r="4" spans="2:8" x14ac:dyDescent="0.25">
      <c r="B4" s="5" t="s">
        <v>33</v>
      </c>
      <c r="C4">
        <f t="shared" ref="C4:C7" si="0">VLOOKUP(B4,E:H,3,FALSE)</f>
        <v>14</v>
      </c>
      <c r="E4" s="5" t="s">
        <v>2</v>
      </c>
      <c r="F4" s="3" t="s">
        <v>3</v>
      </c>
      <c r="G4" s="1">
        <v>25</v>
      </c>
      <c r="H4" s="1">
        <v>441</v>
      </c>
    </row>
    <row r="5" spans="2:8" x14ac:dyDescent="0.25">
      <c r="B5" s="5" t="s">
        <v>45</v>
      </c>
      <c r="C5">
        <f t="shared" si="0"/>
        <v>22</v>
      </c>
      <c r="E5" s="5" t="s">
        <v>4</v>
      </c>
      <c r="F5" s="3" t="s">
        <v>5</v>
      </c>
      <c r="G5" s="1">
        <v>15</v>
      </c>
      <c r="H5" s="1">
        <v>140</v>
      </c>
    </row>
    <row r="6" spans="2:8" x14ac:dyDescent="0.25">
      <c r="B6" s="5" t="s">
        <v>57</v>
      </c>
      <c r="C6">
        <f t="shared" si="0"/>
        <v>240</v>
      </c>
      <c r="E6" s="5" t="s">
        <v>6</v>
      </c>
      <c r="F6" s="3" t="s">
        <v>7</v>
      </c>
      <c r="G6" s="1">
        <v>27</v>
      </c>
      <c r="H6" s="1">
        <v>613</v>
      </c>
    </row>
    <row r="7" spans="2:8" x14ac:dyDescent="0.25">
      <c r="B7" s="5" t="s">
        <v>65</v>
      </c>
      <c r="C7">
        <f>VLOOKUP(B7,E:H,3,FALSE)</f>
        <v>16</v>
      </c>
      <c r="E7" s="5" t="s">
        <v>27</v>
      </c>
      <c r="F7" s="3" t="s">
        <v>28</v>
      </c>
      <c r="G7" s="1">
        <v>41</v>
      </c>
      <c r="H7" s="1">
        <v>330</v>
      </c>
    </row>
    <row r="8" spans="2:8" x14ac:dyDescent="0.25">
      <c r="E8" s="5" t="s">
        <v>29</v>
      </c>
      <c r="F8" s="3" t="s">
        <v>30</v>
      </c>
      <c r="G8" s="1">
        <v>13</v>
      </c>
      <c r="H8" s="1">
        <v>117</v>
      </c>
    </row>
    <row r="9" spans="2:8" x14ac:dyDescent="0.25">
      <c r="E9" s="5" t="s">
        <v>31</v>
      </c>
      <c r="F9" s="3" t="s">
        <v>32</v>
      </c>
      <c r="G9" s="1">
        <v>105</v>
      </c>
      <c r="H9" s="1">
        <v>268</v>
      </c>
    </row>
    <row r="10" spans="2:8" x14ac:dyDescent="0.25">
      <c r="E10" s="5" t="s">
        <v>33</v>
      </c>
      <c r="F10" s="3" t="s">
        <v>34</v>
      </c>
      <c r="G10" s="1">
        <v>14</v>
      </c>
      <c r="H10" s="1">
        <v>128</v>
      </c>
    </row>
    <row r="11" spans="2:8" x14ac:dyDescent="0.25">
      <c r="E11" s="5" t="s">
        <v>35</v>
      </c>
      <c r="F11" s="3" t="s">
        <v>36</v>
      </c>
      <c r="G11" s="1">
        <v>49</v>
      </c>
      <c r="H11" s="1">
        <v>239</v>
      </c>
    </row>
    <row r="12" spans="2:8" x14ac:dyDescent="0.25">
      <c r="E12" s="5" t="s">
        <v>37</v>
      </c>
      <c r="F12" s="3" t="s">
        <v>38</v>
      </c>
      <c r="G12" s="1">
        <v>37</v>
      </c>
      <c r="H12" s="1">
        <v>347</v>
      </c>
    </row>
    <row r="13" spans="2:8" x14ac:dyDescent="0.25">
      <c r="E13" s="5" t="s">
        <v>39</v>
      </c>
      <c r="F13" s="3" t="s">
        <v>40</v>
      </c>
      <c r="G13" s="1">
        <v>67</v>
      </c>
      <c r="H13" s="1">
        <v>351</v>
      </c>
    </row>
    <row r="14" spans="2:8" x14ac:dyDescent="0.25">
      <c r="E14" s="5" t="s">
        <v>41</v>
      </c>
      <c r="F14" s="3" t="s">
        <v>42</v>
      </c>
      <c r="G14" s="1">
        <v>13</v>
      </c>
      <c r="H14" s="1">
        <v>144</v>
      </c>
    </row>
    <row r="15" spans="2:8" x14ac:dyDescent="0.25">
      <c r="E15" s="5" t="s">
        <v>43</v>
      </c>
      <c r="F15" s="3" t="s">
        <v>44</v>
      </c>
      <c r="G15" s="1">
        <v>50</v>
      </c>
      <c r="H15" s="1">
        <v>508</v>
      </c>
    </row>
    <row r="16" spans="2:8" x14ac:dyDescent="0.25">
      <c r="E16" s="5" t="s">
        <v>45</v>
      </c>
      <c r="F16" s="3" t="s">
        <v>46</v>
      </c>
      <c r="G16" s="1">
        <v>22</v>
      </c>
      <c r="H16" s="1">
        <v>152</v>
      </c>
    </row>
    <row r="17" spans="5:8" x14ac:dyDescent="0.25">
      <c r="E17" s="5" t="s">
        <v>47</v>
      </c>
      <c r="F17" s="3" t="s">
        <v>48</v>
      </c>
      <c r="G17" s="1">
        <v>21</v>
      </c>
      <c r="H17" s="1">
        <v>234</v>
      </c>
    </row>
    <row r="18" spans="5:8" x14ac:dyDescent="0.25">
      <c r="E18" s="5" t="s">
        <v>49</v>
      </c>
      <c r="F18" s="3" t="s">
        <v>50</v>
      </c>
      <c r="G18" s="1">
        <v>14</v>
      </c>
      <c r="H18" s="1">
        <v>98</v>
      </c>
    </row>
    <row r="19" spans="5:8" x14ac:dyDescent="0.25">
      <c r="E19" s="5" t="s">
        <v>51</v>
      </c>
      <c r="F19" s="3" t="s">
        <v>52</v>
      </c>
      <c r="G19" s="1">
        <v>66</v>
      </c>
      <c r="H19" s="1">
        <v>325</v>
      </c>
    </row>
    <row r="20" spans="5:8" x14ac:dyDescent="0.25">
      <c r="E20" s="5" t="s">
        <v>53</v>
      </c>
      <c r="F20" s="3" t="s">
        <v>54</v>
      </c>
      <c r="G20" s="1">
        <v>18</v>
      </c>
      <c r="H20" s="1">
        <v>112</v>
      </c>
    </row>
    <row r="21" spans="5:8" x14ac:dyDescent="0.25">
      <c r="E21" s="5" t="s">
        <v>55</v>
      </c>
      <c r="F21" s="3" t="s">
        <v>56</v>
      </c>
      <c r="G21" s="1">
        <v>13</v>
      </c>
      <c r="H21" s="1">
        <v>231</v>
      </c>
    </row>
    <row r="22" spans="5:8" x14ac:dyDescent="0.25">
      <c r="E22" s="5" t="s">
        <v>57</v>
      </c>
      <c r="F22" s="3" t="s">
        <v>58</v>
      </c>
      <c r="G22" s="1">
        <v>240</v>
      </c>
      <c r="H22" s="1">
        <v>1563</v>
      </c>
    </row>
    <row r="23" spans="5:8" x14ac:dyDescent="0.25">
      <c r="E23" s="5" t="s">
        <v>59</v>
      </c>
      <c r="F23" s="3" t="s">
        <v>60</v>
      </c>
      <c r="G23" s="1">
        <v>40</v>
      </c>
      <c r="H23" s="1">
        <v>277</v>
      </c>
    </row>
    <row r="24" spans="5:8" x14ac:dyDescent="0.25">
      <c r="E24" s="5" t="s">
        <v>61</v>
      </c>
      <c r="F24" s="3" t="s">
        <v>62</v>
      </c>
      <c r="G24" s="1">
        <v>50</v>
      </c>
      <c r="H24" s="1">
        <v>493</v>
      </c>
    </row>
    <row r="25" spans="5:8" x14ac:dyDescent="0.25">
      <c r="E25" s="5" t="s">
        <v>63</v>
      </c>
      <c r="F25" s="3" t="s">
        <v>64</v>
      </c>
      <c r="G25" s="1">
        <v>18</v>
      </c>
      <c r="H25" s="1">
        <v>266</v>
      </c>
    </row>
    <row r="26" spans="5:8" x14ac:dyDescent="0.25">
      <c r="E26" s="5" t="s">
        <v>65</v>
      </c>
      <c r="F26" s="3" t="s">
        <v>66</v>
      </c>
      <c r="G26" s="1">
        <v>16</v>
      </c>
      <c r="H26" s="1">
        <v>212</v>
      </c>
    </row>
    <row r="27" spans="5:8" x14ac:dyDescent="0.25">
      <c r="E27" s="5" t="s">
        <v>67</v>
      </c>
      <c r="F27" s="3" t="s">
        <v>68</v>
      </c>
      <c r="G27" s="1">
        <v>18</v>
      </c>
      <c r="H27" s="1">
        <v>282</v>
      </c>
    </row>
    <row r="28" spans="5:8" x14ac:dyDescent="0.25">
      <c r="E28" s="5" t="s">
        <v>69</v>
      </c>
      <c r="F28" s="3" t="s">
        <v>70</v>
      </c>
      <c r="G28" s="1">
        <v>52</v>
      </c>
      <c r="H28" s="1">
        <v>470</v>
      </c>
    </row>
    <row r="29" spans="5:8" x14ac:dyDescent="0.25">
      <c r="E29" s="5" t="s">
        <v>71</v>
      </c>
      <c r="F29" s="3" t="s">
        <v>72</v>
      </c>
      <c r="G29" s="1">
        <v>764</v>
      </c>
      <c r="H29" s="1">
        <v>5248</v>
      </c>
    </row>
    <row r="30" spans="5:8" x14ac:dyDescent="0.25">
      <c r="E30" s="5" t="s">
        <v>73</v>
      </c>
      <c r="F30" s="3" t="s">
        <v>74</v>
      </c>
      <c r="G30" s="1">
        <v>25</v>
      </c>
      <c r="H30" s="1">
        <v>201</v>
      </c>
    </row>
    <row r="31" spans="5:8" x14ac:dyDescent="0.25">
      <c r="E31" s="5" t="s">
        <v>75</v>
      </c>
      <c r="F31" s="3" t="s">
        <v>76</v>
      </c>
      <c r="G31" s="1">
        <v>46</v>
      </c>
      <c r="H31" s="1">
        <v>425</v>
      </c>
    </row>
    <row r="32" spans="5:8" x14ac:dyDescent="0.25">
      <c r="E32" s="5" t="s">
        <v>77</v>
      </c>
      <c r="F32" s="3" t="s">
        <v>78</v>
      </c>
      <c r="G32" s="1">
        <v>42</v>
      </c>
      <c r="H32" s="1">
        <v>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2"/>
  <sheetViews>
    <sheetView zoomScale="152" zoomScaleNormal="115" workbookViewId="0">
      <selection activeCell="C3" sqref="C3:C7"/>
    </sheetView>
  </sheetViews>
  <sheetFormatPr defaultRowHeight="15" x14ac:dyDescent="0.25"/>
  <cols>
    <col min="1" max="1" width="3.7109375" customWidth="1"/>
    <col min="2" max="2" width="18.140625" customWidth="1"/>
    <col min="3" max="3" width="19.85546875" customWidth="1"/>
    <col min="4" max="4" width="4.140625" customWidth="1"/>
    <col min="7" max="7" width="21.7109375" customWidth="1"/>
    <col min="8" max="8" width="15.7109375" customWidth="1"/>
  </cols>
  <sheetData>
    <row r="1" spans="2:8" x14ac:dyDescent="0.25">
      <c r="H1" s="7"/>
    </row>
    <row r="2" spans="2:8" x14ac:dyDescent="0.25">
      <c r="B2" s="21" t="s">
        <v>85</v>
      </c>
      <c r="C2" s="4" t="s">
        <v>86</v>
      </c>
      <c r="G2" s="4" t="s">
        <v>85</v>
      </c>
      <c r="H2" s="4" t="s">
        <v>86</v>
      </c>
    </row>
    <row r="3" spans="2:8" x14ac:dyDescent="0.25">
      <c r="B3" s="22">
        <v>1.05</v>
      </c>
      <c r="C3" s="20" t="str">
        <f>VLOOKUP(B3,$G$2:$H$6,2,TRUE)</f>
        <v>B</v>
      </c>
      <c r="G3" s="22">
        <v>0</v>
      </c>
      <c r="H3" s="23" t="s">
        <v>87</v>
      </c>
    </row>
    <row r="4" spans="2:8" x14ac:dyDescent="0.25">
      <c r="B4" s="22">
        <v>1.02</v>
      </c>
      <c r="C4" s="20" t="str">
        <f t="shared" ref="C4:C7" si="0">VLOOKUP(B4,$G$2:$H$6,2,TRUE)</f>
        <v>A</v>
      </c>
      <c r="G4" s="22">
        <v>1</v>
      </c>
      <c r="H4" s="23" t="s">
        <v>88</v>
      </c>
    </row>
    <row r="5" spans="2:8" x14ac:dyDescent="0.25">
      <c r="B5" s="22">
        <v>0.98</v>
      </c>
      <c r="C5" s="20" t="str">
        <f t="shared" si="0"/>
        <v>No Tier</v>
      </c>
      <c r="G5" s="22">
        <v>1.05</v>
      </c>
      <c r="H5" s="23" t="s">
        <v>89</v>
      </c>
    </row>
    <row r="6" spans="2:8" x14ac:dyDescent="0.25">
      <c r="B6" s="22">
        <v>0.73</v>
      </c>
      <c r="C6" s="20" t="str">
        <f t="shared" si="0"/>
        <v>No Tier</v>
      </c>
      <c r="G6" s="22">
        <v>1.1000000000000001</v>
      </c>
      <c r="H6" s="23" t="s">
        <v>90</v>
      </c>
    </row>
    <row r="7" spans="2:8" x14ac:dyDescent="0.25">
      <c r="B7" s="22">
        <v>1.1599999999999999</v>
      </c>
      <c r="C7" s="20" t="str">
        <f t="shared" si="0"/>
        <v>C</v>
      </c>
      <c r="H7" s="7"/>
    </row>
    <row r="8" spans="2:8" x14ac:dyDescent="0.25">
      <c r="H8" s="7"/>
    </row>
    <row r="9" spans="2:8" x14ac:dyDescent="0.25">
      <c r="H9" s="7"/>
    </row>
    <row r="10" spans="2:8" x14ac:dyDescent="0.25">
      <c r="H10" s="7"/>
    </row>
    <row r="11" spans="2:8" x14ac:dyDescent="0.25">
      <c r="H11" s="7"/>
    </row>
    <row r="12" spans="2:8" x14ac:dyDescent="0.25">
      <c r="H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2"/>
  <sheetViews>
    <sheetView zoomScale="160" zoomScaleNormal="160" workbookViewId="0">
      <selection activeCell="E5" sqref="E5"/>
    </sheetView>
  </sheetViews>
  <sheetFormatPr defaultRowHeight="15" x14ac:dyDescent="0.25"/>
  <cols>
    <col min="1" max="1" width="3.7109375" customWidth="1"/>
    <col min="2" max="2" width="18.140625" customWidth="1"/>
    <col min="3" max="3" width="19.85546875" customWidth="1"/>
    <col min="4" max="4" width="4.140625" customWidth="1"/>
    <col min="7" max="7" width="21.7109375" customWidth="1"/>
    <col min="8" max="8" width="15.7109375" customWidth="1"/>
  </cols>
  <sheetData>
    <row r="1" spans="2:8" x14ac:dyDescent="0.25">
      <c r="H1" s="7"/>
    </row>
    <row r="2" spans="2:8" x14ac:dyDescent="0.25">
      <c r="B2" s="21" t="s">
        <v>85</v>
      </c>
      <c r="C2" s="4" t="s">
        <v>86</v>
      </c>
      <c r="G2" s="4" t="s">
        <v>85</v>
      </c>
      <c r="H2" s="4" t="s">
        <v>86</v>
      </c>
    </row>
    <row r="3" spans="2:8" x14ac:dyDescent="0.25">
      <c r="B3" s="22">
        <v>1.05</v>
      </c>
      <c r="C3" s="20" t="str">
        <f>VLOOKUP(B3,G:H,2,TRUE)</f>
        <v>B</v>
      </c>
      <c r="G3" s="22">
        <v>0</v>
      </c>
      <c r="H3" s="23" t="s">
        <v>87</v>
      </c>
    </row>
    <row r="4" spans="2:8" x14ac:dyDescent="0.25">
      <c r="B4" s="22">
        <v>1.02</v>
      </c>
      <c r="C4" s="20" t="str">
        <f t="shared" ref="C4:C7" si="0">VLOOKUP(B4,G:H,2,TRUE)</f>
        <v>A</v>
      </c>
      <c r="G4" s="22">
        <v>1</v>
      </c>
      <c r="H4" s="23" t="s">
        <v>88</v>
      </c>
    </row>
    <row r="5" spans="2:8" x14ac:dyDescent="0.25">
      <c r="B5" s="22">
        <v>0.98</v>
      </c>
      <c r="C5" s="20" t="str">
        <f t="shared" si="0"/>
        <v>No Tier</v>
      </c>
      <c r="G5" s="22">
        <v>1.05</v>
      </c>
      <c r="H5" s="23" t="s">
        <v>89</v>
      </c>
    </row>
    <row r="6" spans="2:8" x14ac:dyDescent="0.25">
      <c r="B6" s="22">
        <v>0.73</v>
      </c>
      <c r="C6" s="20" t="str">
        <f t="shared" si="0"/>
        <v>No Tier</v>
      </c>
      <c r="G6" s="22">
        <v>1.1000000000000001</v>
      </c>
      <c r="H6" s="23" t="s">
        <v>90</v>
      </c>
    </row>
    <row r="7" spans="2:8" x14ac:dyDescent="0.25">
      <c r="B7" s="22">
        <v>1.1599999999999999</v>
      </c>
      <c r="C7" s="20" t="str">
        <f t="shared" si="0"/>
        <v>C</v>
      </c>
      <c r="H7" s="7"/>
    </row>
    <row r="8" spans="2:8" x14ac:dyDescent="0.25">
      <c r="H8" s="7"/>
    </row>
    <row r="9" spans="2:8" x14ac:dyDescent="0.25">
      <c r="H9" s="7"/>
    </row>
    <row r="10" spans="2:8" x14ac:dyDescent="0.25">
      <c r="H10" s="7"/>
    </row>
    <row r="11" spans="2:8" x14ac:dyDescent="0.25">
      <c r="H11" s="7"/>
    </row>
    <row r="12" spans="2:8" x14ac:dyDescent="0.25">
      <c r="H1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32"/>
  <sheetViews>
    <sheetView zoomScale="115" zoomScaleNormal="115" workbookViewId="0">
      <selection activeCell="C10" sqref="C10"/>
    </sheetView>
  </sheetViews>
  <sheetFormatPr defaultRowHeight="15" x14ac:dyDescent="0.25"/>
  <cols>
    <col min="1" max="1" width="3.7109375" customWidth="1"/>
    <col min="2" max="2" width="54.7109375" customWidth="1"/>
    <col min="3" max="3" width="28" customWidth="1"/>
    <col min="4" max="4" width="4.140625" customWidth="1"/>
    <col min="5" max="5" width="59.85546875" bestFit="1" customWidth="1"/>
    <col min="6" max="6" width="21.5703125" bestFit="1" customWidth="1"/>
    <col min="7" max="7" width="14.42578125" bestFit="1" customWidth="1"/>
    <col min="8" max="8" width="10.42578125" bestFit="1" customWidth="1"/>
  </cols>
  <sheetData>
    <row r="2" spans="2:8" x14ac:dyDescent="0.25">
      <c r="C2" s="4" t="s">
        <v>10</v>
      </c>
      <c r="E2" s="4" t="s">
        <v>9</v>
      </c>
      <c r="F2" s="4" t="s">
        <v>9</v>
      </c>
      <c r="G2" s="4" t="s">
        <v>10</v>
      </c>
      <c r="H2" s="4" t="s">
        <v>11</v>
      </c>
    </row>
    <row r="3" spans="2:8" x14ac:dyDescent="0.25">
      <c r="B3" s="5" t="s">
        <v>0</v>
      </c>
      <c r="C3" s="20">
        <f>IFERROR(VLOOKUP(B3,E:H,3,FALSE),"No Match")</f>
        <v>15</v>
      </c>
      <c r="E3" s="5" t="s">
        <v>0</v>
      </c>
      <c r="F3" s="3" t="s">
        <v>1</v>
      </c>
      <c r="G3" s="1">
        <v>15</v>
      </c>
      <c r="H3" s="1">
        <v>126</v>
      </c>
    </row>
    <row r="4" spans="2:8" x14ac:dyDescent="0.25">
      <c r="B4" s="5" t="s">
        <v>33</v>
      </c>
      <c r="C4" s="20">
        <f t="shared" ref="C4:C7" si="0">IFERROR(VLOOKUP(B4,E:H,3,FALSE),"No Match")</f>
        <v>14</v>
      </c>
      <c r="E4" s="5" t="s">
        <v>2</v>
      </c>
      <c r="F4" s="3" t="s">
        <v>3</v>
      </c>
      <c r="G4" s="1">
        <v>25</v>
      </c>
      <c r="H4" s="1">
        <v>441</v>
      </c>
    </row>
    <row r="5" spans="2:8" x14ac:dyDescent="0.25">
      <c r="B5" s="5" t="s">
        <v>91</v>
      </c>
      <c r="C5" s="20" t="str">
        <f t="shared" si="0"/>
        <v>No Match</v>
      </c>
      <c r="E5" s="5" t="s">
        <v>4</v>
      </c>
      <c r="F5" s="3" t="s">
        <v>5</v>
      </c>
      <c r="G5" s="1">
        <v>15</v>
      </c>
      <c r="H5" s="1">
        <v>140</v>
      </c>
    </row>
    <row r="6" spans="2:8" x14ac:dyDescent="0.25">
      <c r="B6" s="5" t="s">
        <v>57</v>
      </c>
      <c r="C6" s="20">
        <f t="shared" si="0"/>
        <v>240</v>
      </c>
      <c r="E6" s="5" t="s">
        <v>6</v>
      </c>
      <c r="F6" s="3" t="s">
        <v>7</v>
      </c>
      <c r="G6" s="1">
        <v>27</v>
      </c>
      <c r="H6" s="1">
        <v>613</v>
      </c>
    </row>
    <row r="7" spans="2:8" x14ac:dyDescent="0.25">
      <c r="B7" s="5" t="s">
        <v>65</v>
      </c>
      <c r="C7" s="20">
        <f t="shared" si="0"/>
        <v>16</v>
      </c>
      <c r="E7" s="5" t="s">
        <v>27</v>
      </c>
      <c r="F7" s="3" t="s">
        <v>28</v>
      </c>
      <c r="G7" s="1">
        <v>41</v>
      </c>
      <c r="H7" s="1">
        <v>330</v>
      </c>
    </row>
    <row r="8" spans="2:8" x14ac:dyDescent="0.25">
      <c r="E8" s="5" t="s">
        <v>29</v>
      </c>
      <c r="F8" s="3" t="s">
        <v>30</v>
      </c>
      <c r="G8" s="1">
        <v>13</v>
      </c>
      <c r="H8" s="1">
        <v>117</v>
      </c>
    </row>
    <row r="9" spans="2:8" x14ac:dyDescent="0.25">
      <c r="E9" s="5" t="s">
        <v>31</v>
      </c>
      <c r="F9" s="3" t="s">
        <v>32</v>
      </c>
      <c r="G9" s="1">
        <v>105</v>
      </c>
      <c r="H9" s="1">
        <v>268</v>
      </c>
    </row>
    <row r="10" spans="2:8" x14ac:dyDescent="0.25">
      <c r="E10" s="5" t="s">
        <v>33</v>
      </c>
      <c r="F10" s="3" t="s">
        <v>34</v>
      </c>
      <c r="G10" s="1">
        <v>14</v>
      </c>
      <c r="H10" s="1">
        <v>128</v>
      </c>
    </row>
    <row r="11" spans="2:8" x14ac:dyDescent="0.25">
      <c r="E11" s="5" t="s">
        <v>35</v>
      </c>
      <c r="F11" s="3" t="s">
        <v>36</v>
      </c>
      <c r="G11" s="1">
        <v>49</v>
      </c>
      <c r="H11" s="1">
        <v>239</v>
      </c>
    </row>
    <row r="12" spans="2:8" x14ac:dyDescent="0.25">
      <c r="E12" s="5" t="s">
        <v>37</v>
      </c>
      <c r="F12" s="3" t="s">
        <v>38</v>
      </c>
      <c r="G12" s="1">
        <v>37</v>
      </c>
      <c r="H12" s="1">
        <v>347</v>
      </c>
    </row>
    <row r="13" spans="2:8" x14ac:dyDescent="0.25">
      <c r="E13" s="5" t="s">
        <v>39</v>
      </c>
      <c r="F13" s="3" t="s">
        <v>40</v>
      </c>
      <c r="G13" s="1">
        <v>67</v>
      </c>
      <c r="H13" s="1">
        <v>351</v>
      </c>
    </row>
    <row r="14" spans="2:8" x14ac:dyDescent="0.25">
      <c r="E14" s="5" t="s">
        <v>41</v>
      </c>
      <c r="F14" s="3" t="s">
        <v>42</v>
      </c>
      <c r="G14" s="1">
        <v>13</v>
      </c>
      <c r="H14" s="1">
        <v>144</v>
      </c>
    </row>
    <row r="15" spans="2:8" x14ac:dyDescent="0.25">
      <c r="E15" s="5" t="s">
        <v>43</v>
      </c>
      <c r="F15" s="3" t="s">
        <v>44</v>
      </c>
      <c r="G15" s="1">
        <v>50</v>
      </c>
      <c r="H15" s="1">
        <v>508</v>
      </c>
    </row>
    <row r="16" spans="2:8" x14ac:dyDescent="0.25">
      <c r="E16" s="5" t="s">
        <v>45</v>
      </c>
      <c r="F16" s="3" t="s">
        <v>46</v>
      </c>
      <c r="G16" s="1">
        <v>22</v>
      </c>
      <c r="H16" s="1">
        <v>152</v>
      </c>
    </row>
    <row r="17" spans="5:8" x14ac:dyDescent="0.25">
      <c r="E17" s="5" t="s">
        <v>47</v>
      </c>
      <c r="F17" s="3" t="s">
        <v>48</v>
      </c>
      <c r="G17" s="1">
        <v>21</v>
      </c>
      <c r="H17" s="1">
        <v>234</v>
      </c>
    </row>
    <row r="18" spans="5:8" x14ac:dyDescent="0.25">
      <c r="E18" s="5" t="s">
        <v>49</v>
      </c>
      <c r="F18" s="3" t="s">
        <v>50</v>
      </c>
      <c r="G18" s="1">
        <v>14</v>
      </c>
      <c r="H18" s="1">
        <v>98</v>
      </c>
    </row>
    <row r="19" spans="5:8" x14ac:dyDescent="0.25">
      <c r="E19" s="5" t="s">
        <v>51</v>
      </c>
      <c r="F19" s="3" t="s">
        <v>52</v>
      </c>
      <c r="G19" s="1">
        <v>66</v>
      </c>
      <c r="H19" s="1">
        <v>325</v>
      </c>
    </row>
    <row r="20" spans="5:8" x14ac:dyDescent="0.25">
      <c r="E20" s="5" t="s">
        <v>53</v>
      </c>
      <c r="F20" s="3" t="s">
        <v>54</v>
      </c>
      <c r="G20" s="1">
        <v>18</v>
      </c>
      <c r="H20" s="1">
        <v>112</v>
      </c>
    </row>
    <row r="21" spans="5:8" x14ac:dyDescent="0.25">
      <c r="E21" s="5" t="s">
        <v>55</v>
      </c>
      <c r="F21" s="3" t="s">
        <v>56</v>
      </c>
      <c r="G21" s="1">
        <v>13</v>
      </c>
      <c r="H21" s="1">
        <v>231</v>
      </c>
    </row>
    <row r="22" spans="5:8" x14ac:dyDescent="0.25">
      <c r="E22" s="5" t="s">
        <v>57</v>
      </c>
      <c r="F22" s="3" t="s">
        <v>58</v>
      </c>
      <c r="G22" s="1">
        <v>240</v>
      </c>
      <c r="H22" s="1">
        <v>1563</v>
      </c>
    </row>
    <row r="23" spans="5:8" x14ac:dyDescent="0.25">
      <c r="E23" s="5" t="s">
        <v>59</v>
      </c>
      <c r="F23" s="3" t="s">
        <v>60</v>
      </c>
      <c r="G23" s="1">
        <v>40</v>
      </c>
      <c r="H23" s="1">
        <v>277</v>
      </c>
    </row>
    <row r="24" spans="5:8" x14ac:dyDescent="0.25">
      <c r="E24" s="5" t="s">
        <v>61</v>
      </c>
      <c r="F24" s="3" t="s">
        <v>62</v>
      </c>
      <c r="G24" s="1">
        <v>50</v>
      </c>
      <c r="H24" s="1">
        <v>493</v>
      </c>
    </row>
    <row r="25" spans="5:8" x14ac:dyDescent="0.25">
      <c r="E25" s="5" t="s">
        <v>63</v>
      </c>
      <c r="F25" s="3" t="s">
        <v>64</v>
      </c>
      <c r="G25" s="1">
        <v>18</v>
      </c>
      <c r="H25" s="1">
        <v>266</v>
      </c>
    </row>
    <row r="26" spans="5:8" x14ac:dyDescent="0.25">
      <c r="E26" s="5" t="s">
        <v>65</v>
      </c>
      <c r="F26" s="3" t="s">
        <v>66</v>
      </c>
      <c r="G26" s="1">
        <v>16</v>
      </c>
      <c r="H26" s="1">
        <v>212</v>
      </c>
    </row>
    <row r="27" spans="5:8" x14ac:dyDescent="0.25">
      <c r="E27" s="5" t="s">
        <v>67</v>
      </c>
      <c r="F27" s="3" t="s">
        <v>68</v>
      </c>
      <c r="G27" s="1">
        <v>18</v>
      </c>
      <c r="H27" s="1">
        <v>282</v>
      </c>
    </row>
    <row r="28" spans="5:8" x14ac:dyDescent="0.25">
      <c r="E28" s="5" t="s">
        <v>69</v>
      </c>
      <c r="F28" s="3" t="s">
        <v>70</v>
      </c>
      <c r="G28" s="1">
        <v>52</v>
      </c>
      <c r="H28" s="1">
        <v>470</v>
      </c>
    </row>
    <row r="29" spans="5:8" x14ac:dyDescent="0.25">
      <c r="E29" s="5" t="s">
        <v>71</v>
      </c>
      <c r="F29" s="3" t="s">
        <v>72</v>
      </c>
      <c r="G29" s="1">
        <v>764</v>
      </c>
      <c r="H29" s="1">
        <v>5248</v>
      </c>
    </row>
    <row r="30" spans="5:8" x14ac:dyDescent="0.25">
      <c r="E30" s="5" t="s">
        <v>73</v>
      </c>
      <c r="F30" s="3" t="s">
        <v>74</v>
      </c>
      <c r="G30" s="1">
        <v>25</v>
      </c>
      <c r="H30" s="1">
        <v>201</v>
      </c>
    </row>
    <row r="31" spans="5:8" x14ac:dyDescent="0.25">
      <c r="E31" s="5" t="s">
        <v>75</v>
      </c>
      <c r="F31" s="3" t="s">
        <v>76</v>
      </c>
      <c r="G31" s="1">
        <v>46</v>
      </c>
      <c r="H31" s="1">
        <v>425</v>
      </c>
    </row>
    <row r="32" spans="5:8" x14ac:dyDescent="0.25">
      <c r="E32" s="5" t="s">
        <v>77</v>
      </c>
      <c r="F32" s="3" t="s">
        <v>78</v>
      </c>
      <c r="G32" s="1">
        <v>42</v>
      </c>
      <c r="H32" s="1">
        <v>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32"/>
  <sheetViews>
    <sheetView zoomScale="130" zoomScaleNormal="130" workbookViewId="0">
      <selection activeCell="C2" sqref="C2:U2"/>
    </sheetView>
  </sheetViews>
  <sheetFormatPr defaultRowHeight="15" x14ac:dyDescent="0.25"/>
  <cols>
    <col min="2" max="2" width="6.85546875" bestFit="1" customWidth="1"/>
    <col min="3" max="3" width="65.7109375" customWidth="1"/>
    <col min="4" max="4" width="21.5703125" bestFit="1" customWidth="1"/>
    <col min="5" max="5" width="14.42578125" bestFit="1" customWidth="1"/>
    <col min="6" max="6" width="10.42578125" bestFit="1" customWidth="1"/>
    <col min="7" max="7" width="12.28515625" bestFit="1" customWidth="1"/>
    <col min="8" max="8" width="22.42578125" bestFit="1" customWidth="1"/>
    <col min="9" max="9" width="12.85546875" bestFit="1" customWidth="1"/>
    <col min="10" max="10" width="27.28515625" bestFit="1" customWidth="1"/>
    <col min="11" max="11" width="15.140625" bestFit="1" customWidth="1"/>
    <col min="12" max="12" width="15" bestFit="1" customWidth="1"/>
    <col min="13" max="13" width="12.85546875" bestFit="1" customWidth="1"/>
    <col min="14" max="14" width="13.7109375" bestFit="1" customWidth="1"/>
    <col min="15" max="15" width="25.7109375" bestFit="1" customWidth="1"/>
    <col min="16" max="16" width="22.85546875" bestFit="1" customWidth="1"/>
    <col min="17" max="17" width="16" bestFit="1" customWidth="1"/>
    <col min="18" max="18" width="27.28515625" bestFit="1" customWidth="1"/>
    <col min="19" max="19" width="14.5703125" bestFit="1" customWidth="1"/>
    <col min="20" max="20" width="37.7109375" bestFit="1" customWidth="1"/>
    <col min="21" max="21" width="46.5703125" bestFit="1" customWidth="1"/>
  </cols>
  <sheetData>
    <row r="2" spans="2:21" ht="78" customHeight="1" x14ac:dyDescent="0.25">
      <c r="B2" s="4" t="s">
        <v>8</v>
      </c>
      <c r="C2" s="4" t="s">
        <v>9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26</v>
      </c>
    </row>
    <row r="3" spans="2:21" x14ac:dyDescent="0.25">
      <c r="B3" s="5">
        <v>1</v>
      </c>
      <c r="C3" s="5" t="s">
        <v>0</v>
      </c>
      <c r="D3" s="3" t="s">
        <v>1</v>
      </c>
      <c r="E3" s="1">
        <v>15</v>
      </c>
      <c r="F3" s="1">
        <v>126</v>
      </c>
      <c r="G3" s="2">
        <v>16048.58</v>
      </c>
      <c r="H3" s="2">
        <v>25935.14</v>
      </c>
      <c r="I3" s="2">
        <v>41983.72</v>
      </c>
      <c r="J3" s="1">
        <v>155266</v>
      </c>
      <c r="K3" s="2">
        <v>41123.72</v>
      </c>
      <c r="L3" s="2">
        <v>49419.66</v>
      </c>
      <c r="M3" s="2">
        <v>504873.91</v>
      </c>
      <c r="N3" s="2">
        <v>595417.29</v>
      </c>
      <c r="O3" s="2">
        <v>134797</v>
      </c>
      <c r="P3" s="2">
        <v>0</v>
      </c>
      <c r="Q3" s="2">
        <v>134797</v>
      </c>
      <c r="R3" s="2">
        <v>67230.98</v>
      </c>
      <c r="S3" s="2">
        <v>839428.99</v>
      </c>
      <c r="T3" s="2">
        <v>72009.95</v>
      </c>
      <c r="U3" s="2">
        <v>419905.5</v>
      </c>
    </row>
    <row r="4" spans="2:21" x14ac:dyDescent="0.25">
      <c r="B4" s="5">
        <v>2</v>
      </c>
      <c r="C4" s="5" t="s">
        <v>2</v>
      </c>
      <c r="D4" s="3" t="s">
        <v>3</v>
      </c>
      <c r="E4" s="1">
        <v>25</v>
      </c>
      <c r="F4" s="1">
        <v>441</v>
      </c>
      <c r="G4" s="2">
        <v>80111.03</v>
      </c>
      <c r="H4" s="2">
        <v>109486.52</v>
      </c>
      <c r="I4" s="2">
        <v>189597.55</v>
      </c>
      <c r="J4" s="1">
        <v>127723</v>
      </c>
      <c r="K4" s="2">
        <v>36715.08</v>
      </c>
      <c r="L4" s="2">
        <v>30908.240000000002</v>
      </c>
      <c r="M4" s="2">
        <v>779917.07</v>
      </c>
      <c r="N4" s="2">
        <v>847540.39</v>
      </c>
      <c r="O4" s="2">
        <v>682672.63</v>
      </c>
      <c r="P4" s="2">
        <v>0</v>
      </c>
      <c r="Q4" s="2">
        <v>682672.63</v>
      </c>
      <c r="R4" s="2">
        <v>109783.67</v>
      </c>
      <c r="S4" s="2">
        <v>1829594.24</v>
      </c>
      <c r="T4" s="2">
        <v>80216.5</v>
      </c>
      <c r="U4" s="2">
        <v>510600.41000000003</v>
      </c>
    </row>
    <row r="5" spans="2:21" x14ac:dyDescent="0.25">
      <c r="B5" s="5">
        <v>3</v>
      </c>
      <c r="C5" s="5" t="s">
        <v>4</v>
      </c>
      <c r="D5" s="3" t="s">
        <v>5</v>
      </c>
      <c r="E5" s="1">
        <v>15</v>
      </c>
      <c r="F5" s="1">
        <v>140</v>
      </c>
      <c r="G5" s="2">
        <v>8842.6200000000008</v>
      </c>
      <c r="H5" s="2">
        <v>7265.7</v>
      </c>
      <c r="I5" s="2">
        <v>16108.32</v>
      </c>
      <c r="J5" s="1">
        <v>44584</v>
      </c>
      <c r="K5" s="2">
        <v>8233.24</v>
      </c>
      <c r="L5" s="2">
        <v>4646.4799999999996</v>
      </c>
      <c r="M5" s="2">
        <v>271490.32</v>
      </c>
      <c r="N5" s="2">
        <v>284370.03999999998</v>
      </c>
      <c r="O5" s="2">
        <v>174444.24</v>
      </c>
      <c r="P5" s="2">
        <v>2000</v>
      </c>
      <c r="Q5" s="2">
        <v>176444.24</v>
      </c>
      <c r="R5" s="2">
        <v>20149.439999999999</v>
      </c>
      <c r="S5" s="2">
        <v>497072.04</v>
      </c>
      <c r="T5" s="2">
        <v>18238.329999999998</v>
      </c>
      <c r="U5" s="2">
        <v>216360.31</v>
      </c>
    </row>
    <row r="6" spans="2:21" x14ac:dyDescent="0.25">
      <c r="B6" s="5">
        <v>4</v>
      </c>
      <c r="C6" s="5" t="s">
        <v>6</v>
      </c>
      <c r="D6" s="3" t="s">
        <v>7</v>
      </c>
      <c r="E6" s="1">
        <v>27</v>
      </c>
      <c r="F6" s="1">
        <v>613</v>
      </c>
      <c r="G6" s="2">
        <v>29462.21</v>
      </c>
      <c r="H6" s="2">
        <v>68092.510000000009</v>
      </c>
      <c r="I6" s="2">
        <v>97554.72</v>
      </c>
      <c r="J6" s="1">
        <v>213026</v>
      </c>
      <c r="K6" s="2">
        <v>39674.71</v>
      </c>
      <c r="L6" s="2">
        <v>50883.88</v>
      </c>
      <c r="M6" s="2">
        <v>965730.65</v>
      </c>
      <c r="N6" s="2">
        <v>1056289.24</v>
      </c>
      <c r="O6" s="2">
        <v>312056.53000000003</v>
      </c>
      <c r="P6" s="2">
        <v>8142.7199999999702</v>
      </c>
      <c r="Q6" s="2">
        <v>320199.25</v>
      </c>
      <c r="R6" s="2">
        <v>94427.349999999991</v>
      </c>
      <c r="S6" s="2">
        <v>1568470.56</v>
      </c>
      <c r="T6" s="2">
        <v>50917.15</v>
      </c>
      <c r="U6" s="2">
        <v>473874.77</v>
      </c>
    </row>
    <row r="7" spans="2:21" x14ac:dyDescent="0.25">
      <c r="B7" s="5">
        <v>5</v>
      </c>
      <c r="C7" s="5" t="s">
        <v>27</v>
      </c>
      <c r="D7" s="3" t="s">
        <v>28</v>
      </c>
      <c r="E7" s="1">
        <v>41</v>
      </c>
      <c r="F7" s="1">
        <v>330</v>
      </c>
      <c r="G7" s="2">
        <v>709.44</v>
      </c>
      <c r="H7" s="2">
        <v>10064.19</v>
      </c>
      <c r="I7" s="2">
        <v>10773.630000000001</v>
      </c>
      <c r="J7" s="1">
        <v>402816</v>
      </c>
      <c r="K7" s="2">
        <v>2270.9899999999998</v>
      </c>
      <c r="L7" s="2">
        <v>68839.64</v>
      </c>
      <c r="M7" s="2">
        <v>49775.01</v>
      </c>
      <c r="N7" s="2">
        <v>120885.64</v>
      </c>
      <c r="O7" s="2">
        <v>463.33</v>
      </c>
      <c r="P7" s="2">
        <v>0</v>
      </c>
      <c r="Q7" s="2">
        <v>463.33</v>
      </c>
      <c r="R7" s="2">
        <v>18153.16</v>
      </c>
      <c r="S7" s="2">
        <v>150275.76</v>
      </c>
      <c r="T7" s="2">
        <v>5560.51</v>
      </c>
      <c r="U7" s="2">
        <v>56857.3</v>
      </c>
    </row>
    <row r="8" spans="2:21" x14ac:dyDescent="0.25">
      <c r="B8" s="5">
        <v>6</v>
      </c>
      <c r="C8" s="5" t="s">
        <v>29</v>
      </c>
      <c r="D8" s="3" t="s">
        <v>30</v>
      </c>
      <c r="E8" s="1">
        <v>13</v>
      </c>
      <c r="F8" s="1">
        <v>117</v>
      </c>
      <c r="G8" s="2">
        <v>4226.74</v>
      </c>
      <c r="H8" s="2">
        <v>62742.31</v>
      </c>
      <c r="I8" s="2">
        <v>66969.05</v>
      </c>
      <c r="J8" s="1">
        <v>97192</v>
      </c>
      <c r="K8" s="2">
        <v>19231.16</v>
      </c>
      <c r="L8" s="2">
        <v>15947.57</v>
      </c>
      <c r="M8" s="2">
        <v>95605.71</v>
      </c>
      <c r="N8" s="2">
        <v>130784.44</v>
      </c>
      <c r="O8" s="2">
        <v>185519.85</v>
      </c>
      <c r="P8" s="2">
        <v>250719.74</v>
      </c>
      <c r="Q8" s="2">
        <v>436239.59</v>
      </c>
      <c r="R8" s="2">
        <v>36924.82</v>
      </c>
      <c r="S8" s="2">
        <v>670917.9</v>
      </c>
      <c r="T8" s="2">
        <v>18905.95</v>
      </c>
      <c r="U8" s="2">
        <v>204682.22999999998</v>
      </c>
    </row>
    <row r="9" spans="2:21" x14ac:dyDescent="0.25">
      <c r="B9" s="5">
        <v>7</v>
      </c>
      <c r="C9" s="5" t="s">
        <v>31</v>
      </c>
      <c r="D9" s="3" t="s">
        <v>32</v>
      </c>
      <c r="E9" s="1">
        <v>105</v>
      </c>
      <c r="F9" s="1">
        <v>268</v>
      </c>
      <c r="G9" s="2">
        <v>16267.92</v>
      </c>
      <c r="H9" s="2">
        <v>6096.16</v>
      </c>
      <c r="I9" s="2">
        <v>22364.080000000002</v>
      </c>
      <c r="J9" s="1">
        <v>1194735</v>
      </c>
      <c r="K9" s="2">
        <v>35798.26</v>
      </c>
      <c r="L9" s="2">
        <v>92258.61</v>
      </c>
      <c r="M9" s="2">
        <v>75319.39</v>
      </c>
      <c r="N9" s="2">
        <v>203376.26</v>
      </c>
      <c r="O9" s="2">
        <v>200</v>
      </c>
      <c r="P9" s="2">
        <v>48.59</v>
      </c>
      <c r="Q9" s="2">
        <v>248.59</v>
      </c>
      <c r="R9" s="2">
        <v>39512.239999999998</v>
      </c>
      <c r="S9" s="2">
        <v>265501.17</v>
      </c>
      <c r="T9" s="2">
        <v>26410.02</v>
      </c>
      <c r="U9" s="2">
        <v>143459.01999999999</v>
      </c>
    </row>
    <row r="10" spans="2:21" x14ac:dyDescent="0.25">
      <c r="B10" s="5">
        <v>8</v>
      </c>
      <c r="C10" s="5" t="s">
        <v>33</v>
      </c>
      <c r="D10" s="3" t="s">
        <v>34</v>
      </c>
      <c r="E10" s="1">
        <v>14</v>
      </c>
      <c r="F10" s="1">
        <v>128</v>
      </c>
      <c r="G10" s="2">
        <v>77263.47</v>
      </c>
      <c r="H10" s="2">
        <v>64085.759999999995</v>
      </c>
      <c r="I10" s="2">
        <v>141349.22999999998</v>
      </c>
      <c r="J10" s="1">
        <v>121386</v>
      </c>
      <c r="K10" s="2">
        <v>80257.91</v>
      </c>
      <c r="L10" s="2">
        <v>18755.82</v>
      </c>
      <c r="M10" s="2">
        <v>936518.1</v>
      </c>
      <c r="N10" s="2">
        <v>1035531.83</v>
      </c>
      <c r="O10" s="2">
        <v>878499.81</v>
      </c>
      <c r="P10" s="2">
        <v>47.079999999958098</v>
      </c>
      <c r="Q10" s="2">
        <v>878546.89</v>
      </c>
      <c r="R10" s="2">
        <v>88385.84</v>
      </c>
      <c r="S10" s="2">
        <v>2143813.79</v>
      </c>
      <c r="T10" s="2">
        <v>53344.94</v>
      </c>
      <c r="U10" s="2">
        <v>688224.53</v>
      </c>
    </row>
    <row r="11" spans="2:21" x14ac:dyDescent="0.25">
      <c r="B11" s="5">
        <v>9</v>
      </c>
      <c r="C11" s="5" t="s">
        <v>35</v>
      </c>
      <c r="D11" s="3" t="s">
        <v>36</v>
      </c>
      <c r="E11" s="1">
        <v>49</v>
      </c>
      <c r="F11" s="1">
        <v>239</v>
      </c>
      <c r="G11" s="2">
        <v>19636.66</v>
      </c>
      <c r="H11" s="2">
        <v>37960.469999999994</v>
      </c>
      <c r="I11" s="2">
        <v>57597.12999999999</v>
      </c>
      <c r="J11" s="1">
        <v>1012330</v>
      </c>
      <c r="K11" s="2">
        <v>122938.13</v>
      </c>
      <c r="L11" s="2">
        <v>103742.31</v>
      </c>
      <c r="M11" s="2">
        <v>963890.51</v>
      </c>
      <c r="N11" s="2">
        <v>1190570.95</v>
      </c>
      <c r="O11" s="2">
        <v>483517.94</v>
      </c>
      <c r="P11" s="2">
        <v>2.5</v>
      </c>
      <c r="Q11" s="2">
        <v>483520.44</v>
      </c>
      <c r="R11" s="2">
        <v>117407.43000000001</v>
      </c>
      <c r="S11" s="2">
        <v>1849095.95</v>
      </c>
      <c r="T11" s="2">
        <v>204373.51</v>
      </c>
      <c r="U11" s="2">
        <v>673067.42</v>
      </c>
    </row>
    <row r="12" spans="2:21" x14ac:dyDescent="0.25">
      <c r="B12" s="5">
        <v>10</v>
      </c>
      <c r="C12" s="5" t="s">
        <v>37</v>
      </c>
      <c r="D12" s="3" t="s">
        <v>38</v>
      </c>
      <c r="E12" s="1">
        <v>37</v>
      </c>
      <c r="F12" s="1">
        <v>347</v>
      </c>
      <c r="G12" s="2">
        <v>19657</v>
      </c>
      <c r="H12" s="2">
        <v>3209.92</v>
      </c>
      <c r="I12" s="2">
        <v>22866.92</v>
      </c>
      <c r="J12" s="1">
        <v>286670</v>
      </c>
      <c r="K12" s="2">
        <v>9803.0499999999993</v>
      </c>
      <c r="L12" s="2">
        <v>28221.19</v>
      </c>
      <c r="M12" s="2">
        <v>10902.86</v>
      </c>
      <c r="N12" s="2">
        <v>48927.1</v>
      </c>
      <c r="O12" s="2">
        <v>0</v>
      </c>
      <c r="P12" s="2">
        <v>21554.51</v>
      </c>
      <c r="Q12" s="2">
        <v>21554.51</v>
      </c>
      <c r="R12" s="2">
        <v>14656.83</v>
      </c>
      <c r="S12" s="2">
        <v>108005.36</v>
      </c>
      <c r="T12" s="2">
        <v>10689.79</v>
      </c>
      <c r="U12" s="2">
        <v>34216.81</v>
      </c>
    </row>
    <row r="13" spans="2:21" x14ac:dyDescent="0.25">
      <c r="B13" s="5">
        <v>11</v>
      </c>
      <c r="C13" s="5" t="s">
        <v>39</v>
      </c>
      <c r="D13" s="3" t="s">
        <v>40</v>
      </c>
      <c r="E13" s="1">
        <v>67</v>
      </c>
      <c r="F13" s="1">
        <v>351</v>
      </c>
      <c r="G13" s="2">
        <v>1708.63</v>
      </c>
      <c r="H13" s="2">
        <v>10974.94</v>
      </c>
      <c r="I13" s="2">
        <v>12683.57</v>
      </c>
      <c r="J13" s="1">
        <v>928339</v>
      </c>
      <c r="K13" s="2">
        <v>13492.28</v>
      </c>
      <c r="L13" s="2">
        <v>156124.32999999999</v>
      </c>
      <c r="M13" s="2">
        <v>171067.48</v>
      </c>
      <c r="N13" s="2">
        <v>340684.09</v>
      </c>
      <c r="O13" s="2">
        <v>2535.94</v>
      </c>
      <c r="P13" s="2">
        <v>1171.55</v>
      </c>
      <c r="Q13" s="2">
        <v>3707.49</v>
      </c>
      <c r="R13" s="2">
        <v>26944.019999999997</v>
      </c>
      <c r="S13" s="2">
        <v>384019.17</v>
      </c>
      <c r="T13" s="2">
        <v>21494.76</v>
      </c>
      <c r="U13" s="2">
        <v>197517.71000000002</v>
      </c>
    </row>
    <row r="14" spans="2:21" x14ac:dyDescent="0.25">
      <c r="B14" s="5">
        <v>12</v>
      </c>
      <c r="C14" s="5" t="s">
        <v>41</v>
      </c>
      <c r="D14" s="3" t="s">
        <v>42</v>
      </c>
      <c r="E14" s="1">
        <v>13</v>
      </c>
      <c r="F14" s="1">
        <v>144</v>
      </c>
      <c r="G14" s="2">
        <v>1918.58</v>
      </c>
      <c r="H14" s="2">
        <v>14267.58</v>
      </c>
      <c r="I14" s="2">
        <v>16186.16</v>
      </c>
      <c r="J14" s="1">
        <v>237119</v>
      </c>
      <c r="K14" s="2">
        <v>25848.86</v>
      </c>
      <c r="L14" s="2">
        <v>25377.17</v>
      </c>
      <c r="M14" s="2">
        <v>5262.38</v>
      </c>
      <c r="N14" s="2">
        <v>56488.41</v>
      </c>
      <c r="O14" s="2">
        <v>1354.38</v>
      </c>
      <c r="P14" s="2">
        <v>222.89</v>
      </c>
      <c r="Q14" s="2">
        <v>1577.27</v>
      </c>
      <c r="R14" s="2">
        <v>8464.84</v>
      </c>
      <c r="S14" s="2">
        <v>82716.679999999993</v>
      </c>
      <c r="T14" s="2">
        <v>11818.189999999999</v>
      </c>
      <c r="U14" s="2">
        <v>42607.189999999995</v>
      </c>
    </row>
    <row r="15" spans="2:21" x14ac:dyDescent="0.25">
      <c r="B15" s="5">
        <v>13</v>
      </c>
      <c r="C15" s="5" t="s">
        <v>43</v>
      </c>
      <c r="D15" s="3" t="s">
        <v>44</v>
      </c>
      <c r="E15" s="1">
        <v>50</v>
      </c>
      <c r="F15" s="1">
        <v>508</v>
      </c>
      <c r="G15" s="2">
        <v>959.17</v>
      </c>
      <c r="H15" s="2">
        <v>16521.009999999998</v>
      </c>
      <c r="I15" s="2">
        <v>17480.179999999997</v>
      </c>
      <c r="J15" s="1">
        <v>610154</v>
      </c>
      <c r="K15" s="2">
        <v>23573.79</v>
      </c>
      <c r="L15" s="2">
        <v>208453.38</v>
      </c>
      <c r="M15" s="2">
        <v>116895.93</v>
      </c>
      <c r="N15" s="2">
        <v>348923.1</v>
      </c>
      <c r="O15" s="2">
        <v>3954.2</v>
      </c>
      <c r="P15" s="2">
        <v>1526.7</v>
      </c>
      <c r="Q15" s="2">
        <v>5480.9</v>
      </c>
      <c r="R15" s="2">
        <v>40643.97</v>
      </c>
      <c r="S15" s="2">
        <v>412528.15</v>
      </c>
      <c r="T15" s="2">
        <v>32557.13</v>
      </c>
      <c r="U15" s="2">
        <v>191590.02</v>
      </c>
    </row>
    <row r="16" spans="2:21" x14ac:dyDescent="0.25">
      <c r="B16" s="5">
        <v>14</v>
      </c>
      <c r="C16" s="5" t="s">
        <v>45</v>
      </c>
      <c r="D16" s="3" t="s">
        <v>46</v>
      </c>
      <c r="E16" s="1">
        <v>22</v>
      </c>
      <c r="F16" s="1">
        <v>152</v>
      </c>
      <c r="G16" s="2">
        <v>832.89</v>
      </c>
      <c r="H16" s="2">
        <v>8730.43</v>
      </c>
      <c r="I16" s="2">
        <v>9563.32</v>
      </c>
      <c r="J16" s="1">
        <v>155766</v>
      </c>
      <c r="K16" s="2">
        <v>10899.21</v>
      </c>
      <c r="L16" s="2">
        <v>52785.62</v>
      </c>
      <c r="M16" s="2">
        <v>74737.7</v>
      </c>
      <c r="N16" s="2">
        <v>138422.53</v>
      </c>
      <c r="O16" s="2">
        <v>2777.95</v>
      </c>
      <c r="P16" s="2">
        <v>1224.03</v>
      </c>
      <c r="Q16" s="2">
        <v>4001.98</v>
      </c>
      <c r="R16" s="2">
        <v>11135.97</v>
      </c>
      <c r="S16" s="2">
        <v>163123.79999999999</v>
      </c>
      <c r="T16" s="2">
        <v>8130.1900000000005</v>
      </c>
      <c r="U16" s="2">
        <v>52914.899999999994</v>
      </c>
    </row>
    <row r="17" spans="2:21" x14ac:dyDescent="0.25">
      <c r="B17" s="5">
        <v>15</v>
      </c>
      <c r="C17" s="5" t="s">
        <v>47</v>
      </c>
      <c r="D17" s="3" t="s">
        <v>48</v>
      </c>
      <c r="E17" s="1">
        <v>21</v>
      </c>
      <c r="F17" s="1">
        <v>234</v>
      </c>
      <c r="G17" s="2">
        <v>6909.39</v>
      </c>
      <c r="H17" s="2">
        <v>4098.92</v>
      </c>
      <c r="I17" s="2">
        <v>11008.310000000001</v>
      </c>
      <c r="J17" s="1">
        <v>293801</v>
      </c>
      <c r="K17" s="2">
        <v>2931.83</v>
      </c>
      <c r="L17" s="2">
        <v>58631.46</v>
      </c>
      <c r="M17" s="2">
        <v>39042.730000000003</v>
      </c>
      <c r="N17" s="2">
        <v>100606.02</v>
      </c>
      <c r="O17" s="2">
        <v>8676.7800000000007</v>
      </c>
      <c r="P17" s="2">
        <v>0</v>
      </c>
      <c r="Q17" s="2">
        <v>8676.7800000000007</v>
      </c>
      <c r="R17" s="2">
        <v>15090.92</v>
      </c>
      <c r="S17" s="2">
        <v>135382.03</v>
      </c>
      <c r="T17" s="2">
        <v>8229.44</v>
      </c>
      <c r="U17" s="2">
        <v>50107.8</v>
      </c>
    </row>
    <row r="18" spans="2:21" x14ac:dyDescent="0.25">
      <c r="B18" s="5">
        <v>16</v>
      </c>
      <c r="C18" s="5" t="s">
        <v>49</v>
      </c>
      <c r="D18" s="3" t="s">
        <v>50</v>
      </c>
      <c r="E18" s="1">
        <v>14</v>
      </c>
      <c r="F18" s="1">
        <v>98</v>
      </c>
      <c r="G18" s="2">
        <v>1758.26</v>
      </c>
      <c r="H18" s="2">
        <v>6512.59</v>
      </c>
      <c r="I18" s="2">
        <v>8270.85</v>
      </c>
      <c r="J18" s="1">
        <v>97208</v>
      </c>
      <c r="K18" s="2">
        <v>2456.15</v>
      </c>
      <c r="L18" s="2">
        <v>45261.79</v>
      </c>
      <c r="M18" s="2">
        <v>54454.25</v>
      </c>
      <c r="N18" s="2">
        <v>102172.19</v>
      </c>
      <c r="O18" s="2">
        <v>881.37</v>
      </c>
      <c r="P18" s="2">
        <v>0</v>
      </c>
      <c r="Q18" s="2">
        <v>881.37</v>
      </c>
      <c r="R18" s="2">
        <v>5637.49</v>
      </c>
      <c r="S18" s="2">
        <v>116961.9</v>
      </c>
      <c r="T18" s="2">
        <v>7892.53</v>
      </c>
      <c r="U18" s="2">
        <v>35519.21</v>
      </c>
    </row>
    <row r="19" spans="2:21" x14ac:dyDescent="0.25">
      <c r="B19" s="5">
        <v>17</v>
      </c>
      <c r="C19" s="5" t="s">
        <v>51</v>
      </c>
      <c r="D19" s="3" t="s">
        <v>52</v>
      </c>
      <c r="E19" s="1">
        <v>66</v>
      </c>
      <c r="F19" s="1">
        <v>325</v>
      </c>
      <c r="G19" s="2">
        <v>3572.82</v>
      </c>
      <c r="H19" s="2">
        <v>20083.309999999998</v>
      </c>
      <c r="I19" s="2">
        <v>23656.129999999997</v>
      </c>
      <c r="J19" s="1">
        <v>998885</v>
      </c>
      <c r="K19" s="2">
        <v>10315.75</v>
      </c>
      <c r="L19" s="2">
        <v>100996.6</v>
      </c>
      <c r="M19" s="2">
        <v>194688.42</v>
      </c>
      <c r="N19" s="2">
        <v>306000.77</v>
      </c>
      <c r="O19" s="2">
        <v>34065.9</v>
      </c>
      <c r="P19" s="2">
        <v>0</v>
      </c>
      <c r="Q19" s="2">
        <v>34065.9</v>
      </c>
      <c r="R19" s="2">
        <v>27625.27</v>
      </c>
      <c r="S19" s="2">
        <v>391348.07</v>
      </c>
      <c r="T19" s="2">
        <v>25773.23</v>
      </c>
      <c r="U19" s="2">
        <v>116144.43</v>
      </c>
    </row>
    <row r="20" spans="2:21" x14ac:dyDescent="0.25">
      <c r="B20" s="5">
        <v>18</v>
      </c>
      <c r="C20" s="5" t="s">
        <v>53</v>
      </c>
      <c r="D20" s="3" t="s">
        <v>54</v>
      </c>
      <c r="E20" s="1">
        <v>18</v>
      </c>
      <c r="F20" s="1">
        <v>112</v>
      </c>
      <c r="G20" s="2">
        <v>168.77</v>
      </c>
      <c r="H20" s="2">
        <v>5016.4400000000005</v>
      </c>
      <c r="I20" s="2">
        <v>5185.2100000000009</v>
      </c>
      <c r="J20" s="1">
        <v>58679</v>
      </c>
      <c r="K20" s="2">
        <v>14551.63</v>
      </c>
      <c r="L20" s="2">
        <v>21950.3</v>
      </c>
      <c r="M20" s="2">
        <v>23349.93</v>
      </c>
      <c r="N20" s="2">
        <v>59851.86</v>
      </c>
      <c r="O20" s="2">
        <v>0</v>
      </c>
      <c r="P20" s="2">
        <v>0</v>
      </c>
      <c r="Q20" s="2">
        <v>0</v>
      </c>
      <c r="R20" s="2">
        <v>1854.99</v>
      </c>
      <c r="S20" s="2">
        <v>66892.06</v>
      </c>
      <c r="T20" s="2">
        <v>3250.26</v>
      </c>
      <c r="U20" s="2">
        <v>50257.06</v>
      </c>
    </row>
    <row r="21" spans="2:21" x14ac:dyDescent="0.25">
      <c r="B21" s="5">
        <v>19</v>
      </c>
      <c r="C21" s="5" t="s">
        <v>55</v>
      </c>
      <c r="D21" s="3" t="s">
        <v>56</v>
      </c>
      <c r="E21" s="1">
        <v>13</v>
      </c>
      <c r="F21" s="1">
        <v>231</v>
      </c>
      <c r="G21" s="2">
        <v>37698.269999999997</v>
      </c>
      <c r="H21" s="2">
        <v>82710.62000000001</v>
      </c>
      <c r="I21" s="2">
        <v>120408.89000000001</v>
      </c>
      <c r="J21" s="1">
        <v>51874</v>
      </c>
      <c r="K21" s="2">
        <v>26246.33</v>
      </c>
      <c r="L21" s="2">
        <v>106872.99</v>
      </c>
      <c r="M21" s="2">
        <v>249349.06</v>
      </c>
      <c r="N21" s="2">
        <v>382468.38</v>
      </c>
      <c r="O21" s="2">
        <v>467404.72</v>
      </c>
      <c r="P21" s="2">
        <v>0</v>
      </c>
      <c r="Q21" s="2">
        <v>467404.72</v>
      </c>
      <c r="R21" s="2">
        <v>13844.41</v>
      </c>
      <c r="S21" s="2">
        <v>984126.4</v>
      </c>
      <c r="T21" s="2">
        <v>22239.279999999999</v>
      </c>
      <c r="U21" s="2">
        <v>220644.95</v>
      </c>
    </row>
    <row r="22" spans="2:21" x14ac:dyDescent="0.25">
      <c r="B22" s="5">
        <v>20</v>
      </c>
      <c r="C22" s="5" t="s">
        <v>57</v>
      </c>
      <c r="D22" s="3" t="s">
        <v>58</v>
      </c>
      <c r="E22" s="1">
        <v>240</v>
      </c>
      <c r="F22" s="1">
        <v>1563</v>
      </c>
      <c r="G22" s="2">
        <v>906.47</v>
      </c>
      <c r="H22" s="2">
        <v>107838.18</v>
      </c>
      <c r="I22" s="2">
        <v>108744.65</v>
      </c>
      <c r="J22" s="1">
        <v>2098818</v>
      </c>
      <c r="K22" s="2">
        <v>26564.3</v>
      </c>
      <c r="L22" s="2">
        <v>463549.53</v>
      </c>
      <c r="M22" s="2">
        <v>785812.47</v>
      </c>
      <c r="N22" s="2">
        <v>1275926.3</v>
      </c>
      <c r="O22" s="2">
        <v>207697.45</v>
      </c>
      <c r="P22" s="2">
        <v>6136.94</v>
      </c>
      <c r="Q22" s="2">
        <v>213834.39</v>
      </c>
      <c r="R22" s="2">
        <v>65055.13</v>
      </c>
      <c r="S22" s="2">
        <v>1663560.47</v>
      </c>
      <c r="T22" s="2">
        <v>67713.960000000006</v>
      </c>
      <c r="U22" s="2">
        <v>858321.51</v>
      </c>
    </row>
    <row r="23" spans="2:21" x14ac:dyDescent="0.25">
      <c r="B23" s="5">
        <v>21</v>
      </c>
      <c r="C23" s="5" t="s">
        <v>59</v>
      </c>
      <c r="D23" s="3" t="s">
        <v>60</v>
      </c>
      <c r="E23" s="1">
        <v>40</v>
      </c>
      <c r="F23" s="1">
        <v>277</v>
      </c>
      <c r="G23" s="2">
        <v>902.28</v>
      </c>
      <c r="H23" s="2">
        <v>5175.18</v>
      </c>
      <c r="I23" s="2">
        <v>6077.46</v>
      </c>
      <c r="J23" s="1">
        <v>192863</v>
      </c>
      <c r="K23" s="2">
        <v>11561.43</v>
      </c>
      <c r="L23" s="2">
        <v>33934.839999999997</v>
      </c>
      <c r="M23" s="2">
        <v>51680.639999999999</v>
      </c>
      <c r="N23" s="2">
        <v>97176.91</v>
      </c>
      <c r="O23" s="2">
        <v>0</v>
      </c>
      <c r="P23" s="2">
        <v>0</v>
      </c>
      <c r="Q23" s="2">
        <v>0</v>
      </c>
      <c r="R23" s="2">
        <v>30122.789999999997</v>
      </c>
      <c r="S23" s="2">
        <v>133377.16</v>
      </c>
      <c r="T23" s="2">
        <v>5106.49</v>
      </c>
      <c r="U23" s="2">
        <v>41195.58</v>
      </c>
    </row>
    <row r="24" spans="2:21" x14ac:dyDescent="0.25">
      <c r="B24" s="5">
        <v>22</v>
      </c>
      <c r="C24" s="5" t="s">
        <v>61</v>
      </c>
      <c r="D24" s="3" t="s">
        <v>62</v>
      </c>
      <c r="E24" s="1">
        <v>50</v>
      </c>
      <c r="F24" s="1">
        <v>493</v>
      </c>
      <c r="G24" s="2">
        <v>1889.53</v>
      </c>
      <c r="H24" s="2">
        <v>36784.379999999997</v>
      </c>
      <c r="I24" s="2">
        <v>38673.909999999996</v>
      </c>
      <c r="J24" s="1">
        <v>158528</v>
      </c>
      <c r="K24" s="2">
        <v>6212.25</v>
      </c>
      <c r="L24" s="2">
        <v>57810.31</v>
      </c>
      <c r="M24" s="2">
        <v>72607.039999999994</v>
      </c>
      <c r="N24" s="2">
        <v>136629.6</v>
      </c>
      <c r="O24" s="2">
        <v>0</v>
      </c>
      <c r="P24" s="2">
        <v>0</v>
      </c>
      <c r="Q24" s="2">
        <v>0</v>
      </c>
      <c r="R24" s="2">
        <v>7783.79</v>
      </c>
      <c r="S24" s="2">
        <v>183087.3</v>
      </c>
      <c r="T24" s="2">
        <v>6714</v>
      </c>
      <c r="U24" s="2">
        <v>85334.7</v>
      </c>
    </row>
    <row r="25" spans="2:21" x14ac:dyDescent="0.25">
      <c r="B25" s="5">
        <v>23</v>
      </c>
      <c r="C25" s="5" t="s">
        <v>63</v>
      </c>
      <c r="D25" s="3" t="s">
        <v>64</v>
      </c>
      <c r="E25" s="1">
        <v>18</v>
      </c>
      <c r="F25" s="1">
        <v>266</v>
      </c>
      <c r="G25" s="2">
        <v>16941.34</v>
      </c>
      <c r="H25" s="2">
        <v>62006.85</v>
      </c>
      <c r="I25" s="2">
        <v>78948.19</v>
      </c>
      <c r="J25" s="1">
        <v>98673</v>
      </c>
      <c r="K25" s="2">
        <v>15447.79</v>
      </c>
      <c r="L25" s="2">
        <v>39324.65</v>
      </c>
      <c r="M25" s="2">
        <v>316662.96000000002</v>
      </c>
      <c r="N25" s="2">
        <v>371435.4</v>
      </c>
      <c r="O25" s="2">
        <v>406308.26</v>
      </c>
      <c r="P25" s="2">
        <v>12.630000000004699</v>
      </c>
      <c r="Q25" s="2">
        <v>406320.89</v>
      </c>
      <c r="R25" s="2">
        <v>41993.8</v>
      </c>
      <c r="S25" s="2">
        <v>898698.28</v>
      </c>
      <c r="T25" s="2">
        <v>15286.89</v>
      </c>
      <c r="U25" s="2">
        <v>295437.19</v>
      </c>
    </row>
    <row r="26" spans="2:21" x14ac:dyDescent="0.25">
      <c r="B26" s="5">
        <v>24</v>
      </c>
      <c r="C26" s="5" t="s">
        <v>65</v>
      </c>
      <c r="D26" s="3" t="s">
        <v>66</v>
      </c>
      <c r="E26" s="1">
        <v>16</v>
      </c>
      <c r="F26" s="1">
        <v>212</v>
      </c>
      <c r="G26" s="2">
        <v>43955.7</v>
      </c>
      <c r="H26" s="2">
        <v>72030.26999999999</v>
      </c>
      <c r="I26" s="2">
        <v>115985.96999999999</v>
      </c>
      <c r="J26" s="1">
        <v>84875</v>
      </c>
      <c r="K26" s="2">
        <v>32198.21</v>
      </c>
      <c r="L26" s="2">
        <v>19899.11</v>
      </c>
      <c r="M26" s="2">
        <v>330778.23</v>
      </c>
      <c r="N26" s="2">
        <v>382875.55</v>
      </c>
      <c r="O26" s="2">
        <v>699834.5</v>
      </c>
      <c r="P26" s="2">
        <v>5605.9899999999898</v>
      </c>
      <c r="Q26" s="2">
        <v>705440.49</v>
      </c>
      <c r="R26" s="2">
        <v>180786.85</v>
      </c>
      <c r="S26" s="2">
        <v>1385088.86</v>
      </c>
      <c r="T26" s="2">
        <v>54017.72</v>
      </c>
      <c r="U26" s="2">
        <v>331270.69</v>
      </c>
    </row>
    <row r="27" spans="2:21" x14ac:dyDescent="0.25">
      <c r="B27" s="5">
        <v>25</v>
      </c>
      <c r="C27" s="5" t="s">
        <v>67</v>
      </c>
      <c r="D27" s="3" t="s">
        <v>68</v>
      </c>
      <c r="E27" s="1">
        <v>18</v>
      </c>
      <c r="F27" s="1">
        <v>282</v>
      </c>
      <c r="G27" s="2">
        <v>88794.559999999998</v>
      </c>
      <c r="H27" s="2">
        <v>110202.45999999999</v>
      </c>
      <c r="I27" s="2">
        <v>198997.02</v>
      </c>
      <c r="J27" s="1">
        <v>65919</v>
      </c>
      <c r="K27" s="2">
        <v>27171.29</v>
      </c>
      <c r="L27" s="2">
        <v>8620.23</v>
      </c>
      <c r="M27" s="2">
        <v>789201.64</v>
      </c>
      <c r="N27" s="2">
        <v>824993.16</v>
      </c>
      <c r="O27" s="2">
        <v>1859789.51</v>
      </c>
      <c r="P27" s="2">
        <v>1.35000000009313</v>
      </c>
      <c r="Q27" s="2">
        <v>1859790.86</v>
      </c>
      <c r="R27" s="2">
        <v>76155.27</v>
      </c>
      <c r="S27" s="2">
        <v>2959936.31</v>
      </c>
      <c r="T27" s="2">
        <v>95070.12</v>
      </c>
      <c r="U27" s="2">
        <v>610848.6</v>
      </c>
    </row>
    <row r="28" spans="2:21" x14ac:dyDescent="0.25">
      <c r="B28" s="5">
        <v>26</v>
      </c>
      <c r="C28" s="5" t="s">
        <v>69</v>
      </c>
      <c r="D28" s="3" t="s">
        <v>70</v>
      </c>
      <c r="E28" s="1">
        <v>52</v>
      </c>
      <c r="F28" s="1">
        <v>470</v>
      </c>
      <c r="G28" s="2">
        <v>88041.1</v>
      </c>
      <c r="H28" s="2">
        <v>114892.05</v>
      </c>
      <c r="I28" s="2">
        <v>202933.15000000002</v>
      </c>
      <c r="J28" s="1">
        <v>193872</v>
      </c>
      <c r="K28" s="2">
        <v>64321.68</v>
      </c>
      <c r="L28" s="2">
        <v>78171.490000000005</v>
      </c>
      <c r="M28" s="2">
        <v>1077041.08</v>
      </c>
      <c r="N28" s="2">
        <v>1219534.25</v>
      </c>
      <c r="O28" s="2">
        <v>1245954.53</v>
      </c>
      <c r="P28" s="2">
        <v>0</v>
      </c>
      <c r="Q28" s="2">
        <v>1245954.53</v>
      </c>
      <c r="R28" s="2">
        <v>74478.78</v>
      </c>
      <c r="S28" s="2">
        <v>2742900.71</v>
      </c>
      <c r="T28" s="2">
        <v>39330.39</v>
      </c>
      <c r="U28" s="2">
        <v>628796.02</v>
      </c>
    </row>
    <row r="29" spans="2:21" x14ac:dyDescent="0.25">
      <c r="B29" s="5">
        <v>27</v>
      </c>
      <c r="C29" s="5" t="s">
        <v>71</v>
      </c>
      <c r="D29" s="3" t="s">
        <v>72</v>
      </c>
      <c r="E29" s="1">
        <v>764</v>
      </c>
      <c r="F29" s="1">
        <v>5248</v>
      </c>
      <c r="G29" s="2">
        <v>204208.17</v>
      </c>
      <c r="H29" s="2">
        <v>145358.23000000001</v>
      </c>
      <c r="I29" s="2">
        <v>349566.4</v>
      </c>
      <c r="J29" s="1">
        <v>6643908</v>
      </c>
      <c r="K29" s="2">
        <v>172755.31</v>
      </c>
      <c r="L29" s="2">
        <v>812905.61</v>
      </c>
      <c r="M29" s="2">
        <v>6005051.4500000002</v>
      </c>
      <c r="N29" s="2">
        <v>6990712.3700000001</v>
      </c>
      <c r="O29" s="2">
        <v>955268.09</v>
      </c>
      <c r="P29" s="2">
        <v>102214.27</v>
      </c>
      <c r="Q29" s="2">
        <v>1057482.3600000001</v>
      </c>
      <c r="R29" s="2">
        <v>647293.69000000006</v>
      </c>
      <c r="S29" s="2">
        <v>9045054.8200000003</v>
      </c>
      <c r="T29" s="2">
        <v>570739.89999999991</v>
      </c>
      <c r="U29" s="2">
        <v>3812657.3</v>
      </c>
    </row>
    <row r="30" spans="2:21" x14ac:dyDescent="0.25">
      <c r="B30" s="5">
        <v>28</v>
      </c>
      <c r="C30" s="5" t="s">
        <v>73</v>
      </c>
      <c r="D30" s="3" t="s">
        <v>74</v>
      </c>
      <c r="E30" s="1">
        <v>25</v>
      </c>
      <c r="F30" s="1">
        <v>201</v>
      </c>
      <c r="G30" s="2">
        <v>2884.92</v>
      </c>
      <c r="H30" s="2">
        <v>4684.05</v>
      </c>
      <c r="I30" s="2">
        <v>7568.97</v>
      </c>
      <c r="J30" s="1">
        <v>112165</v>
      </c>
      <c r="K30" s="2">
        <v>2053.83</v>
      </c>
      <c r="L30" s="2">
        <v>18944.939999999999</v>
      </c>
      <c r="M30" s="2">
        <v>58903.22</v>
      </c>
      <c r="N30" s="2">
        <v>79901.990000000005</v>
      </c>
      <c r="O30" s="2">
        <v>0</v>
      </c>
      <c r="P30" s="2">
        <v>0</v>
      </c>
      <c r="Q30" s="2">
        <v>0</v>
      </c>
      <c r="R30" s="2">
        <v>8795.48</v>
      </c>
      <c r="S30" s="2">
        <v>96266.44</v>
      </c>
      <c r="T30" s="2">
        <v>4628.32</v>
      </c>
      <c r="U30" s="2">
        <v>26477.07</v>
      </c>
    </row>
    <row r="31" spans="2:21" x14ac:dyDescent="0.25">
      <c r="B31" s="5">
        <v>29</v>
      </c>
      <c r="C31" s="5" t="s">
        <v>75</v>
      </c>
      <c r="D31" s="3" t="s">
        <v>76</v>
      </c>
      <c r="E31" s="1">
        <v>46</v>
      </c>
      <c r="F31" s="1">
        <v>425</v>
      </c>
      <c r="G31" s="2">
        <v>53010</v>
      </c>
      <c r="H31" s="2">
        <v>114100.14</v>
      </c>
      <c r="I31" s="2">
        <v>167110.14000000001</v>
      </c>
      <c r="J31" s="1">
        <v>695404</v>
      </c>
      <c r="K31" s="2">
        <v>174863.37</v>
      </c>
      <c r="L31" s="2">
        <v>121332.7</v>
      </c>
      <c r="M31" s="2">
        <v>985766.38</v>
      </c>
      <c r="N31" s="2">
        <v>1281962.45</v>
      </c>
      <c r="O31" s="2">
        <v>1346239.86</v>
      </c>
      <c r="P31" s="2">
        <v>6772.1899999999396</v>
      </c>
      <c r="Q31" s="2">
        <v>1353012.05</v>
      </c>
      <c r="R31" s="2">
        <v>66994.600000000006</v>
      </c>
      <c r="S31" s="2">
        <v>2869079.24</v>
      </c>
      <c r="T31" s="2">
        <v>41940</v>
      </c>
      <c r="U31" s="2">
        <v>985401.83</v>
      </c>
    </row>
    <row r="32" spans="2:21" x14ac:dyDescent="0.25">
      <c r="B32" s="5">
        <v>30</v>
      </c>
      <c r="C32" s="5" t="s">
        <v>77</v>
      </c>
      <c r="D32" s="3" t="s">
        <v>78</v>
      </c>
      <c r="E32" s="1">
        <v>42</v>
      </c>
      <c r="F32" s="1">
        <v>473</v>
      </c>
      <c r="G32" s="2">
        <v>28923.98</v>
      </c>
      <c r="H32" s="2">
        <v>49751.42</v>
      </c>
      <c r="I32" s="2">
        <v>78675.399999999994</v>
      </c>
      <c r="J32" s="1">
        <v>241567</v>
      </c>
      <c r="K32" s="2">
        <v>15938.05</v>
      </c>
      <c r="L32" s="2">
        <v>72084.539999999994</v>
      </c>
      <c r="M32" s="2">
        <v>606172.23</v>
      </c>
      <c r="N32" s="2">
        <v>694194.82</v>
      </c>
      <c r="O32" s="2">
        <v>339225.29</v>
      </c>
      <c r="P32" s="2">
        <v>286954.76</v>
      </c>
      <c r="Q32" s="2">
        <v>626180.05000000005</v>
      </c>
      <c r="R32" s="2">
        <v>82330.2</v>
      </c>
      <c r="S32" s="2">
        <v>1481380.47</v>
      </c>
      <c r="T32" s="2">
        <v>155448.56</v>
      </c>
      <c r="U32" s="2">
        <v>355257.70999999996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7"/>
  <sheetViews>
    <sheetView zoomScale="130" zoomScaleNormal="130" workbookViewId="0">
      <selection activeCell="C4" sqref="C4"/>
    </sheetView>
  </sheetViews>
  <sheetFormatPr defaultRowHeight="15" x14ac:dyDescent="0.25"/>
  <cols>
    <col min="1" max="1" width="4.140625" customWidth="1"/>
    <col min="2" max="2" width="53" bestFit="1" customWidth="1"/>
    <col min="3" max="3" width="24.42578125" customWidth="1"/>
  </cols>
  <sheetData>
    <row r="2" spans="2:3" x14ac:dyDescent="0.25">
      <c r="C2" s="4" t="s">
        <v>13</v>
      </c>
    </row>
    <row r="3" spans="2:3" x14ac:dyDescent="0.25">
      <c r="B3" s="5" t="s">
        <v>0</v>
      </c>
      <c r="C3">
        <f>VLOOKUP(B3,Database!$C:$U,6,FALSE)</f>
        <v>25935.14</v>
      </c>
    </row>
    <row r="4" spans="2:3" x14ac:dyDescent="0.25">
      <c r="B4" s="5" t="s">
        <v>33</v>
      </c>
      <c r="C4">
        <f>VLOOKUP(B4,Database!$C:$U,6,FALSE)</f>
        <v>64085.759999999995</v>
      </c>
    </row>
    <row r="5" spans="2:3" x14ac:dyDescent="0.25">
      <c r="B5" s="5" t="s">
        <v>45</v>
      </c>
      <c r="C5">
        <f>VLOOKUP(B5,Database!$C:$U,6,FALSE)</f>
        <v>8730.43</v>
      </c>
    </row>
    <row r="6" spans="2:3" x14ac:dyDescent="0.25">
      <c r="B6" s="5" t="s">
        <v>57</v>
      </c>
      <c r="C6">
        <f>VLOOKUP(B6,Database!$C:$U,6,FALSE)</f>
        <v>107838.18</v>
      </c>
    </row>
    <row r="7" spans="2:3" x14ac:dyDescent="0.25">
      <c r="B7" s="5" t="s">
        <v>65</v>
      </c>
      <c r="C7">
        <f>VLOOKUP(B7,Database!$C:$U,6,FALSE)</f>
        <v>72030.26999999999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7"/>
  <sheetViews>
    <sheetView zoomScale="130" zoomScaleNormal="130" workbookViewId="0">
      <selection activeCell="C10" sqref="C10"/>
    </sheetView>
  </sheetViews>
  <sheetFormatPr defaultRowHeight="15" x14ac:dyDescent="0.25"/>
  <cols>
    <col min="1" max="1" width="4.140625" customWidth="1"/>
    <col min="2" max="2" width="53" bestFit="1" customWidth="1"/>
    <col min="3" max="3" width="24.42578125" customWidth="1"/>
  </cols>
  <sheetData>
    <row r="2" spans="2:3" x14ac:dyDescent="0.25">
      <c r="C2" s="4" t="s">
        <v>13</v>
      </c>
    </row>
    <row r="3" spans="2:3" x14ac:dyDescent="0.25">
      <c r="B3" s="5" t="s">
        <v>0</v>
      </c>
      <c r="C3">
        <f>VLOOKUP(B3,mydata,6,FALSE)</f>
        <v>25935.14</v>
      </c>
    </row>
    <row r="4" spans="2:3" x14ac:dyDescent="0.25">
      <c r="B4" s="5" t="s">
        <v>33</v>
      </c>
      <c r="C4">
        <f>VLOOKUP(B4,mydata,6,FALSE)</f>
        <v>64085.759999999995</v>
      </c>
    </row>
    <row r="5" spans="2:3" x14ac:dyDescent="0.25">
      <c r="B5" s="5" t="s">
        <v>45</v>
      </c>
      <c r="C5">
        <f>VLOOKUP(B5,mydata,6,FALSE)</f>
        <v>8730.43</v>
      </c>
    </row>
    <row r="6" spans="2:3" x14ac:dyDescent="0.25">
      <c r="B6" s="5" t="s">
        <v>57</v>
      </c>
      <c r="C6">
        <f>VLOOKUP(B6,mydata,6,FALSE)</f>
        <v>107838.18</v>
      </c>
    </row>
    <row r="7" spans="2:3" x14ac:dyDescent="0.25">
      <c r="B7" s="5" t="s">
        <v>65</v>
      </c>
      <c r="C7">
        <f>VLOOKUP(B7,mydata,6,FALSE)</f>
        <v>72030.26999999999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7"/>
  <sheetViews>
    <sheetView zoomScale="160" zoomScaleNormal="160" workbookViewId="0">
      <selection activeCell="C3" sqref="C3:C7"/>
    </sheetView>
  </sheetViews>
  <sheetFormatPr defaultRowHeight="15" x14ac:dyDescent="0.25"/>
  <cols>
    <col min="1" max="1" width="7.28515625" customWidth="1"/>
    <col min="2" max="2" width="54.7109375" customWidth="1"/>
    <col min="3" max="3" width="29" customWidth="1"/>
  </cols>
  <sheetData>
    <row r="2" spans="2:3" x14ac:dyDescent="0.25">
      <c r="C2" s="6" t="s">
        <v>13</v>
      </c>
    </row>
    <row r="3" spans="2:3" x14ac:dyDescent="0.25">
      <c r="B3" s="5" t="s">
        <v>0</v>
      </c>
      <c r="C3">
        <f>VLOOKUP(B3,mydata,MATCH($C$2,myhead,0),FALSE)</f>
        <v>25935.14</v>
      </c>
    </row>
    <row r="4" spans="2:3" x14ac:dyDescent="0.25">
      <c r="B4" s="5" t="s">
        <v>33</v>
      </c>
      <c r="C4">
        <f>VLOOKUP(B4,mydata,MATCH($C$2,myhead,0),FALSE)</f>
        <v>64085.759999999995</v>
      </c>
    </row>
    <row r="5" spans="2:3" x14ac:dyDescent="0.25">
      <c r="B5" s="5" t="s">
        <v>45</v>
      </c>
      <c r="C5">
        <f>VLOOKUP(B5,mydata,MATCH($C$2,myhead,0),FALSE)</f>
        <v>8730.43</v>
      </c>
    </row>
    <row r="6" spans="2:3" x14ac:dyDescent="0.25">
      <c r="B6" s="5" t="s">
        <v>57</v>
      </c>
      <c r="C6">
        <f>VLOOKUP(B6,mydata,MATCH($C$2,myhead,0),FALSE)</f>
        <v>107838.18</v>
      </c>
    </row>
    <row r="7" spans="2:3" x14ac:dyDescent="0.25">
      <c r="B7" s="5" t="s">
        <v>65</v>
      </c>
      <c r="C7">
        <f>VLOOKUP(B7,mydata,MATCH($C$2,myhead,0),FALSE)</f>
        <v>72030.26999999999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Same Sheet - Dollar</vt:lpstr>
      <vt:lpstr>Same Sheet - Column</vt:lpstr>
      <vt:lpstr>Approximate Match</vt:lpstr>
      <vt:lpstr>Array</vt:lpstr>
      <vt:lpstr>Handle Error</vt:lpstr>
      <vt:lpstr>Database</vt:lpstr>
      <vt:lpstr>Input Sheet - Regular</vt:lpstr>
      <vt:lpstr>Input Sheet - Regular (2)</vt:lpstr>
      <vt:lpstr>Input Sheet - Dynamic Number</vt:lpstr>
      <vt:lpstr>Input Sheet - Multiple Columns</vt:lpstr>
      <vt:lpstr>Input Sheet - Multiple Colu (2)</vt:lpstr>
      <vt:lpstr>Input Sheet - Multiple Colu (3)</vt:lpstr>
      <vt:lpstr>IM Look Left</vt:lpstr>
      <vt:lpstr>IM Look Left (2)</vt:lpstr>
      <vt:lpstr>VLOOKUP Diff Data Types</vt:lpstr>
      <vt:lpstr>VLOOKUP Multiple Lookup Values</vt:lpstr>
      <vt:lpstr>mycode</vt:lpstr>
      <vt:lpstr>mydata</vt:lpstr>
      <vt:lpstr>myhead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mohd 13308</cp:lastModifiedBy>
  <dcterms:created xsi:type="dcterms:W3CDTF">2023-05-30T10:07:09Z</dcterms:created>
  <dcterms:modified xsi:type="dcterms:W3CDTF">2023-12-25T12:49:42Z</dcterms:modified>
</cp:coreProperties>
</file>