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mdish\Downloads\Excel Havish M Consulting\DATA PREP\"/>
    </mc:Choice>
  </mc:AlternateContent>
  <xr:revisionPtr revIDLastSave="0" documentId="13_ncr:1_{B208B7AD-3F0F-4270-9B4B-E71270F5062E}" xr6:coauthVersionLast="36" xr6:coauthVersionMax="36" xr10:uidLastSave="{00000000-0000-0000-0000-000000000000}"/>
  <bookViews>
    <workbookView xWindow="0" yWindow="0" windowWidth="20490" windowHeight="7425" tabRatio="785" firstSheet="8" activeTab="17" xr2:uid="{00000000-000D-0000-FFFF-FFFF00000000}"/>
  </bookViews>
  <sheets>
    <sheet name="LEFT RIGHT MID" sheetId="10" r:id="rId1"/>
    <sheet name="LEFT RIGHT MID (2)" sheetId="21" r:id="rId2"/>
    <sheet name="IRREGULAR LENGTH" sheetId="20" r:id="rId3"/>
    <sheet name="IRREGULAR LENGTH (2)" sheetId="22" r:id="rId4"/>
    <sheet name="CONCATENATE" sheetId="15" r:id="rId5"/>
    <sheet name="CONCAT" sheetId="23" r:id="rId6"/>
    <sheet name="TEXTJOIN" sheetId="24" r:id="rId7"/>
    <sheet name="TRIM" sheetId="17" r:id="rId8"/>
    <sheet name="SUBSTITUTE" sheetId="18" r:id="rId9"/>
    <sheet name="CHAR" sheetId="19" r:id="rId10"/>
    <sheet name="CHAR (2)" sheetId="34" r:id="rId11"/>
    <sheet name="REPLACE" sheetId="25" r:id="rId12"/>
    <sheet name="REPT" sheetId="26" r:id="rId13"/>
    <sheet name="EXACT" sheetId="30" r:id="rId14"/>
    <sheet name="Switch Position" sheetId="28" r:id="rId15"/>
    <sheet name="Start Character" sheetId="29" r:id="rId16"/>
    <sheet name="Convert Data Type" sheetId="31" r:id="rId17"/>
    <sheet name="ROUND" sheetId="32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32" l="1"/>
  <c r="E14" i="32"/>
  <c r="E13" i="32"/>
  <c r="E12" i="32"/>
  <c r="E9" i="32"/>
  <c r="E8" i="32"/>
  <c r="E7" i="32"/>
  <c r="E4" i="32"/>
  <c r="E3" i="32"/>
  <c r="E2" i="32"/>
  <c r="D5" i="31"/>
  <c r="B5" i="31"/>
  <c r="C5" i="29"/>
  <c r="C6" i="29"/>
  <c r="C7" i="29"/>
  <c r="C8" i="29"/>
  <c r="C9" i="29"/>
  <c r="C10" i="29"/>
  <c r="C11" i="29"/>
  <c r="C12" i="29"/>
  <c r="C13" i="29"/>
  <c r="C14" i="29"/>
  <c r="C4" i="29"/>
  <c r="C16" i="28"/>
  <c r="C17" i="28"/>
  <c r="C18" i="28"/>
  <c r="C19" i="28"/>
  <c r="C20" i="28"/>
  <c r="C15" i="28"/>
  <c r="D5" i="30"/>
  <c r="D6" i="30"/>
  <c r="D7" i="30"/>
  <c r="D8" i="30"/>
  <c r="D9" i="30"/>
  <c r="D4" i="30"/>
  <c r="C9" i="26"/>
  <c r="C10" i="26"/>
  <c r="C11" i="26"/>
  <c r="C12" i="26"/>
  <c r="C13" i="26"/>
  <c r="C14" i="26"/>
  <c r="C15" i="26"/>
  <c r="C16" i="26"/>
  <c r="C17" i="26"/>
  <c r="C18" i="26"/>
  <c r="C8" i="26"/>
  <c r="C6" i="25"/>
  <c r="C7" i="25"/>
  <c r="C8" i="25"/>
  <c r="C9" i="25"/>
  <c r="C10" i="25"/>
  <c r="C11" i="25"/>
  <c r="C12" i="25"/>
  <c r="C13" i="25"/>
  <c r="C14" i="25"/>
  <c r="C15" i="25"/>
  <c r="C5" i="25"/>
  <c r="F3" i="34"/>
  <c r="F4" i="34"/>
  <c r="F5" i="34"/>
  <c r="F6" i="34"/>
  <c r="F7" i="34"/>
  <c r="F8" i="34"/>
  <c r="F9" i="34"/>
  <c r="F10" i="34"/>
  <c r="F11" i="34"/>
  <c r="F12" i="34"/>
  <c r="F2" i="34"/>
  <c r="C15" i="19"/>
  <c r="C6" i="19"/>
  <c r="C7" i="19"/>
  <c r="C8" i="19"/>
  <c r="C9" i="19"/>
  <c r="C10" i="19"/>
  <c r="C11" i="19"/>
  <c r="C12" i="19"/>
  <c r="C13" i="19"/>
  <c r="C14" i="19"/>
  <c r="C5" i="19"/>
  <c r="C17" i="19"/>
  <c r="D6" i="18" l="1"/>
  <c r="D7" i="18"/>
  <c r="D8" i="18"/>
  <c r="D9" i="18"/>
  <c r="D10" i="18"/>
  <c r="D11" i="18"/>
  <c r="D12" i="18"/>
  <c r="D13" i="18"/>
  <c r="D14" i="18"/>
  <c r="D15" i="18"/>
  <c r="D5" i="18"/>
  <c r="C6" i="18"/>
  <c r="C7" i="18"/>
  <c r="C8" i="18"/>
  <c r="C9" i="18"/>
  <c r="C10" i="18"/>
  <c r="C11" i="18"/>
  <c r="C12" i="18"/>
  <c r="C13" i="18"/>
  <c r="C14" i="18"/>
  <c r="C15" i="18"/>
  <c r="C5" i="18"/>
  <c r="C6" i="17"/>
  <c r="C7" i="17"/>
  <c r="C8" i="17"/>
  <c r="C9" i="17"/>
  <c r="C10" i="17"/>
  <c r="C11" i="17"/>
  <c r="C12" i="17"/>
  <c r="C13" i="17"/>
  <c r="C14" i="17"/>
  <c r="C5" i="17"/>
  <c r="H21" i="24"/>
  <c r="H22" i="24"/>
  <c r="H23" i="24"/>
  <c r="H24" i="24"/>
  <c r="H25" i="24"/>
  <c r="H26" i="24"/>
  <c r="H27" i="24"/>
  <c r="H28" i="24"/>
  <c r="H29" i="24"/>
  <c r="H20" i="24"/>
  <c r="I16" i="23"/>
  <c r="I15" i="23"/>
  <c r="I11" i="23"/>
  <c r="I10" i="23"/>
  <c r="H16" i="23"/>
  <c r="H15" i="23"/>
  <c r="H11" i="23"/>
  <c r="H10" i="23"/>
  <c r="H6" i="15"/>
  <c r="H7" i="15"/>
  <c r="H8" i="15"/>
  <c r="H9" i="15"/>
  <c r="H10" i="15"/>
  <c r="H11" i="15"/>
  <c r="H12" i="15"/>
  <c r="H13" i="15"/>
  <c r="H14" i="15"/>
  <c r="H5" i="15"/>
  <c r="D6" i="20"/>
  <c r="D7" i="20"/>
  <c r="D8" i="20"/>
  <c r="D9" i="20"/>
  <c r="D10" i="20"/>
  <c r="D11" i="20"/>
  <c r="D12" i="20"/>
  <c r="D13" i="20"/>
  <c r="D14" i="20"/>
  <c r="D5" i="20"/>
  <c r="C6" i="20"/>
  <c r="C7" i="20"/>
  <c r="C8" i="20"/>
  <c r="C9" i="20"/>
  <c r="C10" i="20"/>
  <c r="C11" i="20"/>
  <c r="C12" i="20"/>
  <c r="C13" i="20"/>
  <c r="C14" i="20"/>
  <c r="C5" i="20"/>
  <c r="D6" i="10"/>
  <c r="D7" i="10"/>
  <c r="D8" i="10"/>
  <c r="D9" i="10"/>
  <c r="D10" i="10"/>
  <c r="D11" i="10"/>
  <c r="D12" i="10"/>
  <c r="D13" i="10"/>
  <c r="D14" i="10"/>
  <c r="D15" i="10"/>
  <c r="D5" i="10"/>
  <c r="E6" i="10"/>
  <c r="E7" i="10"/>
  <c r="E8" i="10"/>
  <c r="E9" i="10"/>
  <c r="E10" i="10"/>
  <c r="E11" i="10"/>
  <c r="E12" i="10"/>
  <c r="E13" i="10"/>
  <c r="E14" i="10"/>
  <c r="E15" i="10"/>
  <c r="E5" i="10"/>
  <c r="C6" i="10"/>
  <c r="C7" i="10"/>
  <c r="C8" i="10"/>
  <c r="C9" i="10"/>
  <c r="C10" i="10"/>
  <c r="C11" i="10"/>
  <c r="C12" i="10"/>
  <c r="C13" i="10"/>
  <c r="C14" i="10"/>
  <c r="C15" i="10"/>
  <c r="C5" i="10"/>
  <c r="H31" i="24"/>
  <c r="I19" i="23"/>
  <c r="H15" i="15"/>
  <c r="H19" i="23"/>
  <c r="I6" i="32" l="1"/>
  <c r="D14" i="32" l="1"/>
  <c r="D13" i="32"/>
  <c r="D12" i="32"/>
  <c r="D9" i="32"/>
  <c r="D8" i="32"/>
  <c r="D7" i="32"/>
  <c r="D4" i="32"/>
  <c r="D3" i="32"/>
  <c r="D2" i="32"/>
  <c r="D2" i="31"/>
  <c r="C5" i="28"/>
  <c r="C6" i="28"/>
  <c r="C7" i="28"/>
  <c r="C8" i="28"/>
  <c r="C9" i="28"/>
  <c r="C4" i="28"/>
  <c r="H6" i="24" l="1"/>
  <c r="H7" i="24"/>
  <c r="H8" i="24"/>
  <c r="H9" i="24"/>
  <c r="H10" i="24"/>
  <c r="H11" i="24"/>
  <c r="H12" i="24"/>
  <c r="H13" i="24"/>
  <c r="H14" i="24"/>
  <c r="H5" i="24"/>
  <c r="H6" i="23"/>
  <c r="H5" i="23"/>
</calcChain>
</file>

<file path=xl/sharedStrings.xml><?xml version="1.0" encoding="utf-8"?>
<sst xmlns="http://schemas.openxmlformats.org/spreadsheetml/2006/main" count="342" uniqueCount="136">
  <si>
    <t>Product ID</t>
  </si>
  <si>
    <t>Product ID Code - First 3 Letters</t>
  </si>
  <si>
    <t>Product ID Code - Middle 2 Letters</t>
  </si>
  <si>
    <t>Product ID Number</t>
  </si>
  <si>
    <t>TEC-PH-5816</t>
  </si>
  <si>
    <t>FUR-CH-5379</t>
  </si>
  <si>
    <t>TEC-PH-5356</t>
  </si>
  <si>
    <t>TEC-PH-5267</t>
  </si>
  <si>
    <t>TEC-CO-6011</t>
  </si>
  <si>
    <t>TEC-PH-5842</t>
  </si>
  <si>
    <t>FUR-CH-5378</t>
  </si>
  <si>
    <t>FUR-TA-3764</t>
  </si>
  <si>
    <t>FUR-BO-5957</t>
  </si>
  <si>
    <t>FUR-CH-4421</t>
  </si>
  <si>
    <t>OFF-AR-5309</t>
  </si>
  <si>
    <t>Separate First and Last Name</t>
  </si>
  <si>
    <t>Customer Name</t>
  </si>
  <si>
    <t>First Name</t>
  </si>
  <si>
    <t>Last Name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</si>
  <si>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</si>
  <si>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</si>
  <si>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</si>
  <si>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</si>
  <si>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</si>
  <si>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</si>
  <si>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</si>
  <si>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</si>
  <si>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Join the details into a single Product Code</t>
  </si>
  <si>
    <t>Part 1</t>
  </si>
  <si>
    <t>Part 2</t>
  </si>
  <si>
    <t>Part 3</t>
  </si>
  <si>
    <t>Part 4</t>
  </si>
  <si>
    <t>Part 5</t>
  </si>
  <si>
    <t>Combined</t>
  </si>
  <si>
    <t>CA</t>
  </si>
  <si>
    <t>AB</t>
  </si>
  <si>
    <t>IN</t>
  </si>
  <si>
    <t>JR</t>
  </si>
  <si>
    <t>CR</t>
  </si>
  <si>
    <t>ES</t>
  </si>
  <si>
    <t>KM</t>
  </si>
  <si>
    <t>SG</t>
  </si>
  <si>
    <t>RH</t>
  </si>
  <si>
    <t>JM</t>
  </si>
  <si>
    <t>TS</t>
  </si>
  <si>
    <t>MB</t>
  </si>
  <si>
    <t>Product Name</t>
  </si>
  <si>
    <t>Cleaned Data</t>
  </si>
  <si>
    <t>Samsung     Convoy 3</t>
  </si>
  <si>
    <t xml:space="preserve">    Novimex       Executive Leather Armchair, Black</t>
  </si>
  <si>
    <t>Nokia Smart Phone, with        Caller ID</t>
  </si>
  <si>
    <t>Motorola    Smart     Phone,    Cordless</t>
  </si>
  <si>
    <t>Sharp       Wireless Fax, High-Speed</t>
  </si>
  <si>
    <t xml:space="preserve">       Samsung Smart Phone, with Caller ID</t>
  </si>
  <si>
    <t>Novimex Executive Leather       Armchair, Adjustable</t>
  </si>
  <si>
    <t>Chromcraft           Conference Table, Fully Assembled</t>
  </si>
  <si>
    <t>Sauder Facets       Collection          Library, Sky Alder Finish</t>
  </si>
  <si>
    <t>Global         Push Button      Manager's Chair, Indigo</t>
  </si>
  <si>
    <t>Replace . with _</t>
  </si>
  <si>
    <t>TEC.PH.5816</t>
  </si>
  <si>
    <t>FUR.CH.5379</t>
  </si>
  <si>
    <t>TEC.PH.5356</t>
  </si>
  <si>
    <t>TEC.PH.5267</t>
  </si>
  <si>
    <t>TEC.CO.6011</t>
  </si>
  <si>
    <t>TEC.PH.5842</t>
  </si>
  <si>
    <t>FUR.CH.5378</t>
  </si>
  <si>
    <t>FUR.TA.3764</t>
  </si>
  <si>
    <t>FUR.BO.5957</t>
  </si>
  <si>
    <t>FUR.CH.4421</t>
  </si>
  <si>
    <t>OFF.AR.5309</t>
  </si>
  <si>
    <t>Change to TEC</t>
  </si>
  <si>
    <t>PH-TEC-5816</t>
  </si>
  <si>
    <t>CH-FUR-5379</t>
  </si>
  <si>
    <t>PH-TEC-5356</t>
  </si>
  <si>
    <t>PH-TEC-5267</t>
  </si>
  <si>
    <t>CO-TEC-6011</t>
  </si>
  <si>
    <t>PH-TEC-5842</t>
  </si>
  <si>
    <t>CH-FUR-5378</t>
  </si>
  <si>
    <t>TA-FUR-3764</t>
  </si>
  <si>
    <t>BO-FUR-5957</t>
  </si>
  <si>
    <t>CH-FUR-4421</t>
  </si>
  <si>
    <t>AR-OFF-5309</t>
  </si>
  <si>
    <t>T</t>
  </si>
  <si>
    <t>E</t>
  </si>
  <si>
    <t>C</t>
  </si>
  <si>
    <t>-</t>
  </si>
  <si>
    <t>P</t>
  </si>
  <si>
    <t>H</t>
  </si>
  <si>
    <t>Character Position</t>
  </si>
  <si>
    <t>LEFT</t>
  </si>
  <si>
    <t>MID</t>
  </si>
  <si>
    <t>RIGHT</t>
  </si>
  <si>
    <t>A</t>
  </si>
  <si>
    <t>a</t>
  </si>
  <si>
    <t>r</t>
  </si>
  <si>
    <t>o</t>
  </si>
  <si>
    <t>n</t>
  </si>
  <si>
    <t>B</t>
  </si>
  <si>
    <t>e</t>
  </si>
  <si>
    <t>g</t>
  </si>
  <si>
    <t>m</t>
  </si>
  <si>
    <t>FIND</t>
  </si>
  <si>
    <t>LEN</t>
  </si>
  <si>
    <t>LEN - FIND</t>
  </si>
  <si>
    <t>Clean the extra spaces</t>
  </si>
  <si>
    <t>Remove Line Breaks</t>
  </si>
  <si>
    <t>PH
TEC
5816</t>
  </si>
  <si>
    <t>CH
FUR
5379</t>
  </si>
  <si>
    <t>PH
TEC
5356</t>
  </si>
  <si>
    <t>PH
TEC
5267</t>
  </si>
  <si>
    <t>CO
TEC
6011</t>
  </si>
  <si>
    <t>PH
TEC
5842</t>
  </si>
  <si>
    <t>CH
FUR
5378</t>
  </si>
  <si>
    <t>TA
FUR
3764</t>
  </si>
  <si>
    <t>BO
FUR
5957</t>
  </si>
  <si>
    <t>CH
FUR
4421</t>
  </si>
  <si>
    <t>AR
OFF
5309</t>
  </si>
  <si>
    <t>Characters to Hide:</t>
  </si>
  <si>
    <t>Encrypt</t>
  </si>
  <si>
    <t>*</t>
  </si>
  <si>
    <t>Encrypt Character:</t>
  </si>
  <si>
    <t>Start with P or C</t>
  </si>
  <si>
    <t>AARON Bergman</t>
  </si>
  <si>
    <t>Katherine MuRray</t>
  </si>
  <si>
    <t>this is number</t>
  </si>
  <si>
    <t>this is text</t>
  </si>
  <si>
    <t>units</t>
  </si>
  <si>
    <t>split into 23 distributors</t>
  </si>
  <si>
    <t>closest number perfectly divisible</t>
  </si>
  <si>
    <t>                   1,53,176</t>
  </si>
  <si>
    <t>                   6,89,292</t>
  </si>
  <si>
    <t>                   4,30,808</t>
  </si>
  <si>
    <t>                   2,58,485</t>
  </si>
  <si>
    <t>                   1,35,006</t>
  </si>
  <si>
    <t>                   1,63,218</t>
  </si>
  <si>
    <t>                       94,564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</si>
</sst>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2" xfId="0" applyFont="1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/>
    <xf numFmtId="0" fontId="0" fillId="5" borderId="0" xfId="0" applyFill="1" applyAlignment="1">
      <alignment horizontal="left"/>
    </xf>
    <xf numFmtId="0" fontId="0" fillId="4" borderId="0" xfId="0" applyFill="1"/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4" xfId="0" applyFill="1" applyBorder="1"/>
  </cellXfs>
  <cellStyles count="3">
    <cellStyle name="Comma 2" xfId="1" xr:uid="{00000000-0005-0000-0000-000000000000}"/>
    <cellStyle name="Comma 3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5518</xdr:colOff>
      <xdr:row>9</xdr:row>
      <xdr:rowOff>127048</xdr:rowOff>
    </xdr:from>
    <xdr:to>
      <xdr:col>3</xdr:col>
      <xdr:colOff>432109</xdr:colOff>
      <xdr:row>10</xdr:row>
      <xdr:rowOff>67517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0EFB8742-64C5-4BCC-A1E1-AD5266F99206}"/>
            </a:ext>
          </a:extLst>
        </xdr:cNvPr>
        <xdr:cNvSpPr/>
      </xdr:nvSpPr>
      <xdr:spPr>
        <a:xfrm>
          <a:off x="1310443" y="1841548"/>
          <a:ext cx="1321941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41672</xdr:colOff>
      <xdr:row>14</xdr:row>
      <xdr:rowOff>130968</xdr:rowOff>
    </xdr:from>
    <xdr:to>
      <xdr:col>6</xdr:col>
      <xdr:colOff>436757</xdr:colOff>
      <xdr:row>15</xdr:row>
      <xdr:rowOff>71437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83B346F-8D6A-43F6-9967-A6C7E1FE6C8A}"/>
            </a:ext>
          </a:extLst>
        </xdr:cNvPr>
        <xdr:cNvSpPr/>
      </xdr:nvSpPr>
      <xdr:spPr>
        <a:xfrm>
          <a:off x="3137297" y="2797968"/>
          <a:ext cx="842760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8659</xdr:colOff>
      <xdr:row>19</xdr:row>
      <xdr:rowOff>125014</xdr:rowOff>
    </xdr:from>
    <xdr:to>
      <xdr:col>12</xdr:col>
      <xdr:colOff>2178</xdr:colOff>
      <xdr:row>20</xdr:row>
      <xdr:rowOff>65483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7D4E4D9B-1D7C-4A88-B972-4532DD580D01}"/>
            </a:ext>
          </a:extLst>
        </xdr:cNvPr>
        <xdr:cNvSpPr/>
      </xdr:nvSpPr>
      <xdr:spPr>
        <a:xfrm rot="10800000">
          <a:off x="4894984" y="3744514"/>
          <a:ext cx="1336544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5952</xdr:colOff>
      <xdr:row>9</xdr:row>
      <xdr:rowOff>123392</xdr:rowOff>
    </xdr:from>
    <xdr:to>
      <xdr:col>6</xdr:col>
      <xdr:colOff>596564</xdr:colOff>
      <xdr:row>10</xdr:row>
      <xdr:rowOff>63861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61E10C0-D860-4BE6-8C86-A1412CB6F1F4}"/>
            </a:ext>
          </a:extLst>
        </xdr:cNvPr>
        <xdr:cNvSpPr/>
      </xdr:nvSpPr>
      <xdr:spPr>
        <a:xfrm>
          <a:off x="1319399" y="1837892"/>
          <a:ext cx="3648639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10025</xdr:colOff>
      <xdr:row>10</xdr:row>
      <xdr:rowOff>129344</xdr:rowOff>
    </xdr:from>
    <xdr:to>
      <xdr:col>6</xdr:col>
      <xdr:colOff>596563</xdr:colOff>
      <xdr:row>11</xdr:row>
      <xdr:rowOff>69813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01FC5EBF-8A1E-6F83-FC82-4765693BC784}"/>
            </a:ext>
          </a:extLst>
        </xdr:cNvPr>
        <xdr:cNvSpPr/>
      </xdr:nvSpPr>
      <xdr:spPr>
        <a:xfrm rot="10800000">
          <a:off x="4381499" y="2034344"/>
          <a:ext cx="586538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5952</xdr:colOff>
      <xdr:row>20</xdr:row>
      <xdr:rowOff>131087</xdr:rowOff>
    </xdr:from>
    <xdr:to>
      <xdr:col>13</xdr:col>
      <xdr:colOff>604158</xdr:colOff>
      <xdr:row>21</xdr:row>
      <xdr:rowOff>71556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4AAD08A-EDBE-E931-5BAA-B39E9699555A}"/>
            </a:ext>
          </a:extLst>
        </xdr:cNvPr>
        <xdr:cNvSpPr/>
      </xdr:nvSpPr>
      <xdr:spPr>
        <a:xfrm>
          <a:off x="1319745" y="3941087"/>
          <a:ext cx="7929172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[</a:t>
          </a:r>
        </a:p>
      </xdr:txBody>
    </xdr:sp>
    <xdr:clientData/>
  </xdr:twoCellAnchor>
  <xdr:twoCellAnchor>
    <xdr:from>
      <xdr:col>1</xdr:col>
      <xdr:colOff>4582</xdr:colOff>
      <xdr:row>21</xdr:row>
      <xdr:rowOff>129345</xdr:rowOff>
    </xdr:from>
    <xdr:to>
      <xdr:col>6</xdr:col>
      <xdr:colOff>609600</xdr:colOff>
      <xdr:row>22</xdr:row>
      <xdr:rowOff>69814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8C8FAA1B-7757-C475-1C8D-E05D56CBB047}"/>
            </a:ext>
          </a:extLst>
        </xdr:cNvPr>
        <xdr:cNvSpPr/>
      </xdr:nvSpPr>
      <xdr:spPr>
        <a:xfrm>
          <a:off x="1321753" y="4129845"/>
          <a:ext cx="3653018" cy="130969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5952</xdr:colOff>
      <xdr:row>10</xdr:row>
      <xdr:rowOff>123392</xdr:rowOff>
    </xdr:from>
    <xdr:to>
      <xdr:col>5</xdr:col>
      <xdr:colOff>604024</xdr:colOff>
      <xdr:row>11</xdr:row>
      <xdr:rowOff>63861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B9C75A3B-ED48-00A6-BF9D-6EDB1B567E2C}"/>
            </a:ext>
          </a:extLst>
        </xdr:cNvPr>
        <xdr:cNvSpPr/>
      </xdr:nvSpPr>
      <xdr:spPr>
        <a:xfrm>
          <a:off x="1320867" y="2028392"/>
          <a:ext cx="3032755" cy="13096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10886</xdr:colOff>
      <xdr:row>21</xdr:row>
      <xdr:rowOff>129961</xdr:rowOff>
    </xdr:from>
    <xdr:to>
      <xdr:col>13</xdr:col>
      <xdr:colOff>604024</xdr:colOff>
      <xdr:row>22</xdr:row>
      <xdr:rowOff>70430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3A6E870-7F5C-03A6-CC4A-62AB270C99EA}"/>
            </a:ext>
          </a:extLst>
        </xdr:cNvPr>
        <xdr:cNvSpPr/>
      </xdr:nvSpPr>
      <xdr:spPr>
        <a:xfrm rot="10800000">
          <a:off x="4985657" y="4130461"/>
          <a:ext cx="4250738" cy="13096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5"/>
  <sheetViews>
    <sheetView zoomScale="136" zoomScaleNormal="136" workbookViewId="0">
      <selection activeCell="D3" sqref="D3"/>
    </sheetView>
  </sheetViews>
  <sheetFormatPr defaultRowHeight="15" x14ac:dyDescent="0.25"/>
  <cols>
    <col min="2" max="2" width="21.28515625" customWidth="1"/>
    <col min="3" max="3" width="32.85546875" customWidth="1"/>
    <col min="4" max="4" width="32.7109375" customWidth="1"/>
    <col min="5" max="5" width="28.28515625" customWidth="1"/>
  </cols>
  <sheetData>
    <row r="4" spans="2:5" x14ac:dyDescent="0.25">
      <c r="B4" s="1" t="s">
        <v>0</v>
      </c>
      <c r="C4" s="2" t="s">
        <v>1</v>
      </c>
      <c r="D4" s="2" t="s">
        <v>2</v>
      </c>
      <c r="E4" s="2" t="s">
        <v>3</v>
      </c>
    </row>
    <row r="5" spans="2:5" x14ac:dyDescent="0.25">
      <c r="B5" s="3" t="s">
        <v>4</v>
      </c>
      <c r="C5" s="2" t="str">
        <f>LEFT(B5,3)</f>
        <v>TEC</v>
      </c>
      <c r="D5" s="2" t="str">
        <f>MID(B5,5,2)</f>
        <v>PH</v>
      </c>
      <c r="E5" s="2" t="str">
        <f>RIGHT(B5,4)</f>
        <v>5816</v>
      </c>
    </row>
    <row r="6" spans="2:5" x14ac:dyDescent="0.25">
      <c r="B6" s="4" t="s">
        <v>5</v>
      </c>
      <c r="C6" s="2" t="str">
        <f t="shared" ref="C6:C15" si="0">LEFT(B6,3)</f>
        <v>FUR</v>
      </c>
      <c r="D6" s="2" t="str">
        <f t="shared" ref="D6:D15" si="1">MID(B6,5,2)</f>
        <v>CH</v>
      </c>
      <c r="E6" s="2" t="str">
        <f t="shared" ref="E6:E15" si="2">RIGHT(B6,4)</f>
        <v>5379</v>
      </c>
    </row>
    <row r="7" spans="2:5" x14ac:dyDescent="0.25">
      <c r="B7" s="3" t="s">
        <v>6</v>
      </c>
      <c r="C7" s="2" t="str">
        <f t="shared" si="0"/>
        <v>TEC</v>
      </c>
      <c r="D7" s="2" t="str">
        <f t="shared" si="1"/>
        <v>PH</v>
      </c>
      <c r="E7" s="2" t="str">
        <f t="shared" si="2"/>
        <v>5356</v>
      </c>
    </row>
    <row r="8" spans="2:5" x14ac:dyDescent="0.25">
      <c r="B8" s="4" t="s">
        <v>7</v>
      </c>
      <c r="C8" s="2" t="str">
        <f t="shared" si="0"/>
        <v>TEC</v>
      </c>
      <c r="D8" s="2" t="str">
        <f t="shared" si="1"/>
        <v>PH</v>
      </c>
      <c r="E8" s="2" t="str">
        <f t="shared" si="2"/>
        <v>5267</v>
      </c>
    </row>
    <row r="9" spans="2:5" x14ac:dyDescent="0.25">
      <c r="B9" s="3" t="s">
        <v>8</v>
      </c>
      <c r="C9" s="2" t="str">
        <f t="shared" si="0"/>
        <v>TEC</v>
      </c>
      <c r="D9" s="2" t="str">
        <f t="shared" si="1"/>
        <v>CO</v>
      </c>
      <c r="E9" s="2" t="str">
        <f t="shared" si="2"/>
        <v>6011</v>
      </c>
    </row>
    <row r="10" spans="2:5" x14ac:dyDescent="0.25">
      <c r="B10" s="4" t="s">
        <v>9</v>
      </c>
      <c r="C10" s="2" t="str">
        <f t="shared" si="0"/>
        <v>TEC</v>
      </c>
      <c r="D10" s="2" t="str">
        <f t="shared" si="1"/>
        <v>PH</v>
      </c>
      <c r="E10" s="2" t="str">
        <f t="shared" si="2"/>
        <v>5842</v>
      </c>
    </row>
    <row r="11" spans="2:5" x14ac:dyDescent="0.25">
      <c r="B11" s="3" t="s">
        <v>10</v>
      </c>
      <c r="C11" s="2" t="str">
        <f t="shared" si="0"/>
        <v>FUR</v>
      </c>
      <c r="D11" s="2" t="str">
        <f t="shared" si="1"/>
        <v>CH</v>
      </c>
      <c r="E11" s="2" t="str">
        <f t="shared" si="2"/>
        <v>5378</v>
      </c>
    </row>
    <row r="12" spans="2:5" x14ac:dyDescent="0.25">
      <c r="B12" s="4" t="s">
        <v>11</v>
      </c>
      <c r="C12" s="2" t="str">
        <f t="shared" si="0"/>
        <v>FUR</v>
      </c>
      <c r="D12" s="2" t="str">
        <f t="shared" si="1"/>
        <v>TA</v>
      </c>
      <c r="E12" s="2" t="str">
        <f t="shared" si="2"/>
        <v>3764</v>
      </c>
    </row>
    <row r="13" spans="2:5" x14ac:dyDescent="0.25">
      <c r="B13" s="3" t="s">
        <v>12</v>
      </c>
      <c r="C13" s="2" t="str">
        <f t="shared" si="0"/>
        <v>FUR</v>
      </c>
      <c r="D13" s="2" t="str">
        <f t="shared" si="1"/>
        <v>BO</v>
      </c>
      <c r="E13" s="2" t="str">
        <f t="shared" si="2"/>
        <v>5957</v>
      </c>
    </row>
    <row r="14" spans="2:5" x14ac:dyDescent="0.25">
      <c r="B14" s="4" t="s">
        <v>13</v>
      </c>
      <c r="C14" s="2" t="str">
        <f t="shared" si="0"/>
        <v>FUR</v>
      </c>
      <c r="D14" s="2" t="str">
        <f t="shared" si="1"/>
        <v>CH</v>
      </c>
      <c r="E14" s="2" t="str">
        <f t="shared" si="2"/>
        <v>4421</v>
      </c>
    </row>
    <row r="15" spans="2:5" x14ac:dyDescent="0.25">
      <c r="B15" s="3" t="s">
        <v>14</v>
      </c>
      <c r="C15" s="2" t="str">
        <f t="shared" si="0"/>
        <v>OFF</v>
      </c>
      <c r="D15" s="2" t="str">
        <f t="shared" si="1"/>
        <v>AR</v>
      </c>
      <c r="E15" s="2" t="str">
        <f t="shared" si="2"/>
        <v>5309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9"/>
  <sheetViews>
    <sheetView topLeftCell="A13" zoomScale="160" zoomScaleNormal="160" workbookViewId="0">
      <selection activeCell="M8" sqref="M8"/>
    </sheetView>
  </sheetViews>
  <sheetFormatPr defaultRowHeight="15" x14ac:dyDescent="0.25"/>
  <cols>
    <col min="1" max="1" width="19.5703125" style="11" customWidth="1"/>
    <col min="2" max="12" width="6.7109375" style="11" customWidth="1"/>
  </cols>
  <sheetData>
    <row r="2" spans="1:12" x14ac:dyDescent="0.25">
      <c r="A2" s="2"/>
      <c r="B2" s="8" t="s">
        <v>82</v>
      </c>
      <c r="C2" s="8" t="s">
        <v>83</v>
      </c>
      <c r="D2" s="8" t="s">
        <v>84</v>
      </c>
      <c r="E2" s="9" t="s">
        <v>85</v>
      </c>
      <c r="F2" s="8" t="s">
        <v>86</v>
      </c>
      <c r="G2" s="8" t="s">
        <v>87</v>
      </c>
      <c r="H2" s="9" t="s">
        <v>85</v>
      </c>
      <c r="I2" s="8">
        <v>5</v>
      </c>
      <c r="J2" s="8">
        <v>8</v>
      </c>
      <c r="K2" s="8">
        <v>1</v>
      </c>
      <c r="L2" s="8">
        <v>6</v>
      </c>
    </row>
    <row r="3" spans="1:12" x14ac:dyDescent="0.25">
      <c r="A3" s="2"/>
      <c r="B3" s="2"/>
      <c r="C3" s="2"/>
      <c r="D3" s="2"/>
      <c r="E3" s="10"/>
      <c r="F3" s="2"/>
      <c r="G3" s="2"/>
      <c r="H3" s="10"/>
      <c r="I3" s="2"/>
      <c r="J3" s="2"/>
      <c r="K3" s="2"/>
      <c r="L3" s="2"/>
    </row>
    <row r="4" spans="1:12" x14ac:dyDescent="0.25">
      <c r="A4" s="8" t="s">
        <v>88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</row>
    <row r="7" spans="1:12" x14ac:dyDescent="0.25">
      <c r="A7" s="2"/>
      <c r="B7" s="12" t="s">
        <v>82</v>
      </c>
      <c r="C7" s="12" t="s">
        <v>83</v>
      </c>
      <c r="D7" s="12" t="s">
        <v>84</v>
      </c>
      <c r="E7" s="9" t="s">
        <v>85</v>
      </c>
      <c r="F7" s="8" t="s">
        <v>86</v>
      </c>
      <c r="G7" s="8" t="s">
        <v>87</v>
      </c>
      <c r="H7" s="9" t="s">
        <v>85</v>
      </c>
      <c r="I7" s="8">
        <v>5</v>
      </c>
      <c r="J7" s="8">
        <v>8</v>
      </c>
      <c r="K7" s="8">
        <v>1</v>
      </c>
      <c r="L7" s="8">
        <v>6</v>
      </c>
    </row>
    <row r="8" spans="1:12" x14ac:dyDescent="0.25">
      <c r="A8" s="2"/>
      <c r="B8" s="2"/>
      <c r="C8" s="2"/>
      <c r="D8" s="2"/>
      <c r="E8" s="10"/>
      <c r="F8" s="2"/>
      <c r="G8" s="2"/>
      <c r="H8" s="10"/>
      <c r="I8" s="2"/>
      <c r="J8" s="2"/>
      <c r="K8" s="2"/>
      <c r="L8" s="2"/>
    </row>
    <row r="9" spans="1:12" x14ac:dyDescent="0.25">
      <c r="A9" s="8" t="s">
        <v>89</v>
      </c>
      <c r="B9" s="13">
        <v>1</v>
      </c>
      <c r="C9" s="13">
        <v>2</v>
      </c>
      <c r="D9" s="13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</row>
    <row r="12" spans="1:12" x14ac:dyDescent="0.25">
      <c r="A12" s="2"/>
      <c r="B12" s="8" t="s">
        <v>82</v>
      </c>
      <c r="C12" s="8" t="s">
        <v>83</v>
      </c>
      <c r="D12" s="8" t="s">
        <v>84</v>
      </c>
      <c r="E12" s="9" t="s">
        <v>85</v>
      </c>
      <c r="F12" s="14" t="s">
        <v>86</v>
      </c>
      <c r="G12" s="14" t="s">
        <v>87</v>
      </c>
      <c r="H12" s="9" t="s">
        <v>85</v>
      </c>
      <c r="I12" s="8">
        <v>5</v>
      </c>
      <c r="J12" s="8">
        <v>8</v>
      </c>
      <c r="K12" s="8">
        <v>1</v>
      </c>
      <c r="L12" s="8">
        <v>6</v>
      </c>
    </row>
    <row r="13" spans="1:12" x14ac:dyDescent="0.25">
      <c r="A13" s="2"/>
      <c r="B13" s="2"/>
      <c r="C13" s="2"/>
      <c r="D13" s="2"/>
      <c r="E13" s="10"/>
      <c r="F13" s="2"/>
      <c r="G13" s="2"/>
      <c r="H13" s="10"/>
      <c r="I13" s="2"/>
      <c r="J13" s="2"/>
      <c r="K13" s="2"/>
      <c r="L13" s="2"/>
    </row>
    <row r="14" spans="1:12" x14ac:dyDescent="0.25">
      <c r="A14" s="8" t="s">
        <v>90</v>
      </c>
      <c r="B14" s="2">
        <v>1</v>
      </c>
      <c r="C14" s="2">
        <v>2</v>
      </c>
      <c r="D14" s="2">
        <v>3</v>
      </c>
      <c r="E14" s="2">
        <v>4</v>
      </c>
      <c r="F14" s="14">
        <v>5</v>
      </c>
      <c r="G14" s="14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</row>
    <row r="17" spans="1:12" x14ac:dyDescent="0.25">
      <c r="A17" s="2"/>
      <c r="B17" s="8" t="s">
        <v>82</v>
      </c>
      <c r="C17" s="8" t="s">
        <v>83</v>
      </c>
      <c r="D17" s="8" t="s">
        <v>84</v>
      </c>
      <c r="E17" s="9" t="s">
        <v>85</v>
      </c>
      <c r="F17" s="8" t="s">
        <v>86</v>
      </c>
      <c r="G17" s="8" t="s">
        <v>87</v>
      </c>
      <c r="H17" s="9" t="s">
        <v>85</v>
      </c>
      <c r="I17" s="15">
        <v>5</v>
      </c>
      <c r="J17" s="15">
        <v>8</v>
      </c>
      <c r="K17" s="15">
        <v>1</v>
      </c>
      <c r="L17" s="15">
        <v>6</v>
      </c>
    </row>
    <row r="18" spans="1:12" x14ac:dyDescent="0.25">
      <c r="A18" s="2"/>
      <c r="B18" s="2"/>
      <c r="C18" s="2"/>
      <c r="D18" s="2"/>
      <c r="E18" s="10"/>
      <c r="F18" s="2"/>
      <c r="G18" s="2"/>
      <c r="H18" s="10"/>
      <c r="I18" s="2"/>
      <c r="J18" s="2"/>
      <c r="K18" s="2"/>
      <c r="L18" s="2"/>
    </row>
    <row r="19" spans="1:12" x14ac:dyDescent="0.25">
      <c r="A19" s="8" t="s">
        <v>91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15">
        <v>8</v>
      </c>
      <c r="J19" s="15">
        <v>9</v>
      </c>
      <c r="K19" s="15">
        <v>10</v>
      </c>
      <c r="L19" s="15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4"/>
  <sheetViews>
    <sheetView topLeftCell="A4" zoomScale="160" zoomScaleNormal="160" workbookViewId="0">
      <selection activeCell="E9" sqref="E9"/>
    </sheetView>
  </sheetViews>
  <sheetFormatPr defaultRowHeight="15" x14ac:dyDescent="0.25"/>
  <cols>
    <col min="2" max="2" width="27" bestFit="1" customWidth="1"/>
    <col min="3" max="4" width="25.7109375" customWidth="1"/>
  </cols>
  <sheetData>
    <row r="2" spans="2:4" x14ac:dyDescent="0.25">
      <c r="B2" t="s">
        <v>15</v>
      </c>
    </row>
    <row r="4" spans="2:4" x14ac:dyDescent="0.25">
      <c r="B4" s="1" t="s">
        <v>16</v>
      </c>
      <c r="C4" s="2" t="s">
        <v>17</v>
      </c>
      <c r="D4" s="2" t="s">
        <v>18</v>
      </c>
    </row>
    <row r="5" spans="2:4" x14ac:dyDescent="0.25">
      <c r="B5" s="3" t="s">
        <v>19</v>
      </c>
      <c r="C5" s="2" t="str">
        <f>LEFT(B5,FIND(" ",B5)-1)</f>
        <v>Aaron</v>
      </c>
      <c r="D5" s="2" t="str">
        <f>RIGHT(B5,LEN(B5)-FIND(" ",B5))</f>
        <v>Bergman</v>
      </c>
    </row>
    <row r="6" spans="2:4" x14ac:dyDescent="0.25">
      <c r="B6" s="4" t="s">
        <v>20</v>
      </c>
      <c r="C6" s="2" t="str">
        <f t="shared" ref="C6:C14" si="0">LEFT(B6,FIND(" ",B6)-1)</f>
        <v>Justin</v>
      </c>
      <c r="D6" s="2" t="str">
        <f t="shared" ref="D6:D14" si="1">RIGHT(B6,LEN(B6)-FIND(" ",B6))</f>
        <v>Ritter</v>
      </c>
    </row>
    <row r="7" spans="2:4" x14ac:dyDescent="0.25">
      <c r="B7" s="3" t="s">
        <v>21</v>
      </c>
      <c r="C7" s="2" t="str">
        <f t="shared" si="0"/>
        <v>Craig</v>
      </c>
      <c r="D7" s="2" t="str">
        <f t="shared" si="1"/>
        <v>Reiter</v>
      </c>
    </row>
    <row r="8" spans="2:4" x14ac:dyDescent="0.25">
      <c r="B8" s="4" t="s">
        <v>22</v>
      </c>
      <c r="C8" s="2" t="str">
        <f t="shared" si="0"/>
        <v>Katherine</v>
      </c>
      <c r="D8" s="2" t="str">
        <f t="shared" si="1"/>
        <v>Murray</v>
      </c>
    </row>
    <row r="9" spans="2:4" x14ac:dyDescent="0.25">
      <c r="B9" s="3" t="s">
        <v>23</v>
      </c>
      <c r="C9" s="2" t="str">
        <f t="shared" si="0"/>
        <v>Rick</v>
      </c>
      <c r="D9" s="2" t="str">
        <f t="shared" si="1"/>
        <v>Hansen</v>
      </c>
    </row>
    <row r="10" spans="2:4" x14ac:dyDescent="0.25">
      <c r="B10" s="4" t="s">
        <v>24</v>
      </c>
      <c r="C10" s="2" t="str">
        <f t="shared" si="0"/>
        <v>Jim</v>
      </c>
      <c r="D10" s="2" t="str">
        <f t="shared" si="1"/>
        <v>Mitchum</v>
      </c>
    </row>
    <row r="11" spans="2:4" x14ac:dyDescent="0.25">
      <c r="B11" s="3" t="s">
        <v>25</v>
      </c>
      <c r="C11" s="2" t="str">
        <f t="shared" si="0"/>
        <v>Toby</v>
      </c>
      <c r="D11" s="2" t="str">
        <f t="shared" si="1"/>
        <v>Swindell</v>
      </c>
    </row>
    <row r="12" spans="2:4" x14ac:dyDescent="0.25">
      <c r="B12" s="4" t="s">
        <v>26</v>
      </c>
      <c r="C12" s="2" t="str">
        <f t="shared" si="0"/>
        <v>Mick</v>
      </c>
      <c r="D12" s="2" t="str">
        <f t="shared" si="1"/>
        <v>Brown</v>
      </c>
    </row>
    <row r="13" spans="2:4" x14ac:dyDescent="0.25">
      <c r="B13" s="3" t="s">
        <v>19</v>
      </c>
      <c r="C13" s="2" t="str">
        <f t="shared" si="0"/>
        <v>Aaron</v>
      </c>
      <c r="D13" s="2" t="str">
        <f t="shared" si="1"/>
        <v>Bergman</v>
      </c>
    </row>
    <row r="14" spans="2:4" x14ac:dyDescent="0.25">
      <c r="B14" s="4" t="s">
        <v>19</v>
      </c>
      <c r="C14" s="2" t="str">
        <f t="shared" si="0"/>
        <v>Aaron</v>
      </c>
      <c r="D14" s="2" t="str">
        <f t="shared" si="1"/>
        <v>Bergman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20"/>
  <sheetViews>
    <sheetView zoomScale="130" zoomScaleNormal="130" workbookViewId="0">
      <selection activeCell="R18" sqref="R18"/>
    </sheetView>
  </sheetViews>
  <sheetFormatPr defaultColWidth="9.140625" defaultRowHeight="15" x14ac:dyDescent="0.25"/>
  <cols>
    <col min="1" max="1" width="19.7109375" style="11" customWidth="1"/>
    <col min="2" max="16384" width="9.140625" style="11"/>
  </cols>
  <sheetData>
    <row r="2" spans="1:14" x14ac:dyDescent="0.25">
      <c r="A2" s="2"/>
      <c r="B2" s="2" t="s">
        <v>92</v>
      </c>
      <c r="C2" s="2" t="s">
        <v>93</v>
      </c>
      <c r="D2" s="2" t="s">
        <v>94</v>
      </c>
      <c r="E2" s="2" t="s">
        <v>95</v>
      </c>
      <c r="F2" s="2" t="s">
        <v>96</v>
      </c>
      <c r="G2" s="2"/>
      <c r="H2" s="2" t="s">
        <v>97</v>
      </c>
      <c r="I2" s="2" t="s">
        <v>98</v>
      </c>
      <c r="J2" s="2" t="s">
        <v>94</v>
      </c>
      <c r="K2" s="2" t="s">
        <v>99</v>
      </c>
      <c r="L2" s="2" t="s">
        <v>100</v>
      </c>
      <c r="M2" s="2" t="s">
        <v>93</v>
      </c>
      <c r="N2" s="2" t="s">
        <v>96</v>
      </c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8" t="s">
        <v>88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</row>
    <row r="7" spans="1:14" x14ac:dyDescent="0.25">
      <c r="A7" s="2"/>
      <c r="B7" s="13" t="s">
        <v>92</v>
      </c>
      <c r="C7" s="13" t="s">
        <v>93</v>
      </c>
      <c r="D7" s="13" t="s">
        <v>94</v>
      </c>
      <c r="E7" s="13" t="s">
        <v>95</v>
      </c>
      <c r="F7" s="13" t="s">
        <v>96</v>
      </c>
      <c r="G7" s="13"/>
      <c r="H7" s="2" t="s">
        <v>97</v>
      </c>
      <c r="I7" s="2" t="s">
        <v>98</v>
      </c>
      <c r="J7" s="2" t="s">
        <v>94</v>
      </c>
      <c r="K7" s="2" t="s">
        <v>99</v>
      </c>
      <c r="L7" s="2" t="s">
        <v>100</v>
      </c>
      <c r="M7" s="2" t="s">
        <v>93</v>
      </c>
      <c r="N7" s="2" t="s">
        <v>96</v>
      </c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8" t="s">
        <v>101</v>
      </c>
      <c r="B9" s="13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</row>
    <row r="13" spans="1:14" x14ac:dyDescent="0.25">
      <c r="A13" s="2"/>
      <c r="B13" s="14" t="s">
        <v>92</v>
      </c>
      <c r="C13" s="14" t="s">
        <v>93</v>
      </c>
      <c r="D13" s="14" t="s">
        <v>94</v>
      </c>
      <c r="E13" s="14" t="s">
        <v>95</v>
      </c>
      <c r="F13" s="14" t="s">
        <v>96</v>
      </c>
      <c r="G13" s="14"/>
      <c r="H13" s="14" t="s">
        <v>97</v>
      </c>
      <c r="I13" s="14" t="s">
        <v>98</v>
      </c>
      <c r="J13" s="14" t="s">
        <v>94</v>
      </c>
      <c r="K13" s="14" t="s">
        <v>99</v>
      </c>
      <c r="L13" s="14" t="s">
        <v>100</v>
      </c>
      <c r="M13" s="14" t="s">
        <v>93</v>
      </c>
      <c r="N13" s="14" t="s">
        <v>96</v>
      </c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8" t="s">
        <v>102</v>
      </c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</row>
    <row r="18" spans="1:14" x14ac:dyDescent="0.25">
      <c r="A18" s="2"/>
      <c r="B18" s="2" t="s">
        <v>92</v>
      </c>
      <c r="C18" s="2" t="s">
        <v>93</v>
      </c>
      <c r="D18" s="2" t="s">
        <v>94</v>
      </c>
      <c r="E18" s="2" t="s">
        <v>95</v>
      </c>
      <c r="F18" s="2" t="s">
        <v>96</v>
      </c>
      <c r="G18" s="2"/>
      <c r="H18" s="15" t="s">
        <v>97</v>
      </c>
      <c r="I18" s="15" t="s">
        <v>98</v>
      </c>
      <c r="J18" s="15" t="s">
        <v>94</v>
      </c>
      <c r="K18" s="15" t="s">
        <v>99</v>
      </c>
      <c r="L18" s="15" t="s">
        <v>100</v>
      </c>
      <c r="M18" s="15" t="s">
        <v>93</v>
      </c>
      <c r="N18" s="15" t="s">
        <v>96</v>
      </c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8" t="s">
        <v>103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15">
        <v>7</v>
      </c>
      <c r="I20" s="15">
        <v>8</v>
      </c>
      <c r="J20" s="15">
        <v>9</v>
      </c>
      <c r="K20" s="15">
        <v>10</v>
      </c>
      <c r="L20" s="15">
        <v>11</v>
      </c>
      <c r="M20" s="15">
        <v>12</v>
      </c>
      <c r="N20" s="15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5"/>
  <sheetViews>
    <sheetView topLeftCell="B1" zoomScale="130" zoomScaleNormal="130" workbookViewId="0">
      <selection activeCell="F17" sqref="F17"/>
    </sheetView>
  </sheetViews>
  <sheetFormatPr defaultRowHeight="15" x14ac:dyDescent="0.25"/>
  <cols>
    <col min="2" max="6" width="15.7109375" customWidth="1"/>
    <col min="8" max="8" width="52" customWidth="1"/>
  </cols>
  <sheetData>
    <row r="2" spans="2:8" x14ac:dyDescent="0.25">
      <c r="B2" t="s">
        <v>27</v>
      </c>
    </row>
    <row r="4" spans="2:8" x14ac:dyDescent="0.25"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H4" s="6" t="s">
        <v>33</v>
      </c>
    </row>
    <row r="5" spans="2:8" x14ac:dyDescent="0.25">
      <c r="B5" s="2" t="s">
        <v>34</v>
      </c>
      <c r="C5" s="2">
        <v>2014</v>
      </c>
      <c r="D5" s="2" t="s">
        <v>35</v>
      </c>
      <c r="E5" s="2">
        <v>10015140</v>
      </c>
      <c r="F5" s="2">
        <v>41954</v>
      </c>
      <c r="H5" s="7" t="str">
        <f>CONCATENATE(B5,C5,D5,E5,F5)</f>
        <v>CA2014AB1001514041954</v>
      </c>
    </row>
    <row r="6" spans="2:8" x14ac:dyDescent="0.25">
      <c r="B6" s="2" t="s">
        <v>36</v>
      </c>
      <c r="C6" s="2">
        <v>2014</v>
      </c>
      <c r="D6" s="2" t="s">
        <v>37</v>
      </c>
      <c r="E6" s="2">
        <v>162107</v>
      </c>
      <c r="F6" s="2">
        <v>41675</v>
      </c>
      <c r="H6" s="7" t="str">
        <f t="shared" ref="H6:H14" si="0">CONCATENATE(B6,C6,D6,E6,F6)</f>
        <v>IN2014JR16210741675</v>
      </c>
    </row>
    <row r="7" spans="2:8" x14ac:dyDescent="0.25">
      <c r="B7" s="2" t="s">
        <v>36</v>
      </c>
      <c r="C7" s="2">
        <v>2014</v>
      </c>
      <c r="D7" s="2" t="s">
        <v>38</v>
      </c>
      <c r="E7" s="2">
        <v>127307</v>
      </c>
      <c r="F7" s="2">
        <v>41929</v>
      </c>
      <c r="H7" s="7" t="str">
        <f t="shared" si="0"/>
        <v>IN2014CR12730741929</v>
      </c>
    </row>
    <row r="8" spans="2:8" x14ac:dyDescent="0.25">
      <c r="B8" s="2" t="s">
        <v>39</v>
      </c>
      <c r="C8" s="2">
        <v>2014</v>
      </c>
      <c r="D8" s="2" t="s">
        <v>40</v>
      </c>
      <c r="E8" s="2">
        <v>1637548</v>
      </c>
      <c r="F8" s="2">
        <v>41667</v>
      </c>
      <c r="H8" s="7" t="str">
        <f t="shared" si="0"/>
        <v>ES2014KM163754841667</v>
      </c>
    </row>
    <row r="9" spans="2:8" x14ac:dyDescent="0.25">
      <c r="B9" s="2" t="s">
        <v>41</v>
      </c>
      <c r="C9" s="2">
        <v>2014</v>
      </c>
      <c r="D9" s="2" t="s">
        <v>42</v>
      </c>
      <c r="E9" s="2">
        <v>9495111</v>
      </c>
      <c r="F9" s="2">
        <v>41948</v>
      </c>
      <c r="H9" s="7" t="str">
        <f t="shared" si="0"/>
        <v>SG2014RH949511141948</v>
      </c>
    </row>
    <row r="10" spans="2:8" x14ac:dyDescent="0.25">
      <c r="B10" s="2" t="s">
        <v>36</v>
      </c>
      <c r="C10" s="2">
        <v>2014</v>
      </c>
      <c r="D10" s="2" t="s">
        <v>43</v>
      </c>
      <c r="E10" s="2">
        <v>156557</v>
      </c>
      <c r="F10" s="2">
        <v>41818</v>
      </c>
      <c r="H10" s="7" t="str">
        <f t="shared" si="0"/>
        <v>IN2014JM15655741818</v>
      </c>
    </row>
    <row r="11" spans="2:8" x14ac:dyDescent="0.25">
      <c r="B11" s="2" t="s">
        <v>36</v>
      </c>
      <c r="C11" s="2">
        <v>2012</v>
      </c>
      <c r="D11" s="2" t="s">
        <v>44</v>
      </c>
      <c r="E11" s="2">
        <v>2134092</v>
      </c>
      <c r="F11" s="2">
        <v>41219</v>
      </c>
      <c r="H11" s="7" t="str">
        <f t="shared" si="0"/>
        <v>IN2012TS213409241219</v>
      </c>
    </row>
    <row r="12" spans="2:8" x14ac:dyDescent="0.25">
      <c r="B12" s="2" t="s">
        <v>36</v>
      </c>
      <c r="C12" s="2">
        <v>2013</v>
      </c>
      <c r="D12" s="2" t="s">
        <v>45</v>
      </c>
      <c r="E12" s="2">
        <v>1808592</v>
      </c>
      <c r="F12" s="2">
        <v>41378</v>
      </c>
      <c r="H12" s="7" t="str">
        <f t="shared" si="0"/>
        <v>IN2013MB180859241378</v>
      </c>
    </row>
    <row r="13" spans="2:8" x14ac:dyDescent="0.25">
      <c r="B13" s="2" t="s">
        <v>34</v>
      </c>
      <c r="C13" s="2">
        <v>2014</v>
      </c>
      <c r="D13" s="2" t="s">
        <v>35</v>
      </c>
      <c r="E13" s="2">
        <v>10015140</v>
      </c>
      <c r="F13" s="2">
        <v>41954</v>
      </c>
      <c r="H13" s="7" t="str">
        <f t="shared" si="0"/>
        <v>CA2014AB1001514041954</v>
      </c>
    </row>
    <row r="14" spans="2:8" x14ac:dyDescent="0.25">
      <c r="B14" s="2" t="s">
        <v>34</v>
      </c>
      <c r="C14" s="2">
        <v>2012</v>
      </c>
      <c r="D14" s="2" t="s">
        <v>35</v>
      </c>
      <c r="E14" s="2">
        <v>10015140</v>
      </c>
      <c r="F14" s="2">
        <v>40974</v>
      </c>
      <c r="H14" s="7" t="str">
        <f t="shared" si="0"/>
        <v>CA2012AB1001514040974</v>
      </c>
    </row>
    <row r="15" spans="2:8" x14ac:dyDescent="0.25">
      <c r="H15" s="24" t="str">
        <f ca="1">_xlfn.FORMULATEXT(H5)</f>
        <v>=CONCATENATE(B5,C5,D5,E5,F5)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9"/>
  <sheetViews>
    <sheetView topLeftCell="B7" zoomScale="130" zoomScaleNormal="130" workbookViewId="0">
      <selection activeCell="H22" sqref="H22"/>
    </sheetView>
  </sheetViews>
  <sheetFormatPr defaultRowHeight="15" x14ac:dyDescent="0.25"/>
  <cols>
    <col min="2" max="6" width="15.7109375" customWidth="1"/>
    <col min="7" max="7" width="5.5703125" customWidth="1"/>
    <col min="8" max="8" width="28.42578125" customWidth="1"/>
    <col min="9" max="9" width="24.7109375" bestFit="1" customWidth="1"/>
  </cols>
  <sheetData>
    <row r="2" spans="2:9" x14ac:dyDescent="0.25">
      <c r="B2" t="s">
        <v>27</v>
      </c>
    </row>
    <row r="4" spans="2:9" x14ac:dyDescent="0.25"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H4" s="6" t="s">
        <v>33</v>
      </c>
    </row>
    <row r="5" spans="2:9" x14ac:dyDescent="0.25">
      <c r="B5" s="2" t="s">
        <v>34</v>
      </c>
      <c r="C5" s="2">
        <v>2014</v>
      </c>
      <c r="D5" s="2" t="s">
        <v>35</v>
      </c>
      <c r="E5" s="2">
        <v>10015140</v>
      </c>
      <c r="F5" s="2">
        <v>41954</v>
      </c>
      <c r="H5" s="7" t="str">
        <f>_xlfn.CONCAT(B5:F5)</f>
        <v>CA2014AB1001514041954</v>
      </c>
    </row>
    <row r="6" spans="2:9" x14ac:dyDescent="0.25">
      <c r="B6" s="2" t="s">
        <v>36</v>
      </c>
      <c r="C6" s="2">
        <v>2014</v>
      </c>
      <c r="D6" s="2" t="s">
        <v>37</v>
      </c>
      <c r="E6" s="2">
        <v>162107</v>
      </c>
      <c r="F6" s="2">
        <v>41675</v>
      </c>
      <c r="H6" s="7" t="str">
        <f>_xlfn.CONCAT(B6:F6)</f>
        <v>IN2014JR16210741675</v>
      </c>
    </row>
    <row r="9" spans="2:9" x14ac:dyDescent="0.25"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H9" s="6" t="s">
        <v>33</v>
      </c>
    </row>
    <row r="10" spans="2:9" x14ac:dyDescent="0.25">
      <c r="B10" s="2" t="s">
        <v>34</v>
      </c>
      <c r="C10" s="2">
        <v>2014</v>
      </c>
      <c r="D10" s="2" t="s">
        <v>35</v>
      </c>
      <c r="E10" s="2">
        <v>10015140</v>
      </c>
      <c r="F10" s="2">
        <v>41954</v>
      </c>
      <c r="H10" s="7" t="str">
        <f>_xlfn.CONCAT(B10,C10,D10,E10,F10)</f>
        <v>CA2014AB1001514041954</v>
      </c>
      <c r="I10" s="7" t="str">
        <f>CONCATENATE(B10,C10,D10,E10,F10)</f>
        <v>CA2014AB1001514041954</v>
      </c>
    </row>
    <row r="11" spans="2:9" x14ac:dyDescent="0.25">
      <c r="B11" s="2" t="s">
        <v>36</v>
      </c>
      <c r="C11" s="2">
        <v>2014</v>
      </c>
      <c r="D11" s="2" t="s">
        <v>37</v>
      </c>
      <c r="E11" s="2">
        <v>162107</v>
      </c>
      <c r="F11" s="2">
        <v>41675</v>
      </c>
      <c r="H11" s="7" t="str">
        <f>_xlfn.CONCAT(B11,C11,D11,E11,F11)</f>
        <v>IN2014JR16210741675</v>
      </c>
      <c r="I11" s="7" t="str">
        <f>CONCATENATE(B11,C11,D11,E11,F11)</f>
        <v>IN2014JR16210741675</v>
      </c>
    </row>
    <row r="14" spans="2:9" x14ac:dyDescent="0.25">
      <c r="B14" s="5" t="s">
        <v>28</v>
      </c>
      <c r="C14" s="5" t="s">
        <v>29</v>
      </c>
      <c r="D14" s="5" t="s">
        <v>30</v>
      </c>
      <c r="E14" s="5" t="s">
        <v>31</v>
      </c>
      <c r="F14" s="5" t="s">
        <v>32</v>
      </c>
      <c r="H14" s="6" t="s">
        <v>33</v>
      </c>
    </row>
    <row r="15" spans="2:9" x14ac:dyDescent="0.25">
      <c r="B15" s="2" t="s">
        <v>34</v>
      </c>
      <c r="C15" s="2">
        <v>2014</v>
      </c>
      <c r="D15" s="2" t="s">
        <v>35</v>
      </c>
      <c r="E15" s="2">
        <v>10015140</v>
      </c>
      <c r="F15" s="2">
        <v>41954</v>
      </c>
      <c r="H15" s="7" t="str">
        <f>_xlfn.CONCAT(B15,C15,D15,E15,F15)</f>
        <v>CA2014AB1001514041954</v>
      </c>
      <c r="I15" t="str">
        <f>CONCATENATE(B15,C15,D15,E15,F15)</f>
        <v>CA2014AB1001514041954</v>
      </c>
    </row>
    <row r="16" spans="2:9" x14ac:dyDescent="0.25">
      <c r="B16" s="2" t="s">
        <v>36</v>
      </c>
      <c r="C16" s="2">
        <v>2014</v>
      </c>
      <c r="D16" s="2" t="s">
        <v>37</v>
      </c>
      <c r="E16" s="2">
        <v>162107</v>
      </c>
      <c r="F16" s="2">
        <v>41675</v>
      </c>
      <c r="H16" s="7" t="str">
        <f>_xlfn.CONCAT(B16,C16,D16,E16,F16)</f>
        <v>IN2014JR16210741675</v>
      </c>
      <c r="I16" t="str">
        <f>CONCATENATE(B16,C16,D16,E16,F16)</f>
        <v>IN2014JR16210741675</v>
      </c>
    </row>
    <row r="19" spans="8:9" x14ac:dyDescent="0.25">
      <c r="H19" t="str">
        <f ca="1">_xlfn.FORMULATEXT(H10)</f>
        <v>=CONCAT(B10,C10,D10,E10,F10)</v>
      </c>
      <c r="I19" t="str">
        <f ca="1">_xlfn.FORMULATEXT(I10)</f>
        <v>=CONCATENATE(B10,C10,D10,E10,F10)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31"/>
  <sheetViews>
    <sheetView topLeftCell="B19" zoomScale="130" zoomScaleNormal="130" workbookViewId="0">
      <selection activeCell="H32" sqref="H32"/>
    </sheetView>
  </sheetViews>
  <sheetFormatPr defaultRowHeight="15" x14ac:dyDescent="0.25"/>
  <cols>
    <col min="2" max="6" width="15.7109375" customWidth="1"/>
    <col min="8" max="8" width="52" customWidth="1"/>
  </cols>
  <sheetData>
    <row r="2" spans="2:8" x14ac:dyDescent="0.25">
      <c r="B2" t="s">
        <v>27</v>
      </c>
    </row>
    <row r="4" spans="2:8" x14ac:dyDescent="0.25"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H4" s="6" t="s">
        <v>33</v>
      </c>
    </row>
    <row r="5" spans="2:8" x14ac:dyDescent="0.25">
      <c r="B5" s="2" t="s">
        <v>34</v>
      </c>
      <c r="C5" s="2">
        <v>2014</v>
      </c>
      <c r="D5" s="2" t="s">
        <v>35</v>
      </c>
      <c r="E5" s="2">
        <v>10015140</v>
      </c>
      <c r="F5" s="2">
        <v>41954</v>
      </c>
      <c r="H5" s="7" t="str">
        <f>_xlfn.TEXTJOIN(,TRUE,B5:F5)</f>
        <v>CA2014AB1001514041954</v>
      </c>
    </row>
    <row r="6" spans="2:8" x14ac:dyDescent="0.25">
      <c r="B6" s="2" t="s">
        <v>36</v>
      </c>
      <c r="C6" s="2">
        <v>2014</v>
      </c>
      <c r="D6" s="2" t="s">
        <v>37</v>
      </c>
      <c r="E6" s="2">
        <v>162107</v>
      </c>
      <c r="F6" s="2">
        <v>41675</v>
      </c>
      <c r="H6" s="7" t="str">
        <f t="shared" ref="H6:H14" si="0">_xlfn.TEXTJOIN(,TRUE,B6:F6)</f>
        <v>IN2014JR16210741675</v>
      </c>
    </row>
    <row r="7" spans="2:8" x14ac:dyDescent="0.25">
      <c r="B7" s="2" t="s">
        <v>36</v>
      </c>
      <c r="C7" s="2">
        <v>2014</v>
      </c>
      <c r="D7" s="2" t="s">
        <v>38</v>
      </c>
      <c r="E7" s="2">
        <v>127307</v>
      </c>
      <c r="F7" s="2">
        <v>41929</v>
      </c>
      <c r="H7" s="7" t="str">
        <f t="shared" si="0"/>
        <v>IN2014CR12730741929</v>
      </c>
    </row>
    <row r="8" spans="2:8" x14ac:dyDescent="0.25">
      <c r="B8" s="2" t="s">
        <v>39</v>
      </c>
      <c r="C8" s="2"/>
      <c r="D8" s="2"/>
      <c r="E8" s="2">
        <v>1637548</v>
      </c>
      <c r="F8" s="2">
        <v>41667</v>
      </c>
      <c r="H8" s="7" t="str">
        <f t="shared" si="0"/>
        <v>ES163754841667</v>
      </c>
    </row>
    <row r="9" spans="2:8" x14ac:dyDescent="0.25">
      <c r="B9" s="2" t="s">
        <v>41</v>
      </c>
      <c r="C9" s="2"/>
      <c r="D9" s="2"/>
      <c r="E9" s="2">
        <v>9495111</v>
      </c>
      <c r="F9" s="2">
        <v>41948</v>
      </c>
      <c r="H9" s="7" t="str">
        <f t="shared" si="0"/>
        <v>SG949511141948</v>
      </c>
    </row>
    <row r="10" spans="2:8" x14ac:dyDescent="0.25">
      <c r="B10" s="2" t="s">
        <v>36</v>
      </c>
      <c r="C10" s="2">
        <v>2014</v>
      </c>
      <c r="D10" s="2" t="s">
        <v>43</v>
      </c>
      <c r="E10" s="2"/>
      <c r="F10" s="2">
        <v>41818</v>
      </c>
      <c r="H10" s="7" t="str">
        <f t="shared" si="0"/>
        <v>IN2014JM41818</v>
      </c>
    </row>
    <row r="11" spans="2:8" x14ac:dyDescent="0.25">
      <c r="B11" s="2" t="s">
        <v>36</v>
      </c>
      <c r="C11" s="2">
        <v>2012</v>
      </c>
      <c r="D11" s="2" t="s">
        <v>44</v>
      </c>
      <c r="E11" s="2"/>
      <c r="F11" s="2">
        <v>41219</v>
      </c>
      <c r="H11" s="7" t="str">
        <f t="shared" si="0"/>
        <v>IN2012TS41219</v>
      </c>
    </row>
    <row r="12" spans="2:8" x14ac:dyDescent="0.25">
      <c r="B12" s="2" t="s">
        <v>36</v>
      </c>
      <c r="C12" s="2"/>
      <c r="D12" s="2" t="s">
        <v>45</v>
      </c>
      <c r="E12" s="2"/>
      <c r="F12" s="2">
        <v>41378</v>
      </c>
      <c r="H12" s="7" t="str">
        <f t="shared" si="0"/>
        <v>INMB41378</v>
      </c>
    </row>
    <row r="13" spans="2:8" x14ac:dyDescent="0.25">
      <c r="B13" s="2" t="s">
        <v>34</v>
      </c>
      <c r="C13" s="2">
        <v>2014</v>
      </c>
      <c r="D13" s="2" t="s">
        <v>35</v>
      </c>
      <c r="E13" s="2">
        <v>10015140</v>
      </c>
      <c r="F13" s="2">
        <v>41954</v>
      </c>
      <c r="H13" s="7" t="str">
        <f t="shared" si="0"/>
        <v>CA2014AB1001514041954</v>
      </c>
    </row>
    <row r="14" spans="2:8" x14ac:dyDescent="0.25">
      <c r="B14" s="2" t="s">
        <v>34</v>
      </c>
      <c r="C14" s="2">
        <v>2012</v>
      </c>
      <c r="D14" s="2" t="s">
        <v>35</v>
      </c>
      <c r="E14" s="2">
        <v>10015140</v>
      </c>
      <c r="F14" s="2">
        <v>40974</v>
      </c>
      <c r="H14" s="7" t="str">
        <f t="shared" si="0"/>
        <v>CA2012AB1001514040974</v>
      </c>
    </row>
    <row r="17" spans="2:8" x14ac:dyDescent="0.25">
      <c r="B17" t="s">
        <v>27</v>
      </c>
    </row>
    <row r="19" spans="2:8" x14ac:dyDescent="0.25">
      <c r="B19" s="5" t="s">
        <v>28</v>
      </c>
      <c r="C19" s="5" t="s">
        <v>29</v>
      </c>
      <c r="D19" s="5" t="s">
        <v>30</v>
      </c>
      <c r="E19" s="5" t="s">
        <v>31</v>
      </c>
      <c r="F19" s="5" t="s">
        <v>32</v>
      </c>
      <c r="H19" s="6" t="s">
        <v>33</v>
      </c>
    </row>
    <row r="20" spans="2:8" x14ac:dyDescent="0.25">
      <c r="B20" s="2" t="s">
        <v>34</v>
      </c>
      <c r="C20" s="2">
        <v>2014</v>
      </c>
      <c r="D20" s="2" t="s">
        <v>35</v>
      </c>
      <c r="E20" s="2">
        <v>10015140</v>
      </c>
      <c r="F20" s="2">
        <v>41954</v>
      </c>
      <c r="H20" s="7" t="str">
        <f>_xlfn.TEXTJOIN("_",TRUE,B20,C20,D20,E20,F20)</f>
        <v>CA_2014_AB_10015140_41954</v>
      </c>
    </row>
    <row r="21" spans="2:8" x14ac:dyDescent="0.25">
      <c r="B21" s="2" t="s">
        <v>36</v>
      </c>
      <c r="C21" s="2">
        <v>2014</v>
      </c>
      <c r="D21" s="2" t="s">
        <v>37</v>
      </c>
      <c r="E21" s="2">
        <v>162107</v>
      </c>
      <c r="F21" s="2">
        <v>41675</v>
      </c>
      <c r="H21" s="7" t="str">
        <f t="shared" ref="H21:H29" si="1">_xlfn.TEXTJOIN("_",TRUE,B21,C21,D21,E21,F21)</f>
        <v>IN_2014_JR_162107_41675</v>
      </c>
    </row>
    <row r="22" spans="2:8" x14ac:dyDescent="0.25">
      <c r="B22" s="2" t="s">
        <v>36</v>
      </c>
      <c r="C22" s="2">
        <v>2014</v>
      </c>
      <c r="D22" s="2" t="s">
        <v>38</v>
      </c>
      <c r="E22" s="2">
        <v>127307</v>
      </c>
      <c r="F22" s="2">
        <v>41929</v>
      </c>
      <c r="H22" s="7" t="str">
        <f t="shared" si="1"/>
        <v>IN_2014_CR_127307_41929</v>
      </c>
    </row>
    <row r="23" spans="2:8" x14ac:dyDescent="0.25">
      <c r="B23" s="2" t="s">
        <v>39</v>
      </c>
      <c r="C23" s="2"/>
      <c r="D23" s="2"/>
      <c r="E23" s="2">
        <v>1637548</v>
      </c>
      <c r="F23" s="2">
        <v>41667</v>
      </c>
      <c r="H23" s="7" t="str">
        <f t="shared" si="1"/>
        <v>ES_1637548_41667</v>
      </c>
    </row>
    <row r="24" spans="2:8" x14ac:dyDescent="0.25">
      <c r="B24" s="2" t="s">
        <v>41</v>
      </c>
      <c r="C24" s="2"/>
      <c r="D24" s="2"/>
      <c r="E24" s="2">
        <v>9495111</v>
      </c>
      <c r="F24" s="2">
        <v>41948</v>
      </c>
      <c r="H24" s="7" t="str">
        <f t="shared" si="1"/>
        <v>SG_9495111_41948</v>
      </c>
    </row>
    <row r="25" spans="2:8" x14ac:dyDescent="0.25">
      <c r="B25" s="2" t="s">
        <v>36</v>
      </c>
      <c r="C25" s="2">
        <v>2014</v>
      </c>
      <c r="D25" s="2" t="s">
        <v>43</v>
      </c>
      <c r="E25" s="2"/>
      <c r="F25" s="2">
        <v>41818</v>
      </c>
      <c r="H25" s="7" t="str">
        <f t="shared" si="1"/>
        <v>IN_2014_JM_41818</v>
      </c>
    </row>
    <row r="26" spans="2:8" x14ac:dyDescent="0.25">
      <c r="B26" s="2" t="s">
        <v>36</v>
      </c>
      <c r="C26" s="2">
        <v>2012</v>
      </c>
      <c r="D26" s="2" t="s">
        <v>44</v>
      </c>
      <c r="E26" s="2"/>
      <c r="F26" s="2">
        <v>41219</v>
      </c>
      <c r="H26" s="7" t="str">
        <f t="shared" si="1"/>
        <v>IN_2012_TS_41219</v>
      </c>
    </row>
    <row r="27" spans="2:8" x14ac:dyDescent="0.25">
      <c r="B27" s="2" t="s">
        <v>36</v>
      </c>
      <c r="C27" s="2"/>
      <c r="D27" s="2" t="s">
        <v>45</v>
      </c>
      <c r="E27" s="2"/>
      <c r="F27" s="2">
        <v>41378</v>
      </c>
      <c r="H27" s="7" t="str">
        <f t="shared" si="1"/>
        <v>IN_MB_41378</v>
      </c>
    </row>
    <row r="28" spans="2:8" x14ac:dyDescent="0.25">
      <c r="B28" s="2" t="s">
        <v>34</v>
      </c>
      <c r="C28" s="2">
        <v>2014</v>
      </c>
      <c r="D28" s="2" t="s">
        <v>35</v>
      </c>
      <c r="E28" s="2">
        <v>10015140</v>
      </c>
      <c r="F28" s="2">
        <v>41954</v>
      </c>
      <c r="H28" s="7" t="str">
        <f t="shared" si="1"/>
        <v>CA_2014_AB_10015140_41954</v>
      </c>
    </row>
    <row r="29" spans="2:8" x14ac:dyDescent="0.25">
      <c r="B29" s="2" t="s">
        <v>34</v>
      </c>
      <c r="C29" s="2">
        <v>2012</v>
      </c>
      <c r="D29" s="2" t="s">
        <v>35</v>
      </c>
      <c r="E29" s="2">
        <v>10015140</v>
      </c>
      <c r="F29" s="2">
        <v>40974</v>
      </c>
      <c r="H29" s="7" t="str">
        <f t="shared" si="1"/>
        <v>CA_2012_AB_10015140_40974</v>
      </c>
    </row>
    <row r="31" spans="2:8" x14ac:dyDescent="0.25">
      <c r="H31" t="str">
        <f ca="1">_xlfn.FORMULATEXT(H20)</f>
        <v>=TEXTJOIN("_",TRUE,B20,C20,D20,E20,F20)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14"/>
  <sheetViews>
    <sheetView zoomScale="145" zoomScaleNormal="145" workbookViewId="0">
      <selection activeCell="C5" sqref="C5:C14"/>
    </sheetView>
  </sheetViews>
  <sheetFormatPr defaultRowHeight="15" x14ac:dyDescent="0.25"/>
  <cols>
    <col min="2" max="2" width="60.28515625" customWidth="1"/>
    <col min="3" max="3" width="48.85546875" bestFit="1" customWidth="1"/>
  </cols>
  <sheetData>
    <row r="2" spans="2:3" x14ac:dyDescent="0.25">
      <c r="B2" t="s">
        <v>104</v>
      </c>
    </row>
    <row r="4" spans="2:3" x14ac:dyDescent="0.25">
      <c r="B4" s="1" t="s">
        <v>46</v>
      </c>
      <c r="C4" s="7" t="s">
        <v>47</v>
      </c>
    </row>
    <row r="5" spans="2:3" x14ac:dyDescent="0.25">
      <c r="B5" s="3" t="s">
        <v>48</v>
      </c>
      <c r="C5" s="7" t="str">
        <f>TRIM(B5)</f>
        <v>Samsung Convoy 3</v>
      </c>
    </row>
    <row r="6" spans="2:3" x14ac:dyDescent="0.25">
      <c r="B6" s="4" t="s">
        <v>49</v>
      </c>
      <c r="C6" s="7" t="str">
        <f t="shared" ref="C6:C14" si="0">TRIM(B6)</f>
        <v>Novimex Executive Leather Armchair, Black</v>
      </c>
    </row>
    <row r="7" spans="2:3" x14ac:dyDescent="0.25">
      <c r="B7" s="3" t="s">
        <v>50</v>
      </c>
      <c r="C7" s="7" t="str">
        <f t="shared" si="0"/>
        <v>Nokia Smart Phone, with Caller ID</v>
      </c>
    </row>
    <row r="8" spans="2:3" x14ac:dyDescent="0.25">
      <c r="B8" s="4" t="s">
        <v>51</v>
      </c>
      <c r="C8" s="7" t="str">
        <f t="shared" si="0"/>
        <v>Motorola Smart Phone, Cordless</v>
      </c>
    </row>
    <row r="9" spans="2:3" x14ac:dyDescent="0.25">
      <c r="B9" s="3" t="s">
        <v>52</v>
      </c>
      <c r="C9" s="7" t="str">
        <f t="shared" si="0"/>
        <v>Sharp Wireless Fax, High-Speed</v>
      </c>
    </row>
    <row r="10" spans="2:3" x14ac:dyDescent="0.25">
      <c r="B10" s="4" t="s">
        <v>53</v>
      </c>
      <c r="C10" s="7" t="str">
        <f t="shared" si="0"/>
        <v>Samsung Smart Phone, with Caller ID</v>
      </c>
    </row>
    <row r="11" spans="2:3" x14ac:dyDescent="0.25">
      <c r="B11" s="3" t="s">
        <v>54</v>
      </c>
      <c r="C11" s="7" t="str">
        <f t="shared" si="0"/>
        <v>Novimex Executive Leather Armchair, Adjustable</v>
      </c>
    </row>
    <row r="12" spans="2:3" x14ac:dyDescent="0.25">
      <c r="B12" s="4" t="s">
        <v>55</v>
      </c>
      <c r="C12" s="7" t="str">
        <f t="shared" si="0"/>
        <v>Chromcraft Conference Table, Fully Assembled</v>
      </c>
    </row>
    <row r="13" spans="2:3" x14ac:dyDescent="0.25">
      <c r="B13" s="3" t="s">
        <v>56</v>
      </c>
      <c r="C13" s="7" t="str">
        <f t="shared" si="0"/>
        <v>Sauder Facets Collection Library, Sky Alder Finish</v>
      </c>
    </row>
    <row r="14" spans="2:3" x14ac:dyDescent="0.25">
      <c r="B14" s="4" t="s">
        <v>57</v>
      </c>
      <c r="C14" s="7" t="str">
        <f t="shared" si="0"/>
        <v>Global Push Button Manager's Chair, Indigo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5"/>
  <sheetViews>
    <sheetView topLeftCell="A4" zoomScale="160" zoomScaleNormal="160" workbookViewId="0">
      <selection activeCell="D5" sqref="D5:D15"/>
    </sheetView>
  </sheetViews>
  <sheetFormatPr defaultRowHeight="15" x14ac:dyDescent="0.25"/>
  <cols>
    <col min="2" max="2" width="24.28515625" customWidth="1"/>
    <col min="3" max="3" width="35.28515625" customWidth="1"/>
  </cols>
  <sheetData>
    <row r="2" spans="2:4" x14ac:dyDescent="0.25">
      <c r="B2" t="s">
        <v>58</v>
      </c>
    </row>
    <row r="4" spans="2:4" x14ac:dyDescent="0.25">
      <c r="B4" s="1" t="s">
        <v>0</v>
      </c>
      <c r="C4" s="2" t="s">
        <v>1</v>
      </c>
    </row>
    <row r="5" spans="2:4" x14ac:dyDescent="0.25">
      <c r="B5" s="3" t="s">
        <v>59</v>
      </c>
      <c r="C5" s="2" t="str">
        <f>SUBSTITUTE(B5,".","_")</f>
        <v>TEC_PH_5816</v>
      </c>
      <c r="D5" t="str">
        <f>LEFT(C5,3)</f>
        <v>TEC</v>
      </c>
    </row>
    <row r="6" spans="2:4" x14ac:dyDescent="0.25">
      <c r="B6" s="4" t="s">
        <v>60</v>
      </c>
      <c r="C6" s="2" t="str">
        <f t="shared" ref="C6:C15" si="0">SUBSTITUTE(B6,".","_")</f>
        <v>FUR_CH_5379</v>
      </c>
      <c r="D6" t="str">
        <f t="shared" ref="D6:D15" si="1">LEFT(C6,3)</f>
        <v>FUR</v>
      </c>
    </row>
    <row r="7" spans="2:4" x14ac:dyDescent="0.25">
      <c r="B7" s="3" t="s">
        <v>61</v>
      </c>
      <c r="C7" s="2" t="str">
        <f t="shared" si="0"/>
        <v>TEC_PH_5356</v>
      </c>
      <c r="D7" t="str">
        <f t="shared" si="1"/>
        <v>TEC</v>
      </c>
    </row>
    <row r="8" spans="2:4" x14ac:dyDescent="0.25">
      <c r="B8" s="4" t="s">
        <v>62</v>
      </c>
      <c r="C8" s="2" t="str">
        <f t="shared" si="0"/>
        <v>TEC_PH_5267</v>
      </c>
      <c r="D8" t="str">
        <f t="shared" si="1"/>
        <v>TEC</v>
      </c>
    </row>
    <row r="9" spans="2:4" x14ac:dyDescent="0.25">
      <c r="B9" s="3" t="s">
        <v>63</v>
      </c>
      <c r="C9" s="2" t="str">
        <f t="shared" si="0"/>
        <v>TEC_CO_6011</v>
      </c>
      <c r="D9" t="str">
        <f t="shared" si="1"/>
        <v>TEC</v>
      </c>
    </row>
    <row r="10" spans="2:4" x14ac:dyDescent="0.25">
      <c r="B10" s="4" t="s">
        <v>64</v>
      </c>
      <c r="C10" s="2" t="str">
        <f t="shared" si="0"/>
        <v>TEC_PH_5842</v>
      </c>
      <c r="D10" t="str">
        <f t="shared" si="1"/>
        <v>TEC</v>
      </c>
    </row>
    <row r="11" spans="2:4" x14ac:dyDescent="0.25">
      <c r="B11" s="3" t="s">
        <v>65</v>
      </c>
      <c r="C11" s="2" t="str">
        <f t="shared" si="0"/>
        <v>FUR_CH_5378</v>
      </c>
      <c r="D11" t="str">
        <f t="shared" si="1"/>
        <v>FUR</v>
      </c>
    </row>
    <row r="12" spans="2:4" x14ac:dyDescent="0.25">
      <c r="B12" s="4" t="s">
        <v>66</v>
      </c>
      <c r="C12" s="2" t="str">
        <f t="shared" si="0"/>
        <v>FUR_TA_3764</v>
      </c>
      <c r="D12" t="str">
        <f t="shared" si="1"/>
        <v>FUR</v>
      </c>
    </row>
    <row r="13" spans="2:4" x14ac:dyDescent="0.25">
      <c r="B13" s="3" t="s">
        <v>67</v>
      </c>
      <c r="C13" s="2" t="str">
        <f t="shared" si="0"/>
        <v>FUR_BO_5957</v>
      </c>
      <c r="D13" t="str">
        <f t="shared" si="1"/>
        <v>FUR</v>
      </c>
    </row>
    <row r="14" spans="2:4" x14ac:dyDescent="0.25">
      <c r="B14" s="4" t="s">
        <v>68</v>
      </c>
      <c r="C14" s="2" t="str">
        <f t="shared" si="0"/>
        <v>FUR_CH_4421</v>
      </c>
      <c r="D14" t="str">
        <f t="shared" si="1"/>
        <v>FUR</v>
      </c>
    </row>
    <row r="15" spans="2:4" x14ac:dyDescent="0.25">
      <c r="B15" s="3" t="s">
        <v>69</v>
      </c>
      <c r="C15" s="2" t="str">
        <f t="shared" si="0"/>
        <v>OFF_AR_5309</v>
      </c>
      <c r="D15" t="str">
        <f t="shared" si="1"/>
        <v>OFF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17"/>
  <sheetViews>
    <sheetView topLeftCell="A13" zoomScale="115" zoomScaleNormal="115" workbookViewId="0">
      <selection activeCell="C22" sqref="C22"/>
    </sheetView>
  </sheetViews>
  <sheetFormatPr defaultRowHeight="15" x14ac:dyDescent="0.25"/>
  <cols>
    <col min="2" max="2" width="29.42578125" customWidth="1"/>
    <col min="3" max="3" width="49.42578125" customWidth="1"/>
  </cols>
  <sheetData>
    <row r="2" spans="2:3" x14ac:dyDescent="0.25">
      <c r="B2" t="s">
        <v>105</v>
      </c>
    </row>
    <row r="4" spans="2:3" x14ac:dyDescent="0.25">
      <c r="B4" s="1" t="s">
        <v>0</v>
      </c>
      <c r="C4" s="7"/>
    </row>
    <row r="5" spans="2:3" ht="45" x14ac:dyDescent="0.25">
      <c r="B5" s="16" t="s">
        <v>106</v>
      </c>
      <c r="C5" s="7" t="str">
        <f>SUBSTITUTE(B5,CHAR(10),"")</f>
        <v>PHTEC5816</v>
      </c>
    </row>
    <row r="6" spans="2:3" ht="45" x14ac:dyDescent="0.25">
      <c r="B6" s="17" t="s">
        <v>107</v>
      </c>
      <c r="C6" s="7" t="str">
        <f t="shared" ref="C6:C15" si="0">SUBSTITUTE(B6,CHAR(10),"")</f>
        <v>CHFUR5379</v>
      </c>
    </row>
    <row r="7" spans="2:3" ht="45" x14ac:dyDescent="0.25">
      <c r="B7" s="16" t="s">
        <v>108</v>
      </c>
      <c r="C7" s="7" t="str">
        <f t="shared" si="0"/>
        <v>PHTEC5356</v>
      </c>
    </row>
    <row r="8" spans="2:3" ht="45" x14ac:dyDescent="0.25">
      <c r="B8" s="17" t="s">
        <v>109</v>
      </c>
      <c r="C8" s="7" t="str">
        <f t="shared" si="0"/>
        <v>PHTEC5267</v>
      </c>
    </row>
    <row r="9" spans="2:3" ht="45" x14ac:dyDescent="0.25">
      <c r="B9" s="16" t="s">
        <v>110</v>
      </c>
      <c r="C9" s="7" t="str">
        <f t="shared" si="0"/>
        <v>COTEC6011</v>
      </c>
    </row>
    <row r="10" spans="2:3" ht="45" x14ac:dyDescent="0.25">
      <c r="B10" s="17" t="s">
        <v>111</v>
      </c>
      <c r="C10" s="7" t="str">
        <f t="shared" si="0"/>
        <v>PHTEC5842</v>
      </c>
    </row>
    <row r="11" spans="2:3" ht="45" x14ac:dyDescent="0.25">
      <c r="B11" s="16" t="s">
        <v>112</v>
      </c>
      <c r="C11" s="7" t="str">
        <f t="shared" si="0"/>
        <v>CHFUR5378</v>
      </c>
    </row>
    <row r="12" spans="2:3" ht="45" x14ac:dyDescent="0.25">
      <c r="B12" s="17" t="s">
        <v>113</v>
      </c>
      <c r="C12" s="7" t="str">
        <f t="shared" si="0"/>
        <v>TAFUR3764</v>
      </c>
    </row>
    <row r="13" spans="2:3" ht="45" x14ac:dyDescent="0.25">
      <c r="B13" s="16" t="s">
        <v>114</v>
      </c>
      <c r="C13" s="7" t="str">
        <f t="shared" si="0"/>
        <v>BOFUR5957</v>
      </c>
    </row>
    <row r="14" spans="2:3" ht="45" x14ac:dyDescent="0.25">
      <c r="B14" s="17" t="s">
        <v>115</v>
      </c>
      <c r="C14" s="7" t="str">
        <f t="shared" si="0"/>
        <v>CHFUR4421</v>
      </c>
    </row>
    <row r="15" spans="2:3" ht="45" x14ac:dyDescent="0.25">
      <c r="B15" s="16" t="s">
        <v>116</v>
      </c>
      <c r="C15" s="7" t="str">
        <f>SUBSTITUTE(B15,CHAR(10),"")</f>
        <v>AROFF5309</v>
      </c>
    </row>
    <row r="17" spans="3:3" x14ac:dyDescent="0.25">
      <c r="C17" t="str">
        <f ca="1">_xlfn.FORMULATEXT(C15)</f>
        <v>=SUBSTITUTE(B15,CHAR(10),"")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F12"/>
  <sheetViews>
    <sheetView zoomScale="145" zoomScaleNormal="145" workbookViewId="0">
      <selection activeCell="I10" sqref="I10"/>
    </sheetView>
  </sheetViews>
  <sheetFormatPr defaultRowHeight="15" x14ac:dyDescent="0.25"/>
  <cols>
    <col min="2" max="2" width="21.85546875" bestFit="1" customWidth="1"/>
  </cols>
  <sheetData>
    <row r="2" spans="2:6" x14ac:dyDescent="0.25">
      <c r="B2" s="23" t="s">
        <v>129</v>
      </c>
      <c r="F2">
        <f>VALUE(SUBSTITUTE(B2,LEFT(B2,1),""))</f>
        <v>153176</v>
      </c>
    </row>
    <row r="3" spans="2:6" x14ac:dyDescent="0.25">
      <c r="B3" s="23" t="s">
        <v>129</v>
      </c>
      <c r="F3">
        <f t="shared" ref="F3:F12" si="0">VALUE(SUBSTITUTE(B3,LEFT(B3,1),""))</f>
        <v>153176</v>
      </c>
    </row>
    <row r="4" spans="2:6" x14ac:dyDescent="0.25">
      <c r="B4" s="23" t="s">
        <v>130</v>
      </c>
      <c r="F4">
        <f t="shared" si="0"/>
        <v>689292</v>
      </c>
    </row>
    <row r="5" spans="2:6" x14ac:dyDescent="0.25">
      <c r="B5" s="23" t="s">
        <v>129</v>
      </c>
      <c r="F5">
        <f t="shared" si="0"/>
        <v>153176</v>
      </c>
    </row>
    <row r="6" spans="2:6" x14ac:dyDescent="0.25">
      <c r="B6" s="23" t="s">
        <v>131</v>
      </c>
      <c r="F6">
        <f t="shared" si="0"/>
        <v>430808</v>
      </c>
    </row>
    <row r="7" spans="2:6" x14ac:dyDescent="0.25">
      <c r="B7" s="23" t="s">
        <v>129</v>
      </c>
      <c r="F7">
        <f t="shared" si="0"/>
        <v>153176</v>
      </c>
    </row>
    <row r="8" spans="2:6" x14ac:dyDescent="0.25">
      <c r="B8" s="23" t="s">
        <v>129</v>
      </c>
      <c r="F8">
        <f t="shared" si="0"/>
        <v>153176</v>
      </c>
    </row>
    <row r="9" spans="2:6" x14ac:dyDescent="0.25">
      <c r="B9" s="23" t="s">
        <v>132</v>
      </c>
      <c r="F9">
        <f t="shared" si="0"/>
        <v>258485</v>
      </c>
    </row>
    <row r="10" spans="2:6" x14ac:dyDescent="0.25">
      <c r="B10" s="23" t="s">
        <v>133</v>
      </c>
      <c r="F10">
        <f t="shared" si="0"/>
        <v>135006</v>
      </c>
    </row>
    <row r="11" spans="2:6" x14ac:dyDescent="0.25">
      <c r="B11" s="23" t="s">
        <v>134</v>
      </c>
      <c r="F11">
        <f t="shared" si="0"/>
        <v>163218</v>
      </c>
    </row>
    <row r="12" spans="2:6" x14ac:dyDescent="0.25">
      <c r="B12" s="23" t="s">
        <v>135</v>
      </c>
      <c r="F12">
        <f t="shared" si="0"/>
        <v>94564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C15"/>
  <sheetViews>
    <sheetView topLeftCell="A10" zoomScale="160" zoomScaleNormal="160" workbookViewId="0">
      <selection activeCell="C19" sqref="C19"/>
    </sheetView>
  </sheetViews>
  <sheetFormatPr defaultRowHeight="15" x14ac:dyDescent="0.25"/>
  <cols>
    <col min="2" max="2" width="29.42578125" customWidth="1"/>
    <col min="3" max="3" width="49.42578125" customWidth="1"/>
  </cols>
  <sheetData>
    <row r="2" spans="2:3" x14ac:dyDescent="0.25">
      <c r="B2" t="s">
        <v>70</v>
      </c>
    </row>
    <row r="4" spans="2:3" x14ac:dyDescent="0.25">
      <c r="B4" s="1" t="s">
        <v>0</v>
      </c>
      <c r="C4" s="7"/>
    </row>
    <row r="5" spans="2:3" x14ac:dyDescent="0.25">
      <c r="B5" s="3" t="s">
        <v>71</v>
      </c>
      <c r="C5" s="7" t="str">
        <f>REPLACE(B5,4,3,"TEC")</f>
        <v>PH-TEC-5816</v>
      </c>
    </row>
    <row r="6" spans="2:3" x14ac:dyDescent="0.25">
      <c r="B6" s="4" t="s">
        <v>72</v>
      </c>
      <c r="C6" s="7" t="str">
        <f t="shared" ref="C6:C15" si="0">REPLACE(B6,4,3,"TEC")</f>
        <v>CH-TEC-5379</v>
      </c>
    </row>
    <row r="7" spans="2:3" x14ac:dyDescent="0.25">
      <c r="B7" s="3" t="s">
        <v>73</v>
      </c>
      <c r="C7" s="7" t="str">
        <f t="shared" si="0"/>
        <v>PH-TEC-5356</v>
      </c>
    </row>
    <row r="8" spans="2:3" x14ac:dyDescent="0.25">
      <c r="B8" s="4" t="s">
        <v>74</v>
      </c>
      <c r="C8" s="7" t="str">
        <f t="shared" si="0"/>
        <v>PH-TEC-5267</v>
      </c>
    </row>
    <row r="9" spans="2:3" x14ac:dyDescent="0.25">
      <c r="B9" s="3" t="s">
        <v>75</v>
      </c>
      <c r="C9" s="7" t="str">
        <f t="shared" si="0"/>
        <v>CO-TEC-6011</v>
      </c>
    </row>
    <row r="10" spans="2:3" x14ac:dyDescent="0.25">
      <c r="B10" s="4" t="s">
        <v>76</v>
      </c>
      <c r="C10" s="7" t="str">
        <f t="shared" si="0"/>
        <v>PH-TEC-5842</v>
      </c>
    </row>
    <row r="11" spans="2:3" x14ac:dyDescent="0.25">
      <c r="B11" s="3" t="s">
        <v>77</v>
      </c>
      <c r="C11" s="7" t="str">
        <f t="shared" si="0"/>
        <v>CH-TEC-5378</v>
      </c>
    </row>
    <row r="12" spans="2:3" x14ac:dyDescent="0.25">
      <c r="B12" s="4" t="s">
        <v>78</v>
      </c>
      <c r="C12" s="7" t="str">
        <f t="shared" si="0"/>
        <v>TA-TEC-3764</v>
      </c>
    </row>
    <row r="13" spans="2:3" x14ac:dyDescent="0.25">
      <c r="B13" s="3" t="s">
        <v>79</v>
      </c>
      <c r="C13" s="7" t="str">
        <f t="shared" si="0"/>
        <v>BO-TEC-5957</v>
      </c>
    </row>
    <row r="14" spans="2:3" x14ac:dyDescent="0.25">
      <c r="B14" s="4" t="s">
        <v>80</v>
      </c>
      <c r="C14" s="7" t="str">
        <f t="shared" si="0"/>
        <v>CH-TEC-4421</v>
      </c>
    </row>
    <row r="15" spans="2:3" x14ac:dyDescent="0.25">
      <c r="B15" s="3" t="s">
        <v>81</v>
      </c>
      <c r="C15" s="7" t="str">
        <f t="shared" si="0"/>
        <v>AR-TEC-5309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C18"/>
  <sheetViews>
    <sheetView topLeftCell="A7" zoomScale="130" zoomScaleNormal="130" workbookViewId="0">
      <selection activeCell="E16" sqref="E16"/>
    </sheetView>
  </sheetViews>
  <sheetFormatPr defaultRowHeight="15" x14ac:dyDescent="0.25"/>
  <cols>
    <col min="2" max="2" width="29.42578125" customWidth="1"/>
    <col min="3" max="3" width="49.42578125" customWidth="1"/>
    <col min="5" max="5" width="22.5703125" customWidth="1"/>
  </cols>
  <sheetData>
    <row r="2" spans="2:3" x14ac:dyDescent="0.25">
      <c r="B2" t="s">
        <v>118</v>
      </c>
    </row>
    <row r="4" spans="2:3" x14ac:dyDescent="0.25">
      <c r="B4" s="18" t="s">
        <v>120</v>
      </c>
      <c r="C4" s="20" t="s">
        <v>119</v>
      </c>
    </row>
    <row r="5" spans="2:3" x14ac:dyDescent="0.25">
      <c r="B5" s="18" t="s">
        <v>117</v>
      </c>
      <c r="C5" s="19">
        <v>4</v>
      </c>
    </row>
    <row r="7" spans="2:3" x14ac:dyDescent="0.25">
      <c r="B7" s="1" t="s">
        <v>0</v>
      </c>
      <c r="C7" s="7"/>
    </row>
    <row r="8" spans="2:3" x14ac:dyDescent="0.25">
      <c r="B8" s="3" t="s">
        <v>71</v>
      </c>
      <c r="C8" s="7" t="str">
        <f>LEFT(B8,LEN(B8)-$C$5) &amp; REPT($C$4,$C$5)</f>
        <v>PH-TEC-****</v>
      </c>
    </row>
    <row r="9" spans="2:3" x14ac:dyDescent="0.25">
      <c r="B9" s="4" t="s">
        <v>72</v>
      </c>
      <c r="C9" s="7" t="str">
        <f t="shared" ref="C9:C18" si="0">LEFT(B9,LEN(B9)-$C$5) &amp; REPT($C$4,$C$5)</f>
        <v>CH-FUR-****</v>
      </c>
    </row>
    <row r="10" spans="2:3" x14ac:dyDescent="0.25">
      <c r="B10" s="3" t="s">
        <v>73</v>
      </c>
      <c r="C10" s="7" t="str">
        <f t="shared" si="0"/>
        <v>PH-TEC-****</v>
      </c>
    </row>
    <row r="11" spans="2:3" x14ac:dyDescent="0.25">
      <c r="B11" s="4" t="s">
        <v>74</v>
      </c>
      <c r="C11" s="7" t="str">
        <f t="shared" si="0"/>
        <v>PH-TEC-****</v>
      </c>
    </row>
    <row r="12" spans="2:3" x14ac:dyDescent="0.25">
      <c r="B12" s="3" t="s">
        <v>75</v>
      </c>
      <c r="C12" s="7" t="str">
        <f t="shared" si="0"/>
        <v>CO-TEC-****</v>
      </c>
    </row>
    <row r="13" spans="2:3" x14ac:dyDescent="0.25">
      <c r="B13" s="4" t="s">
        <v>76</v>
      </c>
      <c r="C13" s="7" t="str">
        <f t="shared" si="0"/>
        <v>PH-TEC-****</v>
      </c>
    </row>
    <row r="14" spans="2:3" x14ac:dyDescent="0.25">
      <c r="B14" s="3" t="s">
        <v>77</v>
      </c>
      <c r="C14" s="7" t="str">
        <f t="shared" si="0"/>
        <v>CH-FUR-****</v>
      </c>
    </row>
    <row r="15" spans="2:3" x14ac:dyDescent="0.25">
      <c r="B15" s="4" t="s">
        <v>78</v>
      </c>
      <c r="C15" s="7" t="str">
        <f t="shared" si="0"/>
        <v>TA-FUR-****</v>
      </c>
    </row>
    <row r="16" spans="2:3" x14ac:dyDescent="0.25">
      <c r="B16" s="3" t="s">
        <v>79</v>
      </c>
      <c r="C16" s="7" t="str">
        <f t="shared" si="0"/>
        <v>BO-FUR-****</v>
      </c>
    </row>
    <row r="17" spans="2:3" x14ac:dyDescent="0.25">
      <c r="B17" s="4" t="s">
        <v>80</v>
      </c>
      <c r="C17" s="7" t="str">
        <f t="shared" si="0"/>
        <v>CH-FUR-****</v>
      </c>
    </row>
    <row r="18" spans="2:3" x14ac:dyDescent="0.25">
      <c r="B18" s="3" t="s">
        <v>81</v>
      </c>
      <c r="C18" s="7" t="str">
        <f t="shared" si="0"/>
        <v>AR-OFF-****</v>
      </c>
    </row>
  </sheetData>
  <dataValidations count="1">
    <dataValidation type="list" allowBlank="1" showInputMessage="1" showErrorMessage="1" sqref="C5" xr:uid="{00000000-0002-0000-0C00-000000000000}">
      <formula1>"0,1,2,3,4,5,6,7,8,9,10"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D9"/>
  <sheetViews>
    <sheetView zoomScale="160" zoomScaleNormal="160" workbookViewId="0">
      <selection activeCell="E5" sqref="E5"/>
    </sheetView>
  </sheetViews>
  <sheetFormatPr defaultRowHeight="15" x14ac:dyDescent="0.25"/>
  <cols>
    <col min="2" max="2" width="18.140625" customWidth="1"/>
    <col min="3" max="4" width="20.7109375" customWidth="1"/>
    <col min="5" max="5" width="16.7109375" customWidth="1"/>
  </cols>
  <sheetData>
    <row r="4" spans="2:4" x14ac:dyDescent="0.25">
      <c r="B4" t="s">
        <v>19</v>
      </c>
      <c r="C4" t="s">
        <v>122</v>
      </c>
      <c r="D4" t="b">
        <f>EXACT(B4,C4)</f>
        <v>0</v>
      </c>
    </row>
    <row r="5" spans="2:4" x14ac:dyDescent="0.25">
      <c r="B5" t="s">
        <v>20</v>
      </c>
      <c r="C5" t="s">
        <v>20</v>
      </c>
      <c r="D5" t="b">
        <f t="shared" ref="D5:D9" si="0">EXACT(B5,C5)</f>
        <v>1</v>
      </c>
    </row>
    <row r="6" spans="2:4" x14ac:dyDescent="0.25">
      <c r="B6" t="s">
        <v>21</v>
      </c>
      <c r="C6" t="s">
        <v>21</v>
      </c>
      <c r="D6" t="b">
        <f t="shared" si="0"/>
        <v>1</v>
      </c>
    </row>
    <row r="7" spans="2:4" x14ac:dyDescent="0.25">
      <c r="B7" t="s">
        <v>22</v>
      </c>
      <c r="C7" t="s">
        <v>123</v>
      </c>
      <c r="D7" t="b">
        <f t="shared" si="0"/>
        <v>0</v>
      </c>
    </row>
    <row r="8" spans="2:4" x14ac:dyDescent="0.25">
      <c r="B8" t="s">
        <v>23</v>
      </c>
      <c r="C8" t="s">
        <v>23</v>
      </c>
      <c r="D8" t="b">
        <f t="shared" si="0"/>
        <v>1</v>
      </c>
    </row>
    <row r="9" spans="2:4" x14ac:dyDescent="0.25">
      <c r="B9" t="s">
        <v>24</v>
      </c>
      <c r="C9" t="s">
        <v>24</v>
      </c>
      <c r="D9" t="b">
        <f t="shared" si="0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4:C20"/>
  <sheetViews>
    <sheetView topLeftCell="A13" zoomScale="190" zoomScaleNormal="190" workbookViewId="0">
      <selection activeCell="E19" sqref="E19"/>
    </sheetView>
  </sheetViews>
  <sheetFormatPr defaultRowHeight="15" x14ac:dyDescent="0.25"/>
  <cols>
    <col min="2" max="2" width="18.5703125" customWidth="1"/>
    <col min="3" max="3" width="37.85546875" customWidth="1"/>
    <col min="5" max="5" width="18.7109375" customWidth="1"/>
  </cols>
  <sheetData>
    <row r="4" spans="2:3" x14ac:dyDescent="0.25">
      <c r="B4" t="s">
        <v>19</v>
      </c>
      <c r="C4" t="str">
        <f>RIGHT(B4, LEN(B4) - FIND(" ", B4)) &amp; " " &amp; LEFT(B4, FIND(" ", B4) - 1)</f>
        <v>Bergman Aaron</v>
      </c>
    </row>
    <row r="5" spans="2:3" x14ac:dyDescent="0.25">
      <c r="B5" t="s">
        <v>20</v>
      </c>
      <c r="C5" t="str">
        <f>RIGHT(B5, LEN(B5) - FIND(" ", B5)) &amp; " " &amp; LEFT(B5, FIND(" ", B5) - 1)</f>
        <v>Ritter Justin</v>
      </c>
    </row>
    <row r="6" spans="2:3" x14ac:dyDescent="0.25">
      <c r="B6" t="s">
        <v>21</v>
      </c>
      <c r="C6" t="str">
        <f t="shared" ref="C6:C9" si="0">RIGHT(B6, LEN(B6) - FIND(" ", B6)) &amp; " " &amp; LEFT(B6, FIND(" ", B6) - 1)</f>
        <v>Reiter Craig</v>
      </c>
    </row>
    <row r="7" spans="2:3" x14ac:dyDescent="0.25">
      <c r="B7" t="s">
        <v>22</v>
      </c>
      <c r="C7" t="str">
        <f t="shared" si="0"/>
        <v>Murray Katherine</v>
      </c>
    </row>
    <row r="8" spans="2:3" x14ac:dyDescent="0.25">
      <c r="B8" t="s">
        <v>23</v>
      </c>
      <c r="C8" t="str">
        <f t="shared" si="0"/>
        <v>Hansen Rick</v>
      </c>
    </row>
    <row r="9" spans="2:3" x14ac:dyDescent="0.25">
      <c r="B9" t="s">
        <v>24</v>
      </c>
      <c r="C9" t="str">
        <f t="shared" si="0"/>
        <v>Mitchum Jim</v>
      </c>
    </row>
    <row r="15" spans="2:3" x14ac:dyDescent="0.25">
      <c r="B15" t="s">
        <v>19</v>
      </c>
      <c r="C15" t="str">
        <f>RIGHT(B15,LEN(B15)-FIND(" ",B15)) &amp; " " &amp; LEFT(B15,FIND(" ",B15)-1)</f>
        <v>Bergman Aaron</v>
      </c>
    </row>
    <row r="16" spans="2:3" x14ac:dyDescent="0.25">
      <c r="B16" t="s">
        <v>20</v>
      </c>
      <c r="C16" t="str">
        <f t="shared" ref="C16:C20" si="1">RIGHT(B16,LEN(B16)-FIND(" ",B16)) &amp; " " &amp; LEFT(B16,FIND(" ",B16)-1)</f>
        <v>Ritter Justin</v>
      </c>
    </row>
    <row r="17" spans="2:3" x14ac:dyDescent="0.25">
      <c r="B17" t="s">
        <v>21</v>
      </c>
      <c r="C17" t="str">
        <f t="shared" si="1"/>
        <v>Reiter Craig</v>
      </c>
    </row>
    <row r="18" spans="2:3" x14ac:dyDescent="0.25">
      <c r="B18" t="s">
        <v>22</v>
      </c>
      <c r="C18" t="str">
        <f t="shared" si="1"/>
        <v>Murray Katherine</v>
      </c>
    </row>
    <row r="19" spans="2:3" x14ac:dyDescent="0.25">
      <c r="B19" t="s">
        <v>23</v>
      </c>
      <c r="C19" t="str">
        <f t="shared" si="1"/>
        <v>Hansen Rick</v>
      </c>
    </row>
    <row r="20" spans="2:3" x14ac:dyDescent="0.25">
      <c r="B20" t="s">
        <v>24</v>
      </c>
      <c r="C20" t="str">
        <f t="shared" si="1"/>
        <v>Mitchum Jim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14"/>
  <sheetViews>
    <sheetView topLeftCell="A4" zoomScale="175" zoomScaleNormal="175" workbookViewId="0">
      <selection activeCell="E9" sqref="E9"/>
    </sheetView>
  </sheetViews>
  <sheetFormatPr defaultRowHeight="15" x14ac:dyDescent="0.25"/>
  <cols>
    <col min="2" max="2" width="18.140625" customWidth="1"/>
    <col min="3" max="3" width="27.7109375" customWidth="1"/>
  </cols>
  <sheetData>
    <row r="2" spans="2:3" x14ac:dyDescent="0.25">
      <c r="B2" t="s">
        <v>121</v>
      </c>
    </row>
    <row r="4" spans="2:3" x14ac:dyDescent="0.25">
      <c r="B4" s="3" t="s">
        <v>71</v>
      </c>
      <c r="C4" t="str">
        <f>IF(OR(LEFT(B4)="P",LEFT(B4)="C"),B4,"ERROR")</f>
        <v>PH-TEC-5816</v>
      </c>
    </row>
    <row r="5" spans="2:3" x14ac:dyDescent="0.25">
      <c r="B5" s="4" t="s">
        <v>72</v>
      </c>
      <c r="C5" t="str">
        <f t="shared" ref="C5:C14" si="0">IF(OR(LEFT(B5)="P",LEFT(B5)="C"),B5,"ERROR")</f>
        <v>CH-FUR-5379</v>
      </c>
    </row>
    <row r="6" spans="2:3" x14ac:dyDescent="0.25">
      <c r="B6" s="3" t="s">
        <v>73</v>
      </c>
      <c r="C6" t="str">
        <f t="shared" si="0"/>
        <v>PH-TEC-5356</v>
      </c>
    </row>
    <row r="7" spans="2:3" x14ac:dyDescent="0.25">
      <c r="B7" s="4" t="s">
        <v>74</v>
      </c>
      <c r="C7" t="str">
        <f t="shared" si="0"/>
        <v>PH-TEC-5267</v>
      </c>
    </row>
    <row r="8" spans="2:3" x14ac:dyDescent="0.25">
      <c r="B8" s="3" t="s">
        <v>75</v>
      </c>
      <c r="C8" t="str">
        <f t="shared" si="0"/>
        <v>CO-TEC-6011</v>
      </c>
    </row>
    <row r="9" spans="2:3" x14ac:dyDescent="0.25">
      <c r="B9" s="4" t="s">
        <v>76</v>
      </c>
      <c r="C9" t="str">
        <f t="shared" si="0"/>
        <v>PH-TEC-5842</v>
      </c>
    </row>
    <row r="10" spans="2:3" x14ac:dyDescent="0.25">
      <c r="B10" s="3" t="s">
        <v>77</v>
      </c>
      <c r="C10" t="str">
        <f t="shared" si="0"/>
        <v>CH-FUR-5378</v>
      </c>
    </row>
    <row r="11" spans="2:3" x14ac:dyDescent="0.25">
      <c r="B11" s="4" t="s">
        <v>78</v>
      </c>
      <c r="C11" t="str">
        <f t="shared" si="0"/>
        <v>ERROR</v>
      </c>
    </row>
    <row r="12" spans="2:3" x14ac:dyDescent="0.25">
      <c r="B12" s="3" t="s">
        <v>79</v>
      </c>
      <c r="C12" t="str">
        <f t="shared" si="0"/>
        <v>ERROR</v>
      </c>
    </row>
    <row r="13" spans="2:3" x14ac:dyDescent="0.25">
      <c r="B13" s="4" t="s">
        <v>80</v>
      </c>
      <c r="C13" t="str">
        <f t="shared" si="0"/>
        <v>CH-FUR-4421</v>
      </c>
    </row>
    <row r="14" spans="2:3" x14ac:dyDescent="0.25">
      <c r="B14" s="3" t="s">
        <v>81</v>
      </c>
      <c r="C14" t="str">
        <f t="shared" si="0"/>
        <v>ERROR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D5"/>
  <sheetViews>
    <sheetView zoomScale="160" zoomScaleNormal="160" workbookViewId="0">
      <selection activeCell="B7" sqref="B7"/>
    </sheetView>
  </sheetViews>
  <sheetFormatPr defaultRowHeight="15" x14ac:dyDescent="0.25"/>
  <cols>
    <col min="1" max="1" width="15.85546875" customWidth="1"/>
    <col min="5" max="5" width="21.7109375" customWidth="1"/>
  </cols>
  <sheetData>
    <row r="2" spans="1:4" x14ac:dyDescent="0.25">
      <c r="A2" t="s">
        <v>124</v>
      </c>
      <c r="B2" s="7">
        <v>100</v>
      </c>
      <c r="D2" s="2" t="str">
        <f>TEXT(B2,"0")</f>
        <v>100</v>
      </c>
    </row>
    <row r="5" spans="1:4" x14ac:dyDescent="0.25">
      <c r="A5" t="s">
        <v>125</v>
      </c>
      <c r="B5" s="10" t="str">
        <f>TEXT(B2,"0")</f>
        <v>100</v>
      </c>
      <c r="D5" s="2">
        <f>VALUE(D2)</f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I14"/>
  <sheetViews>
    <sheetView tabSelected="1" topLeftCell="E1" zoomScale="145" zoomScaleNormal="145" workbookViewId="0">
      <selection activeCell="H11" sqref="H11"/>
    </sheetView>
  </sheetViews>
  <sheetFormatPr defaultRowHeight="15" x14ac:dyDescent="0.25"/>
  <cols>
    <col min="2" max="2" width="10" bestFit="1" customWidth="1"/>
    <col min="4" max="4" width="16.85546875" customWidth="1"/>
    <col min="5" max="5" width="28.85546875" customWidth="1"/>
    <col min="8" max="8" width="31.7109375" bestFit="1" customWidth="1"/>
    <col min="9" max="9" width="35.28515625" customWidth="1"/>
  </cols>
  <sheetData>
    <row r="2" spans="2:9" x14ac:dyDescent="0.25">
      <c r="B2" s="22">
        <v>1136.7834660718161</v>
      </c>
      <c r="C2" s="7"/>
      <c r="D2" s="22">
        <f>ROUND(B2,0)</f>
        <v>1137</v>
      </c>
      <c r="E2" s="22">
        <f>ROUND(B2,0)</f>
        <v>1137</v>
      </c>
      <c r="H2" s="7">
        <v>1145</v>
      </c>
      <c r="I2" s="7" t="s">
        <v>126</v>
      </c>
    </row>
    <row r="3" spans="2:9" x14ac:dyDescent="0.25">
      <c r="B3" s="22">
        <v>1136.7834660718161</v>
      </c>
      <c r="C3" s="7"/>
      <c r="D3" s="22">
        <f>ROUND(B3,2)</f>
        <v>1136.78</v>
      </c>
      <c r="E3" s="22">
        <f>ROUND(B3,2)</f>
        <v>1136.78</v>
      </c>
      <c r="H3" s="7">
        <v>23</v>
      </c>
      <c r="I3" s="7" t="s">
        <v>127</v>
      </c>
    </row>
    <row r="4" spans="2:9" x14ac:dyDescent="0.25">
      <c r="B4" s="22">
        <v>1136.7834660718161</v>
      </c>
      <c r="C4" s="7"/>
      <c r="D4" s="22">
        <f>ROUND(B4,-2)</f>
        <v>1100</v>
      </c>
      <c r="E4" s="22">
        <f>ROUND(B4,-2)</f>
        <v>1100</v>
      </c>
    </row>
    <row r="5" spans="2:9" x14ac:dyDescent="0.25">
      <c r="B5" s="21"/>
      <c r="D5" s="21"/>
    </row>
    <row r="6" spans="2:9" x14ac:dyDescent="0.25">
      <c r="B6" s="21"/>
      <c r="D6" s="21"/>
      <c r="H6" s="6" t="s">
        <v>128</v>
      </c>
      <c r="I6" s="7">
        <f>MROUND(H2,H3)</f>
        <v>1150</v>
      </c>
    </row>
    <row r="7" spans="2:9" x14ac:dyDescent="0.25">
      <c r="B7" s="22">
        <v>1136.7834660718161</v>
      </c>
      <c r="C7" s="7"/>
      <c r="D7" s="22">
        <f>ROUNDUP(B7,0)</f>
        <v>1137</v>
      </c>
      <c r="E7" s="22">
        <f>ROUND(B7,0)</f>
        <v>1137</v>
      </c>
      <c r="H7" s="7"/>
      <c r="I7" s="7"/>
    </row>
    <row r="8" spans="2:9" x14ac:dyDescent="0.25">
      <c r="B8" s="22">
        <v>1136.7834660718161</v>
      </c>
      <c r="C8" s="7"/>
      <c r="D8" s="22">
        <f>ROUNDUP(B8,2)</f>
        <v>1136.79</v>
      </c>
      <c r="E8" s="22">
        <f>ROUNDUP(B8,2)</f>
        <v>1136.79</v>
      </c>
      <c r="H8" s="21"/>
    </row>
    <row r="9" spans="2:9" x14ac:dyDescent="0.25">
      <c r="B9" s="22">
        <v>1136.7834660718161</v>
      </c>
      <c r="C9" s="7"/>
      <c r="D9" s="22">
        <f>ROUNDUP(B9,-2)</f>
        <v>1200</v>
      </c>
      <c r="E9" s="22">
        <f>ROUNDUP(B9,-2)</f>
        <v>1200</v>
      </c>
      <c r="H9" s="21">
        <f>ROUND(H2/H3,0)</f>
        <v>50</v>
      </c>
    </row>
    <row r="10" spans="2:9" x14ac:dyDescent="0.25">
      <c r="B10" s="21"/>
      <c r="D10" s="21"/>
      <c r="H10" s="21"/>
    </row>
    <row r="11" spans="2:9" x14ac:dyDescent="0.25">
      <c r="B11" s="21"/>
      <c r="D11" s="21"/>
      <c r="H11" s="21"/>
    </row>
    <row r="12" spans="2:9" x14ac:dyDescent="0.25">
      <c r="B12" s="22">
        <v>1156.7834660718199</v>
      </c>
      <c r="C12" s="7"/>
      <c r="D12" s="22">
        <f>ROUNDDOWN(B12,0)</f>
        <v>1156</v>
      </c>
      <c r="E12" s="22">
        <f>ROUNDDOWN(B12,0)</f>
        <v>1156</v>
      </c>
    </row>
    <row r="13" spans="2:9" x14ac:dyDescent="0.25">
      <c r="B13" s="22">
        <v>1156.7834660718199</v>
      </c>
      <c r="C13" s="7"/>
      <c r="D13" s="22">
        <f>ROUNDDOWN(B13,2)</f>
        <v>1156.78</v>
      </c>
      <c r="E13" s="22">
        <f>ROUND(B13,2)</f>
        <v>1156.78</v>
      </c>
    </row>
    <row r="14" spans="2:9" x14ac:dyDescent="0.25">
      <c r="B14" s="22">
        <v>1156.7834660718199</v>
      </c>
      <c r="C14" s="7"/>
      <c r="D14" s="22">
        <f>ROUNDDOWN(B14,-2)</f>
        <v>1100</v>
      </c>
      <c r="E14" s="22">
        <f>ROUNDDOWN(B14,-2)</f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LEFT RIGHT MID</vt:lpstr>
      <vt:lpstr>LEFT RIGHT MID (2)</vt:lpstr>
      <vt:lpstr>IRREGULAR LENGTH</vt:lpstr>
      <vt:lpstr>IRREGULAR LENGTH (2)</vt:lpstr>
      <vt:lpstr>CONCATENATE</vt:lpstr>
      <vt:lpstr>CONCAT</vt:lpstr>
      <vt:lpstr>TEXTJOIN</vt:lpstr>
      <vt:lpstr>TRIM</vt:lpstr>
      <vt:lpstr>SUBSTITUTE</vt:lpstr>
      <vt:lpstr>CHAR</vt:lpstr>
      <vt:lpstr>CHAR (2)</vt:lpstr>
      <vt:lpstr>REPLACE</vt:lpstr>
      <vt:lpstr>REPT</vt:lpstr>
      <vt:lpstr>EXACT</vt:lpstr>
      <vt:lpstr>Switch Position</vt:lpstr>
      <vt:lpstr>Start Character</vt:lpstr>
      <vt:lpstr>Convert Data Type</vt:lpstr>
      <vt:lpstr>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mohd 13308</cp:lastModifiedBy>
  <dcterms:created xsi:type="dcterms:W3CDTF">2023-05-30T10:07:09Z</dcterms:created>
  <dcterms:modified xsi:type="dcterms:W3CDTF">2023-12-25T06:04:33Z</dcterms:modified>
</cp:coreProperties>
</file>