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tangheng\Dropbox\暑期实习\代码\mutual-fund-analysis\"/>
    </mc:Choice>
  </mc:AlternateContent>
  <bookViews>
    <workbookView xWindow="0" yWindow="0" windowWidth="17835" windowHeight="6510" activeTab="1"/>
  </bookViews>
  <sheets>
    <sheet name="Sheet1" sheetId="1" r:id="rId1"/>
    <sheet name="category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759" i="1" l="1"/>
  <c r="O759" i="1"/>
  <c r="P759" i="1"/>
  <c r="N760" i="1"/>
  <c r="O760" i="1"/>
  <c r="P760" i="1"/>
  <c r="N761" i="1"/>
  <c r="O761" i="1"/>
  <c r="P761" i="1"/>
  <c r="N762" i="1"/>
  <c r="O762" i="1"/>
  <c r="P762" i="1"/>
  <c r="N290" i="1" l="1"/>
  <c r="O290" i="1"/>
  <c r="P290" i="1"/>
  <c r="N291" i="1"/>
  <c r="O291" i="1"/>
  <c r="P291" i="1"/>
  <c r="N292" i="1"/>
  <c r="O292" i="1"/>
  <c r="P292" i="1"/>
  <c r="N293" i="1"/>
  <c r="O293" i="1"/>
  <c r="P293" i="1"/>
  <c r="N294" i="1"/>
  <c r="O294" i="1"/>
  <c r="P294" i="1"/>
  <c r="N295" i="1"/>
  <c r="O295" i="1"/>
  <c r="P295" i="1"/>
  <c r="N296" i="1"/>
  <c r="O296" i="1"/>
  <c r="P296" i="1"/>
  <c r="N297" i="1"/>
  <c r="O297" i="1"/>
  <c r="P297" i="1"/>
  <c r="N298" i="1"/>
  <c r="O298" i="1"/>
  <c r="P298" i="1"/>
  <c r="N299" i="1"/>
  <c r="O299" i="1"/>
  <c r="P299" i="1"/>
  <c r="N300" i="1"/>
  <c r="O300" i="1"/>
  <c r="P300" i="1"/>
  <c r="N301" i="1"/>
  <c r="O301" i="1"/>
  <c r="P301" i="1"/>
  <c r="N302" i="1"/>
  <c r="O302" i="1"/>
  <c r="P302" i="1"/>
  <c r="N303" i="1"/>
  <c r="O303" i="1"/>
  <c r="P303" i="1"/>
  <c r="N304" i="1"/>
  <c r="O304" i="1"/>
  <c r="P304" i="1"/>
  <c r="N305" i="1"/>
  <c r="O305" i="1"/>
  <c r="P305" i="1"/>
  <c r="N306" i="1"/>
  <c r="O306" i="1"/>
  <c r="P306" i="1"/>
  <c r="N307" i="1"/>
  <c r="O307" i="1"/>
  <c r="P307" i="1"/>
  <c r="N308" i="1"/>
  <c r="O308" i="1"/>
  <c r="P308" i="1"/>
  <c r="N309" i="1"/>
  <c r="O309" i="1"/>
  <c r="P309" i="1"/>
  <c r="N310" i="1"/>
  <c r="O310" i="1"/>
  <c r="P310" i="1"/>
  <c r="N311" i="1"/>
  <c r="O311" i="1"/>
  <c r="P311" i="1"/>
  <c r="N312" i="1"/>
  <c r="O312" i="1"/>
  <c r="P312" i="1"/>
  <c r="N313" i="1"/>
  <c r="O313" i="1"/>
  <c r="P313" i="1"/>
  <c r="N314" i="1"/>
  <c r="O314" i="1"/>
  <c r="P314" i="1"/>
  <c r="N315" i="1"/>
  <c r="O315" i="1"/>
  <c r="P315" i="1"/>
  <c r="N316" i="1"/>
  <c r="O316" i="1"/>
  <c r="P316" i="1"/>
  <c r="N317" i="1"/>
  <c r="O317" i="1"/>
  <c r="P317" i="1"/>
  <c r="N318" i="1"/>
  <c r="O318" i="1"/>
  <c r="P318" i="1"/>
  <c r="N319" i="1"/>
  <c r="O319" i="1"/>
  <c r="P319" i="1"/>
  <c r="N320" i="1"/>
  <c r="O320" i="1"/>
  <c r="P320" i="1"/>
  <c r="N321" i="1"/>
  <c r="O321" i="1"/>
  <c r="P321" i="1"/>
  <c r="N322" i="1"/>
  <c r="O322" i="1"/>
  <c r="P322" i="1"/>
  <c r="N323" i="1"/>
  <c r="O323" i="1"/>
  <c r="P323" i="1"/>
  <c r="N324" i="1"/>
  <c r="O324" i="1"/>
  <c r="P324" i="1"/>
  <c r="N325" i="1"/>
  <c r="O325" i="1"/>
  <c r="P325" i="1"/>
  <c r="N326" i="1"/>
  <c r="O326" i="1"/>
  <c r="P326" i="1"/>
  <c r="N327" i="1"/>
  <c r="O327" i="1"/>
  <c r="P327" i="1"/>
  <c r="N328" i="1"/>
  <c r="O328" i="1"/>
  <c r="P328" i="1"/>
  <c r="N329" i="1"/>
  <c r="O329" i="1"/>
  <c r="P329" i="1"/>
  <c r="N330" i="1"/>
  <c r="O330" i="1"/>
  <c r="P330" i="1"/>
  <c r="N331" i="1"/>
  <c r="O331" i="1"/>
  <c r="P331" i="1"/>
  <c r="N332" i="1"/>
  <c r="O332" i="1"/>
  <c r="P332" i="1"/>
  <c r="N333" i="1"/>
  <c r="O333" i="1"/>
  <c r="P333" i="1"/>
  <c r="N334" i="1"/>
  <c r="O334" i="1"/>
  <c r="P334" i="1"/>
  <c r="N335" i="1"/>
  <c r="O335" i="1"/>
  <c r="P335" i="1"/>
  <c r="N336" i="1"/>
  <c r="O336" i="1"/>
  <c r="P336" i="1"/>
  <c r="N337" i="1"/>
  <c r="O337" i="1"/>
  <c r="P337" i="1"/>
  <c r="N338" i="1"/>
  <c r="O338" i="1"/>
  <c r="P338" i="1"/>
  <c r="N339" i="1"/>
  <c r="O339" i="1"/>
  <c r="P339" i="1"/>
  <c r="N340" i="1"/>
  <c r="O340" i="1"/>
  <c r="P340" i="1"/>
  <c r="N341" i="1"/>
  <c r="O341" i="1"/>
  <c r="P341" i="1"/>
  <c r="N342" i="1"/>
  <c r="O342" i="1"/>
  <c r="P342" i="1"/>
  <c r="N343" i="1"/>
  <c r="O343" i="1"/>
  <c r="P343" i="1"/>
  <c r="N344" i="1"/>
  <c r="O344" i="1"/>
  <c r="P344" i="1"/>
  <c r="N345" i="1"/>
  <c r="O345" i="1"/>
  <c r="P345" i="1"/>
  <c r="N346" i="1"/>
  <c r="O346" i="1"/>
  <c r="P346" i="1"/>
  <c r="N347" i="1"/>
  <c r="O347" i="1"/>
  <c r="P347" i="1"/>
  <c r="N348" i="1"/>
  <c r="O348" i="1"/>
  <c r="P348" i="1"/>
  <c r="N349" i="1"/>
  <c r="O349" i="1"/>
  <c r="P349" i="1"/>
  <c r="N350" i="1"/>
  <c r="O350" i="1"/>
  <c r="P350" i="1"/>
  <c r="N351" i="1"/>
  <c r="O351" i="1"/>
  <c r="P351" i="1"/>
  <c r="N352" i="1"/>
  <c r="O352" i="1"/>
  <c r="P352" i="1"/>
  <c r="N353" i="1"/>
  <c r="O353" i="1"/>
  <c r="P353" i="1"/>
  <c r="N354" i="1"/>
  <c r="O354" i="1"/>
  <c r="P354" i="1"/>
  <c r="N355" i="1"/>
  <c r="O355" i="1"/>
  <c r="P355" i="1"/>
  <c r="N356" i="1"/>
  <c r="O356" i="1"/>
  <c r="P356" i="1"/>
  <c r="N357" i="1"/>
  <c r="O357" i="1"/>
  <c r="P357" i="1"/>
  <c r="N358" i="1"/>
  <c r="O358" i="1"/>
  <c r="P358" i="1"/>
  <c r="N359" i="1"/>
  <c r="O359" i="1"/>
  <c r="P359" i="1"/>
  <c r="N360" i="1"/>
  <c r="O360" i="1"/>
  <c r="P360" i="1"/>
  <c r="N361" i="1"/>
  <c r="O361" i="1"/>
  <c r="P361" i="1"/>
  <c r="N362" i="1"/>
  <c r="O362" i="1"/>
  <c r="P362" i="1"/>
  <c r="N363" i="1"/>
  <c r="O363" i="1"/>
  <c r="P363" i="1"/>
  <c r="N364" i="1"/>
  <c r="O364" i="1"/>
  <c r="P364" i="1"/>
  <c r="N365" i="1"/>
  <c r="O365" i="1"/>
  <c r="P365" i="1"/>
  <c r="N366" i="1"/>
  <c r="O366" i="1"/>
  <c r="P366" i="1"/>
  <c r="N367" i="1"/>
  <c r="O367" i="1"/>
  <c r="P367" i="1"/>
  <c r="N368" i="1"/>
  <c r="O368" i="1"/>
  <c r="P368" i="1"/>
  <c r="N369" i="1"/>
  <c r="O369" i="1"/>
  <c r="P369" i="1"/>
  <c r="N370" i="1"/>
  <c r="O370" i="1"/>
  <c r="P370" i="1"/>
  <c r="N371" i="1"/>
  <c r="O371" i="1"/>
  <c r="P371" i="1"/>
  <c r="N372" i="1"/>
  <c r="O372" i="1"/>
  <c r="P372" i="1"/>
  <c r="N373" i="1"/>
  <c r="O373" i="1"/>
  <c r="P373" i="1"/>
  <c r="N374" i="1"/>
  <c r="O374" i="1"/>
  <c r="P374" i="1"/>
  <c r="N375" i="1"/>
  <c r="O375" i="1"/>
  <c r="P375" i="1"/>
  <c r="N376" i="1"/>
  <c r="O376" i="1"/>
  <c r="P376" i="1"/>
  <c r="N377" i="1"/>
  <c r="O377" i="1"/>
  <c r="P377" i="1"/>
  <c r="N378" i="1"/>
  <c r="O378" i="1"/>
  <c r="P378" i="1"/>
  <c r="N379" i="1"/>
  <c r="O379" i="1"/>
  <c r="P379" i="1"/>
  <c r="N380" i="1"/>
  <c r="O380" i="1"/>
  <c r="P380" i="1"/>
  <c r="N381" i="1"/>
  <c r="O381" i="1"/>
  <c r="P381" i="1"/>
  <c r="N382" i="1"/>
  <c r="O382" i="1"/>
  <c r="P382" i="1"/>
  <c r="N383" i="1"/>
  <c r="O383" i="1"/>
  <c r="P383" i="1"/>
  <c r="N384" i="1"/>
  <c r="O384" i="1"/>
  <c r="P384" i="1"/>
  <c r="N385" i="1"/>
  <c r="O385" i="1"/>
  <c r="P385" i="1"/>
  <c r="N386" i="1"/>
  <c r="O386" i="1"/>
  <c r="P386" i="1"/>
  <c r="N387" i="1"/>
  <c r="O387" i="1"/>
  <c r="P387" i="1"/>
  <c r="N388" i="1"/>
  <c r="O388" i="1"/>
  <c r="P388" i="1"/>
  <c r="N389" i="1"/>
  <c r="O389" i="1"/>
  <c r="P389" i="1"/>
  <c r="N390" i="1"/>
  <c r="O390" i="1"/>
  <c r="P390" i="1"/>
  <c r="N391" i="1"/>
  <c r="O391" i="1"/>
  <c r="P391" i="1"/>
  <c r="N392" i="1"/>
  <c r="O392" i="1"/>
  <c r="P392" i="1"/>
  <c r="N393" i="1"/>
  <c r="O393" i="1"/>
  <c r="P393" i="1"/>
  <c r="N394" i="1"/>
  <c r="O394" i="1"/>
  <c r="P394" i="1"/>
  <c r="N395" i="1"/>
  <c r="O395" i="1"/>
  <c r="P395" i="1"/>
  <c r="N396" i="1"/>
  <c r="O396" i="1"/>
  <c r="P396" i="1"/>
  <c r="N397" i="1"/>
  <c r="O397" i="1"/>
  <c r="P397" i="1"/>
  <c r="N398" i="1"/>
  <c r="O398" i="1"/>
  <c r="P398" i="1"/>
  <c r="N399" i="1"/>
  <c r="O399" i="1"/>
  <c r="P399" i="1"/>
  <c r="N400" i="1"/>
  <c r="O400" i="1"/>
  <c r="P400" i="1"/>
  <c r="N401" i="1"/>
  <c r="O401" i="1"/>
  <c r="P401" i="1"/>
  <c r="N402" i="1"/>
  <c r="O402" i="1"/>
  <c r="P402" i="1"/>
  <c r="N403" i="1"/>
  <c r="O403" i="1"/>
  <c r="P403" i="1"/>
  <c r="N404" i="1"/>
  <c r="O404" i="1"/>
  <c r="P404" i="1"/>
  <c r="N405" i="1"/>
  <c r="O405" i="1"/>
  <c r="P405" i="1"/>
  <c r="N406" i="1"/>
  <c r="O406" i="1"/>
  <c r="P406" i="1"/>
  <c r="N407" i="1"/>
  <c r="O407" i="1"/>
  <c r="P407" i="1"/>
  <c r="N408" i="1"/>
  <c r="O408" i="1"/>
  <c r="P408" i="1"/>
  <c r="N409" i="1"/>
  <c r="O409" i="1"/>
  <c r="P409" i="1"/>
  <c r="N410" i="1"/>
  <c r="O410" i="1"/>
  <c r="P410" i="1"/>
  <c r="N411" i="1"/>
  <c r="O411" i="1"/>
  <c r="P411" i="1"/>
  <c r="N412" i="1"/>
  <c r="O412" i="1"/>
  <c r="P412" i="1"/>
  <c r="N413" i="1"/>
  <c r="O413" i="1"/>
  <c r="P413" i="1"/>
  <c r="N414" i="1"/>
  <c r="O414" i="1"/>
  <c r="P414" i="1"/>
  <c r="N415" i="1"/>
  <c r="O415" i="1"/>
  <c r="P415" i="1"/>
  <c r="N416" i="1"/>
  <c r="O416" i="1"/>
  <c r="P416" i="1"/>
  <c r="N417" i="1"/>
  <c r="O417" i="1"/>
  <c r="P417" i="1"/>
  <c r="N418" i="1"/>
  <c r="O418" i="1"/>
  <c r="P418" i="1"/>
  <c r="N419" i="1"/>
  <c r="O419" i="1"/>
  <c r="P419" i="1"/>
  <c r="N420" i="1"/>
  <c r="O420" i="1"/>
  <c r="P420" i="1"/>
  <c r="N421" i="1"/>
  <c r="O421" i="1"/>
  <c r="P421" i="1"/>
  <c r="N422" i="1"/>
  <c r="O422" i="1"/>
  <c r="P422" i="1"/>
  <c r="N423" i="1"/>
  <c r="O423" i="1"/>
  <c r="P423" i="1"/>
  <c r="N424" i="1"/>
  <c r="O424" i="1"/>
  <c r="P424" i="1"/>
  <c r="N425" i="1"/>
  <c r="O425" i="1"/>
  <c r="P425" i="1"/>
  <c r="N426" i="1"/>
  <c r="O426" i="1"/>
  <c r="P426" i="1"/>
  <c r="N427" i="1"/>
  <c r="O427" i="1"/>
  <c r="P427" i="1"/>
  <c r="N428" i="1"/>
  <c r="O428" i="1"/>
  <c r="P428" i="1"/>
  <c r="N429" i="1"/>
  <c r="O429" i="1"/>
  <c r="P429" i="1"/>
  <c r="N430" i="1"/>
  <c r="O430" i="1"/>
  <c r="P430" i="1"/>
  <c r="N431" i="1"/>
  <c r="O431" i="1"/>
  <c r="P431" i="1"/>
  <c r="N432" i="1"/>
  <c r="O432" i="1"/>
  <c r="P432" i="1"/>
  <c r="N433" i="1"/>
  <c r="O433" i="1"/>
  <c r="P433" i="1"/>
  <c r="N434" i="1"/>
  <c r="O434" i="1"/>
  <c r="P434" i="1"/>
  <c r="N435" i="1"/>
  <c r="O435" i="1"/>
  <c r="P435" i="1"/>
  <c r="N436" i="1"/>
  <c r="O436" i="1"/>
  <c r="P436" i="1"/>
  <c r="N437" i="1"/>
  <c r="O437" i="1"/>
  <c r="P437" i="1"/>
  <c r="N438" i="1"/>
  <c r="O438" i="1"/>
  <c r="P438" i="1"/>
  <c r="N439" i="1"/>
  <c r="O439" i="1"/>
  <c r="P439" i="1"/>
  <c r="N440" i="1"/>
  <c r="O440" i="1"/>
  <c r="P440" i="1"/>
  <c r="N441" i="1"/>
  <c r="O441" i="1"/>
  <c r="P441" i="1"/>
  <c r="N442" i="1"/>
  <c r="O442" i="1"/>
  <c r="P442" i="1"/>
  <c r="N443" i="1"/>
  <c r="O443" i="1"/>
  <c r="P443" i="1"/>
  <c r="N444" i="1"/>
  <c r="O444" i="1"/>
  <c r="P444" i="1"/>
  <c r="N445" i="1"/>
  <c r="O445" i="1"/>
  <c r="P445" i="1"/>
  <c r="N446" i="1"/>
  <c r="O446" i="1"/>
  <c r="P446" i="1"/>
  <c r="N447" i="1"/>
  <c r="O447" i="1"/>
  <c r="P447" i="1"/>
  <c r="N448" i="1"/>
  <c r="O448" i="1"/>
  <c r="P448" i="1"/>
  <c r="N449" i="1"/>
  <c r="O449" i="1"/>
  <c r="P449" i="1"/>
  <c r="N450" i="1"/>
  <c r="O450" i="1"/>
  <c r="P450" i="1"/>
  <c r="N451" i="1"/>
  <c r="O451" i="1"/>
  <c r="P451" i="1"/>
  <c r="N452" i="1"/>
  <c r="O452" i="1"/>
  <c r="P452" i="1"/>
  <c r="N453" i="1"/>
  <c r="O453" i="1"/>
  <c r="P453" i="1"/>
  <c r="N454" i="1"/>
  <c r="O454" i="1"/>
  <c r="P454" i="1"/>
  <c r="N455" i="1"/>
  <c r="O455" i="1"/>
  <c r="P455" i="1"/>
  <c r="N456" i="1"/>
  <c r="O456" i="1"/>
  <c r="P456" i="1"/>
  <c r="N457" i="1"/>
  <c r="O457" i="1"/>
  <c r="P457" i="1"/>
  <c r="N458" i="1"/>
  <c r="O458" i="1"/>
  <c r="P458" i="1"/>
  <c r="N459" i="1"/>
  <c r="O459" i="1"/>
  <c r="P459" i="1"/>
  <c r="N460" i="1"/>
  <c r="O460" i="1"/>
  <c r="P460" i="1"/>
  <c r="N461" i="1"/>
  <c r="O461" i="1"/>
  <c r="P461" i="1"/>
  <c r="N462" i="1"/>
  <c r="O462" i="1"/>
  <c r="P462" i="1"/>
  <c r="N463" i="1"/>
  <c r="O463" i="1"/>
  <c r="P463" i="1"/>
  <c r="N464" i="1"/>
  <c r="O464" i="1"/>
  <c r="P464" i="1"/>
  <c r="N465" i="1"/>
  <c r="O465" i="1"/>
  <c r="P465" i="1"/>
  <c r="N466" i="1"/>
  <c r="O466" i="1"/>
  <c r="P466" i="1"/>
  <c r="N467" i="1"/>
  <c r="O467" i="1"/>
  <c r="P467" i="1"/>
  <c r="N468" i="1"/>
  <c r="O468" i="1"/>
  <c r="P468" i="1"/>
  <c r="N469" i="1"/>
  <c r="O469" i="1"/>
  <c r="P469" i="1"/>
  <c r="N470" i="1"/>
  <c r="O470" i="1"/>
  <c r="P470" i="1"/>
  <c r="N471" i="1"/>
  <c r="O471" i="1"/>
  <c r="P471" i="1"/>
  <c r="N472" i="1"/>
  <c r="O472" i="1"/>
  <c r="P472" i="1"/>
  <c r="N473" i="1"/>
  <c r="O473" i="1"/>
  <c r="P473" i="1"/>
  <c r="N474" i="1"/>
  <c r="O474" i="1"/>
  <c r="P474" i="1"/>
  <c r="N475" i="1"/>
  <c r="O475" i="1"/>
  <c r="P475" i="1"/>
  <c r="N476" i="1"/>
  <c r="O476" i="1"/>
  <c r="P476" i="1"/>
  <c r="N477" i="1"/>
  <c r="O477" i="1"/>
  <c r="P477" i="1"/>
  <c r="N478" i="1"/>
  <c r="O478" i="1"/>
  <c r="P478" i="1"/>
  <c r="N479" i="1"/>
  <c r="O479" i="1"/>
  <c r="P479" i="1"/>
  <c r="N480" i="1"/>
  <c r="O480" i="1"/>
  <c r="P480" i="1"/>
  <c r="N481" i="1"/>
  <c r="O481" i="1"/>
  <c r="P481" i="1"/>
  <c r="N482" i="1"/>
  <c r="O482" i="1"/>
  <c r="P482" i="1"/>
  <c r="N483" i="1"/>
  <c r="O483" i="1"/>
  <c r="P483" i="1"/>
  <c r="N484" i="1"/>
  <c r="O484" i="1"/>
  <c r="P484" i="1"/>
  <c r="N485" i="1"/>
  <c r="O485" i="1"/>
  <c r="P485" i="1"/>
  <c r="N486" i="1"/>
  <c r="O486" i="1"/>
  <c r="P486" i="1"/>
  <c r="N487" i="1"/>
  <c r="O487" i="1"/>
  <c r="P487" i="1"/>
  <c r="N488" i="1"/>
  <c r="O488" i="1"/>
  <c r="P488" i="1"/>
  <c r="N489" i="1"/>
  <c r="O489" i="1"/>
  <c r="P489" i="1"/>
  <c r="N490" i="1"/>
  <c r="O490" i="1"/>
  <c r="P490" i="1"/>
  <c r="N491" i="1"/>
  <c r="O491" i="1"/>
  <c r="P491" i="1"/>
  <c r="N492" i="1"/>
  <c r="O492" i="1"/>
  <c r="P492" i="1"/>
  <c r="N493" i="1"/>
  <c r="O493" i="1"/>
  <c r="P493" i="1"/>
  <c r="N494" i="1"/>
  <c r="O494" i="1"/>
  <c r="P494" i="1"/>
  <c r="N495" i="1"/>
  <c r="O495" i="1"/>
  <c r="P495" i="1"/>
  <c r="N496" i="1"/>
  <c r="O496" i="1"/>
  <c r="P496" i="1"/>
  <c r="N497" i="1"/>
  <c r="O497" i="1"/>
  <c r="P497" i="1"/>
  <c r="N498" i="1"/>
  <c r="O498" i="1"/>
  <c r="P498" i="1"/>
  <c r="N499" i="1"/>
  <c r="O499" i="1"/>
  <c r="P499" i="1"/>
  <c r="N500" i="1"/>
  <c r="O500" i="1"/>
  <c r="P500" i="1"/>
  <c r="N501" i="1"/>
  <c r="O501" i="1"/>
  <c r="P501" i="1"/>
  <c r="N502" i="1"/>
  <c r="O502" i="1"/>
  <c r="P502" i="1"/>
  <c r="N503" i="1"/>
  <c r="O503" i="1"/>
  <c r="P503" i="1"/>
  <c r="N504" i="1"/>
  <c r="O504" i="1"/>
  <c r="P504" i="1"/>
  <c r="N505" i="1"/>
  <c r="O505" i="1"/>
  <c r="P505" i="1"/>
  <c r="N506" i="1"/>
  <c r="O506" i="1"/>
  <c r="P506" i="1"/>
  <c r="N507" i="1"/>
  <c r="O507" i="1"/>
  <c r="P507" i="1"/>
  <c r="N508" i="1"/>
  <c r="O508" i="1"/>
  <c r="P508" i="1"/>
  <c r="N509" i="1"/>
  <c r="O509" i="1"/>
  <c r="P509" i="1"/>
  <c r="N510" i="1"/>
  <c r="O510" i="1"/>
  <c r="P510" i="1"/>
  <c r="N511" i="1"/>
  <c r="O511" i="1"/>
  <c r="P511" i="1"/>
  <c r="N512" i="1"/>
  <c r="O512" i="1"/>
  <c r="P512" i="1"/>
  <c r="N513" i="1"/>
  <c r="O513" i="1"/>
  <c r="P513" i="1"/>
  <c r="N514" i="1"/>
  <c r="O514" i="1"/>
  <c r="P514" i="1"/>
  <c r="N515" i="1"/>
  <c r="O515" i="1"/>
  <c r="P515" i="1"/>
  <c r="N516" i="1"/>
  <c r="O516" i="1"/>
  <c r="P516" i="1"/>
  <c r="N517" i="1"/>
  <c r="O517" i="1"/>
  <c r="P517" i="1"/>
  <c r="N518" i="1"/>
  <c r="O518" i="1"/>
  <c r="P518" i="1"/>
  <c r="N519" i="1"/>
  <c r="O519" i="1"/>
  <c r="P519" i="1"/>
  <c r="N520" i="1"/>
  <c r="O520" i="1"/>
  <c r="P520" i="1"/>
  <c r="N521" i="1"/>
  <c r="O521" i="1"/>
  <c r="P521" i="1"/>
  <c r="N522" i="1"/>
  <c r="O522" i="1"/>
  <c r="P522" i="1"/>
  <c r="N523" i="1"/>
  <c r="O523" i="1"/>
  <c r="P523" i="1"/>
  <c r="N524" i="1"/>
  <c r="O524" i="1"/>
  <c r="P524" i="1"/>
  <c r="N525" i="1"/>
  <c r="O525" i="1"/>
  <c r="P525" i="1"/>
  <c r="N526" i="1"/>
  <c r="O526" i="1"/>
  <c r="P526" i="1"/>
  <c r="N527" i="1"/>
  <c r="O527" i="1"/>
  <c r="P527" i="1"/>
  <c r="N528" i="1"/>
  <c r="O528" i="1"/>
  <c r="P528" i="1"/>
  <c r="N529" i="1"/>
  <c r="O529" i="1"/>
  <c r="P529" i="1"/>
  <c r="N530" i="1"/>
  <c r="O530" i="1"/>
  <c r="P530" i="1"/>
  <c r="N531" i="1"/>
  <c r="O531" i="1"/>
  <c r="P531" i="1"/>
  <c r="N532" i="1"/>
  <c r="O532" i="1"/>
  <c r="P532" i="1"/>
  <c r="N533" i="1"/>
  <c r="O533" i="1"/>
  <c r="P533" i="1"/>
  <c r="N534" i="1"/>
  <c r="O534" i="1"/>
  <c r="P534" i="1"/>
  <c r="N535" i="1"/>
  <c r="O535" i="1"/>
  <c r="P535" i="1"/>
  <c r="N536" i="1"/>
  <c r="O536" i="1"/>
  <c r="P536" i="1"/>
  <c r="N537" i="1"/>
  <c r="O537" i="1"/>
  <c r="P537" i="1"/>
  <c r="N538" i="1"/>
  <c r="O538" i="1"/>
  <c r="P538" i="1"/>
  <c r="N539" i="1"/>
  <c r="O539" i="1"/>
  <c r="P539" i="1"/>
  <c r="N540" i="1"/>
  <c r="O540" i="1"/>
  <c r="P540" i="1"/>
  <c r="N541" i="1"/>
  <c r="O541" i="1"/>
  <c r="P541" i="1"/>
  <c r="N542" i="1"/>
  <c r="O542" i="1"/>
  <c r="P542" i="1"/>
  <c r="N543" i="1"/>
  <c r="O543" i="1"/>
  <c r="P543" i="1"/>
  <c r="N544" i="1"/>
  <c r="O544" i="1"/>
  <c r="P544" i="1"/>
  <c r="N545" i="1"/>
  <c r="O545" i="1"/>
  <c r="P545" i="1"/>
  <c r="N546" i="1"/>
  <c r="O546" i="1"/>
  <c r="P546" i="1"/>
  <c r="N547" i="1"/>
  <c r="O547" i="1"/>
  <c r="P547" i="1"/>
  <c r="N548" i="1"/>
  <c r="O548" i="1"/>
  <c r="P548" i="1"/>
  <c r="N549" i="1"/>
  <c r="O549" i="1"/>
  <c r="P549" i="1"/>
  <c r="N550" i="1"/>
  <c r="O550" i="1"/>
  <c r="P550" i="1"/>
  <c r="N551" i="1"/>
  <c r="O551" i="1"/>
  <c r="P551" i="1"/>
  <c r="N552" i="1"/>
  <c r="O552" i="1"/>
  <c r="P552" i="1"/>
  <c r="N553" i="1"/>
  <c r="O553" i="1"/>
  <c r="P553" i="1"/>
  <c r="N554" i="1"/>
  <c r="O554" i="1"/>
  <c r="P554" i="1"/>
  <c r="N555" i="1"/>
  <c r="O555" i="1"/>
  <c r="P555" i="1"/>
  <c r="N556" i="1"/>
  <c r="O556" i="1"/>
  <c r="P556" i="1"/>
  <c r="N557" i="1"/>
  <c r="O557" i="1"/>
  <c r="P557" i="1"/>
  <c r="N558" i="1"/>
  <c r="O558" i="1"/>
  <c r="P558" i="1"/>
  <c r="N559" i="1"/>
  <c r="O559" i="1"/>
  <c r="P559" i="1"/>
  <c r="N560" i="1"/>
  <c r="O560" i="1"/>
  <c r="P560" i="1"/>
  <c r="N561" i="1"/>
  <c r="O561" i="1"/>
  <c r="P561" i="1"/>
  <c r="N562" i="1"/>
  <c r="O562" i="1"/>
  <c r="P562" i="1"/>
  <c r="N563" i="1"/>
  <c r="O563" i="1"/>
  <c r="P563" i="1"/>
  <c r="N564" i="1"/>
  <c r="O564" i="1"/>
  <c r="P564" i="1"/>
  <c r="N565" i="1"/>
  <c r="O565" i="1"/>
  <c r="P565" i="1"/>
  <c r="N566" i="1"/>
  <c r="O566" i="1"/>
  <c r="P566" i="1"/>
  <c r="N567" i="1"/>
  <c r="O567" i="1"/>
  <c r="P567" i="1"/>
  <c r="N568" i="1"/>
  <c r="O568" i="1"/>
  <c r="P568" i="1"/>
  <c r="N569" i="1"/>
  <c r="O569" i="1"/>
  <c r="P569" i="1"/>
  <c r="N570" i="1"/>
  <c r="O570" i="1"/>
  <c r="P570" i="1"/>
  <c r="N571" i="1"/>
  <c r="O571" i="1"/>
  <c r="P571" i="1"/>
  <c r="N572" i="1"/>
  <c r="O572" i="1"/>
  <c r="P572" i="1"/>
  <c r="N573" i="1"/>
  <c r="O573" i="1"/>
  <c r="P573" i="1"/>
  <c r="N574" i="1"/>
  <c r="O574" i="1"/>
  <c r="P574" i="1"/>
  <c r="N575" i="1"/>
  <c r="O575" i="1"/>
  <c r="P575" i="1"/>
  <c r="N576" i="1"/>
  <c r="O576" i="1"/>
  <c r="P576" i="1"/>
  <c r="N577" i="1"/>
  <c r="O577" i="1"/>
  <c r="P577" i="1"/>
  <c r="N578" i="1"/>
  <c r="O578" i="1"/>
  <c r="P578" i="1"/>
  <c r="N579" i="1"/>
  <c r="O579" i="1"/>
  <c r="P579" i="1"/>
  <c r="N580" i="1"/>
  <c r="O580" i="1"/>
  <c r="P580" i="1"/>
  <c r="N581" i="1"/>
  <c r="O581" i="1"/>
  <c r="P581" i="1"/>
  <c r="N582" i="1"/>
  <c r="O582" i="1"/>
  <c r="P582" i="1"/>
  <c r="N583" i="1"/>
  <c r="O583" i="1"/>
  <c r="P583" i="1"/>
  <c r="N584" i="1"/>
  <c r="O584" i="1"/>
  <c r="P584" i="1"/>
  <c r="N585" i="1"/>
  <c r="O585" i="1"/>
  <c r="P585" i="1"/>
  <c r="N586" i="1"/>
  <c r="O586" i="1"/>
  <c r="P586" i="1"/>
  <c r="N587" i="1"/>
  <c r="O587" i="1"/>
  <c r="P587" i="1"/>
  <c r="N588" i="1"/>
  <c r="O588" i="1"/>
  <c r="P588" i="1"/>
  <c r="N589" i="1"/>
  <c r="O589" i="1"/>
  <c r="P589" i="1"/>
  <c r="N590" i="1"/>
  <c r="O590" i="1"/>
  <c r="P590" i="1"/>
  <c r="N591" i="1"/>
  <c r="O591" i="1"/>
  <c r="P591" i="1"/>
  <c r="N592" i="1"/>
  <c r="O592" i="1"/>
  <c r="P592" i="1"/>
  <c r="N593" i="1"/>
  <c r="O593" i="1"/>
  <c r="P593" i="1"/>
  <c r="N594" i="1"/>
  <c r="O594" i="1"/>
  <c r="P594" i="1"/>
  <c r="N595" i="1"/>
  <c r="O595" i="1"/>
  <c r="P595" i="1"/>
  <c r="N596" i="1"/>
  <c r="O596" i="1"/>
  <c r="P596" i="1"/>
  <c r="N597" i="1"/>
  <c r="O597" i="1"/>
  <c r="P597" i="1"/>
  <c r="N598" i="1"/>
  <c r="O598" i="1"/>
  <c r="P598" i="1"/>
  <c r="N599" i="1"/>
  <c r="O599" i="1"/>
  <c r="P599" i="1"/>
  <c r="N600" i="1"/>
  <c r="O600" i="1"/>
  <c r="P600" i="1"/>
  <c r="N601" i="1"/>
  <c r="O601" i="1"/>
  <c r="P601" i="1"/>
  <c r="N602" i="1"/>
  <c r="O602" i="1"/>
  <c r="P602" i="1"/>
  <c r="N603" i="1"/>
  <c r="O603" i="1"/>
  <c r="P603" i="1"/>
  <c r="N604" i="1"/>
  <c r="O604" i="1"/>
  <c r="P604" i="1"/>
  <c r="N605" i="1"/>
  <c r="O605" i="1"/>
  <c r="P605" i="1"/>
  <c r="N606" i="1"/>
  <c r="O606" i="1"/>
  <c r="P606" i="1"/>
  <c r="N607" i="1"/>
  <c r="O607" i="1"/>
  <c r="P607" i="1"/>
  <c r="N608" i="1"/>
  <c r="O608" i="1"/>
  <c r="P608" i="1"/>
  <c r="N609" i="1"/>
  <c r="O609" i="1"/>
  <c r="P609" i="1"/>
  <c r="N610" i="1"/>
  <c r="O610" i="1"/>
  <c r="P610" i="1"/>
  <c r="N611" i="1"/>
  <c r="O611" i="1"/>
  <c r="P611" i="1"/>
  <c r="N612" i="1"/>
  <c r="O612" i="1"/>
  <c r="P612" i="1"/>
  <c r="N613" i="1"/>
  <c r="O613" i="1"/>
  <c r="P613" i="1"/>
  <c r="N614" i="1"/>
  <c r="O614" i="1"/>
  <c r="P614" i="1"/>
  <c r="N615" i="1"/>
  <c r="O615" i="1"/>
  <c r="P615" i="1"/>
  <c r="N616" i="1"/>
  <c r="O616" i="1"/>
  <c r="P616" i="1"/>
  <c r="N617" i="1"/>
  <c r="O617" i="1"/>
  <c r="P617" i="1"/>
  <c r="N618" i="1"/>
  <c r="O618" i="1"/>
  <c r="P618" i="1"/>
  <c r="N619" i="1"/>
  <c r="O619" i="1"/>
  <c r="P619" i="1"/>
  <c r="N620" i="1"/>
  <c r="O620" i="1"/>
  <c r="P620" i="1"/>
  <c r="N621" i="1"/>
  <c r="O621" i="1"/>
  <c r="P621" i="1"/>
  <c r="N622" i="1"/>
  <c r="O622" i="1"/>
  <c r="P622" i="1"/>
  <c r="N623" i="1"/>
  <c r="O623" i="1"/>
  <c r="P623" i="1"/>
  <c r="N624" i="1"/>
  <c r="O624" i="1"/>
  <c r="P624" i="1"/>
  <c r="N625" i="1"/>
  <c r="O625" i="1"/>
  <c r="P625" i="1"/>
  <c r="N626" i="1"/>
  <c r="O626" i="1"/>
  <c r="P626" i="1"/>
  <c r="N627" i="1"/>
  <c r="O627" i="1"/>
  <c r="P627" i="1"/>
  <c r="N628" i="1"/>
  <c r="O628" i="1"/>
  <c r="P628" i="1"/>
  <c r="N629" i="1"/>
  <c r="O629" i="1"/>
  <c r="P629" i="1"/>
  <c r="N630" i="1"/>
  <c r="O630" i="1"/>
  <c r="P630" i="1"/>
  <c r="N631" i="1"/>
  <c r="O631" i="1"/>
  <c r="P631" i="1"/>
  <c r="N632" i="1"/>
  <c r="O632" i="1"/>
  <c r="P632" i="1"/>
  <c r="N633" i="1"/>
  <c r="O633" i="1"/>
  <c r="P633" i="1"/>
  <c r="N634" i="1"/>
  <c r="O634" i="1"/>
  <c r="P634" i="1"/>
  <c r="N635" i="1"/>
  <c r="O635" i="1"/>
  <c r="P635" i="1"/>
  <c r="N636" i="1"/>
  <c r="O636" i="1"/>
  <c r="P636" i="1"/>
  <c r="N637" i="1"/>
  <c r="O637" i="1"/>
  <c r="P637" i="1"/>
  <c r="N638" i="1"/>
  <c r="O638" i="1"/>
  <c r="P638" i="1"/>
  <c r="N639" i="1"/>
  <c r="O639" i="1"/>
  <c r="P639" i="1"/>
  <c r="N640" i="1"/>
  <c r="O640" i="1"/>
  <c r="P640" i="1"/>
  <c r="N641" i="1"/>
  <c r="O641" i="1"/>
  <c r="P641" i="1"/>
  <c r="N642" i="1"/>
  <c r="O642" i="1"/>
  <c r="P642" i="1"/>
  <c r="N643" i="1"/>
  <c r="O643" i="1"/>
  <c r="P643" i="1"/>
  <c r="N644" i="1"/>
  <c r="O644" i="1"/>
  <c r="P644" i="1"/>
  <c r="N645" i="1"/>
  <c r="O645" i="1"/>
  <c r="P645" i="1"/>
  <c r="N646" i="1"/>
  <c r="O646" i="1"/>
  <c r="P646" i="1"/>
  <c r="N647" i="1"/>
  <c r="O647" i="1"/>
  <c r="P647" i="1"/>
  <c r="N648" i="1"/>
  <c r="O648" i="1"/>
  <c r="P648" i="1"/>
  <c r="N649" i="1"/>
  <c r="O649" i="1"/>
  <c r="P649" i="1"/>
  <c r="N650" i="1"/>
  <c r="O650" i="1"/>
  <c r="P650" i="1"/>
  <c r="N651" i="1"/>
  <c r="O651" i="1"/>
  <c r="P651" i="1"/>
  <c r="N652" i="1"/>
  <c r="O652" i="1"/>
  <c r="P652" i="1"/>
  <c r="N653" i="1"/>
  <c r="O653" i="1"/>
  <c r="P653" i="1"/>
  <c r="N654" i="1"/>
  <c r="O654" i="1"/>
  <c r="P654" i="1"/>
  <c r="N655" i="1"/>
  <c r="O655" i="1"/>
  <c r="P655" i="1"/>
  <c r="N656" i="1"/>
  <c r="O656" i="1"/>
  <c r="P656" i="1"/>
  <c r="N657" i="1"/>
  <c r="O657" i="1"/>
  <c r="P657" i="1"/>
  <c r="N658" i="1"/>
  <c r="O658" i="1"/>
  <c r="P658" i="1"/>
  <c r="N659" i="1"/>
  <c r="O659" i="1"/>
  <c r="P659" i="1"/>
  <c r="N660" i="1"/>
  <c r="O660" i="1"/>
  <c r="P660" i="1"/>
  <c r="N661" i="1"/>
  <c r="O661" i="1"/>
  <c r="P661" i="1"/>
  <c r="N662" i="1"/>
  <c r="O662" i="1"/>
  <c r="P662" i="1"/>
  <c r="N663" i="1"/>
  <c r="O663" i="1"/>
  <c r="P663" i="1"/>
  <c r="N664" i="1"/>
  <c r="O664" i="1"/>
  <c r="P664" i="1"/>
  <c r="N665" i="1"/>
  <c r="O665" i="1"/>
  <c r="P665" i="1"/>
  <c r="N666" i="1"/>
  <c r="O666" i="1"/>
  <c r="P666" i="1"/>
  <c r="N667" i="1"/>
  <c r="O667" i="1"/>
  <c r="P667" i="1"/>
  <c r="N668" i="1"/>
  <c r="O668" i="1"/>
  <c r="P668" i="1"/>
  <c r="N669" i="1"/>
  <c r="O669" i="1"/>
  <c r="P669" i="1"/>
  <c r="N670" i="1"/>
  <c r="O670" i="1"/>
  <c r="P670" i="1"/>
  <c r="N671" i="1"/>
  <c r="O671" i="1"/>
  <c r="P671" i="1"/>
  <c r="N672" i="1"/>
  <c r="O672" i="1"/>
  <c r="P672" i="1"/>
  <c r="N673" i="1"/>
  <c r="O673" i="1"/>
  <c r="P673" i="1"/>
  <c r="N674" i="1"/>
  <c r="O674" i="1"/>
  <c r="P674" i="1"/>
  <c r="N675" i="1"/>
  <c r="O675" i="1"/>
  <c r="P675" i="1"/>
  <c r="N676" i="1"/>
  <c r="O676" i="1"/>
  <c r="P676" i="1"/>
  <c r="N677" i="1"/>
  <c r="O677" i="1"/>
  <c r="P677" i="1"/>
  <c r="N678" i="1"/>
  <c r="O678" i="1"/>
  <c r="P678" i="1"/>
  <c r="N679" i="1"/>
  <c r="O679" i="1"/>
  <c r="P679" i="1"/>
  <c r="N680" i="1"/>
  <c r="O680" i="1"/>
  <c r="P680" i="1"/>
  <c r="N681" i="1"/>
  <c r="O681" i="1"/>
  <c r="P681" i="1"/>
  <c r="N682" i="1"/>
  <c r="O682" i="1"/>
  <c r="P682" i="1"/>
  <c r="N683" i="1"/>
  <c r="O683" i="1"/>
  <c r="P683" i="1"/>
  <c r="N684" i="1"/>
  <c r="O684" i="1"/>
  <c r="P684" i="1"/>
  <c r="N685" i="1"/>
  <c r="O685" i="1"/>
  <c r="P685" i="1"/>
  <c r="N686" i="1"/>
  <c r="O686" i="1"/>
  <c r="P686" i="1"/>
  <c r="N687" i="1"/>
  <c r="O687" i="1"/>
  <c r="P687" i="1"/>
  <c r="N688" i="1"/>
  <c r="O688" i="1"/>
  <c r="P688" i="1"/>
  <c r="N689" i="1"/>
  <c r="O689" i="1"/>
  <c r="P689" i="1"/>
  <c r="N690" i="1"/>
  <c r="O690" i="1"/>
  <c r="P690" i="1"/>
  <c r="N691" i="1"/>
  <c r="O691" i="1"/>
  <c r="P691" i="1"/>
  <c r="N692" i="1"/>
  <c r="O692" i="1"/>
  <c r="P692" i="1"/>
  <c r="N693" i="1"/>
  <c r="O693" i="1"/>
  <c r="P693" i="1"/>
  <c r="N694" i="1"/>
  <c r="O694" i="1"/>
  <c r="P694" i="1"/>
  <c r="N695" i="1"/>
  <c r="O695" i="1"/>
  <c r="P695" i="1"/>
  <c r="N696" i="1"/>
  <c r="O696" i="1"/>
  <c r="P696" i="1"/>
  <c r="N697" i="1"/>
  <c r="O697" i="1"/>
  <c r="P697" i="1"/>
  <c r="N698" i="1"/>
  <c r="O698" i="1"/>
  <c r="P698" i="1"/>
  <c r="N699" i="1"/>
  <c r="O699" i="1"/>
  <c r="P699" i="1"/>
  <c r="N700" i="1"/>
  <c r="O700" i="1"/>
  <c r="P700" i="1"/>
  <c r="N701" i="1"/>
  <c r="O701" i="1"/>
  <c r="P701" i="1"/>
  <c r="N702" i="1"/>
  <c r="O702" i="1"/>
  <c r="P702" i="1"/>
  <c r="N703" i="1"/>
  <c r="O703" i="1"/>
  <c r="P703" i="1"/>
  <c r="N704" i="1"/>
  <c r="O704" i="1"/>
  <c r="P704" i="1"/>
  <c r="N705" i="1"/>
  <c r="O705" i="1"/>
  <c r="P705" i="1"/>
  <c r="N706" i="1"/>
  <c r="O706" i="1"/>
  <c r="P706" i="1"/>
  <c r="N707" i="1"/>
  <c r="O707" i="1"/>
  <c r="P707" i="1"/>
  <c r="N708" i="1"/>
  <c r="O708" i="1"/>
  <c r="P708" i="1"/>
  <c r="N709" i="1"/>
  <c r="O709" i="1"/>
  <c r="P709" i="1"/>
  <c r="N710" i="1"/>
  <c r="O710" i="1"/>
  <c r="P710" i="1"/>
  <c r="N711" i="1"/>
  <c r="O711" i="1"/>
  <c r="P711" i="1"/>
  <c r="N712" i="1"/>
  <c r="O712" i="1"/>
  <c r="P712" i="1"/>
  <c r="N713" i="1"/>
  <c r="O713" i="1"/>
  <c r="P713" i="1"/>
  <c r="N714" i="1"/>
  <c r="O714" i="1"/>
  <c r="P714" i="1"/>
  <c r="N715" i="1"/>
  <c r="O715" i="1"/>
  <c r="P715" i="1"/>
  <c r="N716" i="1"/>
  <c r="O716" i="1"/>
  <c r="P716" i="1"/>
  <c r="N717" i="1"/>
  <c r="O717" i="1"/>
  <c r="P717" i="1"/>
  <c r="N718" i="1"/>
  <c r="O718" i="1"/>
  <c r="P718" i="1"/>
  <c r="N719" i="1"/>
  <c r="O719" i="1"/>
  <c r="P719" i="1"/>
  <c r="N720" i="1"/>
  <c r="O720" i="1"/>
  <c r="P720" i="1"/>
  <c r="N721" i="1"/>
  <c r="O721" i="1"/>
  <c r="P721" i="1"/>
  <c r="N722" i="1"/>
  <c r="O722" i="1"/>
  <c r="P722" i="1"/>
  <c r="N723" i="1"/>
  <c r="O723" i="1"/>
  <c r="P723" i="1"/>
  <c r="N724" i="1"/>
  <c r="O724" i="1"/>
  <c r="P724" i="1"/>
  <c r="N725" i="1"/>
  <c r="O725" i="1"/>
  <c r="P725" i="1"/>
  <c r="N726" i="1"/>
  <c r="O726" i="1"/>
  <c r="P726" i="1"/>
  <c r="N727" i="1"/>
  <c r="O727" i="1"/>
  <c r="P727" i="1"/>
  <c r="N728" i="1"/>
  <c r="O728" i="1"/>
  <c r="P728" i="1"/>
  <c r="N729" i="1"/>
  <c r="O729" i="1"/>
  <c r="P729" i="1"/>
  <c r="N730" i="1"/>
  <c r="O730" i="1"/>
  <c r="P730" i="1"/>
  <c r="N731" i="1"/>
  <c r="O731" i="1"/>
  <c r="P731" i="1"/>
  <c r="N732" i="1"/>
  <c r="O732" i="1"/>
  <c r="P732" i="1"/>
  <c r="N733" i="1"/>
  <c r="O733" i="1"/>
  <c r="P733" i="1"/>
  <c r="N734" i="1"/>
  <c r="O734" i="1"/>
  <c r="P734" i="1"/>
  <c r="N735" i="1"/>
  <c r="O735" i="1"/>
  <c r="P735" i="1"/>
  <c r="N736" i="1"/>
  <c r="O736" i="1"/>
  <c r="P736" i="1"/>
  <c r="N737" i="1"/>
  <c r="O737" i="1"/>
  <c r="P737" i="1"/>
  <c r="N738" i="1"/>
  <c r="O738" i="1"/>
  <c r="P738" i="1"/>
  <c r="N739" i="1"/>
  <c r="O739" i="1"/>
  <c r="P739" i="1"/>
  <c r="N740" i="1"/>
  <c r="O740" i="1"/>
  <c r="P740" i="1"/>
  <c r="N741" i="1"/>
  <c r="O741" i="1"/>
  <c r="P741" i="1"/>
  <c r="N742" i="1"/>
  <c r="O742" i="1"/>
  <c r="P742" i="1"/>
  <c r="N743" i="1"/>
  <c r="O743" i="1"/>
  <c r="P743" i="1"/>
  <c r="N744" i="1"/>
  <c r="O744" i="1"/>
  <c r="P744" i="1"/>
  <c r="N745" i="1"/>
  <c r="O745" i="1"/>
  <c r="P745" i="1"/>
  <c r="N746" i="1"/>
  <c r="O746" i="1"/>
  <c r="P746" i="1"/>
  <c r="N747" i="1"/>
  <c r="O747" i="1"/>
  <c r="P747" i="1"/>
  <c r="N748" i="1"/>
  <c r="O748" i="1"/>
  <c r="P748" i="1"/>
  <c r="N749" i="1"/>
  <c r="O749" i="1"/>
  <c r="P749" i="1"/>
  <c r="N750" i="1"/>
  <c r="O750" i="1"/>
  <c r="P750" i="1"/>
  <c r="N751" i="1"/>
  <c r="O751" i="1"/>
  <c r="P751" i="1"/>
  <c r="N752" i="1"/>
  <c r="O752" i="1"/>
  <c r="P752" i="1"/>
  <c r="N753" i="1"/>
  <c r="O753" i="1"/>
  <c r="P753" i="1"/>
  <c r="N754" i="1"/>
  <c r="O754" i="1"/>
  <c r="P754" i="1"/>
  <c r="N755" i="1"/>
  <c r="O755" i="1"/>
  <c r="P755" i="1"/>
  <c r="N756" i="1"/>
  <c r="O756" i="1"/>
  <c r="P756" i="1"/>
  <c r="N757" i="1"/>
  <c r="O757" i="1"/>
  <c r="P757" i="1"/>
  <c r="N758" i="1"/>
  <c r="O758" i="1"/>
  <c r="P758" i="1"/>
  <c r="N3" i="1" l="1"/>
  <c r="O3" i="1"/>
  <c r="P3" i="1"/>
  <c r="N4" i="1"/>
  <c r="O4" i="1"/>
  <c r="P4" i="1"/>
  <c r="N5" i="1"/>
  <c r="O5" i="1"/>
  <c r="P5" i="1"/>
  <c r="N6" i="1"/>
  <c r="O6" i="1"/>
  <c r="P6" i="1"/>
  <c r="N7" i="1"/>
  <c r="O7" i="1"/>
  <c r="P7" i="1"/>
  <c r="N8" i="1"/>
  <c r="O8" i="1"/>
  <c r="P8" i="1"/>
  <c r="N9" i="1"/>
  <c r="O9" i="1"/>
  <c r="P9" i="1"/>
  <c r="N10" i="1"/>
  <c r="O10" i="1"/>
  <c r="P10" i="1"/>
  <c r="N11" i="1"/>
  <c r="O11" i="1"/>
  <c r="P11" i="1"/>
  <c r="N12" i="1"/>
  <c r="O12" i="1"/>
  <c r="P12" i="1"/>
  <c r="N13" i="1"/>
  <c r="O13" i="1"/>
  <c r="P13" i="1"/>
  <c r="N14" i="1"/>
  <c r="O14" i="1"/>
  <c r="P14" i="1"/>
  <c r="N15" i="1"/>
  <c r="O15" i="1"/>
  <c r="P15" i="1"/>
  <c r="N16" i="1"/>
  <c r="O16" i="1"/>
  <c r="P16" i="1"/>
  <c r="N17" i="1"/>
  <c r="O17" i="1"/>
  <c r="P17" i="1"/>
  <c r="N18" i="1"/>
  <c r="O18" i="1"/>
  <c r="P18" i="1"/>
  <c r="N19" i="1"/>
  <c r="O19" i="1"/>
  <c r="P19" i="1"/>
  <c r="N20" i="1"/>
  <c r="O20" i="1"/>
  <c r="P20" i="1"/>
  <c r="N21" i="1"/>
  <c r="O21" i="1"/>
  <c r="P21" i="1"/>
  <c r="N22" i="1"/>
  <c r="O22" i="1"/>
  <c r="P22" i="1"/>
  <c r="N23" i="1"/>
  <c r="O23" i="1"/>
  <c r="P23" i="1"/>
  <c r="N24" i="1"/>
  <c r="O24" i="1"/>
  <c r="P24" i="1"/>
  <c r="N25" i="1"/>
  <c r="O25" i="1"/>
  <c r="P25" i="1"/>
  <c r="N26" i="1"/>
  <c r="O26" i="1"/>
  <c r="P26" i="1"/>
  <c r="N27" i="1"/>
  <c r="O27" i="1"/>
  <c r="P27" i="1"/>
  <c r="N28" i="1"/>
  <c r="O28" i="1"/>
  <c r="P28" i="1"/>
  <c r="N29" i="1"/>
  <c r="O29" i="1"/>
  <c r="P29" i="1"/>
  <c r="N30" i="1"/>
  <c r="O30" i="1"/>
  <c r="P30" i="1"/>
  <c r="N31" i="1"/>
  <c r="O31" i="1"/>
  <c r="P31" i="1"/>
  <c r="N32" i="1"/>
  <c r="O32" i="1"/>
  <c r="P32" i="1"/>
  <c r="N33" i="1"/>
  <c r="O33" i="1"/>
  <c r="P33" i="1"/>
  <c r="N34" i="1"/>
  <c r="O34" i="1"/>
  <c r="P34" i="1"/>
  <c r="N35" i="1"/>
  <c r="O35" i="1"/>
  <c r="P35" i="1"/>
  <c r="N36" i="1"/>
  <c r="O36" i="1"/>
  <c r="P36" i="1"/>
  <c r="N37" i="1"/>
  <c r="O37" i="1"/>
  <c r="P37" i="1"/>
  <c r="N38" i="1"/>
  <c r="O38" i="1"/>
  <c r="P38" i="1"/>
  <c r="N39" i="1"/>
  <c r="O39" i="1"/>
  <c r="P39" i="1"/>
  <c r="N40" i="1"/>
  <c r="O40" i="1"/>
  <c r="P40" i="1"/>
  <c r="N41" i="1"/>
  <c r="O41" i="1"/>
  <c r="P41" i="1"/>
  <c r="N42" i="1"/>
  <c r="O42" i="1"/>
  <c r="P42" i="1"/>
  <c r="N43" i="1"/>
  <c r="O43" i="1"/>
  <c r="P43" i="1"/>
  <c r="N44" i="1"/>
  <c r="O44" i="1"/>
  <c r="P44" i="1"/>
  <c r="N45" i="1"/>
  <c r="O45" i="1"/>
  <c r="P45" i="1"/>
  <c r="N46" i="1"/>
  <c r="O46" i="1"/>
  <c r="P46" i="1"/>
  <c r="N47" i="1"/>
  <c r="O47" i="1"/>
  <c r="P47" i="1"/>
  <c r="N48" i="1"/>
  <c r="O48" i="1"/>
  <c r="P48" i="1"/>
  <c r="N49" i="1"/>
  <c r="O49" i="1"/>
  <c r="P49" i="1"/>
  <c r="N50" i="1"/>
  <c r="O50" i="1"/>
  <c r="P50" i="1"/>
  <c r="N51" i="1"/>
  <c r="O51" i="1"/>
  <c r="P51" i="1"/>
  <c r="N52" i="1"/>
  <c r="O52" i="1"/>
  <c r="P52" i="1"/>
  <c r="N53" i="1"/>
  <c r="O53" i="1"/>
  <c r="P53" i="1"/>
  <c r="N54" i="1"/>
  <c r="O54" i="1"/>
  <c r="P54" i="1"/>
  <c r="N55" i="1"/>
  <c r="O55" i="1"/>
  <c r="P55" i="1"/>
  <c r="N56" i="1"/>
  <c r="O56" i="1"/>
  <c r="P56" i="1"/>
  <c r="N57" i="1"/>
  <c r="O57" i="1"/>
  <c r="P57" i="1"/>
  <c r="N58" i="1"/>
  <c r="O58" i="1"/>
  <c r="P58" i="1"/>
  <c r="N59" i="1"/>
  <c r="O59" i="1"/>
  <c r="P59" i="1"/>
  <c r="N60" i="1"/>
  <c r="O60" i="1"/>
  <c r="P60" i="1"/>
  <c r="N61" i="1"/>
  <c r="O61" i="1"/>
  <c r="P61" i="1"/>
  <c r="N62" i="1"/>
  <c r="O62" i="1"/>
  <c r="P62" i="1"/>
  <c r="N63" i="1"/>
  <c r="O63" i="1"/>
  <c r="P63" i="1"/>
  <c r="N64" i="1"/>
  <c r="O64" i="1"/>
  <c r="P64" i="1"/>
  <c r="N65" i="1"/>
  <c r="O65" i="1"/>
  <c r="P65" i="1"/>
  <c r="N66" i="1"/>
  <c r="O66" i="1"/>
  <c r="P66" i="1"/>
  <c r="N67" i="1"/>
  <c r="O67" i="1"/>
  <c r="P67" i="1"/>
  <c r="N68" i="1"/>
  <c r="O68" i="1"/>
  <c r="P68" i="1"/>
  <c r="N69" i="1"/>
  <c r="O69" i="1"/>
  <c r="P69" i="1"/>
  <c r="N70" i="1"/>
  <c r="O70" i="1"/>
  <c r="P70" i="1"/>
  <c r="N71" i="1"/>
  <c r="O71" i="1"/>
  <c r="P71" i="1"/>
  <c r="N72" i="1"/>
  <c r="O72" i="1"/>
  <c r="P72" i="1"/>
  <c r="N73" i="1"/>
  <c r="O73" i="1"/>
  <c r="P73" i="1"/>
  <c r="N74" i="1"/>
  <c r="O74" i="1"/>
  <c r="P74" i="1"/>
  <c r="N75" i="1"/>
  <c r="O75" i="1"/>
  <c r="P75" i="1"/>
  <c r="N76" i="1"/>
  <c r="O76" i="1"/>
  <c r="P76" i="1"/>
  <c r="N77" i="1"/>
  <c r="O77" i="1"/>
  <c r="P77" i="1"/>
  <c r="N78" i="1"/>
  <c r="O78" i="1"/>
  <c r="P78" i="1"/>
  <c r="N79" i="1"/>
  <c r="O79" i="1"/>
  <c r="P79" i="1"/>
  <c r="N80" i="1"/>
  <c r="O80" i="1"/>
  <c r="P80" i="1"/>
  <c r="N81" i="1"/>
  <c r="O81" i="1"/>
  <c r="P81" i="1"/>
  <c r="N82" i="1"/>
  <c r="O82" i="1"/>
  <c r="P82" i="1"/>
  <c r="N83" i="1"/>
  <c r="O83" i="1"/>
  <c r="P83" i="1"/>
  <c r="N84" i="1"/>
  <c r="O84" i="1"/>
  <c r="P84" i="1"/>
  <c r="N85" i="1"/>
  <c r="O85" i="1"/>
  <c r="P85" i="1"/>
  <c r="N86" i="1"/>
  <c r="O86" i="1"/>
  <c r="P86" i="1"/>
  <c r="N87" i="1"/>
  <c r="O87" i="1"/>
  <c r="P87" i="1"/>
  <c r="N88" i="1"/>
  <c r="O88" i="1"/>
  <c r="P88" i="1"/>
  <c r="N89" i="1"/>
  <c r="O89" i="1"/>
  <c r="P89" i="1"/>
  <c r="N90" i="1"/>
  <c r="O90" i="1"/>
  <c r="P90" i="1"/>
  <c r="N91" i="1"/>
  <c r="O91" i="1"/>
  <c r="P91" i="1"/>
  <c r="N92" i="1"/>
  <c r="O92" i="1"/>
  <c r="P92" i="1"/>
  <c r="N93" i="1"/>
  <c r="O93" i="1"/>
  <c r="P93" i="1"/>
  <c r="N94" i="1"/>
  <c r="O94" i="1"/>
  <c r="P94" i="1"/>
  <c r="N95" i="1"/>
  <c r="O95" i="1"/>
  <c r="P95" i="1"/>
  <c r="N96" i="1"/>
  <c r="O96" i="1"/>
  <c r="P96" i="1"/>
  <c r="N97" i="1"/>
  <c r="O97" i="1"/>
  <c r="P97" i="1"/>
  <c r="N98" i="1"/>
  <c r="O98" i="1"/>
  <c r="P98" i="1"/>
  <c r="N99" i="1"/>
  <c r="O99" i="1"/>
  <c r="P99" i="1"/>
  <c r="N100" i="1"/>
  <c r="O100" i="1"/>
  <c r="P100" i="1"/>
  <c r="N101" i="1"/>
  <c r="O101" i="1"/>
  <c r="P101" i="1"/>
  <c r="N102" i="1"/>
  <c r="O102" i="1"/>
  <c r="P102" i="1"/>
  <c r="N103" i="1"/>
  <c r="O103" i="1"/>
  <c r="P103" i="1"/>
  <c r="N104" i="1"/>
  <c r="O104" i="1"/>
  <c r="P104" i="1"/>
  <c r="N105" i="1"/>
  <c r="O105" i="1"/>
  <c r="P105" i="1"/>
  <c r="N106" i="1"/>
  <c r="O106" i="1"/>
  <c r="P106" i="1"/>
  <c r="N107" i="1"/>
  <c r="O107" i="1"/>
  <c r="P107" i="1"/>
  <c r="N108" i="1"/>
  <c r="O108" i="1"/>
  <c r="P108" i="1"/>
  <c r="N109" i="1"/>
  <c r="O109" i="1"/>
  <c r="P109" i="1"/>
  <c r="N110" i="1"/>
  <c r="O110" i="1"/>
  <c r="P110" i="1"/>
  <c r="N111" i="1"/>
  <c r="O111" i="1"/>
  <c r="P111" i="1"/>
  <c r="N112" i="1"/>
  <c r="O112" i="1"/>
  <c r="P112" i="1"/>
  <c r="N113" i="1"/>
  <c r="O113" i="1"/>
  <c r="P113" i="1"/>
  <c r="N114" i="1"/>
  <c r="O114" i="1"/>
  <c r="P114" i="1"/>
  <c r="N115" i="1"/>
  <c r="O115" i="1"/>
  <c r="P115" i="1"/>
  <c r="N116" i="1"/>
  <c r="O116" i="1"/>
  <c r="P116" i="1"/>
  <c r="N117" i="1"/>
  <c r="O117" i="1"/>
  <c r="P117" i="1"/>
  <c r="N118" i="1"/>
  <c r="O118" i="1"/>
  <c r="P118" i="1"/>
  <c r="N119" i="1"/>
  <c r="O119" i="1"/>
  <c r="P119" i="1"/>
  <c r="N120" i="1"/>
  <c r="O120" i="1"/>
  <c r="P120" i="1"/>
  <c r="N121" i="1"/>
  <c r="O121" i="1"/>
  <c r="P121" i="1"/>
  <c r="N122" i="1"/>
  <c r="O122" i="1"/>
  <c r="P122" i="1"/>
  <c r="N123" i="1"/>
  <c r="O123" i="1"/>
  <c r="P123" i="1"/>
  <c r="N124" i="1"/>
  <c r="O124" i="1"/>
  <c r="P124" i="1"/>
  <c r="N125" i="1"/>
  <c r="O125" i="1"/>
  <c r="P125" i="1"/>
  <c r="N126" i="1"/>
  <c r="O126" i="1"/>
  <c r="P126" i="1"/>
  <c r="N127" i="1"/>
  <c r="O127" i="1"/>
  <c r="P127" i="1"/>
  <c r="N128" i="1"/>
  <c r="O128" i="1"/>
  <c r="P128" i="1"/>
  <c r="N129" i="1"/>
  <c r="O129" i="1"/>
  <c r="P129" i="1"/>
  <c r="N130" i="1"/>
  <c r="O130" i="1"/>
  <c r="P130" i="1"/>
  <c r="N131" i="1"/>
  <c r="O131" i="1"/>
  <c r="P131" i="1"/>
  <c r="N132" i="1"/>
  <c r="O132" i="1"/>
  <c r="P132" i="1"/>
  <c r="N133" i="1"/>
  <c r="O133" i="1"/>
  <c r="P133" i="1"/>
  <c r="N134" i="1"/>
  <c r="O134" i="1"/>
  <c r="P134" i="1"/>
  <c r="N135" i="1"/>
  <c r="O135" i="1"/>
  <c r="P135" i="1"/>
  <c r="N136" i="1"/>
  <c r="O136" i="1"/>
  <c r="P136" i="1"/>
  <c r="N137" i="1"/>
  <c r="O137" i="1"/>
  <c r="P137" i="1"/>
  <c r="N138" i="1"/>
  <c r="O138" i="1"/>
  <c r="P138" i="1"/>
  <c r="N139" i="1"/>
  <c r="O139" i="1"/>
  <c r="P139" i="1"/>
  <c r="N140" i="1"/>
  <c r="O140" i="1"/>
  <c r="P140" i="1"/>
  <c r="N141" i="1"/>
  <c r="O141" i="1"/>
  <c r="P141" i="1"/>
  <c r="N142" i="1"/>
  <c r="O142" i="1"/>
  <c r="P142" i="1"/>
  <c r="N143" i="1"/>
  <c r="O143" i="1"/>
  <c r="P143" i="1"/>
  <c r="N144" i="1"/>
  <c r="O144" i="1"/>
  <c r="P144" i="1"/>
  <c r="N145" i="1"/>
  <c r="O145" i="1"/>
  <c r="P145" i="1"/>
  <c r="N146" i="1"/>
  <c r="O146" i="1"/>
  <c r="P146" i="1"/>
  <c r="N147" i="1"/>
  <c r="O147" i="1"/>
  <c r="P147" i="1"/>
  <c r="N148" i="1"/>
  <c r="O148" i="1"/>
  <c r="P148" i="1"/>
  <c r="N149" i="1"/>
  <c r="O149" i="1"/>
  <c r="P149" i="1"/>
  <c r="N150" i="1"/>
  <c r="O150" i="1"/>
  <c r="P150" i="1"/>
  <c r="N151" i="1"/>
  <c r="O151" i="1"/>
  <c r="P151" i="1"/>
  <c r="N152" i="1"/>
  <c r="O152" i="1"/>
  <c r="P152" i="1"/>
  <c r="N153" i="1"/>
  <c r="O153" i="1"/>
  <c r="P153" i="1"/>
  <c r="N154" i="1"/>
  <c r="O154" i="1"/>
  <c r="P154" i="1"/>
  <c r="N155" i="1"/>
  <c r="O155" i="1"/>
  <c r="P155" i="1"/>
  <c r="N156" i="1"/>
  <c r="O156" i="1"/>
  <c r="P156" i="1"/>
  <c r="N157" i="1"/>
  <c r="O157" i="1"/>
  <c r="P157" i="1"/>
  <c r="N158" i="1"/>
  <c r="O158" i="1"/>
  <c r="P158" i="1"/>
  <c r="N159" i="1"/>
  <c r="O159" i="1"/>
  <c r="P159" i="1"/>
  <c r="N160" i="1"/>
  <c r="O160" i="1"/>
  <c r="P160" i="1"/>
  <c r="N161" i="1"/>
  <c r="O161" i="1"/>
  <c r="P161" i="1"/>
  <c r="N162" i="1"/>
  <c r="O162" i="1"/>
  <c r="P162" i="1"/>
  <c r="N163" i="1"/>
  <c r="O163" i="1"/>
  <c r="P163" i="1"/>
  <c r="N164" i="1"/>
  <c r="O164" i="1"/>
  <c r="P164" i="1"/>
  <c r="N165" i="1"/>
  <c r="O165" i="1"/>
  <c r="P165" i="1"/>
  <c r="N166" i="1"/>
  <c r="O166" i="1"/>
  <c r="P166" i="1"/>
  <c r="N167" i="1"/>
  <c r="O167" i="1"/>
  <c r="P167" i="1"/>
  <c r="N168" i="1"/>
  <c r="O168" i="1"/>
  <c r="P168" i="1"/>
  <c r="N169" i="1"/>
  <c r="O169" i="1"/>
  <c r="P169" i="1"/>
  <c r="N170" i="1"/>
  <c r="O170" i="1"/>
  <c r="P170" i="1"/>
  <c r="N171" i="1"/>
  <c r="O171" i="1"/>
  <c r="P171" i="1"/>
  <c r="N172" i="1"/>
  <c r="O172" i="1"/>
  <c r="P172" i="1"/>
  <c r="N173" i="1"/>
  <c r="O173" i="1"/>
  <c r="P173" i="1"/>
  <c r="N174" i="1"/>
  <c r="O174" i="1"/>
  <c r="P174" i="1"/>
  <c r="N175" i="1"/>
  <c r="O175" i="1"/>
  <c r="P175" i="1"/>
  <c r="N176" i="1"/>
  <c r="O176" i="1"/>
  <c r="P176" i="1"/>
  <c r="N177" i="1"/>
  <c r="O177" i="1"/>
  <c r="P177" i="1"/>
  <c r="N178" i="1"/>
  <c r="O178" i="1"/>
  <c r="P178" i="1"/>
  <c r="N179" i="1"/>
  <c r="O179" i="1"/>
  <c r="P179" i="1"/>
  <c r="N180" i="1"/>
  <c r="O180" i="1"/>
  <c r="P180" i="1"/>
  <c r="N181" i="1"/>
  <c r="O181" i="1"/>
  <c r="P181" i="1"/>
  <c r="N182" i="1"/>
  <c r="O182" i="1"/>
  <c r="P182" i="1"/>
  <c r="N183" i="1"/>
  <c r="O183" i="1"/>
  <c r="P183" i="1"/>
  <c r="N184" i="1"/>
  <c r="O184" i="1"/>
  <c r="P184" i="1"/>
  <c r="N185" i="1"/>
  <c r="O185" i="1"/>
  <c r="P185" i="1"/>
  <c r="N186" i="1"/>
  <c r="O186" i="1"/>
  <c r="P186" i="1"/>
  <c r="N187" i="1"/>
  <c r="O187" i="1"/>
  <c r="P187" i="1"/>
  <c r="N188" i="1"/>
  <c r="O188" i="1"/>
  <c r="P188" i="1"/>
  <c r="N189" i="1"/>
  <c r="O189" i="1"/>
  <c r="P189" i="1"/>
  <c r="N190" i="1"/>
  <c r="O190" i="1"/>
  <c r="P190" i="1"/>
  <c r="N191" i="1"/>
  <c r="O191" i="1"/>
  <c r="P191" i="1"/>
  <c r="N192" i="1"/>
  <c r="O192" i="1"/>
  <c r="P192" i="1"/>
  <c r="N193" i="1"/>
  <c r="O193" i="1"/>
  <c r="P193" i="1"/>
  <c r="N194" i="1"/>
  <c r="O194" i="1"/>
  <c r="P194" i="1"/>
  <c r="N195" i="1"/>
  <c r="O195" i="1"/>
  <c r="P195" i="1"/>
  <c r="N196" i="1"/>
  <c r="O196" i="1"/>
  <c r="P196" i="1"/>
  <c r="N197" i="1"/>
  <c r="O197" i="1"/>
  <c r="P197" i="1"/>
  <c r="N198" i="1"/>
  <c r="O198" i="1"/>
  <c r="P198" i="1"/>
  <c r="N199" i="1"/>
  <c r="O199" i="1"/>
  <c r="P199" i="1"/>
  <c r="N200" i="1"/>
  <c r="O200" i="1"/>
  <c r="P200" i="1"/>
  <c r="N201" i="1"/>
  <c r="O201" i="1"/>
  <c r="P201" i="1"/>
  <c r="N202" i="1"/>
  <c r="O202" i="1"/>
  <c r="P202" i="1"/>
  <c r="N203" i="1"/>
  <c r="O203" i="1"/>
  <c r="P203" i="1"/>
  <c r="N204" i="1"/>
  <c r="O204" i="1"/>
  <c r="P204" i="1"/>
  <c r="N205" i="1"/>
  <c r="O205" i="1"/>
  <c r="P205" i="1"/>
  <c r="N206" i="1"/>
  <c r="O206" i="1"/>
  <c r="P206" i="1"/>
  <c r="N207" i="1"/>
  <c r="O207" i="1"/>
  <c r="P207" i="1"/>
  <c r="N208" i="1"/>
  <c r="O208" i="1"/>
  <c r="P208" i="1"/>
  <c r="N209" i="1"/>
  <c r="O209" i="1"/>
  <c r="P209" i="1"/>
  <c r="N210" i="1"/>
  <c r="O210" i="1"/>
  <c r="P210" i="1"/>
  <c r="N211" i="1"/>
  <c r="O211" i="1"/>
  <c r="P211" i="1"/>
  <c r="N212" i="1"/>
  <c r="O212" i="1"/>
  <c r="P212" i="1"/>
  <c r="N213" i="1"/>
  <c r="O213" i="1"/>
  <c r="P213" i="1"/>
  <c r="N214" i="1"/>
  <c r="O214" i="1"/>
  <c r="P214" i="1"/>
  <c r="N215" i="1"/>
  <c r="O215" i="1"/>
  <c r="P215" i="1"/>
  <c r="N216" i="1"/>
  <c r="O216" i="1"/>
  <c r="P216" i="1"/>
  <c r="N217" i="1"/>
  <c r="O217" i="1"/>
  <c r="P217" i="1"/>
  <c r="N218" i="1"/>
  <c r="O218" i="1"/>
  <c r="P218" i="1"/>
  <c r="N219" i="1"/>
  <c r="O219" i="1"/>
  <c r="P219" i="1"/>
  <c r="N220" i="1"/>
  <c r="O220" i="1"/>
  <c r="P220" i="1"/>
  <c r="N221" i="1"/>
  <c r="O221" i="1"/>
  <c r="P221" i="1"/>
  <c r="N222" i="1"/>
  <c r="O222" i="1"/>
  <c r="P222" i="1"/>
  <c r="N223" i="1"/>
  <c r="O223" i="1"/>
  <c r="P223" i="1"/>
  <c r="N224" i="1"/>
  <c r="O224" i="1"/>
  <c r="P224" i="1"/>
  <c r="N225" i="1"/>
  <c r="O225" i="1"/>
  <c r="P225" i="1"/>
  <c r="N226" i="1"/>
  <c r="O226" i="1"/>
  <c r="P226" i="1"/>
  <c r="N227" i="1"/>
  <c r="O227" i="1"/>
  <c r="P227" i="1"/>
  <c r="N228" i="1"/>
  <c r="O228" i="1"/>
  <c r="P228" i="1"/>
  <c r="N229" i="1"/>
  <c r="O229" i="1"/>
  <c r="P229" i="1"/>
  <c r="N230" i="1"/>
  <c r="O230" i="1"/>
  <c r="P230" i="1"/>
  <c r="N231" i="1"/>
  <c r="O231" i="1"/>
  <c r="P231" i="1"/>
  <c r="N232" i="1"/>
  <c r="O232" i="1"/>
  <c r="P232" i="1"/>
  <c r="N233" i="1"/>
  <c r="O233" i="1"/>
  <c r="P233" i="1"/>
  <c r="N234" i="1"/>
  <c r="O234" i="1"/>
  <c r="P234" i="1"/>
  <c r="N235" i="1"/>
  <c r="O235" i="1"/>
  <c r="P235" i="1"/>
  <c r="N236" i="1"/>
  <c r="O236" i="1"/>
  <c r="P236" i="1"/>
  <c r="N237" i="1"/>
  <c r="O237" i="1"/>
  <c r="P237" i="1"/>
  <c r="N238" i="1"/>
  <c r="O238" i="1"/>
  <c r="P238" i="1"/>
  <c r="N239" i="1"/>
  <c r="O239" i="1"/>
  <c r="P239" i="1"/>
  <c r="N240" i="1"/>
  <c r="O240" i="1"/>
  <c r="P240" i="1"/>
  <c r="N241" i="1"/>
  <c r="O241" i="1"/>
  <c r="P241" i="1"/>
  <c r="N242" i="1"/>
  <c r="O242" i="1"/>
  <c r="P242" i="1"/>
  <c r="N243" i="1"/>
  <c r="O243" i="1"/>
  <c r="P243" i="1"/>
  <c r="N244" i="1"/>
  <c r="O244" i="1"/>
  <c r="P244" i="1"/>
  <c r="N245" i="1"/>
  <c r="O245" i="1"/>
  <c r="P245" i="1"/>
  <c r="N246" i="1"/>
  <c r="O246" i="1"/>
  <c r="P246" i="1"/>
  <c r="N247" i="1"/>
  <c r="O247" i="1"/>
  <c r="P247" i="1"/>
  <c r="N248" i="1"/>
  <c r="O248" i="1"/>
  <c r="P248" i="1"/>
  <c r="N249" i="1"/>
  <c r="O249" i="1"/>
  <c r="P249" i="1"/>
  <c r="N250" i="1"/>
  <c r="O250" i="1"/>
  <c r="P250" i="1"/>
  <c r="N251" i="1"/>
  <c r="O251" i="1"/>
  <c r="P251" i="1"/>
  <c r="N252" i="1"/>
  <c r="O252" i="1"/>
  <c r="P252" i="1"/>
  <c r="N253" i="1"/>
  <c r="O253" i="1"/>
  <c r="P253" i="1"/>
  <c r="N254" i="1"/>
  <c r="O254" i="1"/>
  <c r="P254" i="1"/>
  <c r="N255" i="1"/>
  <c r="O255" i="1"/>
  <c r="P255" i="1"/>
  <c r="N256" i="1"/>
  <c r="O256" i="1"/>
  <c r="P256" i="1"/>
  <c r="N257" i="1"/>
  <c r="O257" i="1"/>
  <c r="P257" i="1"/>
  <c r="N258" i="1"/>
  <c r="O258" i="1"/>
  <c r="P258" i="1"/>
  <c r="N259" i="1"/>
  <c r="O259" i="1"/>
  <c r="P259" i="1"/>
  <c r="N260" i="1"/>
  <c r="O260" i="1"/>
  <c r="P260" i="1"/>
  <c r="N261" i="1"/>
  <c r="O261" i="1"/>
  <c r="P261" i="1"/>
  <c r="N262" i="1"/>
  <c r="O262" i="1"/>
  <c r="P262" i="1"/>
  <c r="N263" i="1"/>
  <c r="O263" i="1"/>
  <c r="P263" i="1"/>
  <c r="N264" i="1"/>
  <c r="O264" i="1"/>
  <c r="P264" i="1"/>
  <c r="N265" i="1"/>
  <c r="O265" i="1"/>
  <c r="P265" i="1"/>
  <c r="N266" i="1"/>
  <c r="O266" i="1"/>
  <c r="P266" i="1"/>
  <c r="N267" i="1"/>
  <c r="O267" i="1"/>
  <c r="P267" i="1"/>
  <c r="N268" i="1"/>
  <c r="O268" i="1"/>
  <c r="P268" i="1"/>
  <c r="N269" i="1"/>
  <c r="O269" i="1"/>
  <c r="P269" i="1"/>
  <c r="N270" i="1"/>
  <c r="O270" i="1"/>
  <c r="P270" i="1"/>
  <c r="N271" i="1"/>
  <c r="O271" i="1"/>
  <c r="P271" i="1"/>
  <c r="N272" i="1"/>
  <c r="O272" i="1"/>
  <c r="P272" i="1"/>
  <c r="N273" i="1"/>
  <c r="O273" i="1"/>
  <c r="P273" i="1"/>
  <c r="N274" i="1"/>
  <c r="O274" i="1"/>
  <c r="P274" i="1"/>
  <c r="N275" i="1"/>
  <c r="O275" i="1"/>
  <c r="P275" i="1"/>
  <c r="N276" i="1"/>
  <c r="O276" i="1"/>
  <c r="P276" i="1"/>
  <c r="N277" i="1"/>
  <c r="O277" i="1"/>
  <c r="P277" i="1"/>
  <c r="N278" i="1"/>
  <c r="O278" i="1"/>
  <c r="P278" i="1"/>
  <c r="N279" i="1"/>
  <c r="O279" i="1"/>
  <c r="P279" i="1"/>
  <c r="N280" i="1"/>
  <c r="O280" i="1"/>
  <c r="P280" i="1"/>
  <c r="N281" i="1"/>
  <c r="O281" i="1"/>
  <c r="P281" i="1"/>
  <c r="N282" i="1"/>
  <c r="O282" i="1"/>
  <c r="P282" i="1"/>
  <c r="N283" i="1"/>
  <c r="O283" i="1"/>
  <c r="P283" i="1"/>
  <c r="N284" i="1"/>
  <c r="O284" i="1"/>
  <c r="P284" i="1"/>
  <c r="N285" i="1"/>
  <c r="O285" i="1"/>
  <c r="P285" i="1"/>
  <c r="N286" i="1"/>
  <c r="O286" i="1"/>
  <c r="P286" i="1"/>
  <c r="N287" i="1"/>
  <c r="O287" i="1"/>
  <c r="P287" i="1"/>
  <c r="N288" i="1"/>
  <c r="O288" i="1"/>
  <c r="P288" i="1"/>
  <c r="N289" i="1"/>
  <c r="O289" i="1"/>
  <c r="P289" i="1"/>
  <c r="O2" i="1"/>
  <c r="P2" i="1"/>
  <c r="N2" i="1"/>
  <c r="S5" i="1" s="1"/>
  <c r="S16" i="1" l="1"/>
  <c r="S4" i="1"/>
  <c r="S29" i="1"/>
  <c r="S13" i="1"/>
  <c r="S12" i="1"/>
  <c r="S9" i="1"/>
  <c r="S24" i="1"/>
  <c r="S25" i="1"/>
  <c r="S8" i="1"/>
  <c r="S21" i="1"/>
  <c r="S28" i="1"/>
  <c r="S27" i="1"/>
  <c r="S17" i="1"/>
  <c r="U35" i="1"/>
  <c r="S37" i="1"/>
  <c r="T37" i="1"/>
  <c r="U37" i="1"/>
  <c r="S35" i="1"/>
  <c r="U36" i="1"/>
  <c r="T35" i="1"/>
  <c r="S36" i="1"/>
  <c r="T36" i="1"/>
  <c r="S20" i="1"/>
  <c r="S6" i="1"/>
  <c r="S22" i="1"/>
  <c r="S10" i="1"/>
  <c r="S14" i="1"/>
  <c r="S18" i="1"/>
  <c r="S26" i="1"/>
  <c r="S3" i="1"/>
  <c r="S7" i="1"/>
  <c r="S11" i="1"/>
  <c r="S15" i="1"/>
  <c r="S19" i="1"/>
  <c r="S23" i="1"/>
  <c r="S30" i="1" l="1"/>
  <c r="U43" i="1" s="1"/>
  <c r="S42" i="1" l="1"/>
  <c r="T42" i="1"/>
  <c r="T43" i="1"/>
  <c r="S41" i="1"/>
  <c r="S43" i="1"/>
  <c r="T41" i="1"/>
  <c r="U41" i="1"/>
  <c r="U42" i="1"/>
</calcChain>
</file>

<file path=xl/sharedStrings.xml><?xml version="1.0" encoding="utf-8"?>
<sst xmlns="http://schemas.openxmlformats.org/spreadsheetml/2006/main" count="2591" uniqueCount="1751">
  <si>
    <t>震荡市经历平均排名</t>
    <phoneticPr fontId="1" type="noConversion"/>
  </si>
  <si>
    <t>牛市平均排名</t>
    <phoneticPr fontId="1" type="noConversion"/>
  </si>
  <si>
    <t>上投摩根智慧互联</t>
    <phoneticPr fontId="1" type="noConversion"/>
  </si>
  <si>
    <t>熊高震荡高牛高</t>
    <phoneticPr fontId="1" type="noConversion"/>
  </si>
  <si>
    <t>熊高震荡高牛中</t>
    <phoneticPr fontId="1" type="noConversion"/>
  </si>
  <si>
    <t>熊高震荡高牛低</t>
    <phoneticPr fontId="1" type="noConversion"/>
  </si>
  <si>
    <t>熊高震荡中牛高</t>
    <phoneticPr fontId="1" type="noConversion"/>
  </si>
  <si>
    <t>熊高震荡中牛中</t>
    <phoneticPr fontId="1" type="noConversion"/>
  </si>
  <si>
    <t>熊高震荡中牛低</t>
    <phoneticPr fontId="1" type="noConversion"/>
  </si>
  <si>
    <t>熊高震荡低牛高</t>
    <phoneticPr fontId="1" type="noConversion"/>
  </si>
  <si>
    <t>熊高震荡低牛中</t>
    <phoneticPr fontId="1" type="noConversion"/>
  </si>
  <si>
    <t>熊高震荡低牛低</t>
    <phoneticPr fontId="1" type="noConversion"/>
  </si>
  <si>
    <t>熊中震荡高牛高</t>
  </si>
  <si>
    <t>熊中震荡高牛中</t>
  </si>
  <si>
    <t>熊中震荡高牛低</t>
  </si>
  <si>
    <t>熊中震荡中牛高</t>
  </si>
  <si>
    <t>熊中震荡中牛中</t>
  </si>
  <si>
    <t>熊中震荡中牛低</t>
  </si>
  <si>
    <t>熊中震荡低牛高</t>
  </si>
  <si>
    <t>熊中震荡低牛中</t>
  </si>
  <si>
    <t>熊中震荡低牛低</t>
  </si>
  <si>
    <t>熊低震荡高牛高</t>
  </si>
  <si>
    <t>熊低震荡高牛中</t>
  </si>
  <si>
    <t>熊低震荡高牛低</t>
  </si>
  <si>
    <t>熊低震荡中牛高</t>
  </si>
  <si>
    <t>熊低震荡中牛中</t>
  </si>
  <si>
    <t>熊低震荡中牛低</t>
  </si>
  <si>
    <t>熊低震荡低牛高</t>
  </si>
  <si>
    <t>熊低震荡低牛中</t>
  </si>
  <si>
    <t>熊低震荡低牛低</t>
  </si>
  <si>
    <t>熊市经历平均排名(1:x&lt;33,     2: 33=&lt;x&lt;66,    3:66=&lt;x)</t>
    <phoneticPr fontId="1" type="noConversion"/>
  </si>
  <si>
    <t>表现</t>
    <phoneticPr fontId="1" type="noConversion"/>
  </si>
  <si>
    <t>高</t>
    <phoneticPr fontId="1" type="noConversion"/>
  </si>
  <si>
    <t>中</t>
    <phoneticPr fontId="1" type="noConversion"/>
  </si>
  <si>
    <t>低</t>
    <phoneticPr fontId="1" type="noConversion"/>
  </si>
  <si>
    <t>熊</t>
    <phoneticPr fontId="1" type="noConversion"/>
  </si>
  <si>
    <t>震荡</t>
    <phoneticPr fontId="1" type="noConversion"/>
  </si>
  <si>
    <t>牛</t>
    <phoneticPr fontId="1" type="noConversion"/>
  </si>
  <si>
    <t>160613.OF</t>
    <phoneticPr fontId="1" type="noConversion"/>
  </si>
  <si>
    <t>160918.OF</t>
    <phoneticPr fontId="1" type="noConversion"/>
  </si>
  <si>
    <t>360010.OF</t>
    <phoneticPr fontId="1" type="noConversion"/>
  </si>
  <si>
    <t>中银美丽中国</t>
    <phoneticPr fontId="1" type="noConversion"/>
  </si>
  <si>
    <t>易方达新兴成长</t>
    <phoneticPr fontId="1" type="noConversion"/>
  </si>
  <si>
    <t>鹏华环保产业</t>
    <phoneticPr fontId="1" type="noConversion"/>
  </si>
  <si>
    <t>景顺长城成长之星</t>
    <phoneticPr fontId="1" type="noConversion"/>
  </si>
  <si>
    <t>国投瑞银医疗保健行业</t>
    <phoneticPr fontId="1" type="noConversion"/>
  </si>
  <si>
    <t>中邮核心竞争力</t>
    <phoneticPr fontId="1" type="noConversion"/>
  </si>
  <si>
    <t>广发新动力</t>
    <phoneticPr fontId="1" type="noConversion"/>
  </si>
  <si>
    <t>光大银发商机主题</t>
    <phoneticPr fontId="1" type="noConversion"/>
  </si>
  <si>
    <t>国投瑞银美丽中国</t>
    <phoneticPr fontId="1" type="noConversion"/>
  </si>
  <si>
    <t>汇添富移动互联</t>
    <phoneticPr fontId="1" type="noConversion"/>
  </si>
  <si>
    <t>鹏华先进制造</t>
    <phoneticPr fontId="1" type="noConversion"/>
  </si>
  <si>
    <t>富国研究精选</t>
    <phoneticPr fontId="1" type="noConversion"/>
  </si>
  <si>
    <t>前海开源股息率100强</t>
    <phoneticPr fontId="1" type="noConversion"/>
  </si>
  <si>
    <t>博时产业新动力A</t>
    <phoneticPr fontId="1" type="noConversion"/>
  </si>
  <si>
    <t>上投摩根安全战略</t>
    <phoneticPr fontId="1" type="noConversion"/>
  </si>
  <si>
    <t>华泰柏瑞量化驱动</t>
    <phoneticPr fontId="1" type="noConversion"/>
  </si>
  <si>
    <t>大成正向回报</t>
    <phoneticPr fontId="1" type="noConversion"/>
  </si>
  <si>
    <t>东方新思路A</t>
    <phoneticPr fontId="1" type="noConversion"/>
  </si>
  <si>
    <t>南方量化成长</t>
    <phoneticPr fontId="1" type="noConversion"/>
  </si>
  <si>
    <t>财通成长优选</t>
    <phoneticPr fontId="1" type="noConversion"/>
  </si>
  <si>
    <t>上投摩根新兴服务</t>
    <phoneticPr fontId="1" type="noConversion"/>
  </si>
  <si>
    <t>汇添富国企创新增长</t>
    <phoneticPr fontId="1" type="noConversion"/>
  </si>
  <si>
    <t>嘉实周期优选</t>
    <phoneticPr fontId="1" type="noConversion"/>
  </si>
  <si>
    <t>嘉实优化红利</t>
    <phoneticPr fontId="1" type="noConversion"/>
  </si>
  <si>
    <t>长盛中小盘精选</t>
    <phoneticPr fontId="1" type="noConversion"/>
  </si>
  <si>
    <t>大成行业轮动</t>
    <phoneticPr fontId="1" type="noConversion"/>
  </si>
  <si>
    <t>大成内需增长A</t>
    <phoneticPr fontId="1" type="noConversion"/>
  </si>
  <si>
    <t>大成消费主题</t>
    <phoneticPr fontId="1" type="noConversion"/>
  </si>
  <si>
    <t>南方积极配置</t>
    <phoneticPr fontId="1" type="noConversion"/>
  </si>
  <si>
    <t>南方高增长</t>
    <phoneticPr fontId="1" type="noConversion"/>
  </si>
  <si>
    <t>中欧盛世成长A</t>
    <phoneticPr fontId="1" type="noConversion"/>
  </si>
  <si>
    <t>长城中小盘成长</t>
    <phoneticPr fontId="1" type="noConversion"/>
  </si>
  <si>
    <t>景顺长城新兴成长</t>
    <phoneticPr fontId="1" type="noConversion"/>
  </si>
  <si>
    <t>泰信优势增长</t>
    <phoneticPr fontId="1" type="noConversion"/>
  </si>
  <si>
    <t>中海消费主题精选</t>
    <phoneticPr fontId="1" type="noConversion"/>
  </si>
  <si>
    <t>震荡市经历几次</t>
    <phoneticPr fontId="1" type="noConversion"/>
  </si>
  <si>
    <t>熊市经历总天数</t>
    <phoneticPr fontId="1" type="noConversion"/>
  </si>
  <si>
    <t>熊市经历平均排名</t>
    <phoneticPr fontId="1" type="noConversion"/>
  </si>
  <si>
    <t>000039.OF</t>
    <phoneticPr fontId="1" type="noConversion"/>
  </si>
  <si>
    <t>000073.OF</t>
    <phoneticPr fontId="1" type="noConversion"/>
  </si>
  <si>
    <t>000117.OF</t>
    <phoneticPr fontId="1" type="noConversion"/>
  </si>
  <si>
    <t>000308.OF</t>
    <phoneticPr fontId="1" type="noConversion"/>
  </si>
  <si>
    <t>000336.OF</t>
    <phoneticPr fontId="1" type="noConversion"/>
  </si>
  <si>
    <t>000404.OF</t>
    <phoneticPr fontId="1" type="noConversion"/>
  </si>
  <si>
    <t>000513.OF</t>
    <phoneticPr fontId="1" type="noConversion"/>
  </si>
  <si>
    <t>000535.OF</t>
    <phoneticPr fontId="1" type="noConversion"/>
  </si>
  <si>
    <t>000541.OF</t>
    <phoneticPr fontId="1" type="noConversion"/>
  </si>
  <si>
    <t>000601.OF</t>
    <phoneticPr fontId="1" type="noConversion"/>
  </si>
  <si>
    <t>000654.OF</t>
    <phoneticPr fontId="1" type="noConversion"/>
  </si>
  <si>
    <t>000663.OF</t>
    <phoneticPr fontId="1" type="noConversion"/>
  </si>
  <si>
    <t>000684.OF</t>
    <phoneticPr fontId="1" type="noConversion"/>
  </si>
  <si>
    <t>000711.OF</t>
    <phoneticPr fontId="1" type="noConversion"/>
  </si>
  <si>
    <t>000870.OF</t>
    <phoneticPr fontId="1" type="noConversion"/>
  </si>
  <si>
    <t>000878.OF</t>
    <phoneticPr fontId="1" type="noConversion"/>
  </si>
  <si>
    <t>000880.OF</t>
    <phoneticPr fontId="1" type="noConversion"/>
  </si>
  <si>
    <t>000925.OF</t>
    <phoneticPr fontId="1" type="noConversion"/>
  </si>
  <si>
    <t>000960.OF</t>
    <phoneticPr fontId="1" type="noConversion"/>
  </si>
  <si>
    <t>000965.OF</t>
    <phoneticPr fontId="1" type="noConversion"/>
  </si>
  <si>
    <t>000966.OF</t>
    <phoneticPr fontId="1" type="noConversion"/>
  </si>
  <si>
    <t>000967.OF</t>
    <phoneticPr fontId="1" type="noConversion"/>
  </si>
  <si>
    <t>000970.OF</t>
    <phoneticPr fontId="1" type="noConversion"/>
  </si>
  <si>
    <t>000977.OF</t>
    <phoneticPr fontId="1" type="noConversion"/>
  </si>
  <si>
    <t>000993.OF</t>
    <phoneticPr fontId="1" type="noConversion"/>
  </si>
  <si>
    <t>000995.OF</t>
    <phoneticPr fontId="1" type="noConversion"/>
  </si>
  <si>
    <t>001028.OF</t>
    <phoneticPr fontId="1" type="noConversion"/>
  </si>
  <si>
    <t>001044.OF</t>
    <phoneticPr fontId="1" type="noConversion"/>
  </si>
  <si>
    <t>001053.OF</t>
    <phoneticPr fontId="1" type="noConversion"/>
  </si>
  <si>
    <t>001071.OF</t>
    <phoneticPr fontId="1" type="noConversion"/>
  </si>
  <si>
    <t>001112.OF</t>
    <phoneticPr fontId="1" type="noConversion"/>
  </si>
  <si>
    <t>001118.OF</t>
    <phoneticPr fontId="1" type="noConversion"/>
  </si>
  <si>
    <t>001120.OF</t>
    <phoneticPr fontId="1" type="noConversion"/>
  </si>
  <si>
    <t>001125.OF</t>
    <phoneticPr fontId="1" type="noConversion"/>
  </si>
  <si>
    <t>001127.OF</t>
    <phoneticPr fontId="1" type="noConversion"/>
  </si>
  <si>
    <t>001162.OF</t>
    <phoneticPr fontId="1" type="noConversion"/>
  </si>
  <si>
    <t>001188.OF</t>
    <phoneticPr fontId="1" type="noConversion"/>
  </si>
  <si>
    <t>001210.OF</t>
    <phoneticPr fontId="1" type="noConversion"/>
  </si>
  <si>
    <t>001245.OF</t>
    <phoneticPr fontId="1" type="noConversion"/>
  </si>
  <si>
    <t>001301.OF</t>
    <phoneticPr fontId="1" type="noConversion"/>
  </si>
  <si>
    <t>001349.OF</t>
    <phoneticPr fontId="1" type="noConversion"/>
  </si>
  <si>
    <t>001410.OF</t>
    <phoneticPr fontId="1" type="noConversion"/>
  </si>
  <si>
    <t>001445.OF</t>
    <phoneticPr fontId="1" type="noConversion"/>
  </si>
  <si>
    <t>001471.OF</t>
    <phoneticPr fontId="1" type="noConversion"/>
  </si>
  <si>
    <t>001475.OF</t>
    <phoneticPr fontId="1" type="noConversion"/>
  </si>
  <si>
    <t>001487.OF</t>
    <phoneticPr fontId="1" type="noConversion"/>
  </si>
  <si>
    <t>001766.OF</t>
    <phoneticPr fontId="1" type="noConversion"/>
  </si>
  <si>
    <t>002094.OF</t>
    <phoneticPr fontId="1" type="noConversion"/>
  </si>
  <si>
    <t>020009.OF</t>
    <phoneticPr fontId="1" type="noConversion"/>
  </si>
  <si>
    <t>020023.OF</t>
    <phoneticPr fontId="1" type="noConversion"/>
  </si>
  <si>
    <t>040025.OF</t>
    <phoneticPr fontId="1" type="noConversion"/>
  </si>
  <si>
    <t>050004.OF</t>
    <phoneticPr fontId="1" type="noConversion"/>
  </si>
  <si>
    <t>050009.OF</t>
    <phoneticPr fontId="1" type="noConversion"/>
  </si>
  <si>
    <t>070099.OF</t>
    <phoneticPr fontId="1" type="noConversion"/>
  </si>
  <si>
    <t>090007.OF</t>
    <phoneticPr fontId="1" type="noConversion"/>
  </si>
  <si>
    <t>090020.OF</t>
    <phoneticPr fontId="1" type="noConversion"/>
  </si>
  <si>
    <t>100022.OF</t>
    <phoneticPr fontId="1" type="noConversion"/>
  </si>
  <si>
    <t>110009.OF</t>
    <phoneticPr fontId="1" type="noConversion"/>
  </si>
  <si>
    <t>110013.OF</t>
    <phoneticPr fontId="1" type="noConversion"/>
  </si>
  <si>
    <t>110023.OF</t>
    <phoneticPr fontId="1" type="noConversion"/>
  </si>
  <si>
    <t>121003.OF</t>
    <phoneticPr fontId="1" type="noConversion"/>
  </si>
  <si>
    <t>160505.OF</t>
    <phoneticPr fontId="1" type="noConversion"/>
  </si>
  <si>
    <t>160627.OF</t>
    <phoneticPr fontId="1" type="noConversion"/>
  </si>
  <si>
    <t>160812.OF</t>
    <phoneticPr fontId="1" type="noConversion"/>
  </si>
  <si>
    <t>161610.OF</t>
    <phoneticPr fontId="1" type="noConversion"/>
  </si>
  <si>
    <t>161706.OF</t>
    <phoneticPr fontId="1" type="noConversion"/>
  </si>
  <si>
    <t>162204.OF</t>
    <phoneticPr fontId="1" type="noConversion"/>
  </si>
  <si>
    <t>163110.OF</t>
    <phoneticPr fontId="1" type="noConversion"/>
  </si>
  <si>
    <t>163412.OF</t>
    <phoneticPr fontId="1" type="noConversion"/>
  </si>
  <si>
    <t>163503.OF</t>
    <phoneticPr fontId="1" type="noConversion"/>
  </si>
  <si>
    <t>163803.OF</t>
    <phoneticPr fontId="1" type="noConversion"/>
  </si>
  <si>
    <t>163809.OF</t>
    <phoneticPr fontId="1" type="noConversion"/>
  </si>
  <si>
    <t>163818.OF</t>
    <phoneticPr fontId="1" type="noConversion"/>
  </si>
  <si>
    <t>165313.OF</t>
    <phoneticPr fontId="1" type="noConversion"/>
  </si>
  <si>
    <t>166006.OF</t>
    <phoneticPr fontId="1" type="noConversion"/>
  </si>
  <si>
    <t>169102.OF</t>
    <phoneticPr fontId="1" type="noConversion"/>
  </si>
  <si>
    <t>180012.OF</t>
    <phoneticPr fontId="1" type="noConversion"/>
  </si>
  <si>
    <t>200006.OF</t>
    <phoneticPr fontId="1" type="noConversion"/>
  </si>
  <si>
    <t>200012.OF</t>
    <phoneticPr fontId="1" type="noConversion"/>
  </si>
  <si>
    <t>206002.OF</t>
    <phoneticPr fontId="1" type="noConversion"/>
  </si>
  <si>
    <t>210004.OF</t>
    <phoneticPr fontId="1" type="noConversion"/>
  </si>
  <si>
    <t>213002.OF</t>
    <phoneticPr fontId="1" type="noConversion"/>
  </si>
  <si>
    <t>233001.OF</t>
    <phoneticPr fontId="1" type="noConversion"/>
  </si>
  <si>
    <t>240010.OF</t>
    <phoneticPr fontId="1" type="noConversion"/>
  </si>
  <si>
    <t>270005.OF</t>
    <phoneticPr fontId="1" type="noConversion"/>
  </si>
  <si>
    <t>270028.OF</t>
    <phoneticPr fontId="1" type="noConversion"/>
  </si>
  <si>
    <t>290005.OF</t>
    <phoneticPr fontId="1" type="noConversion"/>
  </si>
  <si>
    <t>290011.OF</t>
    <phoneticPr fontId="1" type="noConversion"/>
  </si>
  <si>
    <t>310358.OF</t>
    <phoneticPr fontId="1" type="noConversion"/>
  </si>
  <si>
    <t>310388.OF</t>
    <phoneticPr fontId="1" type="noConversion"/>
  </si>
  <si>
    <t>320003.OF</t>
    <phoneticPr fontId="1" type="noConversion"/>
  </si>
  <si>
    <t>360012.OF</t>
    <phoneticPr fontId="1" type="noConversion"/>
  </si>
  <si>
    <t>377150.OF</t>
    <phoneticPr fontId="1" type="noConversion"/>
  </si>
  <si>
    <t>377530.OF</t>
    <phoneticPr fontId="1" type="noConversion"/>
  </si>
  <si>
    <t>398011.OF</t>
    <phoneticPr fontId="1" type="noConversion"/>
  </si>
  <si>
    <t>398021.OF</t>
    <phoneticPr fontId="1" type="noConversion"/>
  </si>
  <si>
    <t>450002.OF</t>
    <phoneticPr fontId="1" type="noConversion"/>
  </si>
  <si>
    <t>450003.OF</t>
    <phoneticPr fontId="1" type="noConversion"/>
  </si>
  <si>
    <t>460007.OF</t>
    <phoneticPr fontId="1" type="noConversion"/>
  </si>
  <si>
    <t>460009.OF</t>
    <phoneticPr fontId="1" type="noConversion"/>
  </si>
  <si>
    <t>470008.OF</t>
    <phoneticPr fontId="1" type="noConversion"/>
  </si>
  <si>
    <t>481001.OF</t>
    <phoneticPr fontId="1" type="noConversion"/>
  </si>
  <si>
    <t>481004.OF</t>
    <phoneticPr fontId="1" type="noConversion"/>
  </si>
  <si>
    <t>481006.OF</t>
    <phoneticPr fontId="1" type="noConversion"/>
  </si>
  <si>
    <t>481013.OF</t>
    <phoneticPr fontId="1" type="noConversion"/>
  </si>
  <si>
    <t>519089.OF</t>
    <phoneticPr fontId="1" type="noConversion"/>
  </si>
  <si>
    <t>519126.OF</t>
    <phoneticPr fontId="1" type="noConversion"/>
  </si>
  <si>
    <t>519158.OF</t>
    <phoneticPr fontId="1" type="noConversion"/>
  </si>
  <si>
    <t>519170.OF</t>
    <phoneticPr fontId="1" type="noConversion"/>
  </si>
  <si>
    <t>519665.OF</t>
    <phoneticPr fontId="1" type="noConversion"/>
  </si>
  <si>
    <t>519672.OF</t>
    <phoneticPr fontId="1" type="noConversion"/>
  </si>
  <si>
    <t>汇添富美丽30</t>
    <phoneticPr fontId="1" type="noConversion"/>
  </si>
  <si>
    <t>东方红新动力</t>
    <phoneticPr fontId="1" type="noConversion"/>
  </si>
  <si>
    <t>华润元大信息传媒科技</t>
    <phoneticPr fontId="1" type="noConversion"/>
  </si>
  <si>
    <t>华商创新成长</t>
    <phoneticPr fontId="1" type="noConversion"/>
  </si>
  <si>
    <t>华宝生态中国</t>
    <phoneticPr fontId="1" type="noConversion"/>
  </si>
  <si>
    <t>建信潜力新蓝筹</t>
    <phoneticPr fontId="1" type="noConversion"/>
  </si>
  <si>
    <t>华富智慧城市</t>
    <phoneticPr fontId="1" type="noConversion"/>
  </si>
  <si>
    <t>宝盈睿丰创新C</t>
    <phoneticPr fontId="1" type="noConversion"/>
  </si>
  <si>
    <t>泰达宏利转型机遇</t>
    <phoneticPr fontId="1" type="noConversion"/>
  </si>
  <si>
    <t>汇丰晋信新动力</t>
    <phoneticPr fontId="1" type="noConversion"/>
  </si>
  <si>
    <t>安信消费医药主题</t>
    <phoneticPr fontId="1" type="noConversion"/>
  </si>
  <si>
    <t>新华策略精选</t>
    <phoneticPr fontId="1" type="noConversion"/>
  </si>
  <si>
    <t>南方创新经济</t>
    <phoneticPr fontId="1" type="noConversion"/>
  </si>
  <si>
    <t>宝盈转型动力</t>
    <phoneticPr fontId="1" type="noConversion"/>
  </si>
  <si>
    <t>易方达改革红利</t>
    <phoneticPr fontId="1" type="noConversion"/>
  </si>
  <si>
    <t>工银瑞信新材料新能源行业</t>
    <phoneticPr fontId="1" type="noConversion"/>
  </si>
  <si>
    <t>德邦大健康</t>
    <phoneticPr fontId="1" type="noConversion"/>
  </si>
  <si>
    <t>易方达新常态</t>
    <phoneticPr fontId="1" type="noConversion"/>
  </si>
  <si>
    <t>工银瑞信生态环境</t>
    <phoneticPr fontId="1" type="noConversion"/>
  </si>
  <si>
    <t>富国沪港深价值精选</t>
    <phoneticPr fontId="1" type="noConversion"/>
  </si>
  <si>
    <t>招商移动互联网</t>
    <phoneticPr fontId="1" type="noConversion"/>
  </si>
  <si>
    <t>工银瑞信互联网加</t>
    <phoneticPr fontId="1" type="noConversion"/>
  </si>
  <si>
    <t>广发改革先锋</t>
    <phoneticPr fontId="1" type="noConversion"/>
  </si>
  <si>
    <t>国寿安保智慧生活</t>
    <phoneticPr fontId="1" type="noConversion"/>
  </si>
  <si>
    <t>中欧新蓝筹E</t>
    <phoneticPr fontId="1" type="noConversion"/>
  </si>
  <si>
    <t>嘉实研究精选A</t>
    <phoneticPr fontId="1" type="noConversion"/>
  </si>
  <si>
    <t>富国高新技术产业</t>
    <phoneticPr fontId="1" type="noConversion"/>
  </si>
  <si>
    <t>易方达价值成长</t>
    <phoneticPr fontId="1" type="noConversion"/>
  </si>
  <si>
    <t>易方达资源行业</t>
    <phoneticPr fontId="1" type="noConversion"/>
  </si>
  <si>
    <t>国投瑞银核心企业</t>
    <phoneticPr fontId="1" type="noConversion"/>
  </si>
  <si>
    <t>南方新兴消费增长</t>
    <phoneticPr fontId="1" type="noConversion"/>
  </si>
  <si>
    <t>南方天元新产业</t>
    <phoneticPr fontId="1" type="noConversion"/>
  </si>
  <si>
    <t>鹏华消费领先</t>
    <phoneticPr fontId="1" type="noConversion"/>
  </si>
  <si>
    <t>国投瑞银新兴产业</t>
    <phoneticPr fontId="1" type="noConversion"/>
  </si>
  <si>
    <t>中银蓝筹精选</t>
    <phoneticPr fontId="1" type="noConversion"/>
  </si>
  <si>
    <t>中银中小盘成长</t>
    <phoneticPr fontId="1" type="noConversion"/>
  </si>
  <si>
    <t>中银主题策略</t>
    <phoneticPr fontId="1" type="noConversion"/>
  </si>
  <si>
    <t>前海开源沪港深农业主题精选</t>
    <phoneticPr fontId="1" type="noConversion"/>
  </si>
  <si>
    <t>信诚新机遇</t>
    <phoneticPr fontId="1" type="noConversion"/>
  </si>
  <si>
    <t>银华优质增长</t>
    <phoneticPr fontId="1" type="noConversion"/>
  </si>
  <si>
    <t>南方盛元红利</t>
    <phoneticPr fontId="1" type="noConversion"/>
  </si>
  <si>
    <t>南方高端装备A</t>
    <phoneticPr fontId="1" type="noConversion"/>
  </si>
  <si>
    <t>鹏华价值精选</t>
    <phoneticPr fontId="1" type="noConversion"/>
  </si>
  <si>
    <t>金鹰主题优势</t>
    <phoneticPr fontId="1" type="noConversion"/>
  </si>
  <si>
    <t>宝盈策略增长</t>
    <phoneticPr fontId="1" type="noConversion"/>
  </si>
  <si>
    <t>大摩基础行业混合</t>
    <phoneticPr fontId="1" type="noConversion"/>
  </si>
  <si>
    <t>大摩领先优势</t>
    <phoneticPr fontId="1" type="noConversion"/>
  </si>
  <si>
    <t>大摩主题优选</t>
    <phoneticPr fontId="1" type="noConversion"/>
  </si>
  <si>
    <t>国联安精选</t>
    <phoneticPr fontId="1" type="noConversion"/>
  </si>
  <si>
    <t>广发新经济</t>
    <phoneticPr fontId="1" type="noConversion"/>
  </si>
  <si>
    <t>诺安成长</t>
    <phoneticPr fontId="1" type="noConversion"/>
  </si>
  <si>
    <t>天治新消费</t>
    <phoneticPr fontId="1" type="noConversion"/>
  </si>
  <si>
    <t>光大核心</t>
    <phoneticPr fontId="1" type="noConversion"/>
  </si>
  <si>
    <t>上投摩根内需动力</t>
    <phoneticPr fontId="1" type="noConversion"/>
  </si>
  <si>
    <t>上投摩根健康品质生活</t>
    <phoneticPr fontId="1" type="noConversion"/>
  </si>
  <si>
    <t>华富策略精选</t>
    <phoneticPr fontId="1" type="noConversion"/>
  </si>
  <si>
    <t>天弘永定成长</t>
    <phoneticPr fontId="1" type="noConversion"/>
  </si>
  <si>
    <t>华泰柏瑞价值增长</t>
    <phoneticPr fontId="1" type="noConversion"/>
  </si>
  <si>
    <t>工银瑞信稳健成长A</t>
    <phoneticPr fontId="1" type="noConversion"/>
  </si>
  <si>
    <t>银华核心价值优选</t>
    <phoneticPr fontId="1" type="noConversion"/>
  </si>
  <si>
    <t>汇添富优势精选</t>
    <phoneticPr fontId="1" type="noConversion"/>
  </si>
  <si>
    <t>海富通领先成长</t>
    <phoneticPr fontId="1" type="noConversion"/>
  </si>
  <si>
    <t>银河现代服务主题</t>
    <phoneticPr fontId="1" type="noConversion"/>
  </si>
  <si>
    <t>银河灵活配置C</t>
    <phoneticPr fontId="1" type="noConversion"/>
  </si>
  <si>
    <t>基金代码</t>
    <phoneticPr fontId="1" type="noConversion"/>
  </si>
  <si>
    <t>基金名称</t>
    <phoneticPr fontId="1" type="noConversion"/>
  </si>
  <si>
    <t>成立日期</t>
    <phoneticPr fontId="1" type="noConversion"/>
  </si>
  <si>
    <t>熊市经历几次</t>
    <phoneticPr fontId="1" type="noConversion"/>
  </si>
  <si>
    <t>牛市经历几次</t>
    <phoneticPr fontId="1" type="noConversion"/>
  </si>
  <si>
    <t>000411.OF</t>
    <phoneticPr fontId="1" type="noConversion"/>
  </si>
  <si>
    <t>000523.OF</t>
    <phoneticPr fontId="1" type="noConversion"/>
  </si>
  <si>
    <t>000586.OF</t>
    <phoneticPr fontId="1" type="noConversion"/>
  </si>
  <si>
    <t>000939.OF</t>
    <phoneticPr fontId="1" type="noConversion"/>
  </si>
  <si>
    <t>000969.OF</t>
    <phoneticPr fontId="1" type="noConversion"/>
  </si>
  <si>
    <t>001230.OF</t>
    <phoneticPr fontId="1" type="noConversion"/>
  </si>
  <si>
    <t>001384.OF</t>
    <phoneticPr fontId="1" type="noConversion"/>
  </si>
  <si>
    <t>001473.OF</t>
    <phoneticPr fontId="1" type="noConversion"/>
  </si>
  <si>
    <t>162703.OF</t>
    <phoneticPr fontId="1" type="noConversion"/>
  </si>
  <si>
    <t>240017.OF</t>
    <phoneticPr fontId="1" type="noConversion"/>
  </si>
  <si>
    <t>375010.OF</t>
    <phoneticPr fontId="1" type="noConversion"/>
  </si>
  <si>
    <t>519678.OF</t>
    <phoneticPr fontId="1" type="noConversion"/>
  </si>
  <si>
    <t>519692.OF</t>
    <phoneticPr fontId="1" type="noConversion"/>
  </si>
  <si>
    <t>519698.OF</t>
    <phoneticPr fontId="1" type="noConversion"/>
  </si>
  <si>
    <t>519700.OF</t>
    <phoneticPr fontId="1" type="noConversion"/>
  </si>
  <si>
    <t>519756.OF</t>
    <phoneticPr fontId="1" type="noConversion"/>
  </si>
  <si>
    <t>530003.OF</t>
    <phoneticPr fontId="1" type="noConversion"/>
  </si>
  <si>
    <t>540006.OF</t>
    <phoneticPr fontId="1" type="noConversion"/>
  </si>
  <si>
    <t>540007.OF</t>
    <phoneticPr fontId="1" type="noConversion"/>
  </si>
  <si>
    <t>540008.OF</t>
    <phoneticPr fontId="1" type="noConversion"/>
  </si>
  <si>
    <t>540009.OF</t>
    <phoneticPr fontId="1" type="noConversion"/>
  </si>
  <si>
    <t>550003.OF</t>
    <phoneticPr fontId="1" type="noConversion"/>
  </si>
  <si>
    <t>560006.OF</t>
    <phoneticPr fontId="1" type="noConversion"/>
  </si>
  <si>
    <t>570005.OF</t>
    <phoneticPr fontId="1" type="noConversion"/>
  </si>
  <si>
    <t>620004.OF</t>
    <phoneticPr fontId="1" type="noConversion"/>
  </si>
  <si>
    <t>620006.OF</t>
    <phoneticPr fontId="1" type="noConversion"/>
  </si>
  <si>
    <t>630010.OF</t>
    <phoneticPr fontId="1" type="noConversion"/>
  </si>
  <si>
    <t>630015.OF</t>
    <phoneticPr fontId="1" type="noConversion"/>
  </si>
  <si>
    <t>630016.OF</t>
    <phoneticPr fontId="1" type="noConversion"/>
  </si>
  <si>
    <t>960013.OF</t>
    <phoneticPr fontId="1" type="noConversion"/>
  </si>
  <si>
    <t>960015.OF</t>
    <phoneticPr fontId="1" type="noConversion"/>
  </si>
  <si>
    <t>960019.OF</t>
    <phoneticPr fontId="1" type="noConversion"/>
  </si>
  <si>
    <t>960023.OF</t>
    <phoneticPr fontId="1" type="noConversion"/>
  </si>
  <si>
    <t>财通可持续发展主题</t>
    <phoneticPr fontId="1" type="noConversion"/>
  </si>
  <si>
    <t>民生加银策略精选</t>
    <phoneticPr fontId="1" type="noConversion"/>
  </si>
  <si>
    <t>广发聚优A</t>
    <phoneticPr fontId="1" type="noConversion"/>
  </si>
  <si>
    <t>华泰柏瑞量化A</t>
    <phoneticPr fontId="1" type="noConversion"/>
  </si>
  <si>
    <t>华润元大医疗保健量化</t>
    <phoneticPr fontId="1" type="noConversion"/>
  </si>
  <si>
    <t>长盛养老健康产业</t>
    <phoneticPr fontId="1" type="noConversion"/>
  </si>
  <si>
    <t>景顺长城研究精选</t>
    <phoneticPr fontId="1" type="noConversion"/>
  </si>
  <si>
    <t>前海开源大海洋</t>
    <phoneticPr fontId="1" type="noConversion"/>
  </si>
  <si>
    <t>招商行业精选</t>
    <phoneticPr fontId="1" type="noConversion"/>
  </si>
  <si>
    <t>国富健康优质生活</t>
    <phoneticPr fontId="1" type="noConversion"/>
  </si>
  <si>
    <t>中海医药健康产业C</t>
    <phoneticPr fontId="1" type="noConversion"/>
  </si>
  <si>
    <t>浙商汇金转型成长</t>
    <phoneticPr fontId="1" type="noConversion"/>
  </si>
  <si>
    <t>华夏医疗健康C</t>
    <phoneticPr fontId="1" type="noConversion"/>
  </si>
  <si>
    <t>嘉实逆向策略</t>
    <phoneticPr fontId="1" type="noConversion"/>
  </si>
  <si>
    <t>新华稳健回报</t>
    <phoneticPr fontId="1" type="noConversion"/>
  </si>
  <si>
    <t>工银瑞信国企改革主题</t>
    <phoneticPr fontId="1" type="noConversion"/>
  </si>
  <si>
    <t>易方达新经济</t>
    <phoneticPr fontId="1" type="noConversion"/>
  </si>
  <si>
    <t>华安物联网主题</t>
    <phoneticPr fontId="1" type="noConversion"/>
  </si>
  <si>
    <t>华泰柏瑞积极优选</t>
    <phoneticPr fontId="1" type="noConversion"/>
  </si>
  <si>
    <t>华安新丝路主题</t>
    <phoneticPr fontId="1" type="noConversion"/>
  </si>
  <si>
    <t>中欧精选A</t>
    <phoneticPr fontId="1" type="noConversion"/>
  </si>
  <si>
    <t>融通互联网传媒</t>
    <phoneticPr fontId="1" type="noConversion"/>
  </si>
  <si>
    <t>前海开源优势蓝筹A</t>
    <phoneticPr fontId="1" type="noConversion"/>
  </si>
  <si>
    <t>工银瑞信农业产业</t>
    <phoneticPr fontId="1" type="noConversion"/>
  </si>
  <si>
    <t>民生加银研究精选</t>
    <phoneticPr fontId="1" type="noConversion"/>
  </si>
  <si>
    <t>长盛国企改革主题</t>
    <phoneticPr fontId="1" type="noConversion"/>
  </si>
  <si>
    <t>长城改革红利</t>
    <phoneticPr fontId="1" type="noConversion"/>
  </si>
  <si>
    <t>中欧永裕A</t>
    <phoneticPr fontId="1" type="noConversion"/>
  </si>
  <si>
    <t>建信大安全</t>
    <phoneticPr fontId="1" type="noConversion"/>
  </si>
  <si>
    <t>国泰互联网+</t>
    <phoneticPr fontId="1" type="noConversion"/>
  </si>
  <si>
    <t>天弘量化驱动C</t>
    <phoneticPr fontId="1" type="noConversion"/>
  </si>
  <si>
    <t>华夏红利</t>
    <phoneticPr fontId="1" type="noConversion"/>
  </si>
  <si>
    <t>国泰金鹰增长</t>
    <phoneticPr fontId="1" type="noConversion"/>
  </si>
  <si>
    <t>博时新兴成长</t>
    <phoneticPr fontId="1" type="noConversion"/>
  </si>
  <si>
    <t>嘉实优质企业</t>
    <phoneticPr fontId="1" type="noConversion"/>
  </si>
  <si>
    <t>富国低碳环保</t>
    <phoneticPr fontId="1" type="noConversion"/>
  </si>
  <si>
    <t>国投瑞银稳健增长</t>
    <phoneticPr fontId="1" type="noConversion"/>
  </si>
  <si>
    <t>长盛同盛成长优选</t>
    <phoneticPr fontId="1" type="noConversion"/>
  </si>
  <si>
    <t>融通行业景气</t>
    <phoneticPr fontId="1" type="noConversion"/>
  </si>
  <si>
    <t>泰达宏利领先中小盘</t>
    <phoneticPr fontId="1" type="noConversion"/>
  </si>
  <si>
    <t>兴全合润分级</t>
    <phoneticPr fontId="1" type="noConversion"/>
  </si>
  <si>
    <t>兴全绿色投资</t>
    <phoneticPr fontId="1" type="noConversion"/>
  </si>
  <si>
    <t>中银动态策略</t>
    <phoneticPr fontId="1" type="noConversion"/>
  </si>
  <si>
    <t>建信优势动力</t>
    <phoneticPr fontId="1" type="noConversion"/>
  </si>
  <si>
    <t>中欧价值发现A</t>
    <phoneticPr fontId="1" type="noConversion"/>
  </si>
  <si>
    <t>长城消费增值</t>
    <phoneticPr fontId="1" type="noConversion"/>
  </si>
  <si>
    <t>南方优选价值A</t>
    <phoneticPr fontId="1" type="noConversion"/>
  </si>
  <si>
    <t>金鹰核心资源</t>
    <phoneticPr fontId="1" type="noConversion"/>
  </si>
  <si>
    <t>华宝新兴产业</t>
    <phoneticPr fontId="1" type="noConversion"/>
  </si>
  <si>
    <t>华宝资源优选</t>
    <phoneticPr fontId="1" type="noConversion"/>
  </si>
  <si>
    <t>广发策略优选</t>
    <phoneticPr fontId="1" type="noConversion"/>
  </si>
  <si>
    <t>广发核心精选</t>
    <phoneticPr fontId="1" type="noConversion"/>
  </si>
  <si>
    <t>诺安先锋</t>
    <phoneticPr fontId="1" type="noConversion"/>
  </si>
  <si>
    <t>诺安中小盘精选</t>
    <phoneticPr fontId="1" type="noConversion"/>
  </si>
  <si>
    <t>兴全全球视野</t>
    <phoneticPr fontId="1" type="noConversion"/>
  </si>
  <si>
    <t>上投摩根阿尔法</t>
    <phoneticPr fontId="1" type="noConversion"/>
  </si>
  <si>
    <t>中海优质成长</t>
    <phoneticPr fontId="1" type="noConversion"/>
  </si>
  <si>
    <t>东方核心动力</t>
    <phoneticPr fontId="1" type="noConversion"/>
  </si>
  <si>
    <t>华富量子生命力</t>
    <phoneticPr fontId="1" type="noConversion"/>
  </si>
  <si>
    <t>新华泛资源优势</t>
    <phoneticPr fontId="1" type="noConversion"/>
  </si>
  <si>
    <t>银河灵活配置A</t>
    <phoneticPr fontId="1" type="noConversion"/>
  </si>
  <si>
    <t>银河消费驱动</t>
    <phoneticPr fontId="1" type="noConversion"/>
  </si>
  <si>
    <t>交银趋势优先</t>
    <phoneticPr fontId="1" type="noConversion"/>
  </si>
  <si>
    <t>交银阿尔法</t>
    <phoneticPr fontId="1" type="noConversion"/>
  </si>
  <si>
    <t>华夏兴和</t>
    <phoneticPr fontId="1" type="noConversion"/>
  </si>
  <si>
    <t>长信多利</t>
    <phoneticPr fontId="1" type="noConversion"/>
  </si>
  <si>
    <t>长信内需成长</t>
    <phoneticPr fontId="1" type="noConversion"/>
  </si>
  <si>
    <t>长信量化先锋A</t>
    <phoneticPr fontId="1" type="noConversion"/>
  </si>
  <si>
    <t>建信内生动力</t>
    <phoneticPr fontId="1" type="noConversion"/>
  </si>
  <si>
    <t>建信社会责任</t>
    <phoneticPr fontId="1" type="noConversion"/>
  </si>
  <si>
    <t>汇丰晋信龙腾</t>
    <phoneticPr fontId="1" type="noConversion"/>
  </si>
  <si>
    <t>信诚盛世蓝筹</t>
    <phoneticPr fontId="1" type="noConversion"/>
  </si>
  <si>
    <t>诺德优选30</t>
    <phoneticPr fontId="1" type="noConversion"/>
  </si>
  <si>
    <t>信达澳银中小盘</t>
    <phoneticPr fontId="1" type="noConversion"/>
  </si>
  <si>
    <t>信达澳银消费优选</t>
    <phoneticPr fontId="1" type="noConversion"/>
  </si>
  <si>
    <t>金元顺安核心动力</t>
    <phoneticPr fontId="1" type="noConversion"/>
  </si>
  <si>
    <t>金元顺安消费主题</t>
    <phoneticPr fontId="1" type="noConversion"/>
  </si>
  <si>
    <t>华商盛世成长</t>
    <phoneticPr fontId="1" type="noConversion"/>
  </si>
  <si>
    <t>华商产业升级</t>
    <phoneticPr fontId="1" type="noConversion"/>
  </si>
  <si>
    <t>华商主题精选</t>
    <phoneticPr fontId="1" type="noConversion"/>
  </si>
  <si>
    <t>华商大盘量化精选</t>
    <phoneticPr fontId="1" type="noConversion"/>
  </si>
  <si>
    <t>华商价值共享灵活配置</t>
    <phoneticPr fontId="1" type="noConversion"/>
  </si>
  <si>
    <t>农银汇理行业成长A</t>
    <phoneticPr fontId="1" type="noConversion"/>
  </si>
  <si>
    <t>农银汇理大盘蓝筹</t>
    <phoneticPr fontId="1" type="noConversion"/>
  </si>
  <si>
    <t>农银汇理消费主题A</t>
    <phoneticPr fontId="1" type="noConversion"/>
  </si>
  <si>
    <t>民生加银景气行业</t>
    <phoneticPr fontId="1" type="noConversion"/>
  </si>
  <si>
    <t>民生加银积极成长</t>
    <phoneticPr fontId="1" type="noConversion"/>
  </si>
  <si>
    <t>富安达策略精选</t>
    <phoneticPr fontId="1" type="noConversion"/>
  </si>
  <si>
    <t>汇丰晋信大盘H</t>
    <phoneticPr fontId="1" type="noConversion"/>
  </si>
  <si>
    <t>交银稳健配置混合H</t>
    <phoneticPr fontId="1" type="noConversion"/>
  </si>
  <si>
    <t>华泰柏瑞量化H</t>
    <phoneticPr fontId="1" type="noConversion"/>
  </si>
  <si>
    <t>基金投资类型</t>
    <phoneticPr fontId="1" type="noConversion"/>
  </si>
  <si>
    <t>震荡市经历总天数</t>
    <phoneticPr fontId="1" type="noConversion"/>
  </si>
  <si>
    <t>牛市经历总天数</t>
    <phoneticPr fontId="1" type="noConversion"/>
  </si>
  <si>
    <t>震荡市经历平均排名</t>
    <phoneticPr fontId="1" type="noConversion"/>
  </si>
  <si>
    <t>牛市平均排名</t>
    <phoneticPr fontId="1" type="noConversion"/>
  </si>
  <si>
    <t>000017.OF</t>
    <phoneticPr fontId="1" type="noConversion"/>
  </si>
  <si>
    <t>000020.OF</t>
    <phoneticPr fontId="1" type="noConversion"/>
  </si>
  <si>
    <t>000021.OF</t>
    <phoneticPr fontId="1" type="noConversion"/>
  </si>
  <si>
    <t>000029.OF</t>
    <phoneticPr fontId="1" type="noConversion"/>
  </si>
  <si>
    <t>000031.OF</t>
    <phoneticPr fontId="1" type="noConversion"/>
  </si>
  <si>
    <t>000056.OF</t>
    <phoneticPr fontId="1" type="noConversion"/>
  </si>
  <si>
    <t>000057.OF</t>
    <phoneticPr fontId="1" type="noConversion"/>
  </si>
  <si>
    <t>000061.OF</t>
    <phoneticPr fontId="1" type="noConversion"/>
  </si>
  <si>
    <t>000063.OF</t>
    <phoneticPr fontId="1" type="noConversion"/>
  </si>
  <si>
    <t>000082.OF</t>
    <phoneticPr fontId="1" type="noConversion"/>
  </si>
  <si>
    <t>000083.OF</t>
    <phoneticPr fontId="1" type="noConversion"/>
  </si>
  <si>
    <t>000120.OF</t>
    <phoneticPr fontId="1" type="noConversion"/>
  </si>
  <si>
    <t>000124.OF</t>
    <phoneticPr fontId="1" type="noConversion"/>
  </si>
  <si>
    <t>000127.OF</t>
    <phoneticPr fontId="1" type="noConversion"/>
  </si>
  <si>
    <t>000136.OF</t>
    <phoneticPr fontId="1" type="noConversion"/>
  </si>
  <si>
    <t>000167.OF</t>
    <phoneticPr fontId="1" type="noConversion"/>
  </si>
  <si>
    <t>000172.OF</t>
    <phoneticPr fontId="1" type="noConversion"/>
  </si>
  <si>
    <t>000173.OF</t>
    <phoneticPr fontId="1" type="noConversion"/>
  </si>
  <si>
    <t>000209.OF</t>
    <phoneticPr fontId="1" type="noConversion"/>
  </si>
  <si>
    <t>000219.OF</t>
    <phoneticPr fontId="1" type="noConversion"/>
  </si>
  <si>
    <t>000220.OF</t>
    <phoneticPr fontId="1" type="noConversion"/>
  </si>
  <si>
    <t>000251.OF</t>
    <phoneticPr fontId="1" type="noConversion"/>
  </si>
  <si>
    <t>000263.OF</t>
    <phoneticPr fontId="1" type="noConversion"/>
  </si>
  <si>
    <t>000294.OF</t>
    <phoneticPr fontId="1" type="noConversion"/>
  </si>
  <si>
    <t>000309.OF</t>
    <phoneticPr fontId="1" type="noConversion"/>
  </si>
  <si>
    <t>000328.OF</t>
    <phoneticPr fontId="1" type="noConversion"/>
  </si>
  <si>
    <t>000339.OF</t>
    <phoneticPr fontId="1" type="noConversion"/>
  </si>
  <si>
    <t>000409.OF</t>
    <phoneticPr fontId="1" type="noConversion"/>
  </si>
  <si>
    <t>000418.OF</t>
    <phoneticPr fontId="1" type="noConversion"/>
  </si>
  <si>
    <t>000432.OF</t>
    <phoneticPr fontId="1" type="noConversion"/>
  </si>
  <si>
    <t>000433.OF</t>
    <phoneticPr fontId="1" type="noConversion"/>
  </si>
  <si>
    <t>000457.OF</t>
    <phoneticPr fontId="1" type="noConversion"/>
  </si>
  <si>
    <t>000458.OF</t>
    <phoneticPr fontId="1" type="noConversion"/>
  </si>
  <si>
    <t>000462.OF</t>
    <phoneticPr fontId="1" type="noConversion"/>
  </si>
  <si>
    <t>000471.OF</t>
    <phoneticPr fontId="1" type="noConversion"/>
  </si>
  <si>
    <t>000477.OF</t>
    <phoneticPr fontId="1" type="noConversion"/>
  </si>
  <si>
    <t>000480.OF</t>
    <phoneticPr fontId="1" type="noConversion"/>
  </si>
  <si>
    <t>000520.OF</t>
    <phoneticPr fontId="1" type="noConversion"/>
  </si>
  <si>
    <t>000522.OF</t>
    <phoneticPr fontId="1" type="noConversion"/>
  </si>
  <si>
    <t>000524.OF</t>
    <phoneticPr fontId="1" type="noConversion"/>
  </si>
  <si>
    <t>000527.OF</t>
    <phoneticPr fontId="1" type="noConversion"/>
  </si>
  <si>
    <t>000529.OF</t>
    <phoneticPr fontId="1" type="noConversion"/>
  </si>
  <si>
    <t>000532.OF</t>
    <phoneticPr fontId="1" type="noConversion"/>
  </si>
  <si>
    <t>000534.OF</t>
    <phoneticPr fontId="1" type="noConversion"/>
  </si>
  <si>
    <t>000545.OF</t>
    <phoneticPr fontId="1" type="noConversion"/>
  </si>
  <si>
    <t>000547.OF</t>
    <phoneticPr fontId="1" type="noConversion"/>
  </si>
  <si>
    <t>000549.OF</t>
    <phoneticPr fontId="1" type="noConversion"/>
  </si>
  <si>
    <t>000550.OF</t>
    <phoneticPr fontId="1" type="noConversion"/>
  </si>
  <si>
    <t>000551.OF</t>
    <phoneticPr fontId="1" type="noConversion"/>
  </si>
  <si>
    <t>000554.OF</t>
    <phoneticPr fontId="1" type="noConversion"/>
  </si>
  <si>
    <t>000566.OF</t>
    <phoneticPr fontId="1" type="noConversion"/>
  </si>
  <si>
    <t>000574.OF</t>
    <phoneticPr fontId="1" type="noConversion"/>
  </si>
  <si>
    <t>000577.OF</t>
    <phoneticPr fontId="1" type="noConversion"/>
  </si>
  <si>
    <t>000587.OF</t>
    <phoneticPr fontId="1" type="noConversion"/>
  </si>
  <si>
    <t>000589.OF</t>
    <phoneticPr fontId="1" type="noConversion"/>
  </si>
  <si>
    <t>000591.OF</t>
    <phoneticPr fontId="1" type="noConversion"/>
  </si>
  <si>
    <t>000592.OF</t>
    <phoneticPr fontId="1" type="noConversion"/>
  </si>
  <si>
    <t>000594.OF</t>
    <phoneticPr fontId="1" type="noConversion"/>
  </si>
  <si>
    <t>000598.OF</t>
    <phoneticPr fontId="1" type="noConversion"/>
  </si>
  <si>
    <t>000603.OF</t>
    <phoneticPr fontId="1" type="noConversion"/>
  </si>
  <si>
    <t>000612.OF</t>
    <phoneticPr fontId="1" type="noConversion"/>
  </si>
  <si>
    <t>000619.OF</t>
    <phoneticPr fontId="1" type="noConversion"/>
  </si>
  <si>
    <t>000628.OF</t>
    <phoneticPr fontId="1" type="noConversion"/>
  </si>
  <si>
    <t>000634.OF</t>
    <phoneticPr fontId="1" type="noConversion"/>
  </si>
  <si>
    <t>000646.OF</t>
    <phoneticPr fontId="1" type="noConversion"/>
  </si>
  <si>
    <t>000652.OF</t>
    <phoneticPr fontId="1" type="noConversion"/>
  </si>
  <si>
    <t>000688.OF</t>
    <phoneticPr fontId="1" type="noConversion"/>
  </si>
  <si>
    <t>000690.OF</t>
    <phoneticPr fontId="1" type="noConversion"/>
  </si>
  <si>
    <t>000696.OF</t>
    <phoneticPr fontId="1" type="noConversion"/>
  </si>
  <si>
    <t>000697.OF</t>
    <phoneticPr fontId="1" type="noConversion"/>
  </si>
  <si>
    <t>000698.OF</t>
    <phoneticPr fontId="1" type="noConversion"/>
  </si>
  <si>
    <t>000717.OF</t>
    <phoneticPr fontId="1" type="noConversion"/>
  </si>
  <si>
    <t>000727.OF</t>
    <phoneticPr fontId="1" type="noConversion"/>
  </si>
  <si>
    <t>000729.OF</t>
    <phoneticPr fontId="1" type="noConversion"/>
  </si>
  <si>
    <t>000746.OF</t>
    <phoneticPr fontId="1" type="noConversion"/>
  </si>
  <si>
    <t>000751.OF</t>
    <phoneticPr fontId="1" type="noConversion"/>
  </si>
  <si>
    <t>000756.OF</t>
    <phoneticPr fontId="1" type="noConversion"/>
  </si>
  <si>
    <t>000757.OF</t>
    <phoneticPr fontId="1" type="noConversion"/>
  </si>
  <si>
    <t>000761.OF</t>
    <phoneticPr fontId="1" type="noConversion"/>
  </si>
  <si>
    <t>000778.OF</t>
    <phoneticPr fontId="1" type="noConversion"/>
  </si>
  <si>
    <t>000780.OF</t>
    <phoneticPr fontId="1" type="noConversion"/>
  </si>
  <si>
    <t>000788.OF</t>
    <phoneticPr fontId="1" type="noConversion"/>
  </si>
  <si>
    <t>000793.OF</t>
    <phoneticPr fontId="1" type="noConversion"/>
  </si>
  <si>
    <t>000794.OF</t>
    <phoneticPr fontId="1" type="noConversion"/>
  </si>
  <si>
    <t>000796.OF</t>
    <phoneticPr fontId="1" type="noConversion"/>
  </si>
  <si>
    <t>000800.OF</t>
    <phoneticPr fontId="1" type="noConversion"/>
  </si>
  <si>
    <t>000803.OF</t>
    <phoneticPr fontId="1" type="noConversion"/>
  </si>
  <si>
    <t>000805.OF</t>
    <phoneticPr fontId="1" type="noConversion"/>
  </si>
  <si>
    <t>000823.OF</t>
    <phoneticPr fontId="1" type="noConversion"/>
  </si>
  <si>
    <t>000828.OF</t>
    <phoneticPr fontId="1" type="noConversion"/>
  </si>
  <si>
    <t>000831.OF</t>
    <phoneticPr fontId="1" type="noConversion"/>
  </si>
  <si>
    <t>000854.OF</t>
    <phoneticPr fontId="1" type="noConversion"/>
  </si>
  <si>
    <t>000866.OF</t>
    <phoneticPr fontId="1" type="noConversion"/>
  </si>
  <si>
    <t>000867.OF</t>
    <phoneticPr fontId="1" type="noConversion"/>
  </si>
  <si>
    <t>000877.OF</t>
    <phoneticPr fontId="1" type="noConversion"/>
  </si>
  <si>
    <t>000879.OF</t>
    <phoneticPr fontId="1" type="noConversion"/>
  </si>
  <si>
    <t>000884.OF</t>
    <phoneticPr fontId="1" type="noConversion"/>
  </si>
  <si>
    <t>000893.OF</t>
    <phoneticPr fontId="1" type="noConversion"/>
  </si>
  <si>
    <t>000913.OF</t>
    <phoneticPr fontId="1" type="noConversion"/>
  </si>
  <si>
    <t>000916.OF</t>
    <phoneticPr fontId="1" type="noConversion"/>
  </si>
  <si>
    <t>000924.OF</t>
    <phoneticPr fontId="1" type="noConversion"/>
  </si>
  <si>
    <t>000935.OF</t>
    <phoneticPr fontId="1" type="noConversion"/>
  </si>
  <si>
    <t>000936.OF</t>
    <phoneticPr fontId="1" type="noConversion"/>
  </si>
  <si>
    <t>000940.OF</t>
    <phoneticPr fontId="1" type="noConversion"/>
  </si>
  <si>
    <t>000945.OF</t>
    <phoneticPr fontId="1" type="noConversion"/>
  </si>
  <si>
    <t>000946.OF</t>
    <phoneticPr fontId="1" type="noConversion"/>
  </si>
  <si>
    <t>000955.OF</t>
    <phoneticPr fontId="1" type="noConversion"/>
  </si>
  <si>
    <t>000963.OF</t>
    <phoneticPr fontId="1" type="noConversion"/>
  </si>
  <si>
    <t>000971.OF</t>
    <phoneticPr fontId="1" type="noConversion"/>
  </si>
  <si>
    <t>000974.OF</t>
    <phoneticPr fontId="1" type="noConversion"/>
  </si>
  <si>
    <t>000978.OF</t>
    <phoneticPr fontId="1" type="noConversion"/>
  </si>
  <si>
    <t>000985.OF</t>
    <phoneticPr fontId="1" type="noConversion"/>
  </si>
  <si>
    <t>000991.OF</t>
    <phoneticPr fontId="1" type="noConversion"/>
  </si>
  <si>
    <t>000994.OF</t>
    <phoneticPr fontId="1" type="noConversion"/>
  </si>
  <si>
    <t>000996.OF</t>
    <phoneticPr fontId="1" type="noConversion"/>
  </si>
  <si>
    <t>001000.OF</t>
    <phoneticPr fontId="1" type="noConversion"/>
  </si>
  <si>
    <t>001004.OF</t>
    <phoneticPr fontId="1" type="noConversion"/>
  </si>
  <si>
    <t>001008.OF</t>
    <phoneticPr fontId="1" type="noConversion"/>
  </si>
  <si>
    <t>001009.OF</t>
    <phoneticPr fontId="1" type="noConversion"/>
  </si>
  <si>
    <t>001017.OF</t>
    <phoneticPr fontId="1" type="noConversion"/>
  </si>
  <si>
    <t>001018.OF</t>
    <phoneticPr fontId="1" type="noConversion"/>
  </si>
  <si>
    <t>001030.OF</t>
    <phoneticPr fontId="1" type="noConversion"/>
  </si>
  <si>
    <t>001036.OF</t>
    <phoneticPr fontId="1" type="noConversion"/>
  </si>
  <si>
    <t>001037.OF</t>
    <phoneticPr fontId="1" type="noConversion"/>
  </si>
  <si>
    <t>001039.OF</t>
    <phoneticPr fontId="1" type="noConversion"/>
  </si>
  <si>
    <t>001040.OF</t>
    <phoneticPr fontId="1" type="noConversion"/>
  </si>
  <si>
    <t>001042.OF</t>
    <phoneticPr fontId="1" type="noConversion"/>
  </si>
  <si>
    <t>001043.OF</t>
    <phoneticPr fontId="1" type="noConversion"/>
  </si>
  <si>
    <t>001047.OF</t>
    <phoneticPr fontId="1" type="noConversion"/>
  </si>
  <si>
    <t>001048.OF</t>
    <phoneticPr fontId="1" type="noConversion"/>
  </si>
  <si>
    <t>001050.OF</t>
    <phoneticPr fontId="1" type="noConversion"/>
  </si>
  <si>
    <t>001054.OF</t>
    <phoneticPr fontId="1" type="noConversion"/>
  </si>
  <si>
    <t>001056.OF</t>
    <phoneticPr fontId="1" type="noConversion"/>
  </si>
  <si>
    <t>001069.OF</t>
    <phoneticPr fontId="1" type="noConversion"/>
  </si>
  <si>
    <t>001070.OF</t>
    <phoneticPr fontId="1" type="noConversion"/>
  </si>
  <si>
    <t>001072.OF</t>
    <phoneticPr fontId="1" type="noConversion"/>
  </si>
  <si>
    <t>001074.OF</t>
    <phoneticPr fontId="1" type="noConversion"/>
  </si>
  <si>
    <t>001075.OF</t>
    <phoneticPr fontId="1" type="noConversion"/>
  </si>
  <si>
    <t>001076.OF</t>
    <phoneticPr fontId="1" type="noConversion"/>
  </si>
  <si>
    <t>001088.OF</t>
    <phoneticPr fontId="1" type="noConversion"/>
  </si>
  <si>
    <t>001097.OF</t>
    <phoneticPr fontId="1" type="noConversion"/>
  </si>
  <si>
    <t>001104.OF</t>
    <phoneticPr fontId="1" type="noConversion"/>
  </si>
  <si>
    <t>001105.OF</t>
    <phoneticPr fontId="1" type="noConversion"/>
  </si>
  <si>
    <t>001106.OF</t>
    <phoneticPr fontId="1" type="noConversion"/>
  </si>
  <si>
    <t>001117.OF</t>
    <phoneticPr fontId="1" type="noConversion"/>
  </si>
  <si>
    <t>001121.OF</t>
    <phoneticPr fontId="1" type="noConversion"/>
  </si>
  <si>
    <t>001126.OF</t>
    <phoneticPr fontId="1" type="noConversion"/>
  </si>
  <si>
    <t>001128.OF</t>
    <phoneticPr fontId="1" type="noConversion"/>
  </si>
  <si>
    <t>001135.OF</t>
    <phoneticPr fontId="1" type="noConversion"/>
  </si>
  <si>
    <t>001143.OF</t>
    <phoneticPr fontId="1" type="noConversion"/>
  </si>
  <si>
    <t>001144.OF</t>
    <phoneticPr fontId="1" type="noConversion"/>
  </si>
  <si>
    <t>001150.OF</t>
    <phoneticPr fontId="1" type="noConversion"/>
  </si>
  <si>
    <t>001152.OF</t>
    <phoneticPr fontId="1" type="noConversion"/>
  </si>
  <si>
    <t>001154.OF</t>
    <phoneticPr fontId="1" type="noConversion"/>
  </si>
  <si>
    <t>001158.OF</t>
    <phoneticPr fontId="1" type="noConversion"/>
  </si>
  <si>
    <t>001163.OF</t>
    <phoneticPr fontId="1" type="noConversion"/>
  </si>
  <si>
    <t>001166.OF</t>
    <phoneticPr fontId="1" type="noConversion"/>
  </si>
  <si>
    <t>001167.OF</t>
    <phoneticPr fontId="1" type="noConversion"/>
  </si>
  <si>
    <t>001170.OF</t>
    <phoneticPr fontId="1" type="noConversion"/>
  </si>
  <si>
    <t>001171.OF</t>
    <phoneticPr fontId="1" type="noConversion"/>
  </si>
  <si>
    <t>001178.OF</t>
    <phoneticPr fontId="1" type="noConversion"/>
  </si>
  <si>
    <t>001179.OF</t>
    <phoneticPr fontId="1" type="noConversion"/>
  </si>
  <si>
    <t>001181.OF</t>
    <phoneticPr fontId="1" type="noConversion"/>
  </si>
  <si>
    <t>001184.OF</t>
    <phoneticPr fontId="1" type="noConversion"/>
  </si>
  <si>
    <t>001186.OF</t>
    <phoneticPr fontId="1" type="noConversion"/>
  </si>
  <si>
    <t>001192.OF</t>
    <phoneticPr fontId="1" type="noConversion"/>
  </si>
  <si>
    <t>001193.OF</t>
    <phoneticPr fontId="1" type="noConversion"/>
  </si>
  <si>
    <t>001195.OF</t>
    <phoneticPr fontId="1" type="noConversion"/>
  </si>
  <si>
    <t>001208.OF</t>
    <phoneticPr fontId="1" type="noConversion"/>
  </si>
  <si>
    <t>001220.OF</t>
    <phoneticPr fontId="1" type="noConversion"/>
  </si>
  <si>
    <t>001222.OF</t>
    <phoneticPr fontId="1" type="noConversion"/>
  </si>
  <si>
    <t>001225.OF</t>
    <phoneticPr fontId="1" type="noConversion"/>
  </si>
  <si>
    <t>001227.OF</t>
    <phoneticPr fontId="1" type="noConversion"/>
  </si>
  <si>
    <t>001236.OF</t>
    <phoneticPr fontId="1" type="noConversion"/>
  </si>
  <si>
    <t>001239.OF</t>
    <phoneticPr fontId="1" type="noConversion"/>
  </si>
  <si>
    <t>001244.OF</t>
    <phoneticPr fontId="1" type="noConversion"/>
  </si>
  <si>
    <t>001255.OF</t>
    <phoneticPr fontId="1" type="noConversion"/>
  </si>
  <si>
    <t>001256.OF</t>
    <phoneticPr fontId="1" type="noConversion"/>
  </si>
  <si>
    <t>001267.OF</t>
    <phoneticPr fontId="1" type="noConversion"/>
  </si>
  <si>
    <t>001268.OF</t>
    <phoneticPr fontId="1" type="noConversion"/>
  </si>
  <si>
    <t>001276.OF</t>
    <phoneticPr fontId="1" type="noConversion"/>
  </si>
  <si>
    <t>001277.OF</t>
    <phoneticPr fontId="1" type="noConversion"/>
  </si>
  <si>
    <t>001291.OF</t>
    <phoneticPr fontId="1" type="noConversion"/>
  </si>
  <si>
    <t>001294.OF</t>
    <phoneticPr fontId="1" type="noConversion"/>
  </si>
  <si>
    <t>001297.OF</t>
    <phoneticPr fontId="1" type="noConversion"/>
  </si>
  <si>
    <t>001300.OF</t>
    <phoneticPr fontId="1" type="noConversion"/>
  </si>
  <si>
    <t>001305.OF</t>
    <phoneticPr fontId="1" type="noConversion"/>
  </si>
  <si>
    <t>001306.OF</t>
    <phoneticPr fontId="1" type="noConversion"/>
  </si>
  <si>
    <t>001307.OF</t>
    <phoneticPr fontId="1" type="noConversion"/>
  </si>
  <si>
    <t>001313.OF</t>
    <phoneticPr fontId="1" type="noConversion"/>
  </si>
  <si>
    <t>001319.OF</t>
    <phoneticPr fontId="1" type="noConversion"/>
  </si>
  <si>
    <t>001365.OF</t>
    <phoneticPr fontId="1" type="noConversion"/>
  </si>
  <si>
    <t>001366.OF</t>
    <phoneticPr fontId="1" type="noConversion"/>
  </si>
  <si>
    <t>001371.OF</t>
    <phoneticPr fontId="1" type="noConversion"/>
  </si>
  <si>
    <t>001373.OF</t>
    <phoneticPr fontId="1" type="noConversion"/>
  </si>
  <si>
    <t>001385.OF</t>
    <phoneticPr fontId="1" type="noConversion"/>
  </si>
  <si>
    <t>001396.OF</t>
    <phoneticPr fontId="1" type="noConversion"/>
  </si>
  <si>
    <t>001398.OF</t>
    <phoneticPr fontId="1" type="noConversion"/>
  </si>
  <si>
    <t>001404.OF</t>
    <phoneticPr fontId="1" type="noConversion"/>
  </si>
  <si>
    <t>001409.OF</t>
    <phoneticPr fontId="1" type="noConversion"/>
  </si>
  <si>
    <t>001416.OF</t>
    <phoneticPr fontId="1" type="noConversion"/>
  </si>
  <si>
    <t>001417.OF</t>
    <phoneticPr fontId="1" type="noConversion"/>
  </si>
  <si>
    <t>001421.OF</t>
    <phoneticPr fontId="1" type="noConversion"/>
  </si>
  <si>
    <t>001449.OF</t>
    <phoneticPr fontId="1" type="noConversion"/>
  </si>
  <si>
    <t>001456.OF</t>
    <phoneticPr fontId="1" type="noConversion"/>
  </si>
  <si>
    <t>001463.OF</t>
    <phoneticPr fontId="1" type="noConversion"/>
  </si>
  <si>
    <t>001468.OF</t>
    <phoneticPr fontId="1" type="noConversion"/>
  </si>
  <si>
    <t>001476.OF</t>
    <phoneticPr fontId="1" type="noConversion"/>
  </si>
  <si>
    <t>001480.OF</t>
    <phoneticPr fontId="1" type="noConversion"/>
  </si>
  <si>
    <t>001482.OF</t>
    <phoneticPr fontId="1" type="noConversion"/>
  </si>
  <si>
    <t>001490.OF</t>
    <phoneticPr fontId="1" type="noConversion"/>
  </si>
  <si>
    <t>001496.OF</t>
    <phoneticPr fontId="1" type="noConversion"/>
  </si>
  <si>
    <t>001534.OF</t>
    <phoneticPr fontId="1" type="noConversion"/>
  </si>
  <si>
    <t>001538.OF</t>
    <phoneticPr fontId="1" type="noConversion"/>
  </si>
  <si>
    <t>001540.OF</t>
    <phoneticPr fontId="1" type="noConversion"/>
  </si>
  <si>
    <t>001541.OF</t>
    <phoneticPr fontId="1" type="noConversion"/>
  </si>
  <si>
    <t>001542.OF</t>
    <phoneticPr fontId="1" type="noConversion"/>
  </si>
  <si>
    <t>001556.OF</t>
    <phoneticPr fontId="1" type="noConversion"/>
  </si>
  <si>
    <t>001557.OF</t>
    <phoneticPr fontId="1" type="noConversion"/>
  </si>
  <si>
    <t>001558.OF</t>
    <phoneticPr fontId="1" type="noConversion"/>
  </si>
  <si>
    <t>001559.OF</t>
    <phoneticPr fontId="1" type="noConversion"/>
  </si>
  <si>
    <t>001563.OF</t>
    <phoneticPr fontId="1" type="noConversion"/>
  </si>
  <si>
    <t>001564.OF</t>
    <phoneticPr fontId="1" type="noConversion"/>
  </si>
  <si>
    <t>001577.OF</t>
    <phoneticPr fontId="1" type="noConversion"/>
  </si>
  <si>
    <t>001583.OF</t>
    <phoneticPr fontId="1" type="noConversion"/>
  </si>
  <si>
    <t>001606.OF</t>
    <phoneticPr fontId="1" type="noConversion"/>
  </si>
  <si>
    <t>001626.OF</t>
    <phoneticPr fontId="1" type="noConversion"/>
  </si>
  <si>
    <t>001628.OF</t>
    <phoneticPr fontId="1" type="noConversion"/>
  </si>
  <si>
    <t>001638.OF</t>
    <phoneticPr fontId="1" type="noConversion"/>
  </si>
  <si>
    <t>001662.OF</t>
    <phoneticPr fontId="1" type="noConversion"/>
  </si>
  <si>
    <t>001663.OF</t>
    <phoneticPr fontId="1" type="noConversion"/>
  </si>
  <si>
    <t>001672.OF</t>
    <phoneticPr fontId="1" type="noConversion"/>
  </si>
  <si>
    <t>001692.OF</t>
    <phoneticPr fontId="1" type="noConversion"/>
  </si>
  <si>
    <t>001702.OF</t>
    <phoneticPr fontId="1" type="noConversion"/>
  </si>
  <si>
    <t>001712.OF</t>
    <phoneticPr fontId="1" type="noConversion"/>
  </si>
  <si>
    <t>001753.OF</t>
    <phoneticPr fontId="1" type="noConversion"/>
  </si>
  <si>
    <t>001754.OF</t>
    <phoneticPr fontId="1" type="noConversion"/>
  </si>
  <si>
    <t>001810.OF</t>
    <phoneticPr fontId="1" type="noConversion"/>
  </si>
  <si>
    <t>001830.OF</t>
    <phoneticPr fontId="1" type="noConversion"/>
  </si>
  <si>
    <t>001881.OF</t>
    <phoneticPr fontId="1" type="noConversion"/>
  </si>
  <si>
    <t>001882.OF</t>
    <phoneticPr fontId="1" type="noConversion"/>
  </si>
  <si>
    <t>001883.OF</t>
    <phoneticPr fontId="1" type="noConversion"/>
  </si>
  <si>
    <t>001885.OF</t>
    <phoneticPr fontId="1" type="noConversion"/>
  </si>
  <si>
    <t>001886.OF</t>
    <phoneticPr fontId="1" type="noConversion"/>
  </si>
  <si>
    <t>001888.OF</t>
    <phoneticPr fontId="1" type="noConversion"/>
  </si>
  <si>
    <t>001890.OF</t>
    <phoneticPr fontId="1" type="noConversion"/>
  </si>
  <si>
    <t>002011.OF</t>
    <phoneticPr fontId="1" type="noConversion"/>
  </si>
  <si>
    <t>005632.OF</t>
    <phoneticPr fontId="1" type="noConversion"/>
  </si>
  <si>
    <t>020001.OF</t>
    <phoneticPr fontId="1" type="noConversion"/>
  </si>
  <si>
    <t>020010.OF</t>
    <phoneticPr fontId="1" type="noConversion"/>
  </si>
  <si>
    <t>020015.OF</t>
    <phoneticPr fontId="1" type="noConversion"/>
  </si>
  <si>
    <t>020026.OF</t>
    <phoneticPr fontId="1" type="noConversion"/>
  </si>
  <si>
    <t>040005.OF</t>
    <phoneticPr fontId="1" type="noConversion"/>
  </si>
  <si>
    <t>040007.OF</t>
    <phoneticPr fontId="1" type="noConversion"/>
  </si>
  <si>
    <t>040008.OF</t>
    <phoneticPr fontId="1" type="noConversion"/>
  </si>
  <si>
    <t>040011.OF</t>
    <phoneticPr fontId="1" type="noConversion"/>
  </si>
  <si>
    <t>040016.OF</t>
    <phoneticPr fontId="1" type="noConversion"/>
  </si>
  <si>
    <t>040020.OF</t>
    <phoneticPr fontId="1" type="noConversion"/>
  </si>
  <si>
    <t>040035.OF</t>
    <phoneticPr fontId="1" type="noConversion"/>
  </si>
  <si>
    <t>050008.OF</t>
    <phoneticPr fontId="1" type="noConversion"/>
  </si>
  <si>
    <t>050010.OF</t>
    <phoneticPr fontId="1" type="noConversion"/>
  </si>
  <si>
    <t>050014.OF</t>
    <phoneticPr fontId="1" type="noConversion"/>
  </si>
  <si>
    <t>050018.OF</t>
    <phoneticPr fontId="1" type="noConversion"/>
  </si>
  <si>
    <t>050026.OF</t>
    <phoneticPr fontId="1" type="noConversion"/>
  </si>
  <si>
    <t>070006.OF</t>
    <phoneticPr fontId="1" type="noConversion"/>
  </si>
  <si>
    <t>070010.OF</t>
    <phoneticPr fontId="1" type="noConversion"/>
  </si>
  <si>
    <t>070011.OF</t>
    <phoneticPr fontId="1" type="noConversion"/>
  </si>
  <si>
    <t>070013.OF</t>
    <phoneticPr fontId="1" type="noConversion"/>
  </si>
  <si>
    <t>070017.OF</t>
    <phoneticPr fontId="1" type="noConversion"/>
  </si>
  <si>
    <t>070019.OF</t>
    <phoneticPr fontId="1" type="noConversion"/>
  </si>
  <si>
    <t>070021.OF</t>
    <phoneticPr fontId="1" type="noConversion"/>
  </si>
  <si>
    <t>070022.OF</t>
    <phoneticPr fontId="1" type="noConversion"/>
  </si>
  <si>
    <t>070027.OF</t>
    <phoneticPr fontId="1" type="noConversion"/>
  </si>
  <si>
    <t>070032.OF</t>
    <phoneticPr fontId="1" type="noConversion"/>
  </si>
  <si>
    <t>080007.OF</t>
    <phoneticPr fontId="1" type="noConversion"/>
  </si>
  <si>
    <t>080015.OF</t>
    <phoneticPr fontId="1" type="noConversion"/>
  </si>
  <si>
    <t>090003.OF</t>
    <phoneticPr fontId="1" type="noConversion"/>
  </si>
  <si>
    <t>090004.OF</t>
    <phoneticPr fontId="1" type="noConversion"/>
  </si>
  <si>
    <t>090009.OF</t>
    <phoneticPr fontId="1" type="noConversion"/>
  </si>
  <si>
    <t>090015.OF</t>
    <phoneticPr fontId="1" type="noConversion"/>
  </si>
  <si>
    <t>090016.OF</t>
    <phoneticPr fontId="1" type="noConversion"/>
  </si>
  <si>
    <t>090018.OF</t>
    <phoneticPr fontId="1" type="noConversion"/>
  </si>
  <si>
    <t>100020.OF</t>
    <phoneticPr fontId="1" type="noConversion"/>
  </si>
  <si>
    <t>100026.OF</t>
    <phoneticPr fontId="1" type="noConversion"/>
  </si>
  <si>
    <t>100039.OF</t>
    <phoneticPr fontId="1" type="noConversion"/>
  </si>
  <si>
    <t>100056.OF</t>
    <phoneticPr fontId="1" type="noConversion"/>
  </si>
  <si>
    <t>100060.OF</t>
    <phoneticPr fontId="1" type="noConversion"/>
  </si>
  <si>
    <t>110002.OF</t>
    <phoneticPr fontId="1" type="noConversion"/>
  </si>
  <si>
    <t>110005.OF</t>
    <phoneticPr fontId="1" type="noConversion"/>
  </si>
  <si>
    <t>110010.OF</t>
    <phoneticPr fontId="1" type="noConversion"/>
  </si>
  <si>
    <t>110011.OF</t>
    <phoneticPr fontId="1" type="noConversion"/>
  </si>
  <si>
    <t>110015.OF</t>
    <phoneticPr fontId="1" type="noConversion"/>
  </si>
  <si>
    <t>110022.OF</t>
    <phoneticPr fontId="1" type="noConversion"/>
  </si>
  <si>
    <t>110025.OF</t>
    <phoneticPr fontId="1" type="noConversion"/>
  </si>
  <si>
    <t>110029.OF</t>
    <phoneticPr fontId="1" type="noConversion"/>
  </si>
  <si>
    <t>112002.OF</t>
    <phoneticPr fontId="1" type="noConversion"/>
  </si>
  <si>
    <t>121005.OF</t>
    <phoneticPr fontId="1" type="noConversion"/>
  </si>
  <si>
    <t>121006.OF</t>
    <phoneticPr fontId="1" type="noConversion"/>
  </si>
  <si>
    <t>121008.OF</t>
    <phoneticPr fontId="1" type="noConversion"/>
  </si>
  <si>
    <t>160105.OF</t>
    <phoneticPr fontId="1" type="noConversion"/>
  </si>
  <si>
    <t>160106.OF</t>
    <phoneticPr fontId="1" type="noConversion"/>
  </si>
  <si>
    <t>160127.OF</t>
    <phoneticPr fontId="1" type="noConversion"/>
  </si>
  <si>
    <t>160133.OF</t>
    <phoneticPr fontId="1" type="noConversion"/>
  </si>
  <si>
    <t>160211.OF</t>
    <phoneticPr fontId="1" type="noConversion"/>
  </si>
  <si>
    <t>160212.OF</t>
    <phoneticPr fontId="1" type="noConversion"/>
  </si>
  <si>
    <t>160215.OF</t>
    <phoneticPr fontId="1" type="noConversion"/>
  </si>
  <si>
    <t>160311.OF</t>
    <phoneticPr fontId="1" type="noConversion"/>
  </si>
  <si>
    <t>160314.OF</t>
    <phoneticPr fontId="1" type="noConversion"/>
  </si>
  <si>
    <t>160512.OF</t>
    <phoneticPr fontId="1" type="noConversion"/>
  </si>
  <si>
    <t>160605.OF</t>
    <phoneticPr fontId="1" type="noConversion"/>
  </si>
  <si>
    <t>160607.OF</t>
    <phoneticPr fontId="1" type="noConversion"/>
  </si>
  <si>
    <t>160611.OF</t>
    <phoneticPr fontId="1" type="noConversion"/>
  </si>
  <si>
    <t>160624.OF</t>
    <phoneticPr fontId="1" type="noConversion"/>
  </si>
  <si>
    <t>160813.OF</t>
    <phoneticPr fontId="1" type="noConversion"/>
  </si>
  <si>
    <t>160910.OF</t>
    <phoneticPr fontId="1" type="noConversion"/>
  </si>
  <si>
    <t>160916.OF</t>
    <phoneticPr fontId="1" type="noConversion"/>
  </si>
  <si>
    <t>160919.OF</t>
    <phoneticPr fontId="1" type="noConversion"/>
  </si>
  <si>
    <t>161005.OF</t>
    <phoneticPr fontId="1" type="noConversion"/>
  </si>
  <si>
    <t>161219.OF</t>
    <phoneticPr fontId="1" type="noConversion"/>
  </si>
  <si>
    <t>161606.OF</t>
    <phoneticPr fontId="1" type="noConversion"/>
  </si>
  <si>
    <t>161609.OF</t>
    <phoneticPr fontId="1" type="noConversion"/>
  </si>
  <si>
    <t>161611.OF</t>
    <phoneticPr fontId="1" type="noConversion"/>
  </si>
  <si>
    <t>161616.OF</t>
    <phoneticPr fontId="1" type="noConversion"/>
  </si>
  <si>
    <t>161810.OF</t>
    <phoneticPr fontId="1" type="noConversion"/>
  </si>
  <si>
    <t>161818.OF</t>
    <phoneticPr fontId="1" type="noConversion"/>
  </si>
  <si>
    <t>161903.OF</t>
    <phoneticPr fontId="1" type="noConversion"/>
  </si>
  <si>
    <t>162006.OF</t>
    <phoneticPr fontId="1" type="noConversion"/>
  </si>
  <si>
    <t>162107.OF</t>
    <phoneticPr fontId="1" type="noConversion"/>
  </si>
  <si>
    <t>162209.OF</t>
    <phoneticPr fontId="1" type="noConversion"/>
  </si>
  <si>
    <t>162214.OF</t>
    <phoneticPr fontId="1" type="noConversion"/>
  </si>
  <si>
    <t>162605.OF</t>
    <phoneticPr fontId="1" type="noConversion"/>
  </si>
  <si>
    <t>162607.OF</t>
    <phoneticPr fontId="1" type="noConversion"/>
  </si>
  <si>
    <t>163001.OF</t>
    <phoneticPr fontId="1" type="noConversion"/>
  </si>
  <si>
    <t>163302.OF</t>
    <phoneticPr fontId="1" type="noConversion"/>
  </si>
  <si>
    <t>163406.OF</t>
    <phoneticPr fontId="1" type="noConversion"/>
  </si>
  <si>
    <t>163409.OF</t>
    <phoneticPr fontId="1" type="noConversion"/>
  </si>
  <si>
    <t>163805.OF</t>
    <phoneticPr fontId="1" type="noConversion"/>
  </si>
  <si>
    <t>163807.OF</t>
    <phoneticPr fontId="1" type="noConversion"/>
  </si>
  <si>
    <t>163810.OF</t>
    <phoneticPr fontId="1" type="noConversion"/>
  </si>
  <si>
    <t>163822.OF</t>
    <phoneticPr fontId="1" type="noConversion"/>
  </si>
  <si>
    <t>164403.OF</t>
    <phoneticPr fontId="1" type="noConversion"/>
  </si>
  <si>
    <t>165310.OF</t>
    <phoneticPr fontId="1" type="noConversion"/>
  </si>
  <si>
    <t>165508.OF</t>
    <phoneticPr fontId="1" type="noConversion"/>
  </si>
  <si>
    <t>165512.OF</t>
    <phoneticPr fontId="1" type="noConversion"/>
  </si>
  <si>
    <t>165516.OF</t>
    <phoneticPr fontId="1" type="noConversion"/>
  </si>
  <si>
    <t>166001.OF</t>
    <phoneticPr fontId="1" type="noConversion"/>
  </si>
  <si>
    <t>166002.OF</t>
    <phoneticPr fontId="1" type="noConversion"/>
  </si>
  <si>
    <t>166005.OF</t>
    <phoneticPr fontId="1" type="noConversion"/>
  </si>
  <si>
    <t>166009.OF</t>
    <phoneticPr fontId="1" type="noConversion"/>
  </si>
  <si>
    <t>166011.OF</t>
    <phoneticPr fontId="1" type="noConversion"/>
  </si>
  <si>
    <t>166301.OF</t>
    <phoneticPr fontId="1" type="noConversion"/>
  </si>
  <si>
    <t>169101.OF</t>
    <phoneticPr fontId="1" type="noConversion"/>
  </si>
  <si>
    <t>180010.OF</t>
    <phoneticPr fontId="1" type="noConversion"/>
  </si>
  <si>
    <t>180013.OF</t>
    <phoneticPr fontId="1" type="noConversion"/>
  </si>
  <si>
    <t>180031.OF</t>
    <phoneticPr fontId="1" type="noConversion"/>
  </si>
  <si>
    <t>200008.OF</t>
    <phoneticPr fontId="1" type="noConversion"/>
  </si>
  <si>
    <t>200010.OF</t>
    <phoneticPr fontId="1" type="noConversion"/>
  </si>
  <si>
    <t>200011.OF</t>
    <phoneticPr fontId="1" type="noConversion"/>
  </si>
  <si>
    <t>200015.OF</t>
    <phoneticPr fontId="1" type="noConversion"/>
  </si>
  <si>
    <t>202003.OF</t>
    <phoneticPr fontId="1" type="noConversion"/>
  </si>
  <si>
    <t>202005.OF</t>
    <phoneticPr fontId="1" type="noConversion"/>
  </si>
  <si>
    <t>202007.OF</t>
    <phoneticPr fontId="1" type="noConversion"/>
  </si>
  <si>
    <t>202009.OF</t>
    <phoneticPr fontId="1" type="noConversion"/>
  </si>
  <si>
    <t>202011.OF</t>
    <phoneticPr fontId="1" type="noConversion"/>
  </si>
  <si>
    <t>202019.OF</t>
    <phoneticPr fontId="1" type="noConversion"/>
  </si>
  <si>
    <t>202027.OF</t>
    <phoneticPr fontId="1" type="noConversion"/>
  </si>
  <si>
    <t>206007.OF</t>
    <phoneticPr fontId="1" type="noConversion"/>
  </si>
  <si>
    <t>206009.OF</t>
    <phoneticPr fontId="1" type="noConversion"/>
  </si>
  <si>
    <t>206012.OF</t>
    <phoneticPr fontId="1" type="noConversion"/>
  </si>
  <si>
    <t>210003.OF</t>
    <phoneticPr fontId="1" type="noConversion"/>
  </si>
  <si>
    <t>210005.OF</t>
    <phoneticPr fontId="1" type="noConversion"/>
  </si>
  <si>
    <t>210008.OF</t>
    <phoneticPr fontId="1" type="noConversion"/>
  </si>
  <si>
    <t>210009.OF</t>
    <phoneticPr fontId="1" type="noConversion"/>
  </si>
  <si>
    <t>213001.OF</t>
    <phoneticPr fontId="1" type="noConversion"/>
  </si>
  <si>
    <t>213003.OF</t>
    <phoneticPr fontId="1" type="noConversion"/>
  </si>
  <si>
    <t>213008.OF</t>
    <phoneticPr fontId="1" type="noConversion"/>
  </si>
  <si>
    <t>217009.OF</t>
    <phoneticPr fontId="1" type="noConversion"/>
  </si>
  <si>
    <t>217010.OF</t>
    <phoneticPr fontId="1" type="noConversion"/>
  </si>
  <si>
    <t>217012.OF</t>
    <phoneticPr fontId="1" type="noConversion"/>
  </si>
  <si>
    <t>217013.OF</t>
    <phoneticPr fontId="1" type="noConversion"/>
  </si>
  <si>
    <t>229002.OF</t>
    <phoneticPr fontId="1" type="noConversion"/>
  </si>
  <si>
    <t>233006.OF</t>
    <phoneticPr fontId="1" type="noConversion"/>
  </si>
  <si>
    <t>233007.OF</t>
    <phoneticPr fontId="1" type="noConversion"/>
  </si>
  <si>
    <t>233009.OF</t>
    <phoneticPr fontId="1" type="noConversion"/>
  </si>
  <si>
    <t>233011.OF</t>
    <phoneticPr fontId="1" type="noConversion"/>
  </si>
  <si>
    <t>233015.OF</t>
    <phoneticPr fontId="1" type="noConversion"/>
  </si>
  <si>
    <t>240004.OF</t>
    <phoneticPr fontId="1" type="noConversion"/>
  </si>
  <si>
    <t>240008.OF</t>
    <phoneticPr fontId="1" type="noConversion"/>
  </si>
  <si>
    <t>240009.OF</t>
    <phoneticPr fontId="1" type="noConversion"/>
  </si>
  <si>
    <t>240011.OF</t>
    <phoneticPr fontId="1" type="noConversion"/>
  </si>
  <si>
    <t>240020.OF</t>
    <phoneticPr fontId="1" type="noConversion"/>
  </si>
  <si>
    <t>240022.OF</t>
    <phoneticPr fontId="1" type="noConversion"/>
  </si>
  <si>
    <t>257020.OF</t>
    <phoneticPr fontId="1" type="noConversion"/>
  </si>
  <si>
    <t>257030.OF</t>
    <phoneticPr fontId="1" type="noConversion"/>
  </si>
  <si>
    <t>257040.OF</t>
    <phoneticPr fontId="1" type="noConversion"/>
  </si>
  <si>
    <t>257050.OF</t>
    <phoneticPr fontId="1" type="noConversion"/>
  </si>
  <si>
    <t>257070.OF</t>
    <phoneticPr fontId="1" type="noConversion"/>
  </si>
  <si>
    <t>260108.OF</t>
    <phoneticPr fontId="1" type="noConversion"/>
  </si>
  <si>
    <t>260110.OF</t>
    <phoneticPr fontId="1" type="noConversion"/>
  </si>
  <si>
    <t>260112.OF</t>
    <phoneticPr fontId="1" type="noConversion"/>
  </si>
  <si>
    <t>260116.OF</t>
    <phoneticPr fontId="1" type="noConversion"/>
  </si>
  <si>
    <t>260117.OF</t>
    <phoneticPr fontId="1" type="noConversion"/>
  </si>
  <si>
    <t>270006.OF</t>
    <phoneticPr fontId="1" type="noConversion"/>
  </si>
  <si>
    <t>270008.OF</t>
    <phoneticPr fontId="1" type="noConversion"/>
  </si>
  <si>
    <t>270021.OF</t>
    <phoneticPr fontId="1" type="noConversion"/>
  </si>
  <si>
    <t>270025.OF</t>
    <phoneticPr fontId="1" type="noConversion"/>
  </si>
  <si>
    <t>270041.OF</t>
    <phoneticPr fontId="1" type="noConversion"/>
  </si>
  <si>
    <t>270050.OF</t>
    <phoneticPr fontId="1" type="noConversion"/>
  </si>
  <si>
    <t>288002.OF</t>
    <phoneticPr fontId="1" type="noConversion"/>
  </si>
  <si>
    <t>290004.OF</t>
    <phoneticPr fontId="1" type="noConversion"/>
  </si>
  <si>
    <t>290006.OF</t>
    <phoneticPr fontId="1" type="noConversion"/>
  </si>
  <si>
    <t>290008.OF</t>
    <phoneticPr fontId="1" type="noConversion"/>
  </si>
  <si>
    <t>290014.OF</t>
    <phoneticPr fontId="1" type="noConversion"/>
  </si>
  <si>
    <t>310328.OF</t>
    <phoneticPr fontId="1" type="noConversion"/>
  </si>
  <si>
    <t>310368.OF</t>
    <phoneticPr fontId="1" type="noConversion"/>
  </si>
  <si>
    <t>320005.OF</t>
    <phoneticPr fontId="1" type="noConversion"/>
  </si>
  <si>
    <t>320007.OF</t>
    <phoneticPr fontId="1" type="noConversion"/>
  </si>
  <si>
    <t>320011.OF</t>
    <phoneticPr fontId="1" type="noConversion"/>
  </si>
  <si>
    <t>320012.OF</t>
    <phoneticPr fontId="1" type="noConversion"/>
  </si>
  <si>
    <t>320016.OF</t>
    <phoneticPr fontId="1" type="noConversion"/>
  </si>
  <si>
    <t>320018.OF</t>
    <phoneticPr fontId="1" type="noConversion"/>
  </si>
  <si>
    <t>320022.OF</t>
    <phoneticPr fontId="1" type="noConversion"/>
  </si>
  <si>
    <t>340006.OF</t>
    <phoneticPr fontId="1" type="noConversion"/>
  </si>
  <si>
    <t>340007.OF</t>
    <phoneticPr fontId="1" type="noConversion"/>
  </si>
  <si>
    <t>350002.OF</t>
    <phoneticPr fontId="1" type="noConversion"/>
  </si>
  <si>
    <t>350008.OF</t>
    <phoneticPr fontId="1" type="noConversion"/>
  </si>
  <si>
    <t>360001.OF</t>
    <phoneticPr fontId="1" type="noConversion"/>
  </si>
  <si>
    <t>360005.OF</t>
    <phoneticPr fontId="1" type="noConversion"/>
  </si>
  <si>
    <t>360006.OF</t>
    <phoneticPr fontId="1" type="noConversion"/>
  </si>
  <si>
    <t>360007.OF</t>
    <phoneticPr fontId="1" type="noConversion"/>
  </si>
  <si>
    <t>360016.OF</t>
    <phoneticPr fontId="1" type="noConversion"/>
  </si>
  <si>
    <t>370024.OF</t>
    <phoneticPr fontId="1" type="noConversion"/>
  </si>
  <si>
    <t>370027.OF</t>
    <phoneticPr fontId="1" type="noConversion"/>
  </si>
  <si>
    <t>376510.OF</t>
    <phoneticPr fontId="1" type="noConversion"/>
  </si>
  <si>
    <t>377010.OF</t>
    <phoneticPr fontId="1" type="noConversion"/>
  </si>
  <si>
    <t>377020.OF</t>
    <phoneticPr fontId="1" type="noConversion"/>
  </si>
  <si>
    <t>377240.OF</t>
    <phoneticPr fontId="1" type="noConversion"/>
  </si>
  <si>
    <t>378010.OF</t>
    <phoneticPr fontId="1" type="noConversion"/>
  </si>
  <si>
    <t>379010.OF</t>
    <phoneticPr fontId="1" type="noConversion"/>
  </si>
  <si>
    <t>398001.OF</t>
    <phoneticPr fontId="1" type="noConversion"/>
  </si>
  <si>
    <t>398041.OF</t>
    <phoneticPr fontId="1" type="noConversion"/>
  </si>
  <si>
    <t>398061.OF</t>
    <phoneticPr fontId="1" type="noConversion"/>
  </si>
  <si>
    <t>399011.OF</t>
    <phoneticPr fontId="1" type="noConversion"/>
  </si>
  <si>
    <t>400001.OF</t>
    <phoneticPr fontId="1" type="noConversion"/>
  </si>
  <si>
    <t>400003.OF</t>
    <phoneticPr fontId="1" type="noConversion"/>
  </si>
  <si>
    <t>400007.OF</t>
    <phoneticPr fontId="1" type="noConversion"/>
  </si>
  <si>
    <t>400011.OF</t>
    <phoneticPr fontId="1" type="noConversion"/>
  </si>
  <si>
    <t>400025.OF</t>
    <phoneticPr fontId="1" type="noConversion"/>
  </si>
  <si>
    <t>400032.OF</t>
    <phoneticPr fontId="1" type="noConversion"/>
  </si>
  <si>
    <t>410001.OF</t>
    <phoneticPr fontId="1" type="noConversion"/>
  </si>
  <si>
    <t>410003.OF</t>
    <phoneticPr fontId="1" type="noConversion"/>
  </si>
  <si>
    <t>410006.OF</t>
    <phoneticPr fontId="1" type="noConversion"/>
  </si>
  <si>
    <t>410009.OF</t>
    <phoneticPr fontId="1" type="noConversion"/>
  </si>
  <si>
    <t>420001.OF</t>
    <phoneticPr fontId="1" type="noConversion"/>
  </si>
  <si>
    <t>420003.OF</t>
    <phoneticPr fontId="1" type="noConversion"/>
  </si>
  <si>
    <t>420005.OF</t>
    <phoneticPr fontId="1" type="noConversion"/>
  </si>
  <si>
    <t>450004.OF</t>
    <phoneticPr fontId="1" type="noConversion"/>
  </si>
  <si>
    <t>450007.OF</t>
    <phoneticPr fontId="1" type="noConversion"/>
  </si>
  <si>
    <t>450009.OF</t>
    <phoneticPr fontId="1" type="noConversion"/>
  </si>
  <si>
    <t>450010.OF</t>
    <phoneticPr fontId="1" type="noConversion"/>
  </si>
  <si>
    <t>450011.OF</t>
    <phoneticPr fontId="1" type="noConversion"/>
  </si>
  <si>
    <t>460001.OF</t>
    <phoneticPr fontId="1" type="noConversion"/>
  </si>
  <si>
    <t>460002.OF</t>
    <phoneticPr fontId="1" type="noConversion"/>
  </si>
  <si>
    <t>460005.OF</t>
    <phoneticPr fontId="1" type="noConversion"/>
  </si>
  <si>
    <t>470006.OF</t>
    <phoneticPr fontId="1" type="noConversion"/>
  </si>
  <si>
    <t>470009.OF</t>
    <phoneticPr fontId="1" type="noConversion"/>
  </si>
  <si>
    <t>470028.OF</t>
    <phoneticPr fontId="1" type="noConversion"/>
  </si>
  <si>
    <t>470098.OF</t>
    <phoneticPr fontId="1" type="noConversion"/>
  </si>
  <si>
    <t>481008.OF</t>
    <phoneticPr fontId="1" type="noConversion"/>
  </si>
  <si>
    <t>481010.OF</t>
    <phoneticPr fontId="1" type="noConversion"/>
  </si>
  <si>
    <t>481015.OF</t>
    <phoneticPr fontId="1" type="noConversion"/>
  </si>
  <si>
    <t>481017.OF</t>
    <phoneticPr fontId="1" type="noConversion"/>
  </si>
  <si>
    <t>519001.OF</t>
    <phoneticPr fontId="1" type="noConversion"/>
  </si>
  <si>
    <t>519002.OF</t>
    <phoneticPr fontId="1" type="noConversion"/>
  </si>
  <si>
    <t>519005.OF</t>
    <phoneticPr fontId="1" type="noConversion"/>
  </si>
  <si>
    <t>519008.OF</t>
    <phoneticPr fontId="1" type="noConversion"/>
  </si>
  <si>
    <t>519013.OF</t>
    <phoneticPr fontId="1" type="noConversion"/>
  </si>
  <si>
    <t>519017.OF</t>
    <phoneticPr fontId="1" type="noConversion"/>
  </si>
  <si>
    <t>519018.OF</t>
    <phoneticPr fontId="1" type="noConversion"/>
  </si>
  <si>
    <t>519019.OF</t>
    <phoneticPr fontId="1" type="noConversion"/>
  </si>
  <si>
    <t>519021.OF</t>
    <phoneticPr fontId="1" type="noConversion"/>
  </si>
  <si>
    <t>519025.OF</t>
    <phoneticPr fontId="1" type="noConversion"/>
  </si>
  <si>
    <t>519026.OF</t>
    <phoneticPr fontId="1" type="noConversion"/>
  </si>
  <si>
    <t>519029.OF</t>
    <phoneticPr fontId="1" type="noConversion"/>
  </si>
  <si>
    <t>519033.OF</t>
    <phoneticPr fontId="1" type="noConversion"/>
  </si>
  <si>
    <t>519035.OF</t>
    <phoneticPr fontId="1" type="noConversion"/>
  </si>
  <si>
    <t>519039.OF</t>
    <phoneticPr fontId="1" type="noConversion"/>
  </si>
  <si>
    <t>519056.OF</t>
    <phoneticPr fontId="1" type="noConversion"/>
  </si>
  <si>
    <t>519068.OF</t>
    <phoneticPr fontId="1" type="noConversion"/>
  </si>
  <si>
    <t>519069.OF</t>
    <phoneticPr fontId="1" type="noConversion"/>
  </si>
  <si>
    <t>519091.OF</t>
    <phoneticPr fontId="1" type="noConversion"/>
  </si>
  <si>
    <t>519093.OF</t>
    <phoneticPr fontId="1" type="noConversion"/>
  </si>
  <si>
    <t>519095.OF</t>
    <phoneticPr fontId="1" type="noConversion"/>
  </si>
  <si>
    <t>519097.OF</t>
    <phoneticPr fontId="1" type="noConversion"/>
  </si>
  <si>
    <t>519099.OF</t>
    <phoneticPr fontId="1" type="noConversion"/>
  </si>
  <si>
    <t>519110.OF</t>
    <phoneticPr fontId="1" type="noConversion"/>
  </si>
  <si>
    <t>519113.OF</t>
    <phoneticPr fontId="1" type="noConversion"/>
  </si>
  <si>
    <t>519115.OF</t>
    <phoneticPr fontId="1" type="noConversion"/>
  </si>
  <si>
    <t>519120.OF</t>
    <phoneticPr fontId="1" type="noConversion"/>
  </si>
  <si>
    <t>519125.OF</t>
    <phoneticPr fontId="1" type="noConversion"/>
  </si>
  <si>
    <t>519150.OF</t>
    <phoneticPr fontId="1" type="noConversion"/>
  </si>
  <si>
    <t>519156.OF</t>
    <phoneticPr fontId="1" type="noConversion"/>
  </si>
  <si>
    <t>519157.OF</t>
    <phoneticPr fontId="1" type="noConversion"/>
  </si>
  <si>
    <t>519165.OF</t>
    <phoneticPr fontId="1" type="noConversion"/>
  </si>
  <si>
    <t>519171.OF</t>
    <phoneticPr fontId="1" type="noConversion"/>
  </si>
  <si>
    <t>519181.OF</t>
    <phoneticPr fontId="1" type="noConversion"/>
  </si>
  <si>
    <t>519185.OF</t>
    <phoneticPr fontId="1" type="noConversion"/>
  </si>
  <si>
    <t>519606.OF</t>
    <phoneticPr fontId="1" type="noConversion"/>
  </si>
  <si>
    <t>519655.OF</t>
    <phoneticPr fontId="1" type="noConversion"/>
  </si>
  <si>
    <t>519656.OF</t>
    <phoneticPr fontId="1" type="noConversion"/>
  </si>
  <si>
    <t>519657.OF</t>
    <phoneticPr fontId="1" type="noConversion"/>
  </si>
  <si>
    <t>519664.OF</t>
    <phoneticPr fontId="1" type="noConversion"/>
  </si>
  <si>
    <t>519668.OF</t>
    <phoneticPr fontId="1" type="noConversion"/>
  </si>
  <si>
    <t>519670.OF</t>
    <phoneticPr fontId="1" type="noConversion"/>
  </si>
  <si>
    <t>519673.OF</t>
    <phoneticPr fontId="1" type="noConversion"/>
  </si>
  <si>
    <t>519674.OF</t>
    <phoneticPr fontId="1" type="noConversion"/>
  </si>
  <si>
    <t>519679.OF</t>
    <phoneticPr fontId="1" type="noConversion"/>
  </si>
  <si>
    <t>519690.OF</t>
    <phoneticPr fontId="1" type="noConversion"/>
  </si>
  <si>
    <t>519694.OF</t>
    <phoneticPr fontId="1" type="noConversion"/>
  </si>
  <si>
    <t>519702.OF</t>
    <phoneticPr fontId="1" type="noConversion"/>
  </si>
  <si>
    <t>519704.OF</t>
    <phoneticPr fontId="1" type="noConversion"/>
  </si>
  <si>
    <t>519712.OF</t>
    <phoneticPr fontId="1" type="noConversion"/>
  </si>
  <si>
    <t>519714.OF</t>
    <phoneticPr fontId="1" type="noConversion"/>
  </si>
  <si>
    <t>519727.OF</t>
    <phoneticPr fontId="1" type="noConversion"/>
  </si>
  <si>
    <t>519736.OF</t>
    <phoneticPr fontId="1" type="noConversion"/>
  </si>
  <si>
    <t>519908.OF</t>
    <phoneticPr fontId="1" type="noConversion"/>
  </si>
  <si>
    <t>519909.OF</t>
    <phoneticPr fontId="1" type="noConversion"/>
  </si>
  <si>
    <t>519915.OF</t>
    <phoneticPr fontId="1" type="noConversion"/>
  </si>
  <si>
    <t>519918.OF</t>
    <phoneticPr fontId="1" type="noConversion"/>
  </si>
  <si>
    <t>519956.OF</t>
    <phoneticPr fontId="1" type="noConversion"/>
  </si>
  <si>
    <t>519957.OF</t>
    <phoneticPr fontId="1" type="noConversion"/>
  </si>
  <si>
    <t>519959.OF</t>
    <phoneticPr fontId="1" type="noConversion"/>
  </si>
  <si>
    <t>519965.OF</t>
    <phoneticPr fontId="1" type="noConversion"/>
  </si>
  <si>
    <t>519975.OF</t>
    <phoneticPr fontId="1" type="noConversion"/>
  </si>
  <si>
    <t>519979.OF</t>
    <phoneticPr fontId="1" type="noConversion"/>
  </si>
  <si>
    <t>519983.OF</t>
    <phoneticPr fontId="1" type="noConversion"/>
  </si>
  <si>
    <t>519987.OF</t>
    <phoneticPr fontId="1" type="noConversion"/>
  </si>
  <si>
    <t>519993.OF</t>
    <phoneticPr fontId="1" type="noConversion"/>
  </si>
  <si>
    <t>519994.OF</t>
    <phoneticPr fontId="1" type="noConversion"/>
  </si>
  <si>
    <t>530001.OF</t>
    <phoneticPr fontId="1" type="noConversion"/>
  </si>
  <si>
    <t>530005.OF</t>
    <phoneticPr fontId="1" type="noConversion"/>
  </si>
  <si>
    <t>530006.OF</t>
    <phoneticPr fontId="1" type="noConversion"/>
  </si>
  <si>
    <t>530011.OF</t>
    <phoneticPr fontId="1" type="noConversion"/>
  </si>
  <si>
    <t>530016.OF</t>
    <phoneticPr fontId="1" type="noConversion"/>
  </si>
  <si>
    <t>530019.OF</t>
    <phoneticPr fontId="1" type="noConversion"/>
  </si>
  <si>
    <t>540002.OF</t>
    <phoneticPr fontId="1" type="noConversion"/>
  </si>
  <si>
    <t>540010.OF</t>
    <phoneticPr fontId="1" type="noConversion"/>
  </si>
  <si>
    <t>550002.OF</t>
    <phoneticPr fontId="1" type="noConversion"/>
  </si>
  <si>
    <t>550008.OF</t>
    <phoneticPr fontId="1" type="noConversion"/>
  </si>
  <si>
    <t>550009.OF</t>
    <phoneticPr fontId="1" type="noConversion"/>
  </si>
  <si>
    <t>560003.OF</t>
    <phoneticPr fontId="1" type="noConversion"/>
  </si>
  <si>
    <t>570001.OF</t>
    <phoneticPr fontId="1" type="noConversion"/>
  </si>
  <si>
    <t>570006.OF</t>
    <phoneticPr fontId="1" type="noConversion"/>
  </si>
  <si>
    <t>570007.OF</t>
    <phoneticPr fontId="1" type="noConversion"/>
  </si>
  <si>
    <t>570008.OF</t>
    <phoneticPr fontId="1" type="noConversion"/>
  </si>
  <si>
    <t>580001.OF</t>
    <phoneticPr fontId="1" type="noConversion"/>
  </si>
  <si>
    <t>580002.OF</t>
    <phoneticPr fontId="1" type="noConversion"/>
  </si>
  <si>
    <t>580003.OF</t>
    <phoneticPr fontId="1" type="noConversion"/>
  </si>
  <si>
    <t>580006.OF</t>
    <phoneticPr fontId="1" type="noConversion"/>
  </si>
  <si>
    <t>580008.OF</t>
    <phoneticPr fontId="1" type="noConversion"/>
  </si>
  <si>
    <t>590001.OF</t>
    <phoneticPr fontId="1" type="noConversion"/>
  </si>
  <si>
    <t>590002.OF</t>
    <phoneticPr fontId="1" type="noConversion"/>
  </si>
  <si>
    <t>590005.OF</t>
    <phoneticPr fontId="1" type="noConversion"/>
  </si>
  <si>
    <t>590006.OF</t>
    <phoneticPr fontId="1" type="noConversion"/>
  </si>
  <si>
    <t>590008.OF</t>
    <phoneticPr fontId="1" type="noConversion"/>
  </si>
  <si>
    <t>610001.OF</t>
    <phoneticPr fontId="1" type="noConversion"/>
  </si>
  <si>
    <t>610004.OF</t>
    <phoneticPr fontId="1" type="noConversion"/>
  </si>
  <si>
    <t>610005.OF</t>
    <phoneticPr fontId="1" type="noConversion"/>
  </si>
  <si>
    <t>610006.OF</t>
    <phoneticPr fontId="1" type="noConversion"/>
  </si>
  <si>
    <t>610007.OF</t>
    <phoneticPr fontId="1" type="noConversion"/>
  </si>
  <si>
    <t>620005.OF</t>
    <phoneticPr fontId="1" type="noConversion"/>
  </si>
  <si>
    <t>620008.OF</t>
    <phoneticPr fontId="1" type="noConversion"/>
  </si>
  <si>
    <t>630001.OF</t>
    <phoneticPr fontId="1" type="noConversion"/>
  </si>
  <si>
    <t>630002.OF</t>
    <phoneticPr fontId="1" type="noConversion"/>
  </si>
  <si>
    <t>630006.OF</t>
    <phoneticPr fontId="1" type="noConversion"/>
  </si>
  <si>
    <t>630011.OF</t>
    <phoneticPr fontId="1" type="noConversion"/>
  </si>
  <si>
    <t>660001.OF</t>
    <phoneticPr fontId="1" type="noConversion"/>
  </si>
  <si>
    <t>660004.OF</t>
    <phoneticPr fontId="1" type="noConversion"/>
  </si>
  <si>
    <t>660005.OF</t>
    <phoneticPr fontId="1" type="noConversion"/>
  </si>
  <si>
    <t>660006.OF</t>
    <phoneticPr fontId="1" type="noConversion"/>
  </si>
  <si>
    <t>660010.OF</t>
    <phoneticPr fontId="1" type="noConversion"/>
  </si>
  <si>
    <t>660012.OF</t>
    <phoneticPr fontId="1" type="noConversion"/>
  </si>
  <si>
    <t>660015.OF</t>
    <phoneticPr fontId="1" type="noConversion"/>
  </si>
  <si>
    <t>688888.OF</t>
    <phoneticPr fontId="1" type="noConversion"/>
  </si>
  <si>
    <t>690003.OF</t>
    <phoneticPr fontId="1" type="noConversion"/>
  </si>
  <si>
    <t>690004.OF</t>
    <phoneticPr fontId="1" type="noConversion"/>
  </si>
  <si>
    <t>690005.OF</t>
    <phoneticPr fontId="1" type="noConversion"/>
  </si>
  <si>
    <t>690007.OF</t>
    <phoneticPr fontId="1" type="noConversion"/>
  </si>
  <si>
    <t>690009.OF</t>
    <phoneticPr fontId="1" type="noConversion"/>
  </si>
  <si>
    <t>690011.OF</t>
    <phoneticPr fontId="1" type="noConversion"/>
  </si>
  <si>
    <t>700001.OF</t>
    <phoneticPr fontId="1" type="noConversion"/>
  </si>
  <si>
    <t>710001.OF</t>
    <phoneticPr fontId="1" type="noConversion"/>
  </si>
  <si>
    <t>710002.OF</t>
    <phoneticPr fontId="1" type="noConversion"/>
  </si>
  <si>
    <t>720001.OF</t>
    <phoneticPr fontId="1" type="noConversion"/>
  </si>
  <si>
    <t>730001.OF</t>
    <phoneticPr fontId="1" type="noConversion"/>
  </si>
  <si>
    <t>740001.OF</t>
    <phoneticPr fontId="1" type="noConversion"/>
  </si>
  <si>
    <t>960000.OF</t>
    <phoneticPr fontId="1" type="noConversion"/>
  </si>
  <si>
    <t>960001.OF</t>
    <phoneticPr fontId="1" type="noConversion"/>
  </si>
  <si>
    <t>960004.OF</t>
    <phoneticPr fontId="1" type="noConversion"/>
  </si>
  <si>
    <t>960006.OF</t>
    <phoneticPr fontId="1" type="noConversion"/>
  </si>
  <si>
    <t>960007.OF</t>
    <phoneticPr fontId="1" type="noConversion"/>
  </si>
  <si>
    <t>960008.OF</t>
    <phoneticPr fontId="1" type="noConversion"/>
  </si>
  <si>
    <t>960009.OF</t>
    <phoneticPr fontId="1" type="noConversion"/>
  </si>
  <si>
    <t>960010.OF</t>
    <phoneticPr fontId="1" type="noConversion"/>
  </si>
  <si>
    <t>960011.OF</t>
    <phoneticPr fontId="1" type="noConversion"/>
  </si>
  <si>
    <t>960014.OF</t>
    <phoneticPr fontId="1" type="noConversion"/>
  </si>
  <si>
    <t>960016.OF</t>
    <phoneticPr fontId="1" type="noConversion"/>
  </si>
  <si>
    <t>960017.OF</t>
    <phoneticPr fontId="1" type="noConversion"/>
  </si>
  <si>
    <t>960018.OF</t>
    <phoneticPr fontId="1" type="noConversion"/>
  </si>
  <si>
    <t>960020.OF</t>
    <phoneticPr fontId="1" type="noConversion"/>
  </si>
  <si>
    <t>960025.OF</t>
    <phoneticPr fontId="1" type="noConversion"/>
  </si>
  <si>
    <t>960030.OF</t>
    <phoneticPr fontId="1" type="noConversion"/>
  </si>
  <si>
    <t>960031.OF</t>
    <phoneticPr fontId="1" type="noConversion"/>
  </si>
  <si>
    <t>960041.OF</t>
    <phoneticPr fontId="1" type="noConversion"/>
  </si>
  <si>
    <t>景顺长城品质投资</t>
    <phoneticPr fontId="1" type="noConversion"/>
  </si>
  <si>
    <t>华夏优势增长</t>
    <phoneticPr fontId="1" type="noConversion"/>
  </si>
  <si>
    <t>富国宏观策略</t>
    <phoneticPr fontId="1" type="noConversion"/>
  </si>
  <si>
    <t>华夏复兴</t>
    <phoneticPr fontId="1" type="noConversion"/>
  </si>
  <si>
    <t>农银汇理低估值高增长</t>
    <phoneticPr fontId="1" type="noConversion"/>
  </si>
  <si>
    <t>建信消费升级</t>
    <phoneticPr fontId="1" type="noConversion"/>
  </si>
  <si>
    <t>中银消费主题</t>
    <phoneticPr fontId="1" type="noConversion"/>
  </si>
  <si>
    <t>华夏盛世精选</t>
    <phoneticPr fontId="1" type="noConversion"/>
  </si>
  <si>
    <t>长盛电子信息主题</t>
    <phoneticPr fontId="1" type="noConversion"/>
  </si>
  <si>
    <t>上投摩根成长动力</t>
    <phoneticPr fontId="1" type="noConversion"/>
  </si>
  <si>
    <t>嘉实研究阿尔法</t>
    <phoneticPr fontId="1" type="noConversion"/>
  </si>
  <si>
    <t>汇添富消费行业</t>
    <phoneticPr fontId="1" type="noConversion"/>
  </si>
  <si>
    <t>广发轮动配置</t>
    <phoneticPr fontId="1" type="noConversion"/>
  </si>
  <si>
    <t>华宝服务优选</t>
    <phoneticPr fontId="1" type="noConversion"/>
  </si>
  <si>
    <t>农银汇理行业领先</t>
    <phoneticPr fontId="1" type="noConversion"/>
  </si>
  <si>
    <t>信诚新兴产业</t>
    <phoneticPr fontId="1" type="noConversion"/>
  </si>
  <si>
    <t>博时裕益灵活配置</t>
    <phoneticPr fontId="1" type="noConversion"/>
  </si>
  <si>
    <t>富国医疗保健行业</t>
    <phoneticPr fontId="1" type="noConversion"/>
  </si>
  <si>
    <t>工银瑞信金融地产</t>
    <phoneticPr fontId="1" type="noConversion"/>
  </si>
  <si>
    <t>工银瑞信信息产业</t>
    <phoneticPr fontId="1" type="noConversion"/>
  </si>
  <si>
    <t>华安生态优先</t>
    <phoneticPr fontId="1" type="noConversion"/>
  </si>
  <si>
    <t>建信创新中国</t>
    <phoneticPr fontId="1" type="noConversion"/>
  </si>
  <si>
    <t>大摩品质生活精选</t>
    <phoneticPr fontId="1" type="noConversion"/>
  </si>
  <si>
    <t>上投摩根转型动力</t>
    <phoneticPr fontId="1" type="noConversion"/>
  </si>
  <si>
    <t>农银汇理研究精选</t>
    <phoneticPr fontId="1" type="noConversion"/>
  </si>
  <si>
    <t>长城医疗保健</t>
    <phoneticPr fontId="1" type="noConversion"/>
  </si>
  <si>
    <t>景顺长城优质成长</t>
    <phoneticPr fontId="1" type="noConversion"/>
  </si>
  <si>
    <t>中银优秀企业</t>
    <phoneticPr fontId="1" type="noConversion"/>
  </si>
  <si>
    <t>安信鑫发优选</t>
    <phoneticPr fontId="1" type="noConversion"/>
  </si>
  <si>
    <t>上投摩根核心成长</t>
    <phoneticPr fontId="1" type="noConversion"/>
  </si>
  <si>
    <t>英大领先回报</t>
    <phoneticPr fontId="1" type="noConversion"/>
  </si>
  <si>
    <t>农银汇理主题轮动</t>
    <phoneticPr fontId="1" type="noConversion"/>
  </si>
  <si>
    <t>富国城镇发展</t>
    <phoneticPr fontId="1" type="noConversion"/>
  </si>
  <si>
    <t>广发主题领先</t>
    <phoneticPr fontId="1" type="noConversion"/>
  </si>
  <si>
    <t>富国高端制造行业</t>
    <phoneticPr fontId="1" type="noConversion"/>
  </si>
  <si>
    <t>上银新兴价值成长</t>
    <phoneticPr fontId="1" type="noConversion"/>
  </si>
  <si>
    <t>上投摩根民生需求</t>
    <phoneticPr fontId="1" type="noConversion"/>
  </si>
  <si>
    <t>南方新优享</t>
    <phoneticPr fontId="1" type="noConversion"/>
  </si>
  <si>
    <t>广发竞争优势</t>
    <phoneticPr fontId="1" type="noConversion"/>
  </si>
  <si>
    <t>景顺长城优势企业</t>
    <phoneticPr fontId="1" type="noConversion"/>
  </si>
  <si>
    <t>长盛高端装备制造</t>
    <phoneticPr fontId="1" type="noConversion"/>
  </si>
  <si>
    <t>长盛航天海工装备</t>
    <phoneticPr fontId="1" type="noConversion"/>
  </si>
  <si>
    <t>建信健康民生</t>
    <phoneticPr fontId="1" type="noConversion"/>
  </si>
  <si>
    <t>华安大国新经济</t>
    <phoneticPr fontId="1" type="noConversion"/>
  </si>
  <si>
    <t>信诚幸福消费</t>
    <phoneticPr fontId="1" type="noConversion"/>
  </si>
  <si>
    <t>南方中国梦</t>
    <phoneticPr fontId="1" type="noConversion"/>
  </si>
  <si>
    <t>华泰柏瑞创新升级</t>
    <phoneticPr fontId="1" type="noConversion"/>
  </si>
  <si>
    <t>宝盈新价值</t>
    <phoneticPr fontId="1" type="noConversion"/>
  </si>
  <si>
    <t>安信价值精选</t>
    <phoneticPr fontId="1" type="noConversion"/>
  </si>
  <si>
    <t>景顺长城中小板创业板</t>
    <phoneticPr fontId="1" type="noConversion"/>
  </si>
  <si>
    <t>大成灵活配置</t>
    <phoneticPr fontId="1" type="noConversion"/>
  </si>
  <si>
    <t>中银健康生活</t>
    <phoneticPr fontId="1" type="noConversion"/>
  </si>
  <si>
    <t>建信改革红利</t>
    <phoneticPr fontId="1" type="noConversion"/>
  </si>
  <si>
    <t>大摩进取优选</t>
    <phoneticPr fontId="1" type="noConversion"/>
  </si>
  <si>
    <t>长盛生态环境主题</t>
    <phoneticPr fontId="1" type="noConversion"/>
  </si>
  <si>
    <t>华宝创新优选</t>
    <phoneticPr fontId="1" type="noConversion"/>
  </si>
  <si>
    <t>易方达创新驱动</t>
    <phoneticPr fontId="1" type="noConversion"/>
  </si>
  <si>
    <t>东方红产业升级</t>
    <phoneticPr fontId="1" type="noConversion"/>
  </si>
  <si>
    <t>大成高新技术产业</t>
    <phoneticPr fontId="1" type="noConversion"/>
  </si>
  <si>
    <t>富国天盛</t>
    <phoneticPr fontId="1" type="noConversion"/>
  </si>
  <si>
    <t>博时裕隆</t>
    <phoneticPr fontId="1" type="noConversion"/>
  </si>
  <si>
    <t>华商新锐产业</t>
    <phoneticPr fontId="1" type="noConversion"/>
  </si>
  <si>
    <t>汇添富环保行业</t>
    <phoneticPr fontId="1" type="noConversion"/>
  </si>
  <si>
    <t>宝盈科技30</t>
    <phoneticPr fontId="1" type="noConversion"/>
  </si>
  <si>
    <t>嘉实医疗保健</t>
    <phoneticPr fontId="1" type="noConversion"/>
  </si>
  <si>
    <t>融通转型三动力</t>
    <phoneticPr fontId="1" type="noConversion"/>
  </si>
  <si>
    <t>融通健康产业</t>
    <phoneticPr fontId="1" type="noConversion"/>
  </si>
  <si>
    <t>建信中小盘</t>
    <phoneticPr fontId="1" type="noConversion"/>
  </si>
  <si>
    <t>嘉实新兴产业</t>
    <phoneticPr fontId="1" type="noConversion"/>
  </si>
  <si>
    <t>鹏华医疗保健</t>
    <phoneticPr fontId="1" type="noConversion"/>
  </si>
  <si>
    <t>前海开源中国成长</t>
    <phoneticPr fontId="1" type="noConversion"/>
  </si>
  <si>
    <t>工银瑞信高端制造行业</t>
    <phoneticPr fontId="1" type="noConversion"/>
  </si>
  <si>
    <t>宝盈睿丰创新AB</t>
    <phoneticPr fontId="1" type="noConversion"/>
  </si>
  <si>
    <t>华商未来主题</t>
    <phoneticPr fontId="1" type="noConversion"/>
  </si>
  <si>
    <t>工银瑞信研究精选</t>
    <phoneticPr fontId="1" type="noConversion"/>
  </si>
  <si>
    <t>中银新经济</t>
    <phoneticPr fontId="1" type="noConversion"/>
  </si>
  <si>
    <t>银华高端制造业</t>
    <phoneticPr fontId="1" type="noConversion"/>
  </si>
  <si>
    <t>工银瑞信医疗保健行业</t>
    <phoneticPr fontId="1" type="noConversion"/>
  </si>
  <si>
    <t>鹏华养老产业</t>
    <phoneticPr fontId="1" type="noConversion"/>
  </si>
  <si>
    <t>华宝高端制造</t>
    <phoneticPr fontId="1" type="noConversion"/>
  </si>
  <si>
    <t>华宝品质生活</t>
    <phoneticPr fontId="1" type="noConversion"/>
  </si>
  <si>
    <t>嘉实新收益</t>
    <phoneticPr fontId="1" type="noConversion"/>
  </si>
  <si>
    <t>华泰柏瑞量化优选</t>
    <phoneticPr fontId="1" type="noConversion"/>
  </si>
  <si>
    <t>中海医药健康产业A</t>
    <phoneticPr fontId="1" type="noConversion"/>
  </si>
  <si>
    <t>民生加银优选</t>
    <phoneticPr fontId="1" type="noConversion"/>
  </si>
  <si>
    <t>工银瑞信创新动力</t>
    <phoneticPr fontId="1" type="noConversion"/>
  </si>
  <si>
    <t>农银汇理医疗保健主题</t>
    <phoneticPr fontId="1" type="noConversion"/>
  </si>
  <si>
    <t>宝盈先进制造</t>
    <phoneticPr fontId="1" type="noConversion"/>
  </si>
  <si>
    <t>汇添富外延增长主题</t>
    <phoneticPr fontId="1" type="noConversion"/>
  </si>
  <si>
    <t>中银研究精选</t>
    <phoneticPr fontId="1" type="noConversion"/>
  </si>
  <si>
    <t>富国中小盘精选</t>
    <phoneticPr fontId="1" type="noConversion"/>
  </si>
  <si>
    <t>华夏医疗健康A</t>
    <phoneticPr fontId="1" type="noConversion"/>
  </si>
  <si>
    <t>南方产业活力</t>
    <phoneticPr fontId="1" type="noConversion"/>
  </si>
  <si>
    <t>招商医药健康产业</t>
    <phoneticPr fontId="1" type="noConversion"/>
  </si>
  <si>
    <t>兴业多策略</t>
    <phoneticPr fontId="1" type="noConversion"/>
  </si>
  <si>
    <t>中邮核心科技创新</t>
    <phoneticPr fontId="1" type="noConversion"/>
  </si>
  <si>
    <t>华泰柏瑞创新动力</t>
    <phoneticPr fontId="1" type="noConversion"/>
  </si>
  <si>
    <t>前海开源大安全核心</t>
    <phoneticPr fontId="1" type="noConversion"/>
  </si>
  <si>
    <t>东方红睿元三年定期</t>
    <phoneticPr fontId="1" type="noConversion"/>
  </si>
  <si>
    <t>诺安新经济</t>
    <phoneticPr fontId="1" type="noConversion"/>
  </si>
  <si>
    <t>长城环保主题</t>
    <phoneticPr fontId="1" type="noConversion"/>
  </si>
  <si>
    <t>景顺长城量化精选</t>
    <phoneticPr fontId="1" type="noConversion"/>
  </si>
  <si>
    <t>工银瑞信战略转型主题</t>
    <phoneticPr fontId="1" type="noConversion"/>
  </si>
  <si>
    <t>华宝稳健回报</t>
    <phoneticPr fontId="1" type="noConversion"/>
  </si>
  <si>
    <t>建信睿盈A</t>
    <phoneticPr fontId="1" type="noConversion"/>
  </si>
  <si>
    <t>建信睿盈C</t>
    <phoneticPr fontId="1" type="noConversion"/>
  </si>
  <si>
    <t>中银新动力</t>
    <phoneticPr fontId="1" type="noConversion"/>
  </si>
  <si>
    <t>中欧明睿新起点</t>
    <phoneticPr fontId="1" type="noConversion"/>
  </si>
  <si>
    <t>泰达宏利改革动力A</t>
    <phoneticPr fontId="1" type="noConversion"/>
  </si>
  <si>
    <t>天弘云端生活优选</t>
    <phoneticPr fontId="1" type="noConversion"/>
  </si>
  <si>
    <t>嘉实企业变革</t>
    <phoneticPr fontId="1" type="noConversion"/>
  </si>
  <si>
    <t>国投瑞银锐意改革</t>
    <phoneticPr fontId="1" type="noConversion"/>
  </si>
  <si>
    <t>嘉实先进制造</t>
    <phoneticPr fontId="1" type="noConversion"/>
  </si>
  <si>
    <t>华夏领先</t>
    <phoneticPr fontId="1" type="noConversion"/>
  </si>
  <si>
    <t>工银瑞信美丽城镇主题</t>
    <phoneticPr fontId="1" type="noConversion"/>
  </si>
  <si>
    <t>嘉实新消费</t>
    <phoneticPr fontId="1" type="noConversion"/>
  </si>
  <si>
    <t>光大国企改革主题</t>
    <phoneticPr fontId="1" type="noConversion"/>
  </si>
  <si>
    <t>富国新兴产业</t>
    <phoneticPr fontId="1" type="noConversion"/>
  </si>
  <si>
    <t>汇添富成长多因子量化策略</t>
    <phoneticPr fontId="1" type="noConversion"/>
  </si>
  <si>
    <t>工银瑞信新金融</t>
    <phoneticPr fontId="1" type="noConversion"/>
  </si>
  <si>
    <t>北信瑞丰健康生活主题</t>
    <phoneticPr fontId="1" type="noConversion"/>
  </si>
  <si>
    <t>华泰柏瑞消费成长</t>
    <phoneticPr fontId="1" type="noConversion"/>
  </si>
  <si>
    <t>建信信息产业</t>
    <phoneticPr fontId="1" type="noConversion"/>
  </si>
  <si>
    <t>华安媒体互联网</t>
    <phoneticPr fontId="1" type="noConversion"/>
  </si>
  <si>
    <t>华安智能装备主题</t>
    <phoneticPr fontId="1" type="noConversion"/>
  </si>
  <si>
    <t>华宝国策导向</t>
    <phoneticPr fontId="1" type="noConversion"/>
  </si>
  <si>
    <t>信达澳银转型创新</t>
    <phoneticPr fontId="1" type="noConversion"/>
  </si>
  <si>
    <t>华商健康生活</t>
    <phoneticPr fontId="1" type="noConversion"/>
  </si>
  <si>
    <t>东方红中国优势</t>
    <phoneticPr fontId="1" type="noConversion"/>
  </si>
  <si>
    <t>华宝事件驱动</t>
    <phoneticPr fontId="1" type="noConversion"/>
  </si>
  <si>
    <t>东方睿鑫热点挖掘A</t>
    <phoneticPr fontId="1" type="noConversion"/>
  </si>
  <si>
    <t>东方睿鑫热点挖掘C</t>
    <phoneticPr fontId="1" type="noConversion"/>
  </si>
  <si>
    <t>博时互联网主题</t>
    <phoneticPr fontId="1" type="noConversion"/>
  </si>
  <si>
    <t>上投摩根卓越制造</t>
    <phoneticPr fontId="1" type="noConversion"/>
  </si>
  <si>
    <t>中银宏观策略</t>
    <phoneticPr fontId="1" type="noConversion"/>
  </si>
  <si>
    <t>宝盈新兴产业</t>
    <phoneticPr fontId="1" type="noConversion"/>
  </si>
  <si>
    <t>益民品质升级</t>
    <phoneticPr fontId="1" type="noConversion"/>
  </si>
  <si>
    <t>华商量化进取</t>
    <phoneticPr fontId="1" type="noConversion"/>
  </si>
  <si>
    <t>大成互联网思维</t>
    <phoneticPr fontId="1" type="noConversion"/>
  </si>
  <si>
    <t>融通新区域新经济</t>
    <phoneticPr fontId="1" type="noConversion"/>
  </si>
  <si>
    <t>北信瑞丰平安中国</t>
    <phoneticPr fontId="1" type="noConversion"/>
  </si>
  <si>
    <t>银华中国梦30</t>
    <phoneticPr fontId="1" type="noConversion"/>
  </si>
  <si>
    <t>建信环保产业</t>
    <phoneticPr fontId="1" type="noConversion"/>
  </si>
  <si>
    <t>金鹰科技创新</t>
    <phoneticPr fontId="1" type="noConversion"/>
  </si>
  <si>
    <t>泰达宏利复兴伟业</t>
    <phoneticPr fontId="1" type="noConversion"/>
  </si>
  <si>
    <t>工银瑞信养老产业</t>
    <phoneticPr fontId="1" type="noConversion"/>
  </si>
  <si>
    <t>前海开源再融资主题精选</t>
    <phoneticPr fontId="1" type="noConversion"/>
  </si>
  <si>
    <t>南方改革机遇</t>
    <phoneticPr fontId="1" type="noConversion"/>
  </si>
  <si>
    <t>富国文体健康</t>
    <phoneticPr fontId="1" type="noConversion"/>
  </si>
  <si>
    <t>鹏华改革红利</t>
    <phoneticPr fontId="1" type="noConversion"/>
  </si>
  <si>
    <t>上投摩根整合驱动</t>
    <phoneticPr fontId="1" type="noConversion"/>
  </si>
  <si>
    <t>中金消费升级</t>
    <phoneticPr fontId="1" type="noConversion"/>
  </si>
  <si>
    <t>诺安低碳经济</t>
    <phoneticPr fontId="1" type="noConversion"/>
  </si>
  <si>
    <t>天弘互联网</t>
    <phoneticPr fontId="1" type="noConversion"/>
  </si>
  <si>
    <t>鹏华外延成长</t>
    <phoneticPr fontId="1" type="noConversion"/>
  </si>
  <si>
    <t>中邮趋势精选</t>
    <phoneticPr fontId="1" type="noConversion"/>
  </si>
  <si>
    <t>中邮信息产业</t>
    <phoneticPr fontId="1" type="noConversion"/>
  </si>
  <si>
    <t>鹏华医药科技</t>
    <phoneticPr fontId="1" type="noConversion"/>
  </si>
  <si>
    <t>博时丝路主题A</t>
    <phoneticPr fontId="1" type="noConversion"/>
  </si>
  <si>
    <t>华泰柏瑞量化智慧A</t>
    <phoneticPr fontId="1" type="noConversion"/>
  </si>
  <si>
    <t>泓德优选成长</t>
    <phoneticPr fontId="1" type="noConversion"/>
  </si>
  <si>
    <t>泰达宏利蓝筹价值</t>
    <phoneticPr fontId="1" type="noConversion"/>
  </si>
  <si>
    <t>富国国家安全主题</t>
    <phoneticPr fontId="1" type="noConversion"/>
  </si>
  <si>
    <t>建信新经济</t>
    <phoneticPr fontId="1" type="noConversion"/>
  </si>
  <si>
    <t>博时国企改革主题</t>
    <phoneticPr fontId="1" type="noConversion"/>
  </si>
  <si>
    <t>大摩量化多策略</t>
    <phoneticPr fontId="1" type="noConversion"/>
  </si>
  <si>
    <t>新华战略新兴产业</t>
    <phoneticPr fontId="1" type="noConversion"/>
  </si>
  <si>
    <t>平安大华智慧中国</t>
    <phoneticPr fontId="1" type="noConversion"/>
  </si>
  <si>
    <t>大成睿景A</t>
    <phoneticPr fontId="1" type="noConversion"/>
  </si>
  <si>
    <t>大成睿景C</t>
    <phoneticPr fontId="1" type="noConversion"/>
  </si>
  <si>
    <t>九泰天富改革新动力</t>
    <phoneticPr fontId="1" type="noConversion"/>
  </si>
  <si>
    <t>中欧永裕C</t>
    <phoneticPr fontId="1" type="noConversion"/>
  </si>
  <si>
    <t>农银汇理信息传媒</t>
    <phoneticPr fontId="1" type="noConversion"/>
  </si>
  <si>
    <t>富国改革动力</t>
    <phoneticPr fontId="1" type="noConversion"/>
  </si>
  <si>
    <t>金鹰产业整合</t>
    <phoneticPr fontId="1" type="noConversion"/>
  </si>
  <si>
    <t>易方达新丝路</t>
    <phoneticPr fontId="1" type="noConversion"/>
  </si>
  <si>
    <t>东方新思路C</t>
    <phoneticPr fontId="1" type="noConversion"/>
  </si>
  <si>
    <t>建信互联网+产业升级</t>
    <phoneticPr fontId="1" type="noConversion"/>
  </si>
  <si>
    <t>华泰柏瑞健康生活</t>
    <phoneticPr fontId="1" type="noConversion"/>
  </si>
  <si>
    <t>信达澳银新能源产业</t>
    <phoneticPr fontId="1" type="noConversion"/>
  </si>
  <si>
    <t>嘉实事件驱动</t>
    <phoneticPr fontId="1" type="noConversion"/>
  </si>
  <si>
    <t>汇添富医疗服务</t>
    <phoneticPr fontId="1" type="noConversion"/>
  </si>
  <si>
    <t>华安国企改革</t>
    <phoneticPr fontId="1" type="noConversion"/>
  </si>
  <si>
    <t>华商双驱优选</t>
    <phoneticPr fontId="1" type="noConversion"/>
  </si>
  <si>
    <t>华泰柏瑞中国制造2025A</t>
    <phoneticPr fontId="1" type="noConversion"/>
  </si>
  <si>
    <t>光大一带一路</t>
    <phoneticPr fontId="1" type="noConversion"/>
  </si>
  <si>
    <t>融通新能源</t>
    <phoneticPr fontId="1" type="noConversion"/>
  </si>
  <si>
    <t>易方达国防军工</t>
    <phoneticPr fontId="1" type="noConversion"/>
  </si>
  <si>
    <t>中银智能制造</t>
    <phoneticPr fontId="1" type="noConversion"/>
  </si>
  <si>
    <t>宝盈优势产业</t>
    <phoneticPr fontId="1" type="noConversion"/>
  </si>
  <si>
    <t>工银瑞信聚焦30</t>
    <phoneticPr fontId="1" type="noConversion"/>
  </si>
  <si>
    <t>华宝万物互联</t>
    <phoneticPr fontId="1" type="noConversion"/>
  </si>
  <si>
    <t>上投摩根科技前沿</t>
    <phoneticPr fontId="1" type="noConversion"/>
  </si>
  <si>
    <t>浙商汇金转型驱动</t>
    <phoneticPr fontId="1" type="noConversion"/>
  </si>
  <si>
    <t>汇添富民营新动力</t>
    <phoneticPr fontId="1" type="noConversion"/>
  </si>
  <si>
    <t>天弘量化驱动A</t>
    <phoneticPr fontId="1" type="noConversion"/>
  </si>
  <si>
    <t>天弘医疗健康A</t>
    <phoneticPr fontId="1" type="noConversion"/>
  </si>
  <si>
    <t>天弘医疗健康C</t>
    <phoneticPr fontId="1" type="noConversion"/>
  </si>
  <si>
    <t>华富健康文娱</t>
    <phoneticPr fontId="1" type="noConversion"/>
  </si>
  <si>
    <t>东方红京东大数据</t>
    <phoneticPr fontId="1" type="noConversion"/>
  </si>
  <si>
    <t>嘉实低价策略</t>
    <phoneticPr fontId="1" type="noConversion"/>
  </si>
  <si>
    <t>安信新常态沪港深精选</t>
    <phoneticPr fontId="1" type="noConversion"/>
  </si>
  <si>
    <t>农银汇理工业4.0</t>
    <phoneticPr fontId="1" type="noConversion"/>
  </si>
  <si>
    <t>国泰央企改革</t>
    <phoneticPr fontId="1" type="noConversion"/>
  </si>
  <si>
    <t>招商体育文化休闲</t>
    <phoneticPr fontId="1" type="noConversion"/>
  </si>
  <si>
    <t>前海开源优势蓝筹C</t>
    <phoneticPr fontId="1" type="noConversion"/>
  </si>
  <si>
    <t>创金合信沪港深研究精选</t>
    <phoneticPr fontId="1" type="noConversion"/>
  </si>
  <si>
    <t>中银互联网+</t>
    <phoneticPr fontId="1" type="noConversion"/>
  </si>
  <si>
    <t>南方国策动力</t>
    <phoneticPr fontId="1" type="noConversion"/>
  </si>
  <si>
    <t>东方创新科技</t>
    <phoneticPr fontId="1" type="noConversion"/>
  </si>
  <si>
    <t>东方红优势精选</t>
    <phoneticPr fontId="1" type="noConversion"/>
  </si>
  <si>
    <t>红土创新新兴产业</t>
    <phoneticPr fontId="1" type="noConversion"/>
  </si>
  <si>
    <t>永赢量化灵活配置</t>
    <phoneticPr fontId="1" type="noConversion"/>
  </si>
  <si>
    <t>上投摩根医疗健康</t>
    <phoneticPr fontId="1" type="noConversion"/>
  </si>
  <si>
    <t>中欧潜力价值A</t>
    <phoneticPr fontId="1" type="noConversion"/>
  </si>
  <si>
    <t>融通跨界成长</t>
    <phoneticPr fontId="1" type="noConversion"/>
  </si>
  <si>
    <t>中欧新趋势E</t>
    <phoneticPr fontId="1" type="noConversion"/>
  </si>
  <si>
    <t>中欧价值发现E</t>
    <phoneticPr fontId="1" type="noConversion"/>
  </si>
  <si>
    <t>中欧新动力E</t>
    <phoneticPr fontId="1" type="noConversion"/>
  </si>
  <si>
    <t>中欧行业成长E</t>
    <phoneticPr fontId="1" type="noConversion"/>
  </si>
  <si>
    <t>中欧盛世成长E</t>
    <phoneticPr fontId="1" type="noConversion"/>
  </si>
  <si>
    <t>中欧精选E</t>
    <phoneticPr fontId="1" type="noConversion"/>
  </si>
  <si>
    <t>华泰柏瑞中国制造2025C</t>
    <phoneticPr fontId="1" type="noConversion"/>
  </si>
  <si>
    <t>鹏华量化先锋</t>
    <phoneticPr fontId="1" type="noConversion"/>
  </si>
  <si>
    <t>国泰金鹏蓝筹价值</t>
    <phoneticPr fontId="1" type="noConversion"/>
  </si>
  <si>
    <t>国泰金牛创新成长</t>
    <phoneticPr fontId="1" type="noConversion"/>
  </si>
  <si>
    <t>国泰区位优势</t>
    <phoneticPr fontId="1" type="noConversion"/>
  </si>
  <si>
    <t>国泰事件驱动</t>
    <phoneticPr fontId="1" type="noConversion"/>
  </si>
  <si>
    <t>国泰成长优选</t>
    <phoneticPr fontId="1" type="noConversion"/>
  </si>
  <si>
    <t>华安宏利</t>
    <phoneticPr fontId="1" type="noConversion"/>
  </si>
  <si>
    <t>华安中小盘成长</t>
    <phoneticPr fontId="1" type="noConversion"/>
  </si>
  <si>
    <t>华安策略优选</t>
    <phoneticPr fontId="1" type="noConversion"/>
  </si>
  <si>
    <t>华安核心优选</t>
    <phoneticPr fontId="1" type="noConversion"/>
  </si>
  <si>
    <t>华安行业轮动</t>
    <phoneticPr fontId="1" type="noConversion"/>
  </si>
  <si>
    <t>华安升级主题</t>
    <phoneticPr fontId="1" type="noConversion"/>
  </si>
  <si>
    <t>华安科技动力</t>
    <phoneticPr fontId="1" type="noConversion"/>
  </si>
  <si>
    <t>华安逆向策略</t>
    <phoneticPr fontId="1" type="noConversion"/>
  </si>
  <si>
    <t>博时精选A</t>
    <phoneticPr fontId="1" type="noConversion"/>
  </si>
  <si>
    <t>博时第三产业成长</t>
    <phoneticPr fontId="1" type="noConversion"/>
  </si>
  <si>
    <t>博时特许价值A</t>
    <phoneticPr fontId="1" type="noConversion"/>
  </si>
  <si>
    <t>博时创业成长A</t>
    <phoneticPr fontId="1" type="noConversion"/>
  </si>
  <si>
    <t>博时行业轮动</t>
    <phoneticPr fontId="1" type="noConversion"/>
  </si>
  <si>
    <t>博时医疗保健行业A</t>
    <phoneticPr fontId="1" type="noConversion"/>
  </si>
  <si>
    <t>嘉实服务增值行业</t>
    <phoneticPr fontId="1" type="noConversion"/>
  </si>
  <si>
    <t>嘉实主题精选</t>
    <phoneticPr fontId="1" type="noConversion"/>
  </si>
  <si>
    <t>嘉实策略增长</t>
    <phoneticPr fontId="1" type="noConversion"/>
  </si>
  <si>
    <t>嘉实量化阿尔法</t>
    <phoneticPr fontId="1" type="noConversion"/>
  </si>
  <si>
    <t>嘉实价值优势</t>
    <phoneticPr fontId="1" type="noConversion"/>
  </si>
  <si>
    <t>嘉实主题新动力</t>
    <phoneticPr fontId="1" type="noConversion"/>
  </si>
  <si>
    <t>嘉实领先成长</t>
    <phoneticPr fontId="1" type="noConversion"/>
  </si>
  <si>
    <t>长盛同鑫行业配置</t>
    <phoneticPr fontId="1" type="noConversion"/>
  </si>
  <si>
    <t>大成蓝筹稳健</t>
    <phoneticPr fontId="1" type="noConversion"/>
  </si>
  <si>
    <t>大成精选增值</t>
    <phoneticPr fontId="1" type="noConversion"/>
  </si>
  <si>
    <t>大成策略回报</t>
    <phoneticPr fontId="1" type="noConversion"/>
  </si>
  <si>
    <t>大成新锐产业</t>
    <phoneticPr fontId="1" type="noConversion"/>
  </si>
  <si>
    <t>大成健康产业</t>
    <phoneticPr fontId="1" type="noConversion"/>
  </si>
  <si>
    <t>富国天益价值</t>
    <phoneticPr fontId="1" type="noConversion"/>
  </si>
  <si>
    <t>富国天瑞强势精选</t>
    <phoneticPr fontId="1" type="noConversion"/>
  </si>
  <si>
    <t>富国天合稳健优选</t>
    <phoneticPr fontId="1" type="noConversion"/>
  </si>
  <si>
    <t>富国通胀通缩主题</t>
    <phoneticPr fontId="1" type="noConversion"/>
  </si>
  <si>
    <t>易方达策略成长</t>
    <phoneticPr fontId="1" type="noConversion"/>
  </si>
  <si>
    <t>易方达积极成长</t>
    <phoneticPr fontId="1" type="noConversion"/>
  </si>
  <si>
    <t>易方达价值精选</t>
    <phoneticPr fontId="1" type="noConversion"/>
  </si>
  <si>
    <t>易方达中小盘</t>
    <phoneticPr fontId="1" type="noConversion"/>
  </si>
  <si>
    <t>易方达科翔</t>
    <phoneticPr fontId="1" type="noConversion"/>
  </si>
  <si>
    <t>易方达行业领先</t>
    <phoneticPr fontId="1" type="noConversion"/>
  </si>
  <si>
    <t>易方达消费行业</t>
    <phoneticPr fontId="1" type="noConversion"/>
  </si>
  <si>
    <t>易方达医疗保健</t>
    <phoneticPr fontId="1" type="noConversion"/>
  </si>
  <si>
    <t>易方达科讯</t>
    <phoneticPr fontId="1" type="noConversion"/>
  </si>
  <si>
    <t>易方达策略2号</t>
    <phoneticPr fontId="1" type="noConversion"/>
  </si>
  <si>
    <t>国投瑞银创新动力</t>
    <phoneticPr fontId="1" type="noConversion"/>
  </si>
  <si>
    <t>国投瑞银成长优选</t>
    <phoneticPr fontId="1" type="noConversion"/>
  </si>
  <si>
    <t>国泰中小盘成长</t>
    <phoneticPr fontId="1" type="noConversion"/>
  </si>
  <si>
    <t>国泰估值优势</t>
    <phoneticPr fontId="1" type="noConversion"/>
  </si>
  <si>
    <t>国泰价值经典</t>
    <phoneticPr fontId="1" type="noConversion"/>
  </si>
  <si>
    <t>华夏蓝筹核心</t>
    <phoneticPr fontId="1" type="noConversion"/>
  </si>
  <si>
    <t>华夏行业精选</t>
    <phoneticPr fontId="1" type="noConversion"/>
  </si>
  <si>
    <t>博时主题行业</t>
    <phoneticPr fontId="1" type="noConversion"/>
  </si>
  <si>
    <t>博时卓越品牌</t>
    <phoneticPr fontId="1" type="noConversion"/>
  </si>
  <si>
    <t>鹏华中国50</t>
    <phoneticPr fontId="1" type="noConversion"/>
  </si>
  <si>
    <t>鹏华价值优势</t>
    <phoneticPr fontId="1" type="noConversion"/>
  </si>
  <si>
    <t>鹏华优质治理</t>
    <phoneticPr fontId="1" type="noConversion"/>
  </si>
  <si>
    <t>鹏华盛世创新</t>
    <phoneticPr fontId="1" type="noConversion"/>
  </si>
  <si>
    <t>鹏华策略优选</t>
    <phoneticPr fontId="1" type="noConversion"/>
  </si>
  <si>
    <t>长盛同益成长回报</t>
    <phoneticPr fontId="1" type="noConversion"/>
  </si>
  <si>
    <t>大成创新成长</t>
    <phoneticPr fontId="1" type="noConversion"/>
  </si>
  <si>
    <t>大成优选</t>
    <phoneticPr fontId="1" type="noConversion"/>
  </si>
  <si>
    <t>大成中小盘</t>
    <phoneticPr fontId="1" type="noConversion"/>
  </si>
  <si>
    <t>大成产业升级</t>
    <phoneticPr fontId="1" type="noConversion"/>
  </si>
  <si>
    <t>富国天惠精选成长A</t>
    <phoneticPr fontId="1" type="noConversion"/>
  </si>
  <si>
    <t>融通动力先锋</t>
    <phoneticPr fontId="1" type="noConversion"/>
  </si>
  <si>
    <t>融通领先成长</t>
    <phoneticPr fontId="1" type="noConversion"/>
  </si>
  <si>
    <t>融通内需驱动</t>
    <phoneticPr fontId="1" type="noConversion"/>
  </si>
  <si>
    <t>融通医疗保健行业A</t>
    <phoneticPr fontId="1" type="noConversion"/>
  </si>
  <si>
    <t>招商优质成长</t>
    <phoneticPr fontId="1" type="noConversion"/>
  </si>
  <si>
    <t>银华内需精选</t>
    <phoneticPr fontId="1" type="noConversion"/>
  </si>
  <si>
    <t>银华消费主题分级</t>
    <phoneticPr fontId="1" type="noConversion"/>
  </si>
  <si>
    <t>万家行业优选</t>
    <phoneticPr fontId="1" type="noConversion"/>
  </si>
  <si>
    <t>长城久富</t>
    <phoneticPr fontId="1" type="noConversion"/>
  </si>
  <si>
    <t>金鹰量化精选</t>
    <phoneticPr fontId="1" type="noConversion"/>
  </si>
  <si>
    <t>泰达宏利行业精选</t>
    <phoneticPr fontId="1" type="noConversion"/>
  </si>
  <si>
    <t>泰达宏利市值优选</t>
    <phoneticPr fontId="1" type="noConversion"/>
  </si>
  <si>
    <t>景顺长城鼎益</t>
    <phoneticPr fontId="1" type="noConversion"/>
  </si>
  <si>
    <t>景顺长城资源垄断</t>
    <phoneticPr fontId="1" type="noConversion"/>
  </si>
  <si>
    <t>广发小盘成长</t>
    <phoneticPr fontId="1" type="noConversion"/>
  </si>
  <si>
    <t>长信医疗保健行业</t>
    <phoneticPr fontId="1" type="noConversion"/>
  </si>
  <si>
    <t>申万菱信量化小盘</t>
    <phoneticPr fontId="1" type="noConversion"/>
  </si>
  <si>
    <t>大摩资源优选混合</t>
    <phoneticPr fontId="1" type="noConversion"/>
  </si>
  <si>
    <t>兴全轻资产</t>
    <phoneticPr fontId="1" type="noConversion"/>
  </si>
  <si>
    <t>天治核心成长</t>
    <phoneticPr fontId="1" type="noConversion"/>
  </si>
  <si>
    <t>中银持续增长A</t>
    <phoneticPr fontId="1" type="noConversion"/>
  </si>
  <si>
    <t>中银行业优选</t>
    <phoneticPr fontId="1" type="noConversion"/>
  </si>
  <si>
    <t>中银价值精选</t>
    <phoneticPr fontId="1" type="noConversion"/>
  </si>
  <si>
    <t>建信双利策略主题</t>
    <phoneticPr fontId="1" type="noConversion"/>
  </si>
  <si>
    <t>信诚深度价值</t>
    <phoneticPr fontId="1" type="noConversion"/>
  </si>
  <si>
    <t>信诚周期轮动</t>
    <phoneticPr fontId="1" type="noConversion"/>
  </si>
  <si>
    <t>中欧新趋势A</t>
    <phoneticPr fontId="1" type="noConversion"/>
  </si>
  <si>
    <t>中欧新蓝筹A</t>
    <phoneticPr fontId="1" type="noConversion"/>
  </si>
  <si>
    <t>中欧行业成长A</t>
    <phoneticPr fontId="1" type="noConversion"/>
  </si>
  <si>
    <t>中欧新动力A</t>
    <phoneticPr fontId="1" type="noConversion"/>
  </si>
  <si>
    <t>华商新趋势优选</t>
    <phoneticPr fontId="1" type="noConversion"/>
  </si>
  <si>
    <t>东方红睿丰</t>
    <phoneticPr fontId="1" type="noConversion"/>
  </si>
  <si>
    <t>东方红睿阳</t>
    <phoneticPr fontId="1" type="noConversion"/>
  </si>
  <si>
    <t>银华富裕主题</t>
    <phoneticPr fontId="1" type="noConversion"/>
  </si>
  <si>
    <t>银华领先策略</t>
    <phoneticPr fontId="1" type="noConversion"/>
  </si>
  <si>
    <t>银华中小盘精选</t>
    <phoneticPr fontId="1" type="noConversion"/>
  </si>
  <si>
    <t>长城品牌优选</t>
    <phoneticPr fontId="1" type="noConversion"/>
  </si>
  <si>
    <t>长城双动力</t>
    <phoneticPr fontId="1" type="noConversion"/>
  </si>
  <si>
    <t>长城景气行业龙头</t>
    <phoneticPr fontId="1" type="noConversion"/>
  </si>
  <si>
    <t>长城优化升级</t>
    <phoneticPr fontId="1" type="noConversion"/>
  </si>
  <si>
    <t>南方绩优成长A</t>
    <phoneticPr fontId="1" type="noConversion"/>
  </si>
  <si>
    <t>南方成份精选</t>
    <phoneticPr fontId="1" type="noConversion"/>
  </si>
  <si>
    <t>南方隆元产业主题</t>
    <phoneticPr fontId="1" type="noConversion"/>
  </si>
  <si>
    <t>南方策略优化</t>
    <phoneticPr fontId="1" type="noConversion"/>
  </si>
  <si>
    <t>鹏华精选成长</t>
    <phoneticPr fontId="1" type="noConversion"/>
  </si>
  <si>
    <t>鹏华消费优选</t>
    <phoneticPr fontId="1" type="noConversion"/>
  </si>
  <si>
    <t>鹏华新兴产业</t>
    <phoneticPr fontId="1" type="noConversion"/>
  </si>
  <si>
    <t>金鹰行业优势</t>
    <phoneticPr fontId="1" type="noConversion"/>
  </si>
  <si>
    <t>金鹰稳健成长</t>
    <phoneticPr fontId="1" type="noConversion"/>
  </si>
  <si>
    <t>金鹰策略配置</t>
    <phoneticPr fontId="1" type="noConversion"/>
  </si>
  <si>
    <t>宝盈鸿利收益</t>
    <phoneticPr fontId="1" type="noConversion"/>
  </si>
  <si>
    <t>宝盈泛沿海增长</t>
    <phoneticPr fontId="1" type="noConversion"/>
  </si>
  <si>
    <t>宝盈资源优选</t>
    <phoneticPr fontId="1" type="noConversion"/>
  </si>
  <si>
    <t>招商核心价值</t>
    <phoneticPr fontId="1" type="noConversion"/>
  </si>
  <si>
    <t>招商大盘蓝筹</t>
    <phoneticPr fontId="1" type="noConversion"/>
  </si>
  <si>
    <t>招商行业领先A</t>
    <phoneticPr fontId="1" type="noConversion"/>
  </si>
  <si>
    <t>招商中小盘精选</t>
    <phoneticPr fontId="1" type="noConversion"/>
  </si>
  <si>
    <t>泰达宏利逆向策略</t>
    <phoneticPr fontId="1" type="noConversion"/>
  </si>
  <si>
    <t>大摩卓越成长</t>
    <phoneticPr fontId="1" type="noConversion"/>
  </si>
  <si>
    <t>大摩多因子策略</t>
    <phoneticPr fontId="1" type="noConversion"/>
  </si>
  <si>
    <t>大摩量化配置</t>
    <phoneticPr fontId="1" type="noConversion"/>
  </si>
  <si>
    <t>华宝动力组合</t>
    <phoneticPr fontId="1" type="noConversion"/>
  </si>
  <si>
    <t>华宝收益增长</t>
    <phoneticPr fontId="1" type="noConversion"/>
  </si>
  <si>
    <t>华宝先进成长</t>
    <phoneticPr fontId="1" type="noConversion"/>
  </si>
  <si>
    <t>华宝行业精选</t>
    <phoneticPr fontId="1" type="noConversion"/>
  </si>
  <si>
    <t>华宝大盘精选</t>
    <phoneticPr fontId="1" type="noConversion"/>
  </si>
  <si>
    <t>华宝医药生物</t>
    <phoneticPr fontId="1" type="noConversion"/>
  </si>
  <si>
    <t>国联安优势</t>
    <phoneticPr fontId="1" type="noConversion"/>
  </si>
  <si>
    <t>国联安红利</t>
    <phoneticPr fontId="1" type="noConversion"/>
  </si>
  <si>
    <t>国联安主题驱动</t>
    <phoneticPr fontId="1" type="noConversion"/>
  </si>
  <si>
    <t>国联安优选行业</t>
    <phoneticPr fontId="1" type="noConversion"/>
  </si>
  <si>
    <t>景顺长城精选蓝筹</t>
    <phoneticPr fontId="1" type="noConversion"/>
  </si>
  <si>
    <t>景顺长城能源基建</t>
    <phoneticPr fontId="1" type="noConversion"/>
  </si>
  <si>
    <t>景顺长城核心竞争力A</t>
    <phoneticPr fontId="1" type="noConversion"/>
  </si>
  <si>
    <t>景顺长城支柱产业</t>
    <phoneticPr fontId="1" type="noConversion"/>
  </si>
  <si>
    <t>广发聚丰</t>
    <phoneticPr fontId="1" type="noConversion"/>
  </si>
  <si>
    <t>广发聚瑞</t>
    <phoneticPr fontId="1" type="noConversion"/>
  </si>
  <si>
    <t>广发行业领先A</t>
    <phoneticPr fontId="1" type="noConversion"/>
  </si>
  <si>
    <t>广发制造业精选</t>
    <phoneticPr fontId="1" type="noConversion"/>
  </si>
  <si>
    <t>广发消费品精选</t>
    <phoneticPr fontId="1" type="noConversion"/>
  </si>
  <si>
    <t>华夏收入</t>
    <phoneticPr fontId="1" type="noConversion"/>
  </si>
  <si>
    <t>泰信优质生活</t>
    <phoneticPr fontId="1" type="noConversion"/>
  </si>
  <si>
    <t>泰信蓝筹精选</t>
    <phoneticPr fontId="1" type="noConversion"/>
  </si>
  <si>
    <t>泰信发展主题</t>
    <phoneticPr fontId="1" type="noConversion"/>
  </si>
  <si>
    <t>泰信中小盘精选</t>
    <phoneticPr fontId="1" type="noConversion"/>
  </si>
  <si>
    <t>泰信现代服务业</t>
    <phoneticPr fontId="1" type="noConversion"/>
  </si>
  <si>
    <t>申万菱信新动力</t>
    <phoneticPr fontId="1" type="noConversion"/>
  </si>
  <si>
    <t>申万菱信新经济</t>
    <phoneticPr fontId="1" type="noConversion"/>
  </si>
  <si>
    <t>申万菱信竞争优势</t>
    <phoneticPr fontId="1" type="noConversion"/>
  </si>
  <si>
    <t>申万菱信消费增长</t>
    <phoneticPr fontId="1" type="noConversion"/>
  </si>
  <si>
    <t>诺安价值增长</t>
    <phoneticPr fontId="1" type="noConversion"/>
  </si>
  <si>
    <t>诺安主题精选</t>
    <phoneticPr fontId="1" type="noConversion"/>
  </si>
  <si>
    <t>诺安多策略</t>
    <phoneticPr fontId="1" type="noConversion"/>
  </si>
  <si>
    <t>诺安新动力</t>
    <phoneticPr fontId="1" type="noConversion"/>
  </si>
  <si>
    <t>诺安研究精选</t>
    <phoneticPr fontId="1" type="noConversion"/>
  </si>
  <si>
    <t>兴全社会责任</t>
    <phoneticPr fontId="1" type="noConversion"/>
  </si>
  <si>
    <t>天治低碳经济</t>
    <phoneticPr fontId="1" type="noConversion"/>
  </si>
  <si>
    <t>光大红利</t>
    <phoneticPr fontId="1" type="noConversion"/>
  </si>
  <si>
    <t>光大新增长</t>
    <phoneticPr fontId="1" type="noConversion"/>
  </si>
  <si>
    <t>光大优势</t>
    <phoneticPr fontId="1" type="noConversion"/>
  </si>
  <si>
    <t>光大精选</t>
    <phoneticPr fontId="1" type="noConversion"/>
  </si>
  <si>
    <t>光大中小盘</t>
    <phoneticPr fontId="1" type="noConversion"/>
  </si>
  <si>
    <t>光大行业轮动</t>
    <phoneticPr fontId="1" type="noConversion"/>
  </si>
  <si>
    <t>上投摩根核心优选</t>
    <phoneticPr fontId="1" type="noConversion"/>
  </si>
  <si>
    <t>上投摩根智选30</t>
    <phoneticPr fontId="1" type="noConversion"/>
  </si>
  <si>
    <t>上投摩根中国优势</t>
    <phoneticPr fontId="1" type="noConversion"/>
  </si>
  <si>
    <t>上投摩根大盘蓝筹</t>
    <phoneticPr fontId="1" type="noConversion"/>
  </si>
  <si>
    <t>上投摩根新兴动力A</t>
    <phoneticPr fontId="1" type="noConversion"/>
  </si>
  <si>
    <t>上投摩根行业轮动A</t>
    <phoneticPr fontId="1" type="noConversion"/>
  </si>
  <si>
    <t>上投摩根成长先锋</t>
    <phoneticPr fontId="1" type="noConversion"/>
  </si>
  <si>
    <t>上投摩根中小盘</t>
    <phoneticPr fontId="1" type="noConversion"/>
  </si>
  <si>
    <t>中海分红增利</t>
    <phoneticPr fontId="1" type="noConversion"/>
  </si>
  <si>
    <t>中海能源策略</t>
    <phoneticPr fontId="1" type="noConversion"/>
  </si>
  <si>
    <t>中海量化策略</t>
    <phoneticPr fontId="1" type="noConversion"/>
  </si>
  <si>
    <t>中海医疗保健</t>
    <phoneticPr fontId="1" type="noConversion"/>
  </si>
  <si>
    <t>东方龙混合</t>
    <phoneticPr fontId="1" type="noConversion"/>
  </si>
  <si>
    <t>东方精选</t>
    <phoneticPr fontId="1" type="noConversion"/>
  </si>
  <si>
    <t>东方策略成长</t>
    <phoneticPr fontId="1" type="noConversion"/>
  </si>
  <si>
    <t>东方新兴成长</t>
    <phoneticPr fontId="1" type="noConversion"/>
  </si>
  <si>
    <t>东方主题精选</t>
    <phoneticPr fontId="1" type="noConversion"/>
  </si>
  <si>
    <t>华富竞争力优选</t>
    <phoneticPr fontId="1" type="noConversion"/>
  </si>
  <si>
    <t>华富成长趋势</t>
    <phoneticPr fontId="1" type="noConversion"/>
  </si>
  <si>
    <t>天弘精选</t>
    <phoneticPr fontId="1" type="noConversion"/>
  </si>
  <si>
    <t>天弘周期策略</t>
    <phoneticPr fontId="1" type="noConversion"/>
  </si>
  <si>
    <t>国富弹性市值</t>
    <phoneticPr fontId="1" type="noConversion"/>
  </si>
  <si>
    <t>国富潜力组合A人民币</t>
    <phoneticPr fontId="1" type="noConversion"/>
  </si>
  <si>
    <t>国富深化价值</t>
    <phoneticPr fontId="1" type="noConversion"/>
  </si>
  <si>
    <t>国富成长动力</t>
    <phoneticPr fontId="1" type="noConversion"/>
  </si>
  <si>
    <t>国富中小盘</t>
    <phoneticPr fontId="1" type="noConversion"/>
  </si>
  <si>
    <t>国富策略回报</t>
    <phoneticPr fontId="1" type="noConversion"/>
  </si>
  <si>
    <t>国富研究精选</t>
    <phoneticPr fontId="1" type="noConversion"/>
  </si>
  <si>
    <t>华泰柏瑞盛世中国</t>
    <phoneticPr fontId="1" type="noConversion"/>
  </si>
  <si>
    <t>华泰柏瑞积极成长A</t>
    <phoneticPr fontId="1" type="noConversion"/>
  </si>
  <si>
    <t>华泰柏瑞行业领先</t>
    <phoneticPr fontId="1" type="noConversion"/>
  </si>
  <si>
    <t>华泰柏瑞量化先行</t>
    <phoneticPr fontId="1" type="noConversion"/>
  </si>
  <si>
    <t>汇添富医药保健A</t>
    <phoneticPr fontId="1" type="noConversion"/>
  </si>
  <si>
    <t>汇添富策略回报</t>
    <phoneticPr fontId="1" type="noConversion"/>
  </si>
  <si>
    <t>汇添富民营活力A</t>
    <phoneticPr fontId="1" type="noConversion"/>
  </si>
  <si>
    <t>汇添富社会责任</t>
    <phoneticPr fontId="1" type="noConversion"/>
  </si>
  <si>
    <t>汇添富逆向投资</t>
    <phoneticPr fontId="1" type="noConversion"/>
  </si>
  <si>
    <t>工银瑞信核心价值A</t>
    <phoneticPr fontId="1" type="noConversion"/>
  </si>
  <si>
    <t>工银瑞信红利</t>
    <phoneticPr fontId="1" type="noConversion"/>
  </si>
  <si>
    <t>工银瑞信大盘蓝筹</t>
    <phoneticPr fontId="1" type="noConversion"/>
  </si>
  <si>
    <t>工银瑞信中小盘成长</t>
    <phoneticPr fontId="1" type="noConversion"/>
  </si>
  <si>
    <t>工银瑞信消费服务</t>
    <phoneticPr fontId="1" type="noConversion"/>
  </si>
  <si>
    <t>工银瑞信主题策略</t>
    <phoneticPr fontId="1" type="noConversion"/>
  </si>
  <si>
    <t>工银瑞信量化策略</t>
    <phoneticPr fontId="1" type="noConversion"/>
  </si>
  <si>
    <t>华安安信消费服务</t>
    <phoneticPr fontId="1" type="noConversion"/>
  </si>
  <si>
    <t>海富通股票</t>
    <phoneticPr fontId="1" type="noConversion"/>
  </si>
  <si>
    <t>海富通风格优势</t>
    <phoneticPr fontId="1" type="noConversion"/>
  </si>
  <si>
    <t>大成积极成长</t>
    <phoneticPr fontId="1" type="noConversion"/>
  </si>
  <si>
    <t>汇添富均衡增长</t>
    <phoneticPr fontId="1" type="noConversion"/>
  </si>
  <si>
    <t>大成景阳领先</t>
    <phoneticPr fontId="1" type="noConversion"/>
  </si>
  <si>
    <t>国泰金鼎价值精选</t>
    <phoneticPr fontId="1" type="noConversion"/>
  </si>
  <si>
    <t>海富通中小盘</t>
    <phoneticPr fontId="1" type="noConversion"/>
  </si>
  <si>
    <t>华夏平稳增长</t>
    <phoneticPr fontId="1" type="noConversion"/>
  </si>
  <si>
    <t>海富通国策导向</t>
    <phoneticPr fontId="1" type="noConversion"/>
  </si>
  <si>
    <t>富国天博创新主题</t>
    <phoneticPr fontId="1" type="noConversion"/>
  </si>
  <si>
    <t>长盛同德</t>
    <phoneticPr fontId="1" type="noConversion"/>
  </si>
  <si>
    <t>海富通内需热点</t>
    <phoneticPr fontId="1" type="noConversion"/>
  </si>
  <si>
    <t>汇添富成长焦点</t>
    <phoneticPr fontId="1" type="noConversion"/>
  </si>
  <si>
    <t>汇添富价值精选A</t>
    <phoneticPr fontId="1" type="noConversion"/>
  </si>
  <si>
    <t>新华优选成长</t>
    <phoneticPr fontId="1" type="noConversion"/>
  </si>
  <si>
    <t>新华钻石品质企业</t>
    <phoneticPr fontId="1" type="noConversion"/>
  </si>
  <si>
    <t>新华行业周期轮换</t>
    <phoneticPr fontId="1" type="noConversion"/>
  </si>
  <si>
    <t>新华中小市值优选</t>
    <phoneticPr fontId="1" type="noConversion"/>
  </si>
  <si>
    <t>新华灵活主题</t>
    <phoneticPr fontId="1" type="noConversion"/>
  </si>
  <si>
    <t>浦银安盛价值成长A</t>
    <phoneticPr fontId="1" type="noConversion"/>
  </si>
  <si>
    <t>浦银安盛精致生活</t>
    <phoneticPr fontId="1" type="noConversion"/>
  </si>
  <si>
    <t>浦银安盛红利精选</t>
    <phoneticPr fontId="1" type="noConversion"/>
  </si>
  <si>
    <t>浦银安盛战略新兴产业</t>
    <phoneticPr fontId="1" type="noConversion"/>
  </si>
  <si>
    <t>浦银安盛消费升级A</t>
    <phoneticPr fontId="1" type="noConversion"/>
  </si>
  <si>
    <t>浦银安盛新经济结构</t>
    <phoneticPr fontId="1" type="noConversion"/>
  </si>
  <si>
    <t>新华优选消费</t>
    <phoneticPr fontId="1" type="noConversion"/>
  </si>
  <si>
    <t>新华行业轮换配置A</t>
    <phoneticPr fontId="1" type="noConversion"/>
  </si>
  <si>
    <t>新华行业轮换配置C</t>
    <phoneticPr fontId="1" type="noConversion"/>
  </si>
  <si>
    <t>新华趋势领航</t>
    <phoneticPr fontId="1" type="noConversion"/>
  </si>
  <si>
    <t>新华鑫利</t>
    <phoneticPr fontId="1" type="noConversion"/>
  </si>
  <si>
    <t>浦银安盛增长动力</t>
    <phoneticPr fontId="1" type="noConversion"/>
  </si>
  <si>
    <t>浦银安盛医疗健康</t>
    <phoneticPr fontId="1" type="noConversion"/>
  </si>
  <si>
    <t>万家和谐增长</t>
    <phoneticPr fontId="1" type="noConversion"/>
  </si>
  <si>
    <t>万家精选</t>
    <phoneticPr fontId="1" type="noConversion"/>
  </si>
  <si>
    <t>国泰金鑫</t>
    <phoneticPr fontId="1" type="noConversion"/>
  </si>
  <si>
    <t>银河美丽优萃A</t>
    <phoneticPr fontId="1" type="noConversion"/>
  </si>
  <si>
    <t>银河美丽优萃C</t>
    <phoneticPr fontId="1" type="noConversion"/>
  </si>
  <si>
    <t>银河竞争优势成长</t>
    <phoneticPr fontId="1" type="noConversion"/>
  </si>
  <si>
    <t>银河行业优选</t>
    <phoneticPr fontId="1" type="noConversion"/>
  </si>
  <si>
    <t>银河蓝筹精选</t>
    <phoneticPr fontId="1" type="noConversion"/>
  </si>
  <si>
    <t>银河康乐</t>
    <phoneticPr fontId="1" type="noConversion"/>
  </si>
  <si>
    <t>银河创新成长</t>
    <phoneticPr fontId="1" type="noConversion"/>
  </si>
  <si>
    <t>银河主题策略</t>
    <phoneticPr fontId="1" type="noConversion"/>
  </si>
  <si>
    <t>交银稳健配置混合A</t>
    <phoneticPr fontId="1" type="noConversion"/>
  </si>
  <si>
    <t>交银成长A</t>
    <phoneticPr fontId="1" type="noConversion"/>
  </si>
  <si>
    <t>交银蓝筹</t>
    <phoneticPr fontId="1" type="noConversion"/>
  </si>
  <si>
    <t>交银先锋</t>
    <phoneticPr fontId="1" type="noConversion"/>
  </si>
  <si>
    <t>交银主题优选</t>
    <phoneticPr fontId="1" type="noConversion"/>
  </si>
  <si>
    <t>交银先进制造</t>
    <phoneticPr fontId="1" type="noConversion"/>
  </si>
  <si>
    <t>交银消费新驱动</t>
    <phoneticPr fontId="1" type="noConversion"/>
  </si>
  <si>
    <t>交银成长30</t>
    <phoneticPr fontId="1" type="noConversion"/>
  </si>
  <si>
    <t>交银新成长</t>
    <phoneticPr fontId="1" type="noConversion"/>
  </si>
  <si>
    <t>交银国企改革</t>
    <phoneticPr fontId="1" type="noConversion"/>
  </si>
  <si>
    <t>华夏兴华A</t>
    <phoneticPr fontId="1" type="noConversion"/>
  </si>
  <si>
    <t>华安安顺</t>
    <phoneticPr fontId="1" type="noConversion"/>
  </si>
  <si>
    <t>富国消费主题</t>
    <phoneticPr fontId="1" type="noConversion"/>
  </si>
  <si>
    <t>长信睿进C</t>
    <phoneticPr fontId="1" type="noConversion"/>
  </si>
  <si>
    <t>长信睿进A</t>
    <phoneticPr fontId="1" type="noConversion"/>
  </si>
  <si>
    <t>长信量化多策略A</t>
    <phoneticPr fontId="1" type="noConversion"/>
  </si>
  <si>
    <t>长信量化中小盘</t>
    <phoneticPr fontId="1" type="noConversion"/>
  </si>
  <si>
    <t>长信恒利优势</t>
    <phoneticPr fontId="1" type="noConversion"/>
  </si>
  <si>
    <t>长信增利策略</t>
    <phoneticPr fontId="1" type="noConversion"/>
  </si>
  <si>
    <t>长信金利趋势</t>
    <phoneticPr fontId="1" type="noConversion"/>
  </si>
  <si>
    <t>建信恒久价值</t>
    <phoneticPr fontId="1" type="noConversion"/>
  </si>
  <si>
    <t>建信优选成长A</t>
    <phoneticPr fontId="1" type="noConversion"/>
  </si>
  <si>
    <t>建信优化配置</t>
    <phoneticPr fontId="1" type="noConversion"/>
  </si>
  <si>
    <t>建信核心精选</t>
    <phoneticPr fontId="1" type="noConversion"/>
  </si>
  <si>
    <t>建信恒稳价值</t>
    <phoneticPr fontId="1" type="noConversion"/>
  </si>
  <si>
    <t>汇丰晋信大盘A</t>
    <phoneticPr fontId="1" type="noConversion"/>
  </si>
  <si>
    <t>汇丰晋信中小盘</t>
    <phoneticPr fontId="1" type="noConversion"/>
  </si>
  <si>
    <t>汇丰晋信低碳先锋</t>
    <phoneticPr fontId="1" type="noConversion"/>
  </si>
  <si>
    <t>汇丰晋信消费红利</t>
    <phoneticPr fontId="1" type="noConversion"/>
  </si>
  <si>
    <t>汇丰晋信科技先锋</t>
    <phoneticPr fontId="1" type="noConversion"/>
  </si>
  <si>
    <t>信诚精萃成长</t>
    <phoneticPr fontId="1" type="noConversion"/>
  </si>
  <si>
    <t>信诚优胜精选</t>
    <phoneticPr fontId="1" type="noConversion"/>
  </si>
  <si>
    <t>信诚中小盘</t>
    <phoneticPr fontId="1" type="noConversion"/>
  </si>
  <si>
    <t>益民创新优势</t>
    <phoneticPr fontId="1" type="noConversion"/>
  </si>
  <si>
    <t>益民核心增长</t>
    <phoneticPr fontId="1" type="noConversion"/>
  </si>
  <si>
    <t>诺德价值优势</t>
    <phoneticPr fontId="1" type="noConversion"/>
  </si>
  <si>
    <t>诺德成长优势</t>
    <phoneticPr fontId="1" type="noConversion"/>
  </si>
  <si>
    <t>诺德中小盘</t>
    <phoneticPr fontId="1" type="noConversion"/>
  </si>
  <si>
    <t>诺德周期策略</t>
    <phoneticPr fontId="1" type="noConversion"/>
  </si>
  <si>
    <t>东吴嘉禾优势</t>
    <phoneticPr fontId="1" type="noConversion"/>
  </si>
  <si>
    <t>东吴价值成长</t>
    <phoneticPr fontId="1" type="noConversion"/>
  </si>
  <si>
    <t>东吴行业轮动</t>
    <phoneticPr fontId="1" type="noConversion"/>
  </si>
  <si>
    <t>东吴新经济</t>
    <phoneticPr fontId="1" type="noConversion"/>
  </si>
  <si>
    <t>东吴新产业精选</t>
    <phoneticPr fontId="1" type="noConversion"/>
  </si>
  <si>
    <t>中邮核心优选</t>
    <phoneticPr fontId="1" type="noConversion"/>
  </si>
  <si>
    <t>中邮核心成长</t>
    <phoneticPr fontId="1" type="noConversion"/>
  </si>
  <si>
    <t>中邮核心主题</t>
    <phoneticPr fontId="1" type="noConversion"/>
  </si>
  <si>
    <t>中邮中小盘灵活配置</t>
    <phoneticPr fontId="1" type="noConversion"/>
  </si>
  <si>
    <t>中邮战略新兴产业</t>
    <phoneticPr fontId="1" type="noConversion"/>
  </si>
  <si>
    <t>信达澳银领先增长</t>
    <phoneticPr fontId="1" type="noConversion"/>
  </si>
  <si>
    <t>信达澳银红利回报</t>
    <phoneticPr fontId="1" type="noConversion"/>
  </si>
  <si>
    <t>信达澳银产业升级</t>
    <phoneticPr fontId="1" type="noConversion"/>
  </si>
  <si>
    <t>金元顺安价值增长</t>
    <phoneticPr fontId="1" type="noConversion"/>
  </si>
  <si>
    <t>金元顺安新经济主题</t>
    <phoneticPr fontId="1" type="noConversion"/>
  </si>
  <si>
    <t>华商领先企业</t>
    <phoneticPr fontId="1" type="noConversion"/>
  </si>
  <si>
    <t>华商价值精选</t>
    <phoneticPr fontId="1" type="noConversion"/>
  </si>
  <si>
    <t>农银汇理策略价值</t>
    <phoneticPr fontId="1" type="noConversion"/>
  </si>
  <si>
    <t>农银汇理中小盘</t>
    <phoneticPr fontId="1" type="noConversion"/>
  </si>
  <si>
    <t>农银汇理策略精选</t>
    <phoneticPr fontId="1" type="noConversion"/>
  </si>
  <si>
    <t>农银汇理行业轮动</t>
    <phoneticPr fontId="1" type="noConversion"/>
  </si>
  <si>
    <t>浙商聚潮产业成长</t>
    <phoneticPr fontId="1" type="noConversion"/>
  </si>
  <si>
    <t>民生加银精选</t>
    <phoneticPr fontId="1" type="noConversion"/>
  </si>
  <si>
    <t>民生加银稳健成长</t>
    <phoneticPr fontId="1" type="noConversion"/>
  </si>
  <si>
    <t>民生加银内需增长</t>
    <phoneticPr fontId="1" type="noConversion"/>
  </si>
  <si>
    <t>民生加银红利回报</t>
    <phoneticPr fontId="1" type="noConversion"/>
  </si>
  <si>
    <t>平安大华行业先锋</t>
    <phoneticPr fontId="1" type="noConversion"/>
  </si>
  <si>
    <t>富安达优势成长</t>
    <phoneticPr fontId="1" type="noConversion"/>
  </si>
  <si>
    <t>财通价值动量</t>
    <phoneticPr fontId="1" type="noConversion"/>
  </si>
  <si>
    <t>方正富邦创新动力</t>
    <phoneticPr fontId="1" type="noConversion"/>
  </si>
  <si>
    <t>长安宏观策略</t>
    <phoneticPr fontId="1" type="noConversion"/>
  </si>
  <si>
    <t>广发行业领先H</t>
    <phoneticPr fontId="1" type="noConversion"/>
  </si>
  <si>
    <t>华夏兴华H</t>
    <phoneticPr fontId="1" type="noConversion"/>
  </si>
  <si>
    <t>上投摩根行业轮动H</t>
    <phoneticPr fontId="1" type="noConversion"/>
  </si>
  <si>
    <t>上投摩根新兴动力H</t>
    <phoneticPr fontId="1" type="noConversion"/>
  </si>
  <si>
    <t>景顺长城核心竞争力H</t>
    <phoneticPr fontId="1" type="noConversion"/>
  </si>
  <si>
    <t>广发聚优H</t>
    <phoneticPr fontId="1" type="noConversion"/>
  </si>
  <si>
    <t>工银瑞信核心价值H</t>
    <phoneticPr fontId="1" type="noConversion"/>
  </si>
  <si>
    <t>中银持续增长H</t>
    <phoneticPr fontId="1" type="noConversion"/>
  </si>
  <si>
    <t>汇添富价值精选O</t>
    <phoneticPr fontId="1" type="noConversion"/>
  </si>
  <si>
    <t>汇添富民营活力O</t>
    <phoneticPr fontId="1" type="noConversion"/>
  </si>
  <si>
    <t>汇添富医药保健O</t>
    <phoneticPr fontId="1" type="noConversion"/>
  </si>
  <si>
    <t>交银成长H</t>
    <phoneticPr fontId="1" type="noConversion"/>
  </si>
  <si>
    <t>大成内需增长H</t>
    <phoneticPr fontId="1" type="noConversion"/>
  </si>
  <si>
    <t>招商行业领先H</t>
    <phoneticPr fontId="1" type="noConversion"/>
  </si>
  <si>
    <t>南方优选价值H</t>
    <phoneticPr fontId="1" type="noConversion"/>
  </si>
  <si>
    <t>工银瑞信稳健成长H</t>
    <phoneticPr fontId="1" type="noConversion"/>
  </si>
  <si>
    <t>嘉实研究精选H</t>
    <phoneticPr fontId="1" type="noConversion"/>
  </si>
  <si>
    <t>华泰柏瑞积极成长H</t>
    <phoneticPr fontId="1" type="noConversion"/>
  </si>
  <si>
    <t>浦银安盛价值成长H</t>
    <phoneticPr fontId="1" type="noConversion"/>
  </si>
  <si>
    <t>偏股混合型基金</t>
    <phoneticPr fontId="1" type="noConversion"/>
  </si>
  <si>
    <t>灵活配置型基金</t>
    <phoneticPr fontId="1" type="noConversion"/>
  </si>
  <si>
    <t>普通股票型基金</t>
    <phoneticPr fontId="1" type="noConversion"/>
  </si>
  <si>
    <t>基金代码</t>
  </si>
  <si>
    <t>基金名称</t>
  </si>
  <si>
    <t>基金投资类型</t>
  </si>
  <si>
    <t>成立日期</t>
  </si>
  <si>
    <t>熊市经历几次</t>
  </si>
  <si>
    <t>震荡市经历几次</t>
  </si>
  <si>
    <t>牛市经历几次</t>
  </si>
  <si>
    <t>熊市经历总天数</t>
  </si>
  <si>
    <t>震荡市经历总天数</t>
  </si>
  <si>
    <t>牛市经历总天数</t>
  </si>
  <si>
    <t>熊市经历平均排名</t>
  </si>
  <si>
    <t>震荡市经历平均排名</t>
  </si>
  <si>
    <t>牛市平均排名</t>
  </si>
  <si>
    <t>熊市经历平均排名(1:x&lt;33,     2: 33=&lt;x&lt;66,    3:66=&lt;x)</t>
  </si>
  <si>
    <t>熊强震荡强牛强</t>
  </si>
  <si>
    <t>000628.OF</t>
  </si>
  <si>
    <t>大成高新技术产业</t>
  </si>
  <si>
    <t>普通股票型基金</t>
  </si>
  <si>
    <t>熊强震荡强牛中</t>
  </si>
  <si>
    <t>001071.OF</t>
  </si>
  <si>
    <t>华安媒体互联网</t>
  </si>
  <si>
    <t>灵活配置型基金</t>
  </si>
  <si>
    <t>001256.OF</t>
  </si>
  <si>
    <t>泓德优选成长</t>
  </si>
  <si>
    <t>偏股混合型基金</t>
  </si>
  <si>
    <t>040025.OF</t>
  </si>
  <si>
    <t>华安科技动力</t>
  </si>
  <si>
    <t>040035.OF</t>
  </si>
  <si>
    <t>华安逆向策略</t>
  </si>
  <si>
    <t>160918.OF</t>
  </si>
  <si>
    <t>大成中小盘</t>
  </si>
  <si>
    <t>519668.OF</t>
  </si>
  <si>
    <t>银河竞争优势成长</t>
  </si>
  <si>
    <t>519670.OF</t>
  </si>
  <si>
    <t>银河行业优选</t>
  </si>
  <si>
    <t>519736.OF</t>
  </si>
  <si>
    <t>交银新成长</t>
  </si>
  <si>
    <t>660015.OF</t>
  </si>
  <si>
    <t>农银汇理行业轮动</t>
  </si>
  <si>
    <t>熊强震荡中牛强</t>
  </si>
  <si>
    <t>000523.OF</t>
  </si>
  <si>
    <t>国投瑞银医疗保健行业</t>
  </si>
  <si>
    <t>000974.OF</t>
  </si>
  <si>
    <t>安信消费医药主题</t>
  </si>
  <si>
    <t>001044.OF</t>
  </si>
  <si>
    <t>嘉实新消费</t>
  </si>
  <si>
    <t>001882.OF</t>
  </si>
  <si>
    <t>中欧价值发现E</t>
  </si>
  <si>
    <t>070013.OF</t>
  </si>
  <si>
    <t>嘉实研究精选A</t>
  </si>
  <si>
    <t>519069.OF</t>
  </si>
  <si>
    <t>汇添富价值精选A</t>
  </si>
  <si>
    <t>熊中震荡强牛强</t>
  </si>
  <si>
    <t>000083.OF</t>
  </si>
  <si>
    <t>汇添富消费行业</t>
  </si>
  <si>
    <t>000294.OF</t>
  </si>
  <si>
    <t>华安生态优先</t>
  </si>
  <si>
    <t>001186.OF</t>
  </si>
  <si>
    <t>富国文体健康</t>
  </si>
  <si>
    <t>090015.OF</t>
  </si>
  <si>
    <t>大成内需增长A</t>
  </si>
  <si>
    <t>166005.OF</t>
  </si>
  <si>
    <t>中欧价值发现A</t>
  </si>
  <si>
    <t>180031.OF</t>
  </si>
  <si>
    <t>银华中小盘精选</t>
  </si>
  <si>
    <t>熊中震荡中牛强</t>
  </si>
  <si>
    <t>000577.OF</t>
  </si>
  <si>
    <t>安信价值精选</t>
  </si>
  <si>
    <t>001881.OF</t>
  </si>
  <si>
    <t>中欧新趋势E</t>
  </si>
  <si>
    <t>070022.OF</t>
  </si>
  <si>
    <t>嘉实领先成长</t>
  </si>
  <si>
    <t>160505.OF</t>
  </si>
  <si>
    <t>博时主题行业</t>
  </si>
  <si>
    <t>163807.OF</t>
  </si>
  <si>
    <t>中银行业优选</t>
  </si>
  <si>
    <t>370024.OF</t>
  </si>
  <si>
    <t>上投摩根核心优选</t>
  </si>
  <si>
    <t>398061.OF</t>
  </si>
  <si>
    <t>中海消费主题精选</t>
  </si>
  <si>
    <t>519091.OF</t>
  </si>
  <si>
    <t>新华泛资源优势</t>
  </si>
  <si>
    <t>519712.OF</t>
  </si>
  <si>
    <t>交银阿尔法</t>
  </si>
  <si>
    <t>540006.OF</t>
  </si>
  <si>
    <t>汇丰晋信大盘A</t>
  </si>
  <si>
    <t>熊中震荡强牛中</t>
  </si>
  <si>
    <t>000418.OF</t>
  </si>
  <si>
    <t>景顺长城成长之星</t>
  </si>
  <si>
    <t>000547.OF</t>
  </si>
  <si>
    <t>建信健康民生</t>
  </si>
  <si>
    <t>000884.OF</t>
  </si>
  <si>
    <t>民生加银优选</t>
  </si>
  <si>
    <t>000916.OF</t>
  </si>
  <si>
    <t>前海开源股息率100强</t>
  </si>
  <si>
    <t>001188.OF</t>
  </si>
  <si>
    <t>鹏华改革红利</t>
  </si>
  <si>
    <t>001236.OF</t>
  </si>
  <si>
    <t>博时丝路主题A</t>
  </si>
  <si>
    <t>090018.OF</t>
  </si>
  <si>
    <t>大成新锐产业</t>
  </si>
  <si>
    <t>100026.OF</t>
  </si>
  <si>
    <t>富国天合稳健优选</t>
  </si>
  <si>
    <t>160133.OF</t>
  </si>
  <si>
    <t>南方天元新产业</t>
  </si>
  <si>
    <t>160512.OF</t>
  </si>
  <si>
    <t>博时卓越品牌</t>
  </si>
  <si>
    <t>161005.OF</t>
  </si>
  <si>
    <t>富国天惠精选成长A</t>
  </si>
  <si>
    <t>163412.OF</t>
  </si>
  <si>
    <t>兴全轻资产</t>
  </si>
  <si>
    <t>165512.OF</t>
  </si>
  <si>
    <t>信诚新机遇</t>
  </si>
  <si>
    <t>166011.OF</t>
  </si>
  <si>
    <t>中欧盛世成长A</t>
  </si>
  <si>
    <t>288002.OF</t>
  </si>
  <si>
    <t>华夏收入</t>
  </si>
  <si>
    <t>460005.OF</t>
  </si>
  <si>
    <t>华泰柏瑞价值增长</t>
  </si>
  <si>
    <t>470098.OF</t>
  </si>
  <si>
    <t>汇添富逆向投资</t>
  </si>
  <si>
    <t>519673.OF</t>
  </si>
  <si>
    <t>银河康乐</t>
  </si>
  <si>
    <t>519679.OF</t>
  </si>
  <si>
    <t>银河主题策略</t>
  </si>
  <si>
    <t>519704.OF</t>
  </si>
  <si>
    <t>交银先进制造</t>
  </si>
  <si>
    <t>519979.OF</t>
  </si>
  <si>
    <t>长信内需成长</t>
  </si>
  <si>
    <t>熊强震荡中牛中</t>
  </si>
  <si>
    <t>166009.OF</t>
  </si>
  <si>
    <t>中欧新动力A</t>
  </si>
  <si>
    <t>202011.OF</t>
  </si>
  <si>
    <t>南方优选价值A</t>
  </si>
  <si>
    <t>233007.OF</t>
  </si>
  <si>
    <t>大摩卓越成长</t>
  </si>
  <si>
    <t>270041.OF</t>
  </si>
  <si>
    <t>广发消费品精选</t>
  </si>
  <si>
    <t>470009.OF</t>
  </si>
  <si>
    <t>汇添富民营活力A</t>
  </si>
  <si>
    <t>519674.OF</t>
  </si>
  <si>
    <t>银河创新成长</t>
  </si>
  <si>
    <t>020010.OF</t>
  </si>
  <si>
    <t>国泰金牛创新成长</t>
  </si>
  <si>
    <t>040016.OF</t>
  </si>
  <si>
    <t>华安行业轮动</t>
  </si>
  <si>
    <t>090007.OF</t>
  </si>
  <si>
    <t>大成策略回报</t>
  </si>
  <si>
    <t>100020.OF</t>
  </si>
  <si>
    <t>富国天益价值</t>
  </si>
  <si>
    <t>100022.OF</t>
  </si>
  <si>
    <t>富国天瑞强势精选</t>
  </si>
  <si>
    <t>110013.OF</t>
  </si>
  <si>
    <t>易方达科翔</t>
  </si>
  <si>
    <t>160607.OF</t>
  </si>
  <si>
    <t>鹏华价值优势</t>
  </si>
  <si>
    <t>165516.OF</t>
  </si>
  <si>
    <t>信诚周期轮动</t>
  </si>
  <si>
    <t>166002.OF</t>
  </si>
  <si>
    <t>中欧新蓝筹A</t>
  </si>
  <si>
    <t>270028.OF</t>
  </si>
  <si>
    <t>广发制造业精选</t>
  </si>
  <si>
    <t>270050.OF</t>
  </si>
  <si>
    <t>广发新经济</t>
  </si>
  <si>
    <t>377530.OF</t>
  </si>
  <si>
    <t>上投摩根行业轮动A</t>
  </si>
  <si>
    <t>450002.OF</t>
  </si>
  <si>
    <t>国富弹性市值</t>
  </si>
  <si>
    <t>470008.OF</t>
  </si>
  <si>
    <t>汇添富策略回报</t>
  </si>
  <si>
    <t>519008.OF</t>
  </si>
  <si>
    <t>汇添富优势精选</t>
  </si>
  <si>
    <t>519068.OF</t>
  </si>
  <si>
    <t>汇添富成长焦点</t>
  </si>
  <si>
    <t>540002.OF</t>
  </si>
  <si>
    <t>汇丰晋信龙腾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</si>
</sst>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sz val="11"/>
      <color rgb="FFFF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10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485774</xdr:colOff>
          <xdr:row>1</xdr:row>
          <xdr:rowOff>38100</xdr:rowOff>
        </xdr:from>
        <xdr:to>
          <xdr:col>20</xdr:col>
          <xdr:colOff>614361</xdr:colOff>
          <xdr:row>2</xdr:row>
          <xdr:rowOff>147638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45720" tIns="41148" rIns="45720" bIns="41148" anchor="ctr" upright="1"/>
            <a:lstStyle/>
            <a:p>
              <a:pPr algn="ctr" rtl="0">
                <a:defRPr sz="1000"/>
              </a:pPr>
              <a:r>
                <a:rPr lang="zh-CN" altLang="en-US" sz="1100" b="0" i="0" u="none" strike="noStrike" baseline="0">
                  <a:solidFill>
                    <a:srgbClr val="000000"/>
                  </a:solidFill>
                  <a:latin typeface="等线"/>
                  <a:ea typeface="等线"/>
                </a:rPr>
                <a:t>categorize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U762"/>
  <sheetViews>
    <sheetView topLeftCell="L1" workbookViewId="0">
      <selection activeCell="N4" sqref="N4"/>
    </sheetView>
  </sheetViews>
  <sheetFormatPr defaultRowHeight="13.9" x14ac:dyDescent="0.4"/>
  <cols>
    <col min="2" max="2" width="22" customWidth="1"/>
    <col min="3" max="3" width="11.73046875" customWidth="1"/>
    <col min="4" max="4" width="15.1328125" customWidth="1"/>
    <col min="5" max="5" width="18.73046875" customWidth="1"/>
    <col min="6" max="6" width="14.1328125" customWidth="1"/>
    <col min="7" max="7" width="17.265625" customWidth="1"/>
    <col min="8" max="8" width="15.46484375" customWidth="1"/>
    <col min="9" max="11" width="16.1328125" customWidth="1"/>
    <col min="12" max="12" width="20" customWidth="1"/>
    <col min="13" max="13" width="18.86328125" customWidth="1"/>
    <col min="14" max="14" width="24.46484375" customWidth="1"/>
    <col min="15" max="15" width="14.3984375" customWidth="1"/>
    <col min="16" max="16" width="13.86328125" customWidth="1"/>
    <col min="18" max="18" width="15.59765625" customWidth="1"/>
  </cols>
  <sheetData>
    <row r="1" spans="1:19" x14ac:dyDescent="0.4">
      <c r="A1" t="s">
        <v>254</v>
      </c>
      <c r="B1" t="s">
        <v>255</v>
      </c>
      <c r="C1" t="s">
        <v>383</v>
      </c>
      <c r="D1" t="s">
        <v>256</v>
      </c>
      <c r="E1" t="s">
        <v>257</v>
      </c>
      <c r="F1" t="s">
        <v>76</v>
      </c>
      <c r="G1" t="s">
        <v>258</v>
      </c>
      <c r="H1" t="s">
        <v>77</v>
      </c>
      <c r="I1" t="s">
        <v>384</v>
      </c>
      <c r="J1" t="s">
        <v>385</v>
      </c>
      <c r="K1" t="s">
        <v>78</v>
      </c>
      <c r="L1" t="s">
        <v>386</v>
      </c>
      <c r="M1" t="s">
        <v>387</v>
      </c>
      <c r="N1" t="s">
        <v>30</v>
      </c>
      <c r="O1" t="s">
        <v>0</v>
      </c>
      <c r="P1" t="s">
        <v>1</v>
      </c>
    </row>
    <row r="2" spans="1:19" x14ac:dyDescent="0.4">
      <c r="A2" t="s">
        <v>388</v>
      </c>
      <c r="B2" t="s">
        <v>292</v>
      </c>
      <c r="C2" s="1" t="s">
        <v>1572</v>
      </c>
      <c r="D2" s="1">
        <v>41360</v>
      </c>
      <c r="E2">
        <v>3</v>
      </c>
      <c r="F2">
        <v>2</v>
      </c>
      <c r="G2">
        <v>2</v>
      </c>
      <c r="H2">
        <v>224</v>
      </c>
      <c r="I2">
        <v>280</v>
      </c>
      <c r="J2">
        <v>784</v>
      </c>
      <c r="K2">
        <v>65.32383764594131</v>
      </c>
      <c r="L2">
        <v>21.447134172818064</v>
      </c>
      <c r="M2">
        <v>38.378552355521649</v>
      </c>
      <c r="N2">
        <f>IF(AND(K2&gt;0,K2&lt;30),1,IF(AND(K2&gt;=30,K2&lt;50),2,IF(K2&gt;=50,3,0)))</f>
        <v>3</v>
      </c>
      <c r="O2">
        <f t="shared" ref="O2:P2" si="0">IF(AND(L2&gt;0,L2&lt;30),1,IF(AND(L2&gt;=30,L2&lt;50),2,IF(L2&gt;=50,3,0)))</f>
        <v>1</v>
      </c>
      <c r="P2">
        <f t="shared" si="0"/>
        <v>2</v>
      </c>
      <c r="R2" t="s">
        <v>31</v>
      </c>
    </row>
    <row r="3" spans="1:19" x14ac:dyDescent="0.4">
      <c r="A3" t="s">
        <v>389</v>
      </c>
      <c r="B3" t="s">
        <v>1002</v>
      </c>
      <c r="C3" s="1" t="s">
        <v>1572</v>
      </c>
      <c r="D3" s="1">
        <v>41352</v>
      </c>
      <c r="E3">
        <v>3</v>
      </c>
      <c r="F3">
        <v>2</v>
      </c>
      <c r="G3">
        <v>2</v>
      </c>
      <c r="H3">
        <v>230</v>
      </c>
      <c r="I3">
        <v>280</v>
      </c>
      <c r="J3">
        <v>784</v>
      </c>
      <c r="K3">
        <v>40.417354154237913</v>
      </c>
      <c r="L3">
        <v>85.849109856708651</v>
      </c>
      <c r="M3">
        <v>15.629768262445166</v>
      </c>
      <c r="N3">
        <f t="shared" ref="N3:N66" si="1">IF(AND(K3&gt;0,K3&lt;30),1,IF(AND(K3&gt;=30,K3&lt;50),2,IF(K3&gt;=50,3,0)))</f>
        <v>2</v>
      </c>
      <c r="O3">
        <f t="shared" ref="O3:O66" si="2">IF(AND(L3&gt;0,L3&lt;30),1,IF(AND(L3&gt;=30,L3&lt;50),2,IF(L3&gt;=50,3,0)))</f>
        <v>3</v>
      </c>
      <c r="P3">
        <f t="shared" ref="P3:P66" si="3">IF(AND(M3&gt;0,M3&lt;30),1,IF(AND(M3&gt;=30,M3&lt;50),2,IF(M3&gt;=50,3,0)))</f>
        <v>1</v>
      </c>
      <c r="R3" s="2" t="s">
        <v>3</v>
      </c>
      <c r="S3" s="3">
        <f>COUNTIFS(N2:N762,"=1",O2:O762,"=1",P2:P762,"=1")</f>
        <v>1</v>
      </c>
    </row>
    <row r="4" spans="1:19" x14ac:dyDescent="0.4">
      <c r="A4" t="s">
        <v>390</v>
      </c>
      <c r="B4" t="s">
        <v>1003</v>
      </c>
      <c r="C4" s="1" t="s">
        <v>1572</v>
      </c>
      <c r="D4" s="1">
        <v>39045</v>
      </c>
      <c r="E4">
        <v>7</v>
      </c>
      <c r="F4">
        <v>3</v>
      </c>
      <c r="G4">
        <v>7</v>
      </c>
      <c r="H4">
        <v>1060</v>
      </c>
      <c r="I4">
        <v>384</v>
      </c>
      <c r="J4">
        <v>1384</v>
      </c>
      <c r="K4">
        <v>58.85353231400309</v>
      </c>
      <c r="L4">
        <v>51.263384222160823</v>
      </c>
      <c r="M4">
        <v>55.43170234338394</v>
      </c>
      <c r="N4">
        <f t="shared" si="1"/>
        <v>3</v>
      </c>
      <c r="O4">
        <f t="shared" si="2"/>
        <v>3</v>
      </c>
      <c r="P4">
        <f t="shared" si="3"/>
        <v>3</v>
      </c>
      <c r="R4" s="2" t="s">
        <v>4</v>
      </c>
      <c r="S4" s="3">
        <f>COUNTIFS(N2:N762,"=1",O2:O762,"=1",P2:P762,"=2")</f>
        <v>9</v>
      </c>
    </row>
    <row r="5" spans="1:19" x14ac:dyDescent="0.4">
      <c r="A5" t="s">
        <v>391</v>
      </c>
      <c r="B5" t="s">
        <v>1004</v>
      </c>
      <c r="C5" s="1" t="s">
        <v>1573</v>
      </c>
      <c r="D5" s="1">
        <v>41376</v>
      </c>
      <c r="E5">
        <v>3</v>
      </c>
      <c r="F5">
        <v>2</v>
      </c>
      <c r="G5">
        <v>2</v>
      </c>
      <c r="H5">
        <v>214</v>
      </c>
      <c r="I5">
        <v>280</v>
      </c>
      <c r="J5">
        <v>784</v>
      </c>
      <c r="K5">
        <v>63.319447139119895</v>
      </c>
      <c r="L5">
        <v>61.126918424712549</v>
      </c>
      <c r="M5">
        <v>30.797709127231183</v>
      </c>
      <c r="N5">
        <f t="shared" si="1"/>
        <v>3</v>
      </c>
      <c r="O5">
        <f t="shared" si="2"/>
        <v>3</v>
      </c>
      <c r="P5">
        <f t="shared" si="3"/>
        <v>2</v>
      </c>
      <c r="R5" t="s">
        <v>5</v>
      </c>
      <c r="S5">
        <f>COUNTIFS(N2:N762,"=1",O2:O762,"=1",P2:P762,"=3")</f>
        <v>5</v>
      </c>
    </row>
    <row r="6" spans="1:19" x14ac:dyDescent="0.4">
      <c r="A6" t="s">
        <v>392</v>
      </c>
      <c r="B6" t="s">
        <v>1005</v>
      </c>
      <c r="C6" s="1" t="s">
        <v>1572</v>
      </c>
      <c r="D6" s="1">
        <v>39335</v>
      </c>
      <c r="E6">
        <v>7</v>
      </c>
      <c r="F6">
        <v>3</v>
      </c>
      <c r="G6">
        <v>7</v>
      </c>
      <c r="H6">
        <v>1060</v>
      </c>
      <c r="I6">
        <v>384</v>
      </c>
      <c r="J6">
        <v>1191</v>
      </c>
      <c r="K6">
        <v>39.571105418522301</v>
      </c>
      <c r="L6">
        <v>58.768248595376257</v>
      </c>
      <c r="M6">
        <v>68.102404883644496</v>
      </c>
      <c r="N6">
        <f t="shared" si="1"/>
        <v>2</v>
      </c>
      <c r="O6">
        <f t="shared" si="2"/>
        <v>3</v>
      </c>
      <c r="P6">
        <f t="shared" si="3"/>
        <v>3</v>
      </c>
      <c r="R6" s="2" t="s">
        <v>6</v>
      </c>
      <c r="S6" s="3">
        <f>COUNTIFS(N2:N762,"=1",O2:O762,"=2",P2:P762,"=1")</f>
        <v>6</v>
      </c>
    </row>
    <row r="7" spans="1:19" x14ac:dyDescent="0.4">
      <c r="A7" t="s">
        <v>79</v>
      </c>
      <c r="B7" t="s">
        <v>1006</v>
      </c>
      <c r="C7" s="1" t="s">
        <v>1572</v>
      </c>
      <c r="D7" s="1">
        <v>41359</v>
      </c>
      <c r="E7">
        <v>3</v>
      </c>
      <c r="F7">
        <v>2</v>
      </c>
      <c r="G7">
        <v>2</v>
      </c>
      <c r="H7">
        <v>225</v>
      </c>
      <c r="I7">
        <v>280</v>
      </c>
      <c r="J7">
        <v>784</v>
      </c>
      <c r="K7">
        <v>52.72204078152658</v>
      </c>
      <c r="L7">
        <v>14.921515414676508</v>
      </c>
      <c r="M7">
        <v>60.63620541674613</v>
      </c>
      <c r="N7">
        <f t="shared" si="1"/>
        <v>3</v>
      </c>
      <c r="O7">
        <f t="shared" si="2"/>
        <v>1</v>
      </c>
      <c r="P7">
        <f t="shared" si="3"/>
        <v>3</v>
      </c>
      <c r="R7" t="s">
        <v>7</v>
      </c>
      <c r="S7">
        <f>COUNTIFS(N2:N762,"=1",O2:O762,"=2",P2:P762,"=2")</f>
        <v>6</v>
      </c>
    </row>
    <row r="8" spans="1:19" x14ac:dyDescent="0.4">
      <c r="A8" t="s">
        <v>393</v>
      </c>
      <c r="B8" t="s">
        <v>1007</v>
      </c>
      <c r="C8" s="1" t="s">
        <v>1572</v>
      </c>
      <c r="D8" s="1">
        <v>41439</v>
      </c>
      <c r="E8">
        <v>3</v>
      </c>
      <c r="F8">
        <v>2</v>
      </c>
      <c r="G8">
        <v>2</v>
      </c>
      <c r="H8">
        <v>175</v>
      </c>
      <c r="I8">
        <v>280</v>
      </c>
      <c r="J8">
        <v>784</v>
      </c>
      <c r="K8">
        <v>40.928503985365914</v>
      </c>
      <c r="L8">
        <v>75.769973947025619</v>
      </c>
      <c r="M8">
        <v>43.098536143429335</v>
      </c>
      <c r="N8">
        <f t="shared" si="1"/>
        <v>2</v>
      </c>
      <c r="O8">
        <f t="shared" si="2"/>
        <v>3</v>
      </c>
      <c r="P8">
        <f t="shared" si="3"/>
        <v>2</v>
      </c>
      <c r="R8" t="s">
        <v>8</v>
      </c>
      <c r="S8">
        <f>COUNTIFS(N2:N762,"=1",O2:O762,"=2",P2:P762,"=3")</f>
        <v>12</v>
      </c>
    </row>
    <row r="9" spans="1:19" x14ac:dyDescent="0.4">
      <c r="A9" t="s">
        <v>394</v>
      </c>
      <c r="B9" t="s">
        <v>1008</v>
      </c>
      <c r="C9" s="1" t="s">
        <v>1572</v>
      </c>
      <c r="D9" s="1">
        <v>41389</v>
      </c>
      <c r="E9">
        <v>3</v>
      </c>
      <c r="F9">
        <v>2</v>
      </c>
      <c r="G9">
        <v>2</v>
      </c>
      <c r="H9">
        <v>205</v>
      </c>
      <c r="I9">
        <v>280</v>
      </c>
      <c r="J9">
        <v>784</v>
      </c>
      <c r="K9">
        <v>63.961240771406963</v>
      </c>
      <c r="L9">
        <v>38.746743378202346</v>
      </c>
      <c r="M9">
        <v>72.446595460614148</v>
      </c>
      <c r="N9">
        <f t="shared" si="1"/>
        <v>3</v>
      </c>
      <c r="O9">
        <f t="shared" si="2"/>
        <v>2</v>
      </c>
      <c r="P9">
        <f t="shared" si="3"/>
        <v>3</v>
      </c>
      <c r="R9" t="s">
        <v>9</v>
      </c>
      <c r="S9">
        <f>COUNTIFS(N2:N762,"=1",O2:O762,"=3",P2:P762,"=1")</f>
        <v>8</v>
      </c>
    </row>
    <row r="10" spans="1:19" x14ac:dyDescent="0.4">
      <c r="A10" t="s">
        <v>395</v>
      </c>
      <c r="B10" t="s">
        <v>1009</v>
      </c>
      <c r="C10" s="1" t="s">
        <v>1572</v>
      </c>
      <c r="D10" s="1">
        <v>40158</v>
      </c>
      <c r="E10">
        <v>6</v>
      </c>
      <c r="F10">
        <v>3</v>
      </c>
      <c r="G10">
        <v>5</v>
      </c>
      <c r="H10">
        <v>714</v>
      </c>
      <c r="I10">
        <v>384</v>
      </c>
      <c r="J10">
        <v>987</v>
      </c>
      <c r="K10">
        <v>75.25642254369285</v>
      </c>
      <c r="L10">
        <v>66.149755054342833</v>
      </c>
      <c r="M10">
        <v>72.509526326015603</v>
      </c>
      <c r="N10">
        <f t="shared" si="1"/>
        <v>3</v>
      </c>
      <c r="O10">
        <f t="shared" si="2"/>
        <v>3</v>
      </c>
      <c r="P10">
        <f t="shared" si="3"/>
        <v>3</v>
      </c>
      <c r="R10" t="s">
        <v>10</v>
      </c>
      <c r="S10">
        <f>COUNTIFS(N2:N762,"=1",O2:O762,"=3",P2:P762,"=2")</f>
        <v>9</v>
      </c>
    </row>
    <row r="11" spans="1:19" x14ac:dyDescent="0.4">
      <c r="A11" t="s">
        <v>396</v>
      </c>
      <c r="B11" t="s">
        <v>1010</v>
      </c>
      <c r="C11" s="1" t="s">
        <v>1573</v>
      </c>
      <c r="D11" s="1">
        <v>41404</v>
      </c>
      <c r="E11">
        <v>3</v>
      </c>
      <c r="F11">
        <v>2</v>
      </c>
      <c r="G11">
        <v>2</v>
      </c>
      <c r="H11">
        <v>197</v>
      </c>
      <c r="I11">
        <v>280</v>
      </c>
      <c r="J11">
        <v>784</v>
      </c>
      <c r="K11">
        <v>71.994937782485366</v>
      </c>
      <c r="L11">
        <v>84.729149526943658</v>
      </c>
      <c r="M11">
        <v>77.520323499832372</v>
      </c>
      <c r="N11">
        <f t="shared" si="1"/>
        <v>3</v>
      </c>
      <c r="O11">
        <f t="shared" si="2"/>
        <v>3</v>
      </c>
      <c r="P11">
        <f t="shared" si="3"/>
        <v>3</v>
      </c>
      <c r="R11" t="s">
        <v>11</v>
      </c>
      <c r="S11">
        <f>COUNTIFS(N2:N762,"=1",O2:O762,"=3",P2:P762,"=3")</f>
        <v>18</v>
      </c>
    </row>
    <row r="12" spans="1:19" x14ac:dyDescent="0.4">
      <c r="A12" t="s">
        <v>80</v>
      </c>
      <c r="B12" t="s">
        <v>1011</v>
      </c>
      <c r="C12" s="1" t="s">
        <v>1573</v>
      </c>
      <c r="D12" s="1">
        <v>41409</v>
      </c>
      <c r="E12">
        <v>3</v>
      </c>
      <c r="F12">
        <v>2</v>
      </c>
      <c r="G12">
        <v>2</v>
      </c>
      <c r="H12">
        <v>194</v>
      </c>
      <c r="I12">
        <v>280</v>
      </c>
      <c r="J12">
        <v>784</v>
      </c>
      <c r="K12">
        <v>59.499407909480212</v>
      </c>
      <c r="L12">
        <v>94.045494946230249</v>
      </c>
      <c r="M12">
        <v>31.36349389739134</v>
      </c>
      <c r="N12">
        <f t="shared" si="1"/>
        <v>3</v>
      </c>
      <c r="O12">
        <f t="shared" si="2"/>
        <v>3</v>
      </c>
      <c r="P12">
        <f t="shared" si="3"/>
        <v>2</v>
      </c>
      <c r="R12" s="2" t="s">
        <v>12</v>
      </c>
      <c r="S12" s="3">
        <f>COUNTIFS(N2:N762,"=2",O2:O762,"=1",P2:P762,"=1")</f>
        <v>6</v>
      </c>
    </row>
    <row r="13" spans="1:19" x14ac:dyDescent="0.4">
      <c r="A13" t="s">
        <v>397</v>
      </c>
      <c r="B13" t="s">
        <v>1012</v>
      </c>
      <c r="C13" s="1" t="s">
        <v>1574</v>
      </c>
      <c r="D13" s="1">
        <v>41422</v>
      </c>
      <c r="E13">
        <v>3</v>
      </c>
      <c r="F13">
        <v>2</v>
      </c>
      <c r="G13">
        <v>2</v>
      </c>
      <c r="H13">
        <v>185</v>
      </c>
      <c r="I13">
        <v>280</v>
      </c>
      <c r="J13">
        <v>784</v>
      </c>
      <c r="K13">
        <v>41.226128063037365</v>
      </c>
      <c r="L13">
        <v>66.404584221748408</v>
      </c>
      <c r="M13">
        <v>29.181122448979593</v>
      </c>
      <c r="N13">
        <f t="shared" si="1"/>
        <v>2</v>
      </c>
      <c r="O13">
        <f t="shared" si="2"/>
        <v>3</v>
      </c>
      <c r="P13">
        <f t="shared" si="3"/>
        <v>1</v>
      </c>
      <c r="R13" t="s">
        <v>13</v>
      </c>
      <c r="S13">
        <f>COUNTIFS(N2:N762,"=2",O2:O762,"=1",P2:P762,"=2")</f>
        <v>21</v>
      </c>
    </row>
    <row r="14" spans="1:19" x14ac:dyDescent="0.4">
      <c r="A14" t="s">
        <v>398</v>
      </c>
      <c r="B14" t="s">
        <v>1013</v>
      </c>
      <c r="C14" s="1" t="s">
        <v>1572</v>
      </c>
      <c r="D14" s="1">
        <v>41397</v>
      </c>
      <c r="E14">
        <v>3</v>
      </c>
      <c r="F14">
        <v>2</v>
      </c>
      <c r="G14">
        <v>2</v>
      </c>
      <c r="H14">
        <v>202</v>
      </c>
      <c r="I14">
        <v>280</v>
      </c>
      <c r="J14">
        <v>784</v>
      </c>
      <c r="K14">
        <v>47.653202024799249</v>
      </c>
      <c r="L14">
        <v>29.952561875814158</v>
      </c>
      <c r="M14">
        <v>2.3412168605760062</v>
      </c>
      <c r="N14">
        <f t="shared" si="1"/>
        <v>2</v>
      </c>
      <c r="O14">
        <f t="shared" si="2"/>
        <v>1</v>
      </c>
      <c r="P14">
        <f t="shared" si="3"/>
        <v>1</v>
      </c>
      <c r="R14" t="s">
        <v>14</v>
      </c>
      <c r="S14">
        <f>COUNTIFS(N2:N762,"=2",O2:O762,"=1",P2:P762,"=3")</f>
        <v>19</v>
      </c>
    </row>
    <row r="15" spans="1:19" x14ac:dyDescent="0.4">
      <c r="A15" t="s">
        <v>81</v>
      </c>
      <c r="B15" t="s">
        <v>1014</v>
      </c>
      <c r="C15" s="1" t="s">
        <v>1572</v>
      </c>
      <c r="D15" s="1">
        <v>41422</v>
      </c>
      <c r="E15">
        <v>3</v>
      </c>
      <c r="F15">
        <v>2</v>
      </c>
      <c r="G15">
        <v>2</v>
      </c>
      <c r="H15">
        <v>185</v>
      </c>
      <c r="I15">
        <v>280</v>
      </c>
      <c r="J15">
        <v>784</v>
      </c>
      <c r="K15">
        <v>68.775856091948029</v>
      </c>
      <c r="L15">
        <v>44.822188449848028</v>
      </c>
      <c r="M15">
        <v>57.532662597749379</v>
      </c>
      <c r="N15">
        <f t="shared" si="1"/>
        <v>3</v>
      </c>
      <c r="O15">
        <f t="shared" si="2"/>
        <v>2</v>
      </c>
      <c r="P15">
        <f t="shared" si="3"/>
        <v>3</v>
      </c>
      <c r="R15" t="s">
        <v>15</v>
      </c>
      <c r="S15">
        <f>COUNTIFS(N2:N762,"=2",O2:O762,"=2",P2:P762,"=1")</f>
        <v>10</v>
      </c>
    </row>
    <row r="16" spans="1:19" x14ac:dyDescent="0.4">
      <c r="A16" t="s">
        <v>399</v>
      </c>
      <c r="B16" t="s">
        <v>41</v>
      </c>
      <c r="C16" s="1" t="s">
        <v>1572</v>
      </c>
      <c r="D16" s="1">
        <v>41432</v>
      </c>
      <c r="E16">
        <v>3</v>
      </c>
      <c r="F16">
        <v>2</v>
      </c>
      <c r="G16">
        <v>2</v>
      </c>
      <c r="H16">
        <v>177</v>
      </c>
      <c r="I16">
        <v>280</v>
      </c>
      <c r="J16">
        <v>784</v>
      </c>
      <c r="K16">
        <v>68.992046038133921</v>
      </c>
      <c r="L16">
        <v>59.119409465914032</v>
      </c>
      <c r="M16">
        <v>64.326840549303824</v>
      </c>
      <c r="N16">
        <f t="shared" si="1"/>
        <v>3</v>
      </c>
      <c r="O16">
        <f t="shared" si="2"/>
        <v>3</v>
      </c>
      <c r="P16">
        <f t="shared" si="3"/>
        <v>3</v>
      </c>
      <c r="R16" t="s">
        <v>16</v>
      </c>
      <c r="S16">
        <f>COUNTIFS(N2:N762,"=2",O2:O762,"=2",P2:P762,"=2")</f>
        <v>17</v>
      </c>
    </row>
    <row r="17" spans="1:19" x14ac:dyDescent="0.4">
      <c r="A17" t="s">
        <v>400</v>
      </c>
      <c r="B17" t="s">
        <v>1015</v>
      </c>
      <c r="C17" s="1" t="s">
        <v>1572</v>
      </c>
      <c r="D17" s="1">
        <v>41452</v>
      </c>
      <c r="E17">
        <v>2</v>
      </c>
      <c r="F17">
        <v>2</v>
      </c>
      <c r="G17">
        <v>2</v>
      </c>
      <c r="H17">
        <v>166</v>
      </c>
      <c r="I17">
        <v>280</v>
      </c>
      <c r="J17">
        <v>784</v>
      </c>
      <c r="K17">
        <v>40.233121598949751</v>
      </c>
      <c r="L17">
        <v>39.915653495440729</v>
      </c>
      <c r="M17">
        <v>55.901320808697314</v>
      </c>
      <c r="N17">
        <f t="shared" si="1"/>
        <v>2</v>
      </c>
      <c r="O17">
        <f t="shared" si="2"/>
        <v>2</v>
      </c>
      <c r="P17">
        <f t="shared" si="3"/>
        <v>3</v>
      </c>
      <c r="R17" t="s">
        <v>17</v>
      </c>
      <c r="S17">
        <f>COUNTIFS(N2:N762,"=2",O2:O762,"=2",P2:P762,"=3")</f>
        <v>33</v>
      </c>
    </row>
    <row r="18" spans="1:19" x14ac:dyDescent="0.4">
      <c r="A18" t="s">
        <v>401</v>
      </c>
      <c r="B18" t="s">
        <v>1016</v>
      </c>
      <c r="C18" s="1" t="s">
        <v>1572</v>
      </c>
      <c r="D18" s="1">
        <v>41450</v>
      </c>
      <c r="E18">
        <v>3</v>
      </c>
      <c r="F18">
        <v>2</v>
      </c>
      <c r="G18">
        <v>2</v>
      </c>
      <c r="H18">
        <v>168</v>
      </c>
      <c r="I18">
        <v>280</v>
      </c>
      <c r="J18">
        <v>784</v>
      </c>
      <c r="L18">
        <v>53.898393399913154</v>
      </c>
      <c r="M18">
        <v>24.328271028037381</v>
      </c>
      <c r="N18">
        <f t="shared" si="1"/>
        <v>0</v>
      </c>
      <c r="O18">
        <f t="shared" si="2"/>
        <v>3</v>
      </c>
      <c r="P18">
        <f t="shared" si="3"/>
        <v>1</v>
      </c>
      <c r="R18" t="s">
        <v>18</v>
      </c>
      <c r="S18">
        <f>COUNTIFS(N2:N762,"=2",O2:O762,"=3",P2:P762,"=1")</f>
        <v>21</v>
      </c>
    </row>
    <row r="19" spans="1:19" x14ac:dyDescent="0.4">
      <c r="A19" t="s">
        <v>402</v>
      </c>
      <c r="B19" t="s">
        <v>293</v>
      </c>
      <c r="C19" s="1" t="s">
        <v>1573</v>
      </c>
      <c r="D19" s="1">
        <v>41432</v>
      </c>
      <c r="E19">
        <v>3</v>
      </c>
      <c r="F19">
        <v>2</v>
      </c>
      <c r="G19">
        <v>2</v>
      </c>
      <c r="H19">
        <v>177</v>
      </c>
      <c r="I19">
        <v>280</v>
      </c>
      <c r="J19">
        <v>784</v>
      </c>
      <c r="K19">
        <v>56.059462206701539</v>
      </c>
      <c r="L19">
        <v>48.04874659654071</v>
      </c>
      <c r="M19">
        <v>15.938376565845918</v>
      </c>
      <c r="N19">
        <f t="shared" si="1"/>
        <v>3</v>
      </c>
      <c r="O19">
        <f t="shared" si="2"/>
        <v>2</v>
      </c>
      <c r="P19">
        <f t="shared" si="3"/>
        <v>1</v>
      </c>
      <c r="R19" t="s">
        <v>19</v>
      </c>
      <c r="S19">
        <f>COUNTIFS(N2:N762,"=2",O2:O762,"=3",P2:P762,"=2")</f>
        <v>34</v>
      </c>
    </row>
    <row r="20" spans="1:19" x14ac:dyDescent="0.4">
      <c r="A20" t="s">
        <v>403</v>
      </c>
      <c r="B20" t="s">
        <v>294</v>
      </c>
      <c r="C20" s="1" t="s">
        <v>1573</v>
      </c>
      <c r="D20" s="1">
        <v>41528</v>
      </c>
      <c r="E20">
        <v>2</v>
      </c>
      <c r="F20">
        <v>2</v>
      </c>
      <c r="G20">
        <v>2</v>
      </c>
      <c r="H20">
        <v>166</v>
      </c>
      <c r="I20">
        <v>226</v>
      </c>
      <c r="J20">
        <v>784</v>
      </c>
      <c r="K20">
        <v>88.139858780789979</v>
      </c>
      <c r="L20">
        <v>35.92883823301095</v>
      </c>
      <c r="M20">
        <v>25.7041838274029</v>
      </c>
      <c r="N20">
        <f t="shared" si="1"/>
        <v>3</v>
      </c>
      <c r="O20">
        <f t="shared" si="2"/>
        <v>2</v>
      </c>
      <c r="P20">
        <f t="shared" si="3"/>
        <v>1</v>
      </c>
      <c r="R20" t="s">
        <v>20</v>
      </c>
      <c r="S20">
        <f>COUNTIFS(N2:N762,"=2",O2:O762,"=3",P2:P762,"=3")</f>
        <v>52</v>
      </c>
    </row>
    <row r="21" spans="1:19" x14ac:dyDescent="0.4">
      <c r="A21" t="s">
        <v>404</v>
      </c>
      <c r="B21" t="s">
        <v>295</v>
      </c>
      <c r="C21" s="1" t="s">
        <v>1572</v>
      </c>
      <c r="D21" s="1">
        <v>41488</v>
      </c>
      <c r="E21">
        <v>2</v>
      </c>
      <c r="F21">
        <v>2</v>
      </c>
      <c r="G21">
        <v>2</v>
      </c>
      <c r="H21">
        <v>166</v>
      </c>
      <c r="I21">
        <v>254</v>
      </c>
      <c r="J21">
        <v>784</v>
      </c>
      <c r="K21">
        <v>60.206221374804997</v>
      </c>
      <c r="L21">
        <v>37.91285093464829</v>
      </c>
      <c r="M21">
        <v>12.58284855998474</v>
      </c>
      <c r="N21">
        <f t="shared" si="1"/>
        <v>3</v>
      </c>
      <c r="O21">
        <f t="shared" si="2"/>
        <v>2</v>
      </c>
      <c r="P21">
        <f t="shared" si="3"/>
        <v>1</v>
      </c>
      <c r="R21" t="s">
        <v>21</v>
      </c>
      <c r="S21">
        <f>COUNTIFS(N2:N762,"=3",O2:O762,"=1",P2:P762,"=1")</f>
        <v>22</v>
      </c>
    </row>
    <row r="22" spans="1:19" x14ac:dyDescent="0.4">
      <c r="A22" t="s">
        <v>405</v>
      </c>
      <c r="B22" t="s">
        <v>190</v>
      </c>
      <c r="C22" s="1" t="s">
        <v>1572</v>
      </c>
      <c r="D22" s="1">
        <v>41450</v>
      </c>
      <c r="E22">
        <v>3</v>
      </c>
      <c r="F22">
        <v>2</v>
      </c>
      <c r="G22">
        <v>2</v>
      </c>
      <c r="H22">
        <v>168</v>
      </c>
      <c r="I22">
        <v>280</v>
      </c>
      <c r="J22">
        <v>784</v>
      </c>
      <c r="L22">
        <v>23.630047763786365</v>
      </c>
      <c r="M22">
        <v>16.418915697119971</v>
      </c>
      <c r="N22">
        <f t="shared" si="1"/>
        <v>0</v>
      </c>
      <c r="O22">
        <f t="shared" si="2"/>
        <v>1</v>
      </c>
      <c r="P22">
        <f t="shared" si="3"/>
        <v>1</v>
      </c>
      <c r="R22" t="s">
        <v>22</v>
      </c>
      <c r="S22">
        <f>COUNTIFS(N2:N762,"=3",O2:O762,"=1",P2:P762,"=2")</f>
        <v>21</v>
      </c>
    </row>
    <row r="23" spans="1:19" x14ac:dyDescent="0.4">
      <c r="A23" t="s">
        <v>406</v>
      </c>
      <c r="B23" t="s">
        <v>1017</v>
      </c>
      <c r="C23" s="1" t="s">
        <v>1572</v>
      </c>
      <c r="D23" s="1">
        <v>41472</v>
      </c>
      <c r="E23">
        <v>2</v>
      </c>
      <c r="F23">
        <v>2</v>
      </c>
      <c r="G23">
        <v>2</v>
      </c>
      <c r="H23">
        <v>166</v>
      </c>
      <c r="I23">
        <v>266</v>
      </c>
      <c r="J23">
        <v>784</v>
      </c>
      <c r="K23">
        <v>83.269912324964139</v>
      </c>
      <c r="L23">
        <v>40.963934659343394</v>
      </c>
      <c r="M23">
        <v>64.227899103566656</v>
      </c>
      <c r="N23">
        <f t="shared" si="1"/>
        <v>3</v>
      </c>
      <c r="O23">
        <f t="shared" si="2"/>
        <v>2</v>
      </c>
      <c r="P23">
        <f t="shared" si="3"/>
        <v>3</v>
      </c>
      <c r="R23" t="s">
        <v>23</v>
      </c>
      <c r="S23">
        <f>COUNTIFS(N2:N762,"=3",O2:O762,"=1",P2:P762,"=3")</f>
        <v>32</v>
      </c>
    </row>
    <row r="24" spans="1:19" x14ac:dyDescent="0.4">
      <c r="A24" t="s">
        <v>407</v>
      </c>
      <c r="B24" t="s">
        <v>1018</v>
      </c>
      <c r="C24" s="1" t="s">
        <v>1573</v>
      </c>
      <c r="D24" s="1">
        <v>41484</v>
      </c>
      <c r="E24">
        <v>2</v>
      </c>
      <c r="F24">
        <v>2</v>
      </c>
      <c r="G24">
        <v>2</v>
      </c>
      <c r="H24">
        <v>166</v>
      </c>
      <c r="I24">
        <v>258</v>
      </c>
      <c r="J24">
        <v>784</v>
      </c>
      <c r="K24">
        <v>40.966105158760541</v>
      </c>
      <c r="L24">
        <v>79.804682208251762</v>
      </c>
      <c r="M24">
        <v>45.49875955242976</v>
      </c>
      <c r="N24">
        <f t="shared" si="1"/>
        <v>2</v>
      </c>
      <c r="O24">
        <f t="shared" si="2"/>
        <v>3</v>
      </c>
      <c r="P24">
        <f t="shared" si="3"/>
        <v>2</v>
      </c>
      <c r="R24" t="s">
        <v>24</v>
      </c>
      <c r="S24">
        <f>COUNTIFS(N2:N762,"=3",O2:O762,"=2",P2:P762,"=1")</f>
        <v>26</v>
      </c>
    </row>
    <row r="25" spans="1:19" x14ac:dyDescent="0.4">
      <c r="A25" t="s">
        <v>408</v>
      </c>
      <c r="B25" t="s">
        <v>1019</v>
      </c>
      <c r="C25" s="1" t="s">
        <v>1572</v>
      </c>
      <c r="D25" s="1">
        <v>41493</v>
      </c>
      <c r="E25">
        <v>2</v>
      </c>
      <c r="F25">
        <v>2</v>
      </c>
      <c r="G25">
        <v>2</v>
      </c>
      <c r="H25">
        <v>166</v>
      </c>
      <c r="I25">
        <v>251</v>
      </c>
      <c r="J25">
        <v>784</v>
      </c>
      <c r="K25">
        <v>23.310425000885289</v>
      </c>
      <c r="L25">
        <v>4.6263391605427717</v>
      </c>
      <c r="M25">
        <v>65.571357047491901</v>
      </c>
      <c r="N25">
        <f t="shared" si="1"/>
        <v>1</v>
      </c>
      <c r="O25">
        <f t="shared" si="2"/>
        <v>1</v>
      </c>
      <c r="P25">
        <f t="shared" si="3"/>
        <v>3</v>
      </c>
      <c r="R25" t="s">
        <v>25</v>
      </c>
      <c r="S25">
        <f>COUNTIFS(N2:N762,"=3",O2:O762,"=2",P2:P762,"=2")</f>
        <v>37</v>
      </c>
    </row>
    <row r="26" spans="1:19" x14ac:dyDescent="0.4">
      <c r="A26" t="s">
        <v>409</v>
      </c>
      <c r="B26" t="s">
        <v>1020</v>
      </c>
      <c r="C26" s="1" t="s">
        <v>1572</v>
      </c>
      <c r="D26" s="1">
        <v>41512</v>
      </c>
      <c r="E26">
        <v>2</v>
      </c>
      <c r="F26">
        <v>2</v>
      </c>
      <c r="G26">
        <v>2</v>
      </c>
      <c r="H26">
        <v>166</v>
      </c>
      <c r="I26">
        <v>238</v>
      </c>
      <c r="J26">
        <v>784</v>
      </c>
      <c r="K26">
        <v>69.724849365256219</v>
      </c>
      <c r="L26">
        <v>17.875929186920441</v>
      </c>
      <c r="M26">
        <v>7.682266831966432</v>
      </c>
      <c r="N26">
        <f t="shared" si="1"/>
        <v>3</v>
      </c>
      <c r="O26">
        <f t="shared" si="2"/>
        <v>1</v>
      </c>
      <c r="P26">
        <f t="shared" si="3"/>
        <v>1</v>
      </c>
      <c r="R26" t="s">
        <v>26</v>
      </c>
      <c r="S26">
        <f>COUNTIFS(N2:N762,"=3",O2:O762,"=2",P2:P762,"=3")</f>
        <v>36</v>
      </c>
    </row>
    <row r="27" spans="1:19" x14ac:dyDescent="0.4">
      <c r="A27" t="s">
        <v>410</v>
      </c>
      <c r="B27" t="s">
        <v>1021</v>
      </c>
      <c r="C27" s="1" t="s">
        <v>1572</v>
      </c>
      <c r="D27" s="1">
        <v>41589</v>
      </c>
      <c r="E27">
        <v>2</v>
      </c>
      <c r="F27">
        <v>2</v>
      </c>
      <c r="G27">
        <v>2</v>
      </c>
      <c r="H27">
        <v>166</v>
      </c>
      <c r="I27">
        <v>190</v>
      </c>
      <c r="J27">
        <v>784</v>
      </c>
      <c r="K27">
        <v>56.144722813429127</v>
      </c>
      <c r="L27">
        <v>47.607662773956164</v>
      </c>
      <c r="M27">
        <v>57.791936868205227</v>
      </c>
      <c r="N27">
        <f t="shared" si="1"/>
        <v>3</v>
      </c>
      <c r="O27">
        <f t="shared" si="2"/>
        <v>2</v>
      </c>
      <c r="P27">
        <f t="shared" si="3"/>
        <v>3</v>
      </c>
      <c r="R27" t="s">
        <v>27</v>
      </c>
      <c r="S27">
        <f>COUNTIFS(N2:N762,"=3",O2:O762,"=3",P2:P762,"=1")</f>
        <v>79</v>
      </c>
    </row>
    <row r="28" spans="1:19" x14ac:dyDescent="0.4">
      <c r="A28" t="s">
        <v>411</v>
      </c>
      <c r="B28" t="s">
        <v>1022</v>
      </c>
      <c r="C28" s="1" t="s">
        <v>1572</v>
      </c>
      <c r="D28" s="1">
        <v>41606</v>
      </c>
      <c r="E28">
        <v>2</v>
      </c>
      <c r="F28">
        <v>2</v>
      </c>
      <c r="G28">
        <v>2</v>
      </c>
      <c r="H28">
        <v>166</v>
      </c>
      <c r="I28">
        <v>177</v>
      </c>
      <c r="J28">
        <v>784</v>
      </c>
      <c r="K28">
        <v>39.887529804276291</v>
      </c>
      <c r="L28">
        <v>24.047634917840675</v>
      </c>
      <c r="M28">
        <v>24.541054739652871</v>
      </c>
      <c r="N28">
        <f t="shared" si="1"/>
        <v>2</v>
      </c>
      <c r="O28">
        <f t="shared" si="2"/>
        <v>1</v>
      </c>
      <c r="P28">
        <f t="shared" si="3"/>
        <v>1</v>
      </c>
      <c r="R28" t="s">
        <v>28</v>
      </c>
      <c r="S28">
        <f>COUNTIFS(N2:N762,"=3",O2:O762,"=3",P2:P762,"=2")</f>
        <v>88</v>
      </c>
    </row>
    <row r="29" spans="1:19" x14ac:dyDescent="0.4">
      <c r="A29" t="s">
        <v>82</v>
      </c>
      <c r="B29" t="s">
        <v>1023</v>
      </c>
      <c r="C29" s="1" t="s">
        <v>1572</v>
      </c>
      <c r="D29" s="1">
        <v>41541</v>
      </c>
      <c r="E29">
        <v>2</v>
      </c>
      <c r="F29">
        <v>2</v>
      </c>
      <c r="G29">
        <v>2</v>
      </c>
      <c r="H29">
        <v>166</v>
      </c>
      <c r="I29">
        <v>219</v>
      </c>
      <c r="J29">
        <v>784</v>
      </c>
      <c r="K29">
        <v>54.724932765049232</v>
      </c>
      <c r="L29">
        <v>25.609104317483421</v>
      </c>
      <c r="M29">
        <v>28.138112721724202</v>
      </c>
      <c r="N29">
        <f t="shared" si="1"/>
        <v>3</v>
      </c>
      <c r="O29">
        <f t="shared" si="2"/>
        <v>1</v>
      </c>
      <c r="P29">
        <f t="shared" si="3"/>
        <v>1</v>
      </c>
      <c r="R29" t="s">
        <v>29</v>
      </c>
      <c r="S29">
        <f>COUNTIFS(N2:N762,"=3",O2:O762,"=3",P2:P762,"=3")</f>
        <v>102</v>
      </c>
    </row>
    <row r="30" spans="1:19" x14ac:dyDescent="0.4">
      <c r="A30" t="s">
        <v>412</v>
      </c>
      <c r="B30" t="s">
        <v>1024</v>
      </c>
      <c r="C30" s="1" t="s">
        <v>1574</v>
      </c>
      <c r="D30" s="1">
        <v>41576</v>
      </c>
      <c r="E30">
        <v>2</v>
      </c>
      <c r="F30">
        <v>2</v>
      </c>
      <c r="G30">
        <v>2</v>
      </c>
      <c r="H30">
        <v>166</v>
      </c>
      <c r="I30">
        <v>199</v>
      </c>
      <c r="J30">
        <v>784</v>
      </c>
      <c r="K30">
        <v>89.670938591803051</v>
      </c>
      <c r="L30">
        <v>22.629644688485634</v>
      </c>
      <c r="M30">
        <v>35.331828885400313</v>
      </c>
      <c r="N30">
        <f t="shared" si="1"/>
        <v>3</v>
      </c>
      <c r="O30">
        <f t="shared" si="2"/>
        <v>1</v>
      </c>
      <c r="P30">
        <f t="shared" si="3"/>
        <v>2</v>
      </c>
      <c r="S30">
        <f>SUM(S3:S29)</f>
        <v>730</v>
      </c>
    </row>
    <row r="31" spans="1:19" x14ac:dyDescent="0.4">
      <c r="A31" t="s">
        <v>413</v>
      </c>
      <c r="B31" t="s">
        <v>1025</v>
      </c>
      <c r="C31" s="1" t="s">
        <v>1573</v>
      </c>
      <c r="D31" s="1">
        <v>41603</v>
      </c>
      <c r="E31">
        <v>2</v>
      </c>
      <c r="F31">
        <v>2</v>
      </c>
      <c r="G31">
        <v>2</v>
      </c>
      <c r="H31">
        <v>166</v>
      </c>
      <c r="I31">
        <v>180</v>
      </c>
      <c r="J31">
        <v>784</v>
      </c>
      <c r="K31">
        <v>88.656750052509636</v>
      </c>
      <c r="L31">
        <v>88.964151317092487</v>
      </c>
      <c r="M31">
        <v>22.058407506482311</v>
      </c>
      <c r="N31">
        <f t="shared" si="1"/>
        <v>3</v>
      </c>
      <c r="O31">
        <f t="shared" si="2"/>
        <v>3</v>
      </c>
      <c r="P31">
        <f t="shared" si="3"/>
        <v>1</v>
      </c>
    </row>
    <row r="32" spans="1:19" x14ac:dyDescent="0.4">
      <c r="A32" t="s">
        <v>83</v>
      </c>
      <c r="B32" t="s">
        <v>1026</v>
      </c>
      <c r="C32" s="1" t="s">
        <v>1573</v>
      </c>
      <c r="D32" s="1">
        <v>41583</v>
      </c>
      <c r="E32">
        <v>2</v>
      </c>
      <c r="F32">
        <v>2</v>
      </c>
      <c r="G32">
        <v>2</v>
      </c>
      <c r="H32">
        <v>166</v>
      </c>
      <c r="I32">
        <v>194</v>
      </c>
      <c r="J32">
        <v>784</v>
      </c>
      <c r="K32">
        <v>96.16459530160374</v>
      </c>
      <c r="L32">
        <v>60.88324114400524</v>
      </c>
      <c r="M32">
        <v>52.158338150882209</v>
      </c>
      <c r="N32">
        <f t="shared" si="1"/>
        <v>3</v>
      </c>
      <c r="O32">
        <f t="shared" si="2"/>
        <v>3</v>
      </c>
      <c r="P32">
        <f t="shared" si="3"/>
        <v>3</v>
      </c>
    </row>
    <row r="33" spans="1:21" x14ac:dyDescent="0.4">
      <c r="A33" t="s">
        <v>414</v>
      </c>
      <c r="B33" t="s">
        <v>1027</v>
      </c>
      <c r="C33" s="1" t="s">
        <v>1572</v>
      </c>
      <c r="D33" s="1">
        <v>41698</v>
      </c>
      <c r="E33">
        <v>2</v>
      </c>
      <c r="F33">
        <v>2</v>
      </c>
      <c r="G33">
        <v>2</v>
      </c>
      <c r="H33">
        <v>166</v>
      </c>
      <c r="I33">
        <v>117</v>
      </c>
      <c r="J33">
        <v>784</v>
      </c>
      <c r="K33">
        <v>7.3638895308641237</v>
      </c>
      <c r="L33">
        <v>41.98437274553546</v>
      </c>
      <c r="M33">
        <v>63.591336067137135</v>
      </c>
      <c r="N33">
        <f t="shared" si="1"/>
        <v>1</v>
      </c>
      <c r="O33">
        <f t="shared" si="2"/>
        <v>2</v>
      </c>
      <c r="P33">
        <f t="shared" si="3"/>
        <v>3</v>
      </c>
    </row>
    <row r="34" spans="1:21" x14ac:dyDescent="0.4">
      <c r="A34" t="s">
        <v>84</v>
      </c>
      <c r="B34" t="s">
        <v>42</v>
      </c>
      <c r="C34" s="1" t="s">
        <v>1573</v>
      </c>
      <c r="D34" s="1">
        <v>41606</v>
      </c>
      <c r="E34">
        <v>2</v>
      </c>
      <c r="F34">
        <v>2</v>
      </c>
      <c r="G34">
        <v>2</v>
      </c>
      <c r="H34">
        <v>166</v>
      </c>
      <c r="I34">
        <v>177</v>
      </c>
      <c r="J34">
        <v>784</v>
      </c>
      <c r="K34">
        <v>69.731782186884331</v>
      </c>
      <c r="L34">
        <v>40.366476328589989</v>
      </c>
      <c r="M34">
        <v>39.812981469825608</v>
      </c>
      <c r="N34">
        <f t="shared" si="1"/>
        <v>3</v>
      </c>
      <c r="O34">
        <f t="shared" si="2"/>
        <v>2</v>
      </c>
      <c r="P34">
        <f t="shared" si="3"/>
        <v>2</v>
      </c>
      <c r="S34" t="s">
        <v>35</v>
      </c>
      <c r="T34" t="s">
        <v>36</v>
      </c>
      <c r="U34" t="s">
        <v>37</v>
      </c>
    </row>
    <row r="35" spans="1:21" x14ac:dyDescent="0.4">
      <c r="A35" t="s">
        <v>415</v>
      </c>
      <c r="B35" t="s">
        <v>43</v>
      </c>
      <c r="C35" s="1" t="s">
        <v>1574</v>
      </c>
      <c r="D35" s="1">
        <v>41705</v>
      </c>
      <c r="E35">
        <v>2</v>
      </c>
      <c r="F35">
        <v>2</v>
      </c>
      <c r="G35">
        <v>2</v>
      </c>
      <c r="H35">
        <v>166</v>
      </c>
      <c r="I35">
        <v>112</v>
      </c>
      <c r="J35">
        <v>784</v>
      </c>
      <c r="K35">
        <v>38.409303926248633</v>
      </c>
      <c r="L35">
        <v>47.338086353944561</v>
      </c>
      <c r="M35">
        <v>52.937205651491368</v>
      </c>
      <c r="N35">
        <f t="shared" si="1"/>
        <v>2</v>
      </c>
      <c r="O35">
        <f t="shared" si="2"/>
        <v>2</v>
      </c>
      <c r="P35">
        <f t="shared" si="3"/>
        <v>3</v>
      </c>
      <c r="R35" t="s">
        <v>32</v>
      </c>
      <c r="S35">
        <f>COUNTIFS(N2:N762,"=1",O2:O762,"&gt;0",P2:P762,"&gt;0")</f>
        <v>74</v>
      </c>
      <c r="T35">
        <f>COUNTIFS(N2:N762,"&gt;0",O2:O762,"=1",P2:P762,"&gt;0")</f>
        <v>136</v>
      </c>
      <c r="U35">
        <f>COUNTIFS(N2:N762,"&gt;0",O2:O762,"&gt;0",P2:P762,"=1")</f>
        <v>179</v>
      </c>
    </row>
    <row r="36" spans="1:21" x14ac:dyDescent="0.4">
      <c r="A36" t="s">
        <v>259</v>
      </c>
      <c r="B36" t="s">
        <v>1028</v>
      </c>
      <c r="C36" s="1" t="s">
        <v>1574</v>
      </c>
      <c r="D36" s="1">
        <v>41641</v>
      </c>
      <c r="E36">
        <v>2</v>
      </c>
      <c r="F36">
        <v>2</v>
      </c>
      <c r="G36">
        <v>2</v>
      </c>
      <c r="H36">
        <v>166</v>
      </c>
      <c r="I36">
        <v>153</v>
      </c>
      <c r="J36">
        <v>784</v>
      </c>
      <c r="K36">
        <v>66.212883652551497</v>
      </c>
      <c r="L36">
        <v>23.25696447733322</v>
      </c>
      <c r="M36">
        <v>64.979395604395606</v>
      </c>
      <c r="N36">
        <f t="shared" si="1"/>
        <v>3</v>
      </c>
      <c r="O36">
        <f t="shared" si="2"/>
        <v>1</v>
      </c>
      <c r="P36">
        <f t="shared" si="3"/>
        <v>3</v>
      </c>
      <c r="R36" t="s">
        <v>33</v>
      </c>
      <c r="S36">
        <f>COUNTIFS(N2:N762,"=2",O2:O762,"&gt;0",P2:P762,"&gt;0")</f>
        <v>213</v>
      </c>
      <c r="T36">
        <f>COUNTIFS(N2:N762,"&gt;0",O2:O762,"=2",P2:P762,"&gt;0")</f>
        <v>183</v>
      </c>
      <c r="U36">
        <f>COUNTIFS(N2:N762,"&gt;0",O2:O762,"&gt;0",P2:P762,"=2")</f>
        <v>242</v>
      </c>
    </row>
    <row r="37" spans="1:21" x14ac:dyDescent="0.4">
      <c r="A37" t="s">
        <v>416</v>
      </c>
      <c r="B37" t="s">
        <v>44</v>
      </c>
      <c r="C37" s="1" t="s">
        <v>1574</v>
      </c>
      <c r="D37" s="1">
        <v>41621</v>
      </c>
      <c r="E37">
        <v>2</v>
      </c>
      <c r="F37">
        <v>2</v>
      </c>
      <c r="G37">
        <v>2</v>
      </c>
      <c r="H37">
        <v>166</v>
      </c>
      <c r="I37">
        <v>166</v>
      </c>
      <c r="J37">
        <v>784</v>
      </c>
      <c r="K37">
        <v>42.910922352038142</v>
      </c>
      <c r="L37">
        <v>29.771174249235749</v>
      </c>
      <c r="M37">
        <v>43.65953689167975</v>
      </c>
      <c r="N37">
        <f t="shared" si="1"/>
        <v>2</v>
      </c>
      <c r="O37">
        <f t="shared" si="2"/>
        <v>1</v>
      </c>
      <c r="P37">
        <f t="shared" si="3"/>
        <v>2</v>
      </c>
      <c r="R37" t="s">
        <v>34</v>
      </c>
      <c r="S37">
        <f>COUNTIFS(N2:N762,"=3",O2:O762,"&gt;0",P2:P762,"&gt;0")</f>
        <v>443</v>
      </c>
      <c r="T37">
        <f>COUNTIFS(N2:N762,"&gt;0",O2:O762,"=3",P2:P762,"&gt;0")</f>
        <v>411</v>
      </c>
      <c r="U37">
        <f>COUNTIFS(N2:N762,"&gt;0",O2:O762,"&gt;0",P2:P762,"=3")</f>
        <v>309</v>
      </c>
    </row>
    <row r="38" spans="1:21" x14ac:dyDescent="0.4">
      <c r="A38" t="s">
        <v>417</v>
      </c>
      <c r="B38" t="s">
        <v>1029</v>
      </c>
      <c r="C38" s="1" t="s">
        <v>1572</v>
      </c>
      <c r="D38" s="1">
        <v>41667</v>
      </c>
      <c r="E38">
        <v>2</v>
      </c>
      <c r="F38">
        <v>2</v>
      </c>
      <c r="G38">
        <v>2</v>
      </c>
      <c r="H38">
        <v>166</v>
      </c>
      <c r="I38">
        <v>135</v>
      </c>
      <c r="J38">
        <v>784</v>
      </c>
      <c r="K38">
        <v>30.541213813967087</v>
      </c>
      <c r="L38">
        <v>17.454373522458631</v>
      </c>
      <c r="M38">
        <v>62.345031470532135</v>
      </c>
      <c r="N38">
        <f t="shared" si="1"/>
        <v>2</v>
      </c>
      <c r="O38">
        <f t="shared" si="2"/>
        <v>1</v>
      </c>
      <c r="P38">
        <f t="shared" si="3"/>
        <v>3</v>
      </c>
    </row>
    <row r="39" spans="1:21" x14ac:dyDescent="0.4">
      <c r="A39" t="s">
        <v>418</v>
      </c>
      <c r="B39" t="s">
        <v>1030</v>
      </c>
      <c r="C39" s="1" t="s">
        <v>1573</v>
      </c>
      <c r="D39" s="1">
        <v>41639</v>
      </c>
      <c r="E39">
        <v>2</v>
      </c>
      <c r="F39">
        <v>2</v>
      </c>
      <c r="G39">
        <v>2</v>
      </c>
      <c r="H39">
        <v>166</v>
      </c>
      <c r="I39">
        <v>154</v>
      </c>
      <c r="J39">
        <v>784</v>
      </c>
      <c r="K39">
        <v>77.534550951534797</v>
      </c>
      <c r="L39">
        <v>25.425420941198382</v>
      </c>
      <c r="M39">
        <v>61.726873199833065</v>
      </c>
      <c r="N39">
        <f t="shared" si="1"/>
        <v>3</v>
      </c>
      <c r="O39">
        <f t="shared" si="2"/>
        <v>1</v>
      </c>
      <c r="P39">
        <f t="shared" si="3"/>
        <v>3</v>
      </c>
    </row>
    <row r="40" spans="1:21" x14ac:dyDescent="0.4">
      <c r="A40" t="s">
        <v>419</v>
      </c>
      <c r="B40" t="s">
        <v>1031</v>
      </c>
      <c r="C40" s="1" t="s">
        <v>1574</v>
      </c>
      <c r="D40" s="1">
        <v>41680</v>
      </c>
      <c r="E40">
        <v>2</v>
      </c>
      <c r="F40">
        <v>2</v>
      </c>
      <c r="G40">
        <v>2</v>
      </c>
      <c r="H40">
        <v>166</v>
      </c>
      <c r="I40">
        <v>131</v>
      </c>
      <c r="J40">
        <v>784</v>
      </c>
      <c r="K40">
        <v>74.411189578638371</v>
      </c>
      <c r="L40">
        <v>54.863749622283535</v>
      </c>
      <c r="M40">
        <v>19.17778649921507</v>
      </c>
      <c r="N40">
        <f t="shared" si="1"/>
        <v>3</v>
      </c>
      <c r="O40">
        <f t="shared" si="2"/>
        <v>3</v>
      </c>
      <c r="P40">
        <f t="shared" si="3"/>
        <v>1</v>
      </c>
      <c r="S40" t="s">
        <v>35</v>
      </c>
      <c r="T40" t="s">
        <v>36</v>
      </c>
      <c r="U40" t="s">
        <v>37</v>
      </c>
    </row>
    <row r="41" spans="1:21" x14ac:dyDescent="0.4">
      <c r="A41" t="s">
        <v>420</v>
      </c>
      <c r="B41" t="s">
        <v>1032</v>
      </c>
      <c r="C41" s="1" t="s">
        <v>1573</v>
      </c>
      <c r="D41" s="1">
        <v>41703</v>
      </c>
      <c r="E41">
        <v>2</v>
      </c>
      <c r="F41">
        <v>2</v>
      </c>
      <c r="G41">
        <v>2</v>
      </c>
      <c r="H41">
        <v>166</v>
      </c>
      <c r="I41">
        <v>114</v>
      </c>
      <c r="J41">
        <v>784</v>
      </c>
      <c r="K41">
        <v>83.574433307300666</v>
      </c>
      <c r="L41">
        <v>60.950057854082623</v>
      </c>
      <c r="M41">
        <v>25.888485003454953</v>
      </c>
      <c r="N41">
        <f t="shared" si="1"/>
        <v>3</v>
      </c>
      <c r="O41">
        <f t="shared" si="2"/>
        <v>3</v>
      </c>
      <c r="P41">
        <f t="shared" si="3"/>
        <v>1</v>
      </c>
      <c r="R41" t="s">
        <v>32</v>
      </c>
      <c r="S41" s="4">
        <f>S35/$S$30</f>
        <v>0.10136986301369863</v>
      </c>
      <c r="T41" s="4">
        <f t="shared" ref="T41:U41" si="4">T35/$S$30</f>
        <v>0.18630136986301371</v>
      </c>
      <c r="U41" s="4">
        <f t="shared" si="4"/>
        <v>0.24520547945205479</v>
      </c>
    </row>
    <row r="42" spans="1:21" x14ac:dyDescent="0.4">
      <c r="A42" t="s">
        <v>421</v>
      </c>
      <c r="B42" t="s">
        <v>1033</v>
      </c>
      <c r="C42" s="1" t="s">
        <v>1573</v>
      </c>
      <c r="D42" s="1">
        <v>42104</v>
      </c>
      <c r="E42">
        <v>2</v>
      </c>
      <c r="F42">
        <v>1</v>
      </c>
      <c r="G42">
        <v>2</v>
      </c>
      <c r="H42">
        <v>166</v>
      </c>
      <c r="I42">
        <v>103</v>
      </c>
      <c r="J42">
        <v>526</v>
      </c>
      <c r="K42">
        <v>79.860835801899867</v>
      </c>
      <c r="L42">
        <v>83.77896613190731</v>
      </c>
      <c r="M42">
        <v>11.765758439868598</v>
      </c>
      <c r="N42">
        <f t="shared" si="1"/>
        <v>3</v>
      </c>
      <c r="O42">
        <f t="shared" si="2"/>
        <v>3</v>
      </c>
      <c r="P42">
        <f t="shared" si="3"/>
        <v>1</v>
      </c>
      <c r="R42" t="s">
        <v>33</v>
      </c>
      <c r="S42" s="4">
        <f t="shared" ref="S42:U42" si="5">S36/$S$30</f>
        <v>0.29178082191780824</v>
      </c>
      <c r="T42" s="4">
        <f t="shared" si="5"/>
        <v>0.25068493150684934</v>
      </c>
      <c r="U42" s="4">
        <f t="shared" si="5"/>
        <v>0.33150684931506852</v>
      </c>
    </row>
    <row r="43" spans="1:21" x14ac:dyDescent="0.4">
      <c r="A43" t="s">
        <v>422</v>
      </c>
      <c r="B43" t="s">
        <v>1034</v>
      </c>
      <c r="C43" s="1" t="s">
        <v>1574</v>
      </c>
      <c r="D43" s="1">
        <v>41667</v>
      </c>
      <c r="E43">
        <v>2</v>
      </c>
      <c r="F43">
        <v>2</v>
      </c>
      <c r="G43">
        <v>2</v>
      </c>
      <c r="H43">
        <v>166</v>
      </c>
      <c r="I43">
        <v>135</v>
      </c>
      <c r="J43">
        <v>784</v>
      </c>
      <c r="K43">
        <v>76.354014187591488</v>
      </c>
      <c r="L43">
        <v>13.034323332830795</v>
      </c>
      <c r="M43">
        <v>59.536499215070641</v>
      </c>
      <c r="N43">
        <f t="shared" si="1"/>
        <v>3</v>
      </c>
      <c r="O43">
        <f t="shared" si="2"/>
        <v>1</v>
      </c>
      <c r="P43">
        <f t="shared" si="3"/>
        <v>3</v>
      </c>
      <c r="R43" t="s">
        <v>34</v>
      </c>
      <c r="S43" s="4">
        <f t="shared" ref="S43:U43" si="6">S37/$S$30</f>
        <v>0.60684931506849316</v>
      </c>
      <c r="T43" s="4">
        <f t="shared" si="6"/>
        <v>0.56301369863013695</v>
      </c>
      <c r="U43" s="4">
        <f t="shared" si="6"/>
        <v>0.42328767123287669</v>
      </c>
    </row>
    <row r="44" spans="1:21" x14ac:dyDescent="0.4">
      <c r="A44" t="s">
        <v>423</v>
      </c>
      <c r="B44" t="s">
        <v>1035</v>
      </c>
      <c r="C44" s="1" t="s">
        <v>1573</v>
      </c>
      <c r="D44" s="1">
        <v>41851</v>
      </c>
      <c r="E44">
        <v>2</v>
      </c>
      <c r="F44">
        <v>1</v>
      </c>
      <c r="G44">
        <v>2</v>
      </c>
      <c r="H44">
        <v>166</v>
      </c>
      <c r="I44">
        <v>103</v>
      </c>
      <c r="J44">
        <v>693</v>
      </c>
      <c r="K44">
        <v>97.366777281890364</v>
      </c>
      <c r="L44">
        <v>26.203208556149733</v>
      </c>
      <c r="M44">
        <v>18.641837742624556</v>
      </c>
      <c r="N44">
        <f t="shared" si="1"/>
        <v>3</v>
      </c>
      <c r="O44">
        <f t="shared" si="2"/>
        <v>1</v>
      </c>
      <c r="P44">
        <f t="shared" si="3"/>
        <v>1</v>
      </c>
    </row>
    <row r="45" spans="1:21" x14ac:dyDescent="0.4">
      <c r="A45" t="s">
        <v>424</v>
      </c>
      <c r="B45" t="s">
        <v>191</v>
      </c>
      <c r="C45" s="1" t="s">
        <v>1573</v>
      </c>
      <c r="D45" s="1">
        <v>41667</v>
      </c>
      <c r="E45">
        <v>2</v>
      </c>
      <c r="F45">
        <v>2</v>
      </c>
      <c r="G45">
        <v>2</v>
      </c>
      <c r="H45">
        <v>166</v>
      </c>
      <c r="I45">
        <v>135</v>
      </c>
      <c r="J45">
        <v>784</v>
      </c>
      <c r="K45">
        <v>58.396425224505805</v>
      </c>
      <c r="L45">
        <v>60.746579814117943</v>
      </c>
      <c r="M45">
        <v>9.0813589934800589</v>
      </c>
      <c r="N45">
        <f t="shared" si="1"/>
        <v>3</v>
      </c>
      <c r="O45">
        <f t="shared" si="2"/>
        <v>3</v>
      </c>
      <c r="P45">
        <f t="shared" si="3"/>
        <v>1</v>
      </c>
    </row>
    <row r="46" spans="1:21" x14ac:dyDescent="0.4">
      <c r="A46" t="s">
        <v>85</v>
      </c>
      <c r="B46" t="s">
        <v>1036</v>
      </c>
      <c r="C46" s="1" t="s">
        <v>1574</v>
      </c>
      <c r="D46" s="1">
        <v>41810</v>
      </c>
      <c r="E46">
        <v>2</v>
      </c>
      <c r="F46">
        <v>1</v>
      </c>
      <c r="G46">
        <v>2</v>
      </c>
      <c r="H46">
        <v>166</v>
      </c>
      <c r="I46">
        <v>103</v>
      </c>
      <c r="J46">
        <v>722</v>
      </c>
      <c r="K46">
        <v>79.417049532868873</v>
      </c>
      <c r="L46">
        <v>6.7164179104477615</v>
      </c>
      <c r="M46">
        <v>53.833265742389145</v>
      </c>
      <c r="N46">
        <f t="shared" si="1"/>
        <v>3</v>
      </c>
      <c r="O46">
        <f t="shared" si="2"/>
        <v>1</v>
      </c>
      <c r="P46">
        <f t="shared" si="3"/>
        <v>3</v>
      </c>
    </row>
    <row r="47" spans="1:21" x14ac:dyDescent="0.4">
      <c r="A47" t="s">
        <v>425</v>
      </c>
      <c r="B47" t="s">
        <v>1037</v>
      </c>
      <c r="C47" s="1" t="s">
        <v>1573</v>
      </c>
      <c r="D47" s="1">
        <v>41765</v>
      </c>
      <c r="E47">
        <v>2</v>
      </c>
      <c r="F47">
        <v>1</v>
      </c>
      <c r="G47">
        <v>2</v>
      </c>
      <c r="H47">
        <v>166</v>
      </c>
      <c r="I47">
        <v>103</v>
      </c>
      <c r="J47">
        <v>754</v>
      </c>
      <c r="K47">
        <v>73.963584886077285</v>
      </c>
      <c r="L47">
        <v>0.71301247771836007</v>
      </c>
      <c r="M47">
        <v>34.10156575981307</v>
      </c>
      <c r="N47">
        <f t="shared" si="1"/>
        <v>3</v>
      </c>
      <c r="O47">
        <f t="shared" si="2"/>
        <v>1</v>
      </c>
      <c r="P47">
        <f t="shared" si="3"/>
        <v>2</v>
      </c>
    </row>
    <row r="48" spans="1:21" x14ac:dyDescent="0.4">
      <c r="A48" t="s">
        <v>426</v>
      </c>
      <c r="B48" t="s">
        <v>192</v>
      </c>
      <c r="C48" s="1" t="s">
        <v>1572</v>
      </c>
      <c r="D48" s="1">
        <v>41729</v>
      </c>
      <c r="E48">
        <v>2</v>
      </c>
      <c r="F48">
        <v>1</v>
      </c>
      <c r="G48">
        <v>2</v>
      </c>
      <c r="H48">
        <v>166</v>
      </c>
      <c r="I48">
        <v>103</v>
      </c>
      <c r="J48">
        <v>777</v>
      </c>
      <c r="K48">
        <v>65.787612035580224</v>
      </c>
      <c r="L48">
        <v>99.148936170212764</v>
      </c>
      <c r="M48">
        <v>50.765915417078212</v>
      </c>
      <c r="N48">
        <f t="shared" si="1"/>
        <v>3</v>
      </c>
      <c r="O48">
        <f t="shared" si="2"/>
        <v>3</v>
      </c>
      <c r="P48">
        <f t="shared" si="3"/>
        <v>3</v>
      </c>
    </row>
    <row r="49" spans="1:16" x14ac:dyDescent="0.4">
      <c r="A49" t="s">
        <v>260</v>
      </c>
      <c r="B49" t="s">
        <v>45</v>
      </c>
      <c r="C49" s="1" t="s">
        <v>1573</v>
      </c>
      <c r="D49" s="1">
        <v>41695</v>
      </c>
      <c r="E49">
        <v>2</v>
      </c>
      <c r="F49">
        <v>2</v>
      </c>
      <c r="G49">
        <v>2</v>
      </c>
      <c r="H49">
        <v>166</v>
      </c>
      <c r="I49">
        <v>120</v>
      </c>
      <c r="J49">
        <v>784</v>
      </c>
      <c r="K49">
        <v>29.909630519441603</v>
      </c>
      <c r="L49">
        <v>42.278508743807087</v>
      </c>
      <c r="M49">
        <v>29.047149407869078</v>
      </c>
      <c r="N49">
        <f t="shared" si="1"/>
        <v>1</v>
      </c>
      <c r="O49">
        <f t="shared" si="2"/>
        <v>2</v>
      </c>
      <c r="P49">
        <f t="shared" si="3"/>
        <v>1</v>
      </c>
    </row>
    <row r="50" spans="1:16" x14ac:dyDescent="0.4">
      <c r="A50" t="s">
        <v>427</v>
      </c>
      <c r="B50" t="s">
        <v>1038</v>
      </c>
      <c r="C50" s="1" t="s">
        <v>1574</v>
      </c>
      <c r="D50" s="1">
        <v>41712</v>
      </c>
      <c r="E50">
        <v>2</v>
      </c>
      <c r="F50">
        <v>2</v>
      </c>
      <c r="G50">
        <v>2</v>
      </c>
      <c r="H50">
        <v>166</v>
      </c>
      <c r="I50">
        <v>107</v>
      </c>
      <c r="J50">
        <v>784</v>
      </c>
      <c r="K50">
        <v>33.466087596403774</v>
      </c>
      <c r="M50">
        <v>60.59046310832025</v>
      </c>
      <c r="N50">
        <f t="shared" si="1"/>
        <v>2</v>
      </c>
      <c r="O50">
        <f t="shared" si="2"/>
        <v>0</v>
      </c>
      <c r="P50">
        <f t="shared" si="3"/>
        <v>3</v>
      </c>
    </row>
    <row r="51" spans="1:16" x14ac:dyDescent="0.4">
      <c r="A51" t="s">
        <v>428</v>
      </c>
      <c r="B51" t="s">
        <v>1039</v>
      </c>
      <c r="C51" s="1" t="s">
        <v>1573</v>
      </c>
      <c r="D51" s="1">
        <v>41696</v>
      </c>
      <c r="E51">
        <v>2</v>
      </c>
      <c r="F51">
        <v>2</v>
      </c>
      <c r="G51">
        <v>2</v>
      </c>
      <c r="H51">
        <v>166</v>
      </c>
      <c r="I51">
        <v>119</v>
      </c>
      <c r="J51">
        <v>784</v>
      </c>
      <c r="K51">
        <v>61.661398689896807</v>
      </c>
      <c r="L51">
        <v>10.371849274469145</v>
      </c>
      <c r="M51">
        <v>18.61024974857526</v>
      </c>
      <c r="N51">
        <f t="shared" si="1"/>
        <v>3</v>
      </c>
      <c r="O51">
        <f t="shared" si="2"/>
        <v>1</v>
      </c>
      <c r="P51">
        <f t="shared" si="3"/>
        <v>1</v>
      </c>
    </row>
    <row r="52" spans="1:16" x14ac:dyDescent="0.4">
      <c r="A52" t="s">
        <v>429</v>
      </c>
      <c r="B52" t="s">
        <v>1040</v>
      </c>
      <c r="C52" s="1" t="s">
        <v>1573</v>
      </c>
      <c r="D52" s="1">
        <v>41710</v>
      </c>
      <c r="E52">
        <v>2</v>
      </c>
      <c r="F52">
        <v>2</v>
      </c>
      <c r="G52">
        <v>2</v>
      </c>
      <c r="H52">
        <v>166</v>
      </c>
      <c r="I52">
        <v>109</v>
      </c>
      <c r="J52">
        <v>784</v>
      </c>
      <c r="K52">
        <v>93.95774502236219</v>
      </c>
      <c r="L52">
        <v>46.733989675937096</v>
      </c>
      <c r="M52">
        <v>10.081614694151211</v>
      </c>
      <c r="N52">
        <f t="shared" si="1"/>
        <v>3</v>
      </c>
      <c r="O52">
        <f t="shared" si="2"/>
        <v>2</v>
      </c>
      <c r="P52">
        <f t="shared" si="3"/>
        <v>1</v>
      </c>
    </row>
    <row r="53" spans="1:16" x14ac:dyDescent="0.4">
      <c r="A53" t="s">
        <v>430</v>
      </c>
      <c r="B53" t="s">
        <v>1041</v>
      </c>
      <c r="C53" s="1" t="s">
        <v>1572</v>
      </c>
      <c r="D53" s="1">
        <v>41717</v>
      </c>
      <c r="E53">
        <v>2</v>
      </c>
      <c r="F53">
        <v>2</v>
      </c>
      <c r="G53">
        <v>2</v>
      </c>
      <c r="H53">
        <v>166</v>
      </c>
      <c r="I53">
        <v>104</v>
      </c>
      <c r="J53">
        <v>784</v>
      </c>
      <c r="K53">
        <v>36.621317397401967</v>
      </c>
      <c r="M53">
        <v>26.493062178142285</v>
      </c>
      <c r="N53">
        <f t="shared" si="1"/>
        <v>2</v>
      </c>
      <c r="O53">
        <f t="shared" si="2"/>
        <v>0</v>
      </c>
      <c r="P53">
        <f t="shared" si="3"/>
        <v>1</v>
      </c>
    </row>
    <row r="54" spans="1:16" x14ac:dyDescent="0.4">
      <c r="A54" t="s">
        <v>431</v>
      </c>
      <c r="B54" t="s">
        <v>1042</v>
      </c>
      <c r="C54" s="1" t="s">
        <v>1573</v>
      </c>
      <c r="D54" s="1">
        <v>41723</v>
      </c>
      <c r="E54">
        <v>2</v>
      </c>
      <c r="F54">
        <v>1</v>
      </c>
      <c r="G54">
        <v>2</v>
      </c>
      <c r="H54">
        <v>166</v>
      </c>
      <c r="I54">
        <v>103</v>
      </c>
      <c r="J54">
        <v>781</v>
      </c>
      <c r="K54">
        <v>73.386432799880978</v>
      </c>
      <c r="L54">
        <v>71.479500891265602</v>
      </c>
      <c r="M54">
        <v>37.528807100644606</v>
      </c>
      <c r="N54">
        <f t="shared" si="1"/>
        <v>3</v>
      </c>
      <c r="O54">
        <f t="shared" si="2"/>
        <v>3</v>
      </c>
      <c r="P54">
        <f t="shared" si="3"/>
        <v>2</v>
      </c>
    </row>
    <row r="55" spans="1:16" x14ac:dyDescent="0.4">
      <c r="A55" t="s">
        <v>86</v>
      </c>
      <c r="B55" t="s">
        <v>1043</v>
      </c>
      <c r="C55" s="1" t="s">
        <v>1573</v>
      </c>
      <c r="D55" s="1">
        <v>41709</v>
      </c>
      <c r="E55">
        <v>2</v>
      </c>
      <c r="F55">
        <v>2</v>
      </c>
      <c r="G55">
        <v>2</v>
      </c>
      <c r="H55">
        <v>166</v>
      </c>
      <c r="I55">
        <v>110</v>
      </c>
      <c r="J55">
        <v>784</v>
      </c>
      <c r="K55">
        <v>70.764335882342152</v>
      </c>
      <c r="L55">
        <v>8.3475514059354072</v>
      </c>
      <c r="M55">
        <v>57.791398280733674</v>
      </c>
      <c r="N55">
        <f t="shared" si="1"/>
        <v>3</v>
      </c>
      <c r="O55">
        <f t="shared" si="2"/>
        <v>1</v>
      </c>
      <c r="P55">
        <f t="shared" si="3"/>
        <v>3</v>
      </c>
    </row>
    <row r="56" spans="1:16" x14ac:dyDescent="0.4">
      <c r="A56" t="s">
        <v>87</v>
      </c>
      <c r="B56" t="s">
        <v>193</v>
      </c>
      <c r="C56" s="1" t="s">
        <v>1573</v>
      </c>
      <c r="D56" s="1">
        <v>41716</v>
      </c>
      <c r="E56">
        <v>2</v>
      </c>
      <c r="F56">
        <v>2</v>
      </c>
      <c r="G56">
        <v>2</v>
      </c>
      <c r="H56">
        <v>166</v>
      </c>
      <c r="I56">
        <v>105</v>
      </c>
      <c r="J56">
        <v>784</v>
      </c>
      <c r="K56">
        <v>91.352492774846496</v>
      </c>
      <c r="M56">
        <v>61.31857524270184</v>
      </c>
      <c r="N56">
        <f t="shared" si="1"/>
        <v>3</v>
      </c>
      <c r="O56">
        <f t="shared" si="2"/>
        <v>0</v>
      </c>
      <c r="P56">
        <f t="shared" si="3"/>
        <v>3</v>
      </c>
    </row>
    <row r="57" spans="1:16" x14ac:dyDescent="0.4">
      <c r="A57" t="s">
        <v>432</v>
      </c>
      <c r="B57" t="s">
        <v>46</v>
      </c>
      <c r="C57" s="1" t="s">
        <v>1573</v>
      </c>
      <c r="D57" s="1">
        <v>41752</v>
      </c>
      <c r="E57">
        <v>2</v>
      </c>
      <c r="F57">
        <v>1</v>
      </c>
      <c r="G57">
        <v>2</v>
      </c>
      <c r="H57">
        <v>166</v>
      </c>
      <c r="I57">
        <v>103</v>
      </c>
      <c r="J57">
        <v>761</v>
      </c>
      <c r="K57">
        <v>62.165850238973121</v>
      </c>
      <c r="L57">
        <v>1.4260249554367201</v>
      </c>
      <c r="M57">
        <v>67.209324962281599</v>
      </c>
      <c r="N57">
        <f t="shared" si="1"/>
        <v>3</v>
      </c>
      <c r="O57">
        <f t="shared" si="2"/>
        <v>1</v>
      </c>
      <c r="P57">
        <f t="shared" si="3"/>
        <v>3</v>
      </c>
    </row>
    <row r="58" spans="1:16" x14ac:dyDescent="0.4">
      <c r="A58" t="s">
        <v>433</v>
      </c>
      <c r="B58" t="s">
        <v>1044</v>
      </c>
      <c r="C58" s="1" t="s">
        <v>1572</v>
      </c>
      <c r="D58" s="1">
        <v>41719</v>
      </c>
      <c r="E58">
        <v>2</v>
      </c>
      <c r="F58">
        <v>1</v>
      </c>
      <c r="G58">
        <v>2</v>
      </c>
      <c r="H58">
        <v>166</v>
      </c>
      <c r="I58">
        <v>103</v>
      </c>
      <c r="J58">
        <v>783</v>
      </c>
      <c r="K58">
        <v>38.733664678778339</v>
      </c>
      <c r="L58">
        <v>22.340425531914892</v>
      </c>
      <c r="M58">
        <v>46.42892229099126</v>
      </c>
      <c r="N58">
        <f t="shared" si="1"/>
        <v>2</v>
      </c>
      <c r="O58">
        <f t="shared" si="2"/>
        <v>1</v>
      </c>
      <c r="P58">
        <f t="shared" si="3"/>
        <v>2</v>
      </c>
    </row>
    <row r="59" spans="1:16" x14ac:dyDescent="0.4">
      <c r="A59" t="s">
        <v>434</v>
      </c>
      <c r="B59" t="s">
        <v>1045</v>
      </c>
      <c r="C59" s="1" t="s">
        <v>1574</v>
      </c>
      <c r="D59" s="1">
        <v>41743</v>
      </c>
      <c r="E59">
        <v>2</v>
      </c>
      <c r="F59">
        <v>1</v>
      </c>
      <c r="G59">
        <v>2</v>
      </c>
      <c r="H59">
        <v>166</v>
      </c>
      <c r="I59">
        <v>103</v>
      </c>
      <c r="J59">
        <v>768</v>
      </c>
      <c r="K59">
        <v>57.913317082995668</v>
      </c>
      <c r="L59">
        <v>25.373134328358208</v>
      </c>
      <c r="M59">
        <v>42.7734375</v>
      </c>
      <c r="N59">
        <f t="shared" si="1"/>
        <v>3</v>
      </c>
      <c r="O59">
        <f t="shared" si="2"/>
        <v>1</v>
      </c>
      <c r="P59">
        <f t="shared" si="3"/>
        <v>2</v>
      </c>
    </row>
    <row r="60" spans="1:16" x14ac:dyDescent="0.4">
      <c r="A60" t="s">
        <v>435</v>
      </c>
      <c r="B60" t="s">
        <v>47</v>
      </c>
      <c r="C60" s="1" t="s">
        <v>1572</v>
      </c>
      <c r="D60" s="1">
        <v>41717</v>
      </c>
      <c r="E60">
        <v>2</v>
      </c>
      <c r="F60">
        <v>2</v>
      </c>
      <c r="G60">
        <v>2</v>
      </c>
      <c r="H60">
        <v>166</v>
      </c>
      <c r="I60">
        <v>104</v>
      </c>
      <c r="J60">
        <v>784</v>
      </c>
      <c r="K60">
        <v>73.051537771766249</v>
      </c>
      <c r="M60">
        <v>50.954248521838636</v>
      </c>
      <c r="N60">
        <f t="shared" si="1"/>
        <v>3</v>
      </c>
      <c r="O60">
        <f t="shared" si="2"/>
        <v>0</v>
      </c>
      <c r="P60">
        <f t="shared" si="3"/>
        <v>3</v>
      </c>
    </row>
    <row r="61" spans="1:16" x14ac:dyDescent="0.4">
      <c r="A61" t="s">
        <v>436</v>
      </c>
      <c r="B61" t="s">
        <v>1046</v>
      </c>
      <c r="C61" s="1" t="s">
        <v>1572</v>
      </c>
      <c r="D61" s="1">
        <v>41758</v>
      </c>
      <c r="E61">
        <v>2</v>
      </c>
      <c r="F61">
        <v>1</v>
      </c>
      <c r="G61">
        <v>2</v>
      </c>
      <c r="H61">
        <v>166</v>
      </c>
      <c r="I61">
        <v>103</v>
      </c>
      <c r="J61">
        <v>757</v>
      </c>
      <c r="K61">
        <v>71.71459449102889</v>
      </c>
      <c r="L61">
        <v>48.723404255319146</v>
      </c>
      <c r="M61">
        <v>41.976575008066035</v>
      </c>
      <c r="N61">
        <f t="shared" si="1"/>
        <v>3</v>
      </c>
      <c r="O61">
        <f t="shared" si="2"/>
        <v>2</v>
      </c>
      <c r="P61">
        <f t="shared" si="3"/>
        <v>2</v>
      </c>
    </row>
    <row r="62" spans="1:16" x14ac:dyDescent="0.4">
      <c r="A62" t="s">
        <v>437</v>
      </c>
      <c r="B62" t="s">
        <v>1047</v>
      </c>
      <c r="C62" s="1" t="s">
        <v>1573</v>
      </c>
      <c r="D62" s="1">
        <v>41799</v>
      </c>
      <c r="E62">
        <v>2</v>
      </c>
      <c r="F62">
        <v>1</v>
      </c>
      <c r="G62">
        <v>2</v>
      </c>
      <c r="H62">
        <v>166</v>
      </c>
      <c r="I62">
        <v>103</v>
      </c>
      <c r="J62">
        <v>731</v>
      </c>
      <c r="K62">
        <v>79.174146097169356</v>
      </c>
      <c r="L62">
        <v>84.491978609625662</v>
      </c>
      <c r="M62">
        <v>20.971381880415649</v>
      </c>
      <c r="N62">
        <f t="shared" si="1"/>
        <v>3</v>
      </c>
      <c r="O62">
        <f t="shared" si="2"/>
        <v>3</v>
      </c>
      <c r="P62">
        <f t="shared" si="3"/>
        <v>1</v>
      </c>
    </row>
    <row r="63" spans="1:16" x14ac:dyDescent="0.4">
      <c r="A63" t="s">
        <v>438</v>
      </c>
      <c r="B63" t="s">
        <v>1048</v>
      </c>
      <c r="C63" s="1" t="s">
        <v>1573</v>
      </c>
      <c r="D63" s="1">
        <v>41765</v>
      </c>
      <c r="E63">
        <v>2</v>
      </c>
      <c r="F63">
        <v>1</v>
      </c>
      <c r="G63">
        <v>2</v>
      </c>
      <c r="H63">
        <v>166</v>
      </c>
      <c r="I63">
        <v>103</v>
      </c>
      <c r="J63">
        <v>754</v>
      </c>
      <c r="K63">
        <v>54.333220468372566</v>
      </c>
      <c r="L63">
        <v>89.126559714795007</v>
      </c>
      <c r="M63">
        <v>7.6332979561620018</v>
      </c>
      <c r="N63">
        <f t="shared" si="1"/>
        <v>3</v>
      </c>
      <c r="O63">
        <f t="shared" si="2"/>
        <v>3</v>
      </c>
      <c r="P63">
        <f t="shared" si="3"/>
        <v>1</v>
      </c>
    </row>
    <row r="64" spans="1:16" x14ac:dyDescent="0.4">
      <c r="A64" t="s">
        <v>439</v>
      </c>
      <c r="B64" t="s">
        <v>1049</v>
      </c>
      <c r="C64" s="1" t="s">
        <v>1573</v>
      </c>
      <c r="D64" s="1">
        <v>41739</v>
      </c>
      <c r="E64">
        <v>2</v>
      </c>
      <c r="F64">
        <v>1</v>
      </c>
      <c r="G64">
        <v>2</v>
      </c>
      <c r="H64">
        <v>166</v>
      </c>
      <c r="I64">
        <v>103</v>
      </c>
      <c r="J64">
        <v>770</v>
      </c>
      <c r="K64">
        <v>98.586834273969203</v>
      </c>
      <c r="L64">
        <v>62.388591800356508</v>
      </c>
      <c r="M64">
        <v>25.961144571888472</v>
      </c>
      <c r="N64">
        <f t="shared" si="1"/>
        <v>3</v>
      </c>
      <c r="O64">
        <f t="shared" si="2"/>
        <v>3</v>
      </c>
      <c r="P64">
        <f t="shared" si="3"/>
        <v>1</v>
      </c>
    </row>
    <row r="65" spans="1:16" x14ac:dyDescent="0.4">
      <c r="A65" t="s">
        <v>440</v>
      </c>
      <c r="B65" t="s">
        <v>1050</v>
      </c>
      <c r="C65" s="1" t="s">
        <v>1574</v>
      </c>
      <c r="D65" s="1">
        <v>41750</v>
      </c>
      <c r="E65">
        <v>2</v>
      </c>
      <c r="F65">
        <v>1</v>
      </c>
      <c r="G65">
        <v>2</v>
      </c>
      <c r="H65">
        <v>166</v>
      </c>
      <c r="I65">
        <v>103</v>
      </c>
      <c r="J65">
        <v>763</v>
      </c>
      <c r="K65">
        <v>38.549181588800906</v>
      </c>
      <c r="L65">
        <v>34.328358208955223</v>
      </c>
      <c r="M65">
        <v>25.835937762543271</v>
      </c>
      <c r="N65">
        <f t="shared" si="1"/>
        <v>2</v>
      </c>
      <c r="O65">
        <f t="shared" si="2"/>
        <v>2</v>
      </c>
      <c r="P65">
        <f t="shared" si="3"/>
        <v>1</v>
      </c>
    </row>
    <row r="66" spans="1:16" x14ac:dyDescent="0.4">
      <c r="A66" t="s">
        <v>261</v>
      </c>
      <c r="B66" t="s">
        <v>1051</v>
      </c>
      <c r="C66" s="1" t="s">
        <v>1574</v>
      </c>
      <c r="D66" s="1">
        <v>41759</v>
      </c>
      <c r="E66">
        <v>2</v>
      </c>
      <c r="F66">
        <v>1</v>
      </c>
      <c r="G66">
        <v>2</v>
      </c>
      <c r="H66">
        <v>166</v>
      </c>
      <c r="I66">
        <v>103</v>
      </c>
      <c r="J66">
        <v>756</v>
      </c>
      <c r="K66">
        <v>37.266692147026966</v>
      </c>
      <c r="L66">
        <v>14.925373134328359</v>
      </c>
      <c r="M66">
        <v>75.098116169544738</v>
      </c>
      <c r="N66">
        <f t="shared" si="1"/>
        <v>2</v>
      </c>
      <c r="O66">
        <f t="shared" si="2"/>
        <v>1</v>
      </c>
      <c r="P66">
        <f t="shared" si="3"/>
        <v>3</v>
      </c>
    </row>
    <row r="67" spans="1:16" x14ac:dyDescent="0.4">
      <c r="A67" t="s">
        <v>441</v>
      </c>
      <c r="B67" t="s">
        <v>1052</v>
      </c>
      <c r="C67" s="1" t="s">
        <v>1573</v>
      </c>
      <c r="D67" s="1">
        <v>41773</v>
      </c>
      <c r="E67">
        <v>2</v>
      </c>
      <c r="F67">
        <v>1</v>
      </c>
      <c r="G67">
        <v>2</v>
      </c>
      <c r="H67">
        <v>166</v>
      </c>
      <c r="I67">
        <v>103</v>
      </c>
      <c r="J67">
        <v>748</v>
      </c>
      <c r="K67">
        <v>89.863365338206378</v>
      </c>
      <c r="L67">
        <v>71.657754010695186</v>
      </c>
      <c r="M67">
        <v>7.9583448897798839</v>
      </c>
      <c r="N67">
        <f t="shared" ref="N67:N130" si="7">IF(AND(K67&gt;0,K67&lt;30),1,IF(AND(K67&gt;=30,K67&lt;50),2,IF(K67&gt;=50,3,0)))</f>
        <v>3</v>
      </c>
      <c r="O67">
        <f t="shared" ref="O67:O130" si="8">IF(AND(L67&gt;0,L67&lt;30),1,IF(AND(L67&gt;=30,L67&lt;50),2,IF(L67&gt;=50,3,0)))</f>
        <v>3</v>
      </c>
      <c r="P67">
        <f t="shared" ref="P67:P130" si="9">IF(AND(M67&gt;0,M67&lt;30),1,IF(AND(M67&gt;=30,M67&lt;50),2,IF(M67&gt;=50,3,0)))</f>
        <v>1</v>
      </c>
    </row>
    <row r="68" spans="1:16" x14ac:dyDescent="0.4">
      <c r="A68" t="s">
        <v>442</v>
      </c>
      <c r="B68" t="s">
        <v>48</v>
      </c>
      <c r="C68" s="1" t="s">
        <v>1572</v>
      </c>
      <c r="D68" s="1">
        <v>41758</v>
      </c>
      <c r="E68">
        <v>2</v>
      </c>
      <c r="F68">
        <v>1</v>
      </c>
      <c r="G68">
        <v>2</v>
      </c>
      <c r="H68">
        <v>166</v>
      </c>
      <c r="I68">
        <v>103</v>
      </c>
      <c r="J68">
        <v>757</v>
      </c>
      <c r="K68">
        <v>77.275411716234828</v>
      </c>
      <c r="L68">
        <v>50</v>
      </c>
      <c r="M68">
        <v>32.352421942058449</v>
      </c>
      <c r="N68">
        <f t="shared" si="7"/>
        <v>3</v>
      </c>
      <c r="O68">
        <f t="shared" si="8"/>
        <v>3</v>
      </c>
      <c r="P68">
        <f t="shared" si="9"/>
        <v>2</v>
      </c>
    </row>
    <row r="69" spans="1:16" x14ac:dyDescent="0.4">
      <c r="A69" t="s">
        <v>443</v>
      </c>
      <c r="B69" t="s">
        <v>1053</v>
      </c>
      <c r="C69" s="1" t="s">
        <v>1572</v>
      </c>
      <c r="D69" s="1">
        <v>41779</v>
      </c>
      <c r="E69">
        <v>2</v>
      </c>
      <c r="F69">
        <v>1</v>
      </c>
      <c r="G69">
        <v>2</v>
      </c>
      <c r="H69">
        <v>166</v>
      </c>
      <c r="I69">
        <v>103</v>
      </c>
      <c r="J69">
        <v>744</v>
      </c>
      <c r="K69">
        <v>80.475765045924746</v>
      </c>
      <c r="L69">
        <v>52.340425531914903</v>
      </c>
      <c r="M69">
        <v>59.681417780074305</v>
      </c>
      <c r="N69">
        <f t="shared" si="7"/>
        <v>3</v>
      </c>
      <c r="O69">
        <f t="shared" si="8"/>
        <v>3</v>
      </c>
      <c r="P69">
        <f t="shared" si="9"/>
        <v>3</v>
      </c>
    </row>
    <row r="70" spans="1:16" x14ac:dyDescent="0.4">
      <c r="A70" t="s">
        <v>444</v>
      </c>
      <c r="B70" t="s">
        <v>1054</v>
      </c>
      <c r="C70" s="1" t="s">
        <v>1574</v>
      </c>
      <c r="D70" s="1">
        <v>41773</v>
      </c>
      <c r="E70">
        <v>2</v>
      </c>
      <c r="F70">
        <v>1</v>
      </c>
      <c r="G70">
        <v>2</v>
      </c>
      <c r="H70">
        <v>166</v>
      </c>
      <c r="I70">
        <v>103</v>
      </c>
      <c r="J70">
        <v>748</v>
      </c>
      <c r="K70">
        <v>68.515354031632654</v>
      </c>
      <c r="L70">
        <v>20.895522388059703</v>
      </c>
      <c r="M70">
        <v>34.860423552107122</v>
      </c>
      <c r="N70">
        <f t="shared" si="7"/>
        <v>3</v>
      </c>
      <c r="O70">
        <f t="shared" si="8"/>
        <v>1</v>
      </c>
      <c r="P70">
        <f t="shared" si="9"/>
        <v>2</v>
      </c>
    </row>
    <row r="71" spans="1:16" x14ac:dyDescent="0.4">
      <c r="A71" t="s">
        <v>445</v>
      </c>
      <c r="B71" t="s">
        <v>1055</v>
      </c>
      <c r="C71" s="1" t="s">
        <v>1574</v>
      </c>
      <c r="D71" s="1">
        <v>41788</v>
      </c>
      <c r="E71">
        <v>2</v>
      </c>
      <c r="F71">
        <v>1</v>
      </c>
      <c r="G71">
        <v>2</v>
      </c>
      <c r="H71">
        <v>166</v>
      </c>
      <c r="I71">
        <v>103</v>
      </c>
      <c r="J71">
        <v>737</v>
      </c>
      <c r="K71">
        <v>44.020666052389103</v>
      </c>
      <c r="L71">
        <v>60.447761194029852</v>
      </c>
      <c r="M71">
        <v>39.758897818599316</v>
      </c>
      <c r="N71">
        <f t="shared" si="7"/>
        <v>2</v>
      </c>
      <c r="O71">
        <f t="shared" si="8"/>
        <v>3</v>
      </c>
      <c r="P71">
        <f t="shared" si="9"/>
        <v>2</v>
      </c>
    </row>
    <row r="72" spans="1:16" x14ac:dyDescent="0.4">
      <c r="A72" t="s">
        <v>446</v>
      </c>
      <c r="B72" t="s">
        <v>1056</v>
      </c>
      <c r="C72" s="1" t="s">
        <v>1573</v>
      </c>
      <c r="D72" s="1">
        <v>41892</v>
      </c>
      <c r="E72">
        <v>2</v>
      </c>
      <c r="F72">
        <v>1</v>
      </c>
      <c r="G72">
        <v>2</v>
      </c>
      <c r="H72">
        <v>166</v>
      </c>
      <c r="I72">
        <v>103</v>
      </c>
      <c r="J72">
        <v>665</v>
      </c>
      <c r="K72">
        <v>50.879514858379039</v>
      </c>
      <c r="L72">
        <v>74.331550802139034</v>
      </c>
      <c r="M72">
        <v>24.780098212213531</v>
      </c>
      <c r="N72">
        <f t="shared" si="7"/>
        <v>3</v>
      </c>
      <c r="O72">
        <f t="shared" si="8"/>
        <v>3</v>
      </c>
      <c r="P72">
        <f t="shared" si="9"/>
        <v>1</v>
      </c>
    </row>
    <row r="73" spans="1:16" x14ac:dyDescent="0.4">
      <c r="A73" t="s">
        <v>88</v>
      </c>
      <c r="B73" t="s">
        <v>1057</v>
      </c>
      <c r="C73" s="1" t="s">
        <v>1572</v>
      </c>
      <c r="D73" s="1">
        <v>41773</v>
      </c>
      <c r="E73">
        <v>2</v>
      </c>
      <c r="F73">
        <v>1</v>
      </c>
      <c r="G73">
        <v>2</v>
      </c>
      <c r="H73">
        <v>166</v>
      </c>
      <c r="I73">
        <v>103</v>
      </c>
      <c r="J73">
        <v>748</v>
      </c>
      <c r="K73">
        <v>49.293215743490421</v>
      </c>
      <c r="L73">
        <v>70.212765957446805</v>
      </c>
      <c r="M73">
        <v>76.331992346563311</v>
      </c>
      <c r="N73">
        <f t="shared" si="7"/>
        <v>2</v>
      </c>
      <c r="O73">
        <f t="shared" si="8"/>
        <v>3</v>
      </c>
      <c r="P73">
        <f t="shared" si="9"/>
        <v>3</v>
      </c>
    </row>
    <row r="74" spans="1:16" x14ac:dyDescent="0.4">
      <c r="A74" t="s">
        <v>447</v>
      </c>
      <c r="B74" t="s">
        <v>1058</v>
      </c>
      <c r="C74" s="1" t="s">
        <v>1573</v>
      </c>
      <c r="D74" s="1">
        <v>42048</v>
      </c>
      <c r="E74">
        <v>2</v>
      </c>
      <c r="F74">
        <v>1</v>
      </c>
      <c r="G74">
        <v>2</v>
      </c>
      <c r="H74">
        <v>166</v>
      </c>
      <c r="I74">
        <v>103</v>
      </c>
      <c r="J74">
        <v>560</v>
      </c>
      <c r="K74">
        <v>57.528924718314954</v>
      </c>
      <c r="L74">
        <v>80.926916221033849</v>
      </c>
      <c r="M74">
        <v>83.741931167371405</v>
      </c>
      <c r="N74">
        <f t="shared" si="7"/>
        <v>3</v>
      </c>
      <c r="O74">
        <f t="shared" si="8"/>
        <v>3</v>
      </c>
      <c r="P74">
        <f t="shared" si="9"/>
        <v>3</v>
      </c>
    </row>
    <row r="75" spans="1:16" x14ac:dyDescent="0.4">
      <c r="A75" t="s">
        <v>448</v>
      </c>
      <c r="B75" t="s">
        <v>194</v>
      </c>
      <c r="C75" s="1" t="s">
        <v>1572</v>
      </c>
      <c r="D75" s="1">
        <v>41803</v>
      </c>
      <c r="E75">
        <v>2</v>
      </c>
      <c r="F75">
        <v>1</v>
      </c>
      <c r="G75">
        <v>2</v>
      </c>
      <c r="H75">
        <v>166</v>
      </c>
      <c r="I75">
        <v>103</v>
      </c>
      <c r="J75">
        <v>727</v>
      </c>
      <c r="K75">
        <v>56.835629890093337</v>
      </c>
      <c r="L75">
        <v>38.297872340425535</v>
      </c>
      <c r="M75">
        <v>35.155501907319554</v>
      </c>
      <c r="N75">
        <f t="shared" si="7"/>
        <v>3</v>
      </c>
      <c r="O75">
        <f t="shared" si="8"/>
        <v>2</v>
      </c>
      <c r="P75">
        <f t="shared" si="9"/>
        <v>2</v>
      </c>
    </row>
    <row r="76" spans="1:16" x14ac:dyDescent="0.4">
      <c r="A76" t="s">
        <v>449</v>
      </c>
      <c r="B76" t="s">
        <v>1059</v>
      </c>
      <c r="C76" s="1" t="s">
        <v>1573</v>
      </c>
      <c r="D76" s="1">
        <v>41796</v>
      </c>
      <c r="E76">
        <v>2</v>
      </c>
      <c r="F76">
        <v>1</v>
      </c>
      <c r="G76">
        <v>2</v>
      </c>
      <c r="H76">
        <v>166</v>
      </c>
      <c r="I76">
        <v>103</v>
      </c>
      <c r="J76">
        <v>732</v>
      </c>
      <c r="K76">
        <v>60.755057134814265</v>
      </c>
      <c r="L76">
        <v>62.032085561497325</v>
      </c>
      <c r="M76">
        <v>8.6717707029966462</v>
      </c>
      <c r="N76">
        <f t="shared" si="7"/>
        <v>3</v>
      </c>
      <c r="O76">
        <f t="shared" si="8"/>
        <v>3</v>
      </c>
      <c r="P76">
        <f t="shared" si="9"/>
        <v>1</v>
      </c>
    </row>
    <row r="77" spans="1:16" x14ac:dyDescent="0.4">
      <c r="A77" t="s">
        <v>450</v>
      </c>
      <c r="B77" t="s">
        <v>1060</v>
      </c>
      <c r="C77" s="1" t="s">
        <v>1574</v>
      </c>
      <c r="D77" s="1">
        <v>42038</v>
      </c>
      <c r="E77">
        <v>2</v>
      </c>
      <c r="F77">
        <v>1</v>
      </c>
      <c r="G77">
        <v>2</v>
      </c>
      <c r="H77">
        <v>166</v>
      </c>
      <c r="I77">
        <v>103</v>
      </c>
      <c r="J77">
        <v>568</v>
      </c>
      <c r="K77">
        <v>28.641378730665718</v>
      </c>
      <c r="L77">
        <v>5.2238805970149258</v>
      </c>
      <c r="M77">
        <v>20.890184859154928</v>
      </c>
      <c r="N77">
        <f t="shared" si="7"/>
        <v>1</v>
      </c>
      <c r="O77">
        <f t="shared" si="8"/>
        <v>1</v>
      </c>
      <c r="P77">
        <f t="shared" si="9"/>
        <v>1</v>
      </c>
    </row>
    <row r="78" spans="1:16" x14ac:dyDescent="0.4">
      <c r="A78" t="s">
        <v>451</v>
      </c>
      <c r="B78" t="s">
        <v>1061</v>
      </c>
      <c r="C78" s="1" t="s">
        <v>1573</v>
      </c>
      <c r="D78" s="1">
        <v>41759</v>
      </c>
      <c r="E78">
        <v>2</v>
      </c>
      <c r="F78">
        <v>1</v>
      </c>
      <c r="G78">
        <v>2</v>
      </c>
      <c r="H78">
        <v>166</v>
      </c>
      <c r="I78">
        <v>103</v>
      </c>
      <c r="J78">
        <v>756</v>
      </c>
      <c r="K78">
        <v>71.058030549917035</v>
      </c>
      <c r="L78">
        <v>84.67023172905526</v>
      </c>
      <c r="M78">
        <v>30.960605570038574</v>
      </c>
      <c r="N78">
        <f t="shared" si="7"/>
        <v>3</v>
      </c>
      <c r="O78">
        <f t="shared" si="8"/>
        <v>3</v>
      </c>
      <c r="P78">
        <f t="shared" si="9"/>
        <v>2</v>
      </c>
    </row>
    <row r="79" spans="1:16" x14ac:dyDescent="0.4">
      <c r="A79" t="s">
        <v>452</v>
      </c>
      <c r="B79" t="s">
        <v>296</v>
      </c>
      <c r="C79" s="1" t="s">
        <v>1572</v>
      </c>
      <c r="D79" s="1">
        <v>41869</v>
      </c>
      <c r="E79">
        <v>2</v>
      </c>
      <c r="F79">
        <v>1</v>
      </c>
      <c r="G79">
        <v>2</v>
      </c>
      <c r="H79">
        <v>166</v>
      </c>
      <c r="I79">
        <v>103</v>
      </c>
      <c r="J79">
        <v>681</v>
      </c>
      <c r="K79">
        <v>21.081402747055389</v>
      </c>
      <c r="L79">
        <v>63.191489361702125</v>
      </c>
      <c r="M79">
        <v>75.511790619331435</v>
      </c>
      <c r="N79">
        <f t="shared" si="7"/>
        <v>1</v>
      </c>
      <c r="O79">
        <f t="shared" si="8"/>
        <v>3</v>
      </c>
      <c r="P79">
        <f t="shared" si="9"/>
        <v>3</v>
      </c>
    </row>
    <row r="80" spans="1:16" x14ac:dyDescent="0.4">
      <c r="A80" t="s">
        <v>453</v>
      </c>
      <c r="B80" t="s">
        <v>1062</v>
      </c>
      <c r="C80" s="1" t="s">
        <v>1573</v>
      </c>
      <c r="D80" s="1">
        <v>41793</v>
      </c>
      <c r="E80">
        <v>2</v>
      </c>
      <c r="F80">
        <v>1</v>
      </c>
      <c r="G80">
        <v>2</v>
      </c>
      <c r="H80">
        <v>166</v>
      </c>
      <c r="I80">
        <v>103</v>
      </c>
      <c r="J80">
        <v>735</v>
      </c>
      <c r="K80">
        <v>67.069530298381295</v>
      </c>
      <c r="L80">
        <v>11.408199643493761</v>
      </c>
      <c r="M80">
        <v>12.884588958422313</v>
      </c>
      <c r="N80">
        <f t="shared" si="7"/>
        <v>3</v>
      </c>
      <c r="O80">
        <f t="shared" si="8"/>
        <v>1</v>
      </c>
      <c r="P80">
        <f t="shared" si="9"/>
        <v>1</v>
      </c>
    </row>
    <row r="81" spans="1:16" x14ac:dyDescent="0.4">
      <c r="A81" t="s">
        <v>89</v>
      </c>
      <c r="B81" t="s">
        <v>1063</v>
      </c>
      <c r="C81" s="1" t="s">
        <v>1573</v>
      </c>
      <c r="D81" s="1">
        <v>41844</v>
      </c>
      <c r="E81">
        <v>2</v>
      </c>
      <c r="F81">
        <v>1</v>
      </c>
      <c r="G81">
        <v>2</v>
      </c>
      <c r="H81">
        <v>166</v>
      </c>
      <c r="I81">
        <v>103</v>
      </c>
      <c r="J81">
        <v>698</v>
      </c>
      <c r="K81">
        <v>54.436954143363458</v>
      </c>
      <c r="L81">
        <v>88.591800356506255</v>
      </c>
      <c r="M81">
        <v>78.656933327725923</v>
      </c>
      <c r="N81">
        <f t="shared" si="7"/>
        <v>3</v>
      </c>
      <c r="O81">
        <f t="shared" si="8"/>
        <v>3</v>
      </c>
      <c r="P81">
        <f t="shared" si="9"/>
        <v>3</v>
      </c>
    </row>
    <row r="82" spans="1:16" x14ac:dyDescent="0.4">
      <c r="A82" t="s">
        <v>90</v>
      </c>
      <c r="B82" t="s">
        <v>49</v>
      </c>
      <c r="C82" s="1" t="s">
        <v>1573</v>
      </c>
      <c r="D82" s="1">
        <v>41814</v>
      </c>
      <c r="E82">
        <v>2</v>
      </c>
      <c r="F82">
        <v>1</v>
      </c>
      <c r="G82">
        <v>2</v>
      </c>
      <c r="H82">
        <v>166</v>
      </c>
      <c r="I82">
        <v>103</v>
      </c>
      <c r="J82">
        <v>720</v>
      </c>
      <c r="K82">
        <v>54.210524723759697</v>
      </c>
      <c r="L82">
        <v>96.434937611408216</v>
      </c>
      <c r="M82">
        <v>56.0228384417778</v>
      </c>
      <c r="N82">
        <f t="shared" si="7"/>
        <v>3</v>
      </c>
      <c r="O82">
        <f t="shared" si="8"/>
        <v>3</v>
      </c>
      <c r="P82">
        <f t="shared" si="9"/>
        <v>3</v>
      </c>
    </row>
    <row r="83" spans="1:16" x14ac:dyDescent="0.4">
      <c r="A83" t="s">
        <v>91</v>
      </c>
      <c r="B83" t="s">
        <v>297</v>
      </c>
      <c r="C83" s="1" t="s">
        <v>1573</v>
      </c>
      <c r="D83" s="1">
        <v>41968</v>
      </c>
      <c r="E83">
        <v>2</v>
      </c>
      <c r="F83">
        <v>1</v>
      </c>
      <c r="G83">
        <v>2</v>
      </c>
      <c r="H83">
        <v>166</v>
      </c>
      <c r="I83">
        <v>103</v>
      </c>
      <c r="J83">
        <v>616</v>
      </c>
      <c r="K83">
        <v>54.020677163297073</v>
      </c>
      <c r="L83">
        <v>57.219251336898402</v>
      </c>
      <c r="M83">
        <v>42.546269704697977</v>
      </c>
      <c r="N83">
        <f t="shared" si="7"/>
        <v>3</v>
      </c>
      <c r="O83">
        <f t="shared" si="8"/>
        <v>3</v>
      </c>
      <c r="P83">
        <f t="shared" si="9"/>
        <v>2</v>
      </c>
    </row>
    <row r="84" spans="1:16" x14ac:dyDescent="0.4">
      <c r="A84" t="s">
        <v>454</v>
      </c>
      <c r="B84" t="s">
        <v>298</v>
      </c>
      <c r="C84" s="1" t="s">
        <v>1574</v>
      </c>
      <c r="D84" s="1">
        <v>41863</v>
      </c>
      <c r="E84">
        <v>2</v>
      </c>
      <c r="F84">
        <v>1</v>
      </c>
      <c r="G84">
        <v>2</v>
      </c>
      <c r="H84">
        <v>166</v>
      </c>
      <c r="I84">
        <v>103</v>
      </c>
      <c r="J84">
        <v>685</v>
      </c>
      <c r="K84">
        <v>52.017481535989951</v>
      </c>
      <c r="L84">
        <v>56.716417910447767</v>
      </c>
      <c r="M84">
        <v>45.115444166539056</v>
      </c>
      <c r="N84">
        <f t="shared" si="7"/>
        <v>3</v>
      </c>
      <c r="O84">
        <f t="shared" si="8"/>
        <v>3</v>
      </c>
      <c r="P84">
        <f t="shared" si="9"/>
        <v>2</v>
      </c>
    </row>
    <row r="85" spans="1:16" x14ac:dyDescent="0.4">
      <c r="A85" t="s">
        <v>455</v>
      </c>
      <c r="B85" t="s">
        <v>299</v>
      </c>
      <c r="C85" s="1" t="s">
        <v>1573</v>
      </c>
      <c r="D85" s="1">
        <v>41851</v>
      </c>
      <c r="E85">
        <v>2</v>
      </c>
      <c r="F85">
        <v>1</v>
      </c>
      <c r="G85">
        <v>2</v>
      </c>
      <c r="H85">
        <v>166</v>
      </c>
      <c r="I85">
        <v>103</v>
      </c>
      <c r="J85">
        <v>693</v>
      </c>
      <c r="K85">
        <v>35.927403064217515</v>
      </c>
      <c r="L85">
        <v>93.226381461675572</v>
      </c>
      <c r="M85">
        <v>88.851180836602694</v>
      </c>
      <c r="N85">
        <f t="shared" si="7"/>
        <v>2</v>
      </c>
      <c r="O85">
        <f t="shared" si="8"/>
        <v>3</v>
      </c>
      <c r="P85">
        <f t="shared" si="9"/>
        <v>3</v>
      </c>
    </row>
    <row r="86" spans="1:16" x14ac:dyDescent="0.4">
      <c r="A86" t="s">
        <v>456</v>
      </c>
      <c r="B86" t="s">
        <v>1064</v>
      </c>
      <c r="C86" s="1" t="s">
        <v>1574</v>
      </c>
      <c r="D86" s="1">
        <v>41898</v>
      </c>
      <c r="E86">
        <v>2</v>
      </c>
      <c r="F86">
        <v>1</v>
      </c>
      <c r="G86">
        <v>2</v>
      </c>
      <c r="H86">
        <v>166</v>
      </c>
      <c r="I86">
        <v>103</v>
      </c>
      <c r="J86">
        <v>661</v>
      </c>
      <c r="K86">
        <v>83.025005114574412</v>
      </c>
      <c r="L86">
        <v>52.985074626865675</v>
      </c>
      <c r="M86">
        <v>62.163970673804251</v>
      </c>
      <c r="N86">
        <f t="shared" si="7"/>
        <v>3</v>
      </c>
      <c r="O86">
        <f t="shared" si="8"/>
        <v>3</v>
      </c>
      <c r="P86">
        <f t="shared" si="9"/>
        <v>3</v>
      </c>
    </row>
    <row r="87" spans="1:16" x14ac:dyDescent="0.4">
      <c r="A87" t="s">
        <v>457</v>
      </c>
      <c r="B87" t="s">
        <v>50</v>
      </c>
      <c r="C87" s="1" t="s">
        <v>1574</v>
      </c>
      <c r="D87" s="1">
        <v>41877</v>
      </c>
      <c r="E87">
        <v>2</v>
      </c>
      <c r="F87">
        <v>1</v>
      </c>
      <c r="G87">
        <v>2</v>
      </c>
      <c r="H87">
        <v>166</v>
      </c>
      <c r="I87">
        <v>103</v>
      </c>
      <c r="J87">
        <v>675</v>
      </c>
      <c r="K87">
        <v>47.734600373324284</v>
      </c>
      <c r="L87">
        <v>41.044776119402982</v>
      </c>
      <c r="M87">
        <v>71.854700854700852</v>
      </c>
      <c r="N87">
        <f t="shared" si="7"/>
        <v>2</v>
      </c>
      <c r="O87">
        <f t="shared" si="8"/>
        <v>2</v>
      </c>
      <c r="P87">
        <f t="shared" si="9"/>
        <v>3</v>
      </c>
    </row>
    <row r="88" spans="1:16" x14ac:dyDescent="0.4">
      <c r="A88" t="s">
        <v>458</v>
      </c>
      <c r="B88" t="s">
        <v>1065</v>
      </c>
      <c r="C88" s="1" t="s">
        <v>1573</v>
      </c>
      <c r="D88" s="1">
        <v>41864</v>
      </c>
      <c r="E88">
        <v>2</v>
      </c>
      <c r="F88">
        <v>1</v>
      </c>
      <c r="G88">
        <v>2</v>
      </c>
      <c r="H88">
        <v>166</v>
      </c>
      <c r="I88">
        <v>103</v>
      </c>
      <c r="J88">
        <v>684</v>
      </c>
      <c r="K88">
        <v>58.514574231587176</v>
      </c>
      <c r="L88">
        <v>66.13190730837789</v>
      </c>
      <c r="M88">
        <v>41.431760780548764</v>
      </c>
      <c r="N88">
        <f t="shared" si="7"/>
        <v>3</v>
      </c>
      <c r="O88">
        <f t="shared" si="8"/>
        <v>3</v>
      </c>
      <c r="P88">
        <f t="shared" si="9"/>
        <v>2</v>
      </c>
    </row>
    <row r="89" spans="1:16" x14ac:dyDescent="0.4">
      <c r="A89" t="s">
        <v>92</v>
      </c>
      <c r="B89" t="s">
        <v>1066</v>
      </c>
      <c r="C89" s="1" t="s">
        <v>1574</v>
      </c>
      <c r="D89" s="1">
        <v>41864</v>
      </c>
      <c r="E89">
        <v>2</v>
      </c>
      <c r="F89">
        <v>1</v>
      </c>
      <c r="G89">
        <v>2</v>
      </c>
      <c r="H89">
        <v>166</v>
      </c>
      <c r="I89">
        <v>103</v>
      </c>
      <c r="J89">
        <v>684</v>
      </c>
      <c r="K89">
        <v>18.563922664463302</v>
      </c>
      <c r="L89">
        <v>33.582089552238806</v>
      </c>
      <c r="M89">
        <v>59.761252679209328</v>
      </c>
      <c r="N89">
        <f t="shared" si="7"/>
        <v>1</v>
      </c>
      <c r="O89">
        <f t="shared" si="8"/>
        <v>2</v>
      </c>
      <c r="P89">
        <f t="shared" si="9"/>
        <v>3</v>
      </c>
    </row>
    <row r="90" spans="1:16" x14ac:dyDescent="0.4">
      <c r="A90" t="s">
        <v>459</v>
      </c>
      <c r="B90" t="s">
        <v>1067</v>
      </c>
      <c r="C90" s="1" t="s">
        <v>1573</v>
      </c>
      <c r="D90" s="1">
        <v>42020</v>
      </c>
      <c r="E90">
        <v>2</v>
      </c>
      <c r="F90">
        <v>1</v>
      </c>
      <c r="G90">
        <v>2</v>
      </c>
      <c r="H90">
        <v>166</v>
      </c>
      <c r="I90">
        <v>103</v>
      </c>
      <c r="J90">
        <v>580</v>
      </c>
      <c r="K90">
        <v>72.601756647642219</v>
      </c>
      <c r="L90">
        <v>81.461675579322645</v>
      </c>
      <c r="M90">
        <v>13.551841086653299</v>
      </c>
      <c r="N90">
        <f t="shared" si="7"/>
        <v>3</v>
      </c>
      <c r="O90">
        <f t="shared" si="8"/>
        <v>3</v>
      </c>
      <c r="P90">
        <f t="shared" si="9"/>
        <v>1</v>
      </c>
    </row>
    <row r="91" spans="1:16" x14ac:dyDescent="0.4">
      <c r="A91" t="s">
        <v>460</v>
      </c>
      <c r="B91" t="s">
        <v>1068</v>
      </c>
      <c r="C91" s="1" t="s">
        <v>1573</v>
      </c>
      <c r="D91" s="1">
        <v>41998</v>
      </c>
      <c r="E91">
        <v>2</v>
      </c>
      <c r="F91">
        <v>1</v>
      </c>
      <c r="G91">
        <v>2</v>
      </c>
      <c r="H91">
        <v>166</v>
      </c>
      <c r="I91">
        <v>103</v>
      </c>
      <c r="J91">
        <v>594</v>
      </c>
      <c r="K91">
        <v>36.399450837289749</v>
      </c>
      <c r="L91">
        <v>23.885918003565063</v>
      </c>
      <c r="M91">
        <v>82.465283068702448</v>
      </c>
      <c r="N91">
        <f t="shared" si="7"/>
        <v>2</v>
      </c>
      <c r="O91">
        <f t="shared" si="8"/>
        <v>1</v>
      </c>
      <c r="P91">
        <f t="shared" si="9"/>
        <v>3</v>
      </c>
    </row>
    <row r="92" spans="1:16" x14ac:dyDescent="0.4">
      <c r="A92" t="s">
        <v>461</v>
      </c>
      <c r="B92" t="s">
        <v>1069</v>
      </c>
      <c r="C92" s="1" t="s">
        <v>1574</v>
      </c>
      <c r="D92" s="1">
        <v>41871</v>
      </c>
      <c r="E92">
        <v>2</v>
      </c>
      <c r="F92">
        <v>1</v>
      </c>
      <c r="G92">
        <v>2</v>
      </c>
      <c r="H92">
        <v>166</v>
      </c>
      <c r="I92">
        <v>103</v>
      </c>
      <c r="J92">
        <v>679</v>
      </c>
      <c r="K92">
        <v>34.468821713073176</v>
      </c>
      <c r="L92">
        <v>59.701492537313435</v>
      </c>
      <c r="M92">
        <v>76.737768858534693</v>
      </c>
      <c r="N92">
        <f t="shared" si="7"/>
        <v>2</v>
      </c>
      <c r="O92">
        <f t="shared" si="8"/>
        <v>3</v>
      </c>
      <c r="P92">
        <f t="shared" si="9"/>
        <v>3</v>
      </c>
    </row>
    <row r="93" spans="1:16" x14ac:dyDescent="0.4">
      <c r="A93" t="s">
        <v>462</v>
      </c>
      <c r="B93" t="s">
        <v>300</v>
      </c>
      <c r="C93" s="1" t="s">
        <v>1574</v>
      </c>
      <c r="D93" s="1">
        <v>41885</v>
      </c>
      <c r="E93">
        <v>2</v>
      </c>
      <c r="F93">
        <v>1</v>
      </c>
      <c r="G93">
        <v>2</v>
      </c>
      <c r="H93">
        <v>166</v>
      </c>
      <c r="I93">
        <v>103</v>
      </c>
      <c r="J93">
        <v>669</v>
      </c>
      <c r="K93">
        <v>80.622304936476183</v>
      </c>
      <c r="L93">
        <v>44.776119402985081</v>
      </c>
      <c r="M93">
        <v>35.194335418550665</v>
      </c>
      <c r="N93">
        <f t="shared" si="7"/>
        <v>3</v>
      </c>
      <c r="O93">
        <f t="shared" si="8"/>
        <v>2</v>
      </c>
      <c r="P93">
        <f t="shared" si="9"/>
        <v>2</v>
      </c>
    </row>
    <row r="94" spans="1:16" x14ac:dyDescent="0.4">
      <c r="A94" t="s">
        <v>463</v>
      </c>
      <c r="B94" t="s">
        <v>1070</v>
      </c>
      <c r="C94" s="1" t="s">
        <v>1574</v>
      </c>
      <c r="D94" s="1">
        <v>41899</v>
      </c>
      <c r="E94">
        <v>2</v>
      </c>
      <c r="F94">
        <v>1</v>
      </c>
      <c r="G94">
        <v>2</v>
      </c>
      <c r="H94">
        <v>166</v>
      </c>
      <c r="I94">
        <v>103</v>
      </c>
      <c r="J94">
        <v>660</v>
      </c>
      <c r="K94">
        <v>17.738652384977584</v>
      </c>
      <c r="L94">
        <v>64.925373134328353</v>
      </c>
      <c r="M94">
        <v>28.731025072488489</v>
      </c>
      <c r="N94">
        <f t="shared" si="7"/>
        <v>1</v>
      </c>
      <c r="O94">
        <f t="shared" si="8"/>
        <v>3</v>
      </c>
      <c r="P94">
        <f t="shared" si="9"/>
        <v>1</v>
      </c>
    </row>
    <row r="95" spans="1:16" x14ac:dyDescent="0.4">
      <c r="A95" t="s">
        <v>464</v>
      </c>
      <c r="B95" t="s">
        <v>195</v>
      </c>
      <c r="C95" s="1" t="s">
        <v>1574</v>
      </c>
      <c r="D95" s="1">
        <v>41892</v>
      </c>
      <c r="E95">
        <v>2</v>
      </c>
      <c r="F95">
        <v>1</v>
      </c>
      <c r="G95">
        <v>2</v>
      </c>
      <c r="H95">
        <v>166</v>
      </c>
      <c r="I95">
        <v>103</v>
      </c>
      <c r="J95">
        <v>665</v>
      </c>
      <c r="K95">
        <v>56.489324416264495</v>
      </c>
      <c r="L95">
        <v>32.089552238805972</v>
      </c>
      <c r="M95">
        <v>49.393016955343825</v>
      </c>
      <c r="N95">
        <f t="shared" si="7"/>
        <v>3</v>
      </c>
      <c r="O95">
        <f t="shared" si="8"/>
        <v>2</v>
      </c>
      <c r="P95">
        <f t="shared" si="9"/>
        <v>2</v>
      </c>
    </row>
    <row r="96" spans="1:16" x14ac:dyDescent="0.4">
      <c r="A96" t="s">
        <v>465</v>
      </c>
      <c r="B96" t="s">
        <v>196</v>
      </c>
      <c r="C96" s="1" t="s">
        <v>1573</v>
      </c>
      <c r="D96" s="1">
        <v>41943</v>
      </c>
      <c r="E96">
        <v>2</v>
      </c>
      <c r="F96">
        <v>1</v>
      </c>
      <c r="G96">
        <v>2</v>
      </c>
      <c r="H96">
        <v>166</v>
      </c>
      <c r="I96">
        <v>103</v>
      </c>
      <c r="J96">
        <v>633</v>
      </c>
      <c r="K96">
        <v>88.472536287408246</v>
      </c>
      <c r="L96">
        <v>88.057040998217474</v>
      </c>
      <c r="M96">
        <v>78.901092910748602</v>
      </c>
      <c r="N96">
        <f t="shared" si="7"/>
        <v>3</v>
      </c>
      <c r="O96">
        <f t="shared" si="8"/>
        <v>3</v>
      </c>
      <c r="P96">
        <f t="shared" si="9"/>
        <v>3</v>
      </c>
    </row>
    <row r="97" spans="1:16" x14ac:dyDescent="0.4">
      <c r="A97" t="s">
        <v>466</v>
      </c>
      <c r="B97" t="s">
        <v>301</v>
      </c>
      <c r="C97" s="1" t="s">
        <v>1574</v>
      </c>
      <c r="D97" s="1">
        <v>41905</v>
      </c>
      <c r="E97">
        <v>2</v>
      </c>
      <c r="F97">
        <v>1</v>
      </c>
      <c r="G97">
        <v>2</v>
      </c>
      <c r="H97">
        <v>166</v>
      </c>
      <c r="I97">
        <v>103</v>
      </c>
      <c r="J97">
        <v>656</v>
      </c>
      <c r="K97">
        <v>66.539661343808831</v>
      </c>
      <c r="L97">
        <v>11.940298507462687</v>
      </c>
      <c r="M97">
        <v>60.382761027968058</v>
      </c>
      <c r="N97">
        <f t="shared" si="7"/>
        <v>3</v>
      </c>
      <c r="O97">
        <f t="shared" si="8"/>
        <v>1</v>
      </c>
      <c r="P97">
        <f t="shared" si="9"/>
        <v>3</v>
      </c>
    </row>
    <row r="98" spans="1:16" x14ac:dyDescent="0.4">
      <c r="A98" t="s">
        <v>467</v>
      </c>
      <c r="B98" t="s">
        <v>51</v>
      </c>
      <c r="C98" s="1" t="s">
        <v>1574</v>
      </c>
      <c r="D98" s="1">
        <v>41947</v>
      </c>
      <c r="E98">
        <v>2</v>
      </c>
      <c r="F98">
        <v>1</v>
      </c>
      <c r="G98">
        <v>2</v>
      </c>
      <c r="H98">
        <v>166</v>
      </c>
      <c r="I98">
        <v>103</v>
      </c>
      <c r="J98">
        <v>631</v>
      </c>
      <c r="K98">
        <v>45.667519360051763</v>
      </c>
      <c r="L98">
        <v>22.388059701492541</v>
      </c>
      <c r="M98">
        <v>51.551129226316988</v>
      </c>
      <c r="N98">
        <f t="shared" si="7"/>
        <v>2</v>
      </c>
      <c r="O98">
        <f t="shared" si="8"/>
        <v>1</v>
      </c>
      <c r="P98">
        <f t="shared" si="9"/>
        <v>3</v>
      </c>
    </row>
    <row r="99" spans="1:16" x14ac:dyDescent="0.4">
      <c r="A99" t="s">
        <v>468</v>
      </c>
      <c r="B99" t="s">
        <v>1071</v>
      </c>
      <c r="C99" s="1" t="s">
        <v>1574</v>
      </c>
      <c r="D99" s="1">
        <v>41905</v>
      </c>
      <c r="E99">
        <v>2</v>
      </c>
      <c r="F99">
        <v>1</v>
      </c>
      <c r="G99">
        <v>2</v>
      </c>
      <c r="H99">
        <v>166</v>
      </c>
      <c r="I99">
        <v>103</v>
      </c>
      <c r="J99">
        <v>656</v>
      </c>
      <c r="K99">
        <v>35.002838787029127</v>
      </c>
      <c r="L99">
        <v>23.880597014925375</v>
      </c>
      <c r="M99">
        <v>75.124214625419953</v>
      </c>
      <c r="N99">
        <f t="shared" si="7"/>
        <v>2</v>
      </c>
      <c r="O99">
        <f t="shared" si="8"/>
        <v>1</v>
      </c>
      <c r="P99">
        <f t="shared" si="9"/>
        <v>3</v>
      </c>
    </row>
    <row r="100" spans="1:16" x14ac:dyDescent="0.4">
      <c r="A100" t="s">
        <v>469</v>
      </c>
      <c r="B100" t="s">
        <v>1072</v>
      </c>
      <c r="C100" s="1" t="s">
        <v>1573</v>
      </c>
      <c r="D100" s="1">
        <v>41911</v>
      </c>
      <c r="E100">
        <v>2</v>
      </c>
      <c r="F100">
        <v>1</v>
      </c>
      <c r="G100">
        <v>2</v>
      </c>
      <c r="H100">
        <v>166</v>
      </c>
      <c r="I100">
        <v>103</v>
      </c>
      <c r="J100">
        <v>652</v>
      </c>
      <c r="K100">
        <v>34.211647701761244</v>
      </c>
      <c r="L100">
        <v>75.579322638146166</v>
      </c>
      <c r="M100">
        <v>82.839486308375882</v>
      </c>
      <c r="N100">
        <f t="shared" si="7"/>
        <v>2</v>
      </c>
      <c r="O100">
        <f t="shared" si="8"/>
        <v>3</v>
      </c>
      <c r="P100">
        <f t="shared" si="9"/>
        <v>3</v>
      </c>
    </row>
    <row r="101" spans="1:16" x14ac:dyDescent="0.4">
      <c r="A101" t="s">
        <v>470</v>
      </c>
      <c r="B101" t="s">
        <v>1073</v>
      </c>
      <c r="C101" s="1" t="s">
        <v>1574</v>
      </c>
      <c r="D101" s="1">
        <v>41934</v>
      </c>
      <c r="E101">
        <v>2</v>
      </c>
      <c r="F101">
        <v>1</v>
      </c>
      <c r="G101">
        <v>2</v>
      </c>
      <c r="H101">
        <v>166</v>
      </c>
      <c r="I101">
        <v>103</v>
      </c>
      <c r="J101">
        <v>640</v>
      </c>
      <c r="K101">
        <v>97.584771097024671</v>
      </c>
      <c r="L101">
        <v>70.895522388059703</v>
      </c>
      <c r="M101">
        <v>67.836538461538467</v>
      </c>
      <c r="N101">
        <f t="shared" si="7"/>
        <v>3</v>
      </c>
      <c r="O101">
        <f t="shared" si="8"/>
        <v>3</v>
      </c>
      <c r="P101">
        <f t="shared" si="9"/>
        <v>3</v>
      </c>
    </row>
    <row r="102" spans="1:16" x14ac:dyDescent="0.4">
      <c r="A102" t="s">
        <v>471</v>
      </c>
      <c r="B102" t="s">
        <v>1074</v>
      </c>
      <c r="C102" s="1" t="s">
        <v>1573</v>
      </c>
      <c r="D102" s="1">
        <v>41908</v>
      </c>
      <c r="E102">
        <v>2</v>
      </c>
      <c r="F102">
        <v>1</v>
      </c>
      <c r="G102">
        <v>2</v>
      </c>
      <c r="H102">
        <v>166</v>
      </c>
      <c r="I102">
        <v>103</v>
      </c>
      <c r="J102">
        <v>653</v>
      </c>
      <c r="K102">
        <v>52.939073528024444</v>
      </c>
      <c r="L102">
        <v>67.201426024955438</v>
      </c>
      <c r="M102">
        <v>90.226714574829629</v>
      </c>
      <c r="N102">
        <f t="shared" si="7"/>
        <v>3</v>
      </c>
      <c r="O102">
        <f t="shared" si="8"/>
        <v>3</v>
      </c>
      <c r="P102">
        <f t="shared" si="9"/>
        <v>3</v>
      </c>
    </row>
    <row r="103" spans="1:16" x14ac:dyDescent="0.4">
      <c r="A103" t="s">
        <v>472</v>
      </c>
      <c r="B103" t="s">
        <v>197</v>
      </c>
      <c r="C103" s="1" t="s">
        <v>1573</v>
      </c>
      <c r="D103" s="1">
        <v>41908</v>
      </c>
      <c r="E103">
        <v>2</v>
      </c>
      <c r="F103">
        <v>1</v>
      </c>
      <c r="G103">
        <v>2</v>
      </c>
      <c r="H103">
        <v>166</v>
      </c>
      <c r="I103">
        <v>103</v>
      </c>
      <c r="J103">
        <v>653</v>
      </c>
      <c r="K103">
        <v>55.697307896558229</v>
      </c>
      <c r="L103">
        <v>69.162210338680921</v>
      </c>
      <c r="M103">
        <v>90.826745432378786</v>
      </c>
      <c r="N103">
        <f t="shared" si="7"/>
        <v>3</v>
      </c>
      <c r="O103">
        <f t="shared" si="8"/>
        <v>3</v>
      </c>
      <c r="P103">
        <f t="shared" si="9"/>
        <v>3</v>
      </c>
    </row>
    <row r="104" spans="1:16" x14ac:dyDescent="0.4">
      <c r="A104" t="s">
        <v>473</v>
      </c>
      <c r="B104" t="s">
        <v>1075</v>
      </c>
      <c r="C104" s="1" t="s">
        <v>1572</v>
      </c>
      <c r="D104" s="1">
        <v>41926</v>
      </c>
      <c r="E104">
        <v>2</v>
      </c>
      <c r="F104">
        <v>1</v>
      </c>
      <c r="G104">
        <v>2</v>
      </c>
      <c r="H104">
        <v>166</v>
      </c>
      <c r="I104">
        <v>103</v>
      </c>
      <c r="J104">
        <v>646</v>
      </c>
      <c r="K104">
        <v>51.826682920855198</v>
      </c>
      <c r="L104">
        <v>93.40425531914893</v>
      </c>
      <c r="M104">
        <v>92.701745067755041</v>
      </c>
      <c r="N104">
        <f t="shared" si="7"/>
        <v>3</v>
      </c>
      <c r="O104">
        <f t="shared" si="8"/>
        <v>3</v>
      </c>
      <c r="P104">
        <f t="shared" si="9"/>
        <v>3</v>
      </c>
    </row>
    <row r="105" spans="1:16" x14ac:dyDescent="0.4">
      <c r="A105" t="s">
        <v>474</v>
      </c>
      <c r="B105" t="s">
        <v>1076</v>
      </c>
      <c r="C105" s="1" t="s">
        <v>1574</v>
      </c>
      <c r="D105" s="1">
        <v>41935</v>
      </c>
      <c r="E105">
        <v>2</v>
      </c>
      <c r="F105">
        <v>1</v>
      </c>
      <c r="G105">
        <v>2</v>
      </c>
      <c r="H105">
        <v>166</v>
      </c>
      <c r="I105">
        <v>103</v>
      </c>
      <c r="J105">
        <v>639</v>
      </c>
      <c r="K105">
        <v>71.503217027647253</v>
      </c>
      <c r="L105">
        <v>28.358208955223883</v>
      </c>
      <c r="M105">
        <v>58.863609004454077</v>
      </c>
      <c r="N105">
        <f t="shared" si="7"/>
        <v>3</v>
      </c>
      <c r="O105">
        <f t="shared" si="8"/>
        <v>1</v>
      </c>
      <c r="P105">
        <f t="shared" si="9"/>
        <v>3</v>
      </c>
    </row>
    <row r="106" spans="1:16" x14ac:dyDescent="0.4">
      <c r="A106" t="s">
        <v>475</v>
      </c>
      <c r="B106" t="s">
        <v>1077</v>
      </c>
      <c r="C106" s="1" t="s">
        <v>1573</v>
      </c>
      <c r="D106" s="1">
        <v>41912</v>
      </c>
      <c r="E106">
        <v>2</v>
      </c>
      <c r="F106">
        <v>1</v>
      </c>
      <c r="G106">
        <v>2</v>
      </c>
      <c r="H106">
        <v>166</v>
      </c>
      <c r="I106">
        <v>103</v>
      </c>
      <c r="J106">
        <v>651</v>
      </c>
      <c r="K106">
        <v>99.885027092316918</v>
      </c>
      <c r="L106">
        <v>11.05169340463458</v>
      </c>
      <c r="M106">
        <v>71.886952518883845</v>
      </c>
      <c r="N106">
        <f t="shared" si="7"/>
        <v>3</v>
      </c>
      <c r="O106">
        <f t="shared" si="8"/>
        <v>1</v>
      </c>
      <c r="P106">
        <f t="shared" si="9"/>
        <v>3</v>
      </c>
    </row>
    <row r="107" spans="1:16" x14ac:dyDescent="0.4">
      <c r="A107" t="s">
        <v>476</v>
      </c>
      <c r="B107" t="s">
        <v>1078</v>
      </c>
      <c r="C107" s="1" t="s">
        <v>1573</v>
      </c>
      <c r="D107" s="1">
        <v>41956</v>
      </c>
      <c r="E107">
        <v>2</v>
      </c>
      <c r="F107">
        <v>1</v>
      </c>
      <c r="G107">
        <v>2</v>
      </c>
      <c r="H107">
        <v>166</v>
      </c>
      <c r="I107">
        <v>103</v>
      </c>
      <c r="J107">
        <v>624</v>
      </c>
      <c r="K107">
        <v>81.095194693947846</v>
      </c>
      <c r="L107">
        <v>97.860962566844918</v>
      </c>
      <c r="M107">
        <v>51.974651228757835</v>
      </c>
      <c r="N107">
        <f t="shared" si="7"/>
        <v>3</v>
      </c>
      <c r="O107">
        <f t="shared" si="8"/>
        <v>3</v>
      </c>
      <c r="P107">
        <f t="shared" si="9"/>
        <v>3</v>
      </c>
    </row>
    <row r="108" spans="1:16" x14ac:dyDescent="0.4">
      <c r="A108" t="s">
        <v>477</v>
      </c>
      <c r="B108" t="s">
        <v>198</v>
      </c>
      <c r="C108" s="1" t="s">
        <v>1574</v>
      </c>
      <c r="D108" s="1">
        <v>41961</v>
      </c>
      <c r="E108">
        <v>2</v>
      </c>
      <c r="F108">
        <v>1</v>
      </c>
      <c r="G108">
        <v>2</v>
      </c>
      <c r="H108">
        <v>166</v>
      </c>
      <c r="I108">
        <v>103</v>
      </c>
      <c r="J108">
        <v>621</v>
      </c>
      <c r="K108">
        <v>74.60590023645986</v>
      </c>
      <c r="L108">
        <v>80.597014925373131</v>
      </c>
      <c r="M108">
        <v>66.562009419152275</v>
      </c>
      <c r="N108">
        <f t="shared" si="7"/>
        <v>3</v>
      </c>
      <c r="O108">
        <f t="shared" si="8"/>
        <v>3</v>
      </c>
      <c r="P108">
        <f t="shared" si="9"/>
        <v>3</v>
      </c>
    </row>
    <row r="109" spans="1:16" x14ac:dyDescent="0.4">
      <c r="A109" t="s">
        <v>478</v>
      </c>
      <c r="B109" t="s">
        <v>1079</v>
      </c>
      <c r="C109" s="1" t="s">
        <v>1574</v>
      </c>
      <c r="D109" s="1">
        <v>41961</v>
      </c>
      <c r="E109">
        <v>2</v>
      </c>
      <c r="F109">
        <v>1</v>
      </c>
      <c r="G109">
        <v>2</v>
      </c>
      <c r="H109">
        <v>166</v>
      </c>
      <c r="I109">
        <v>103</v>
      </c>
      <c r="J109">
        <v>621</v>
      </c>
      <c r="K109">
        <v>23.387600685749447</v>
      </c>
      <c r="L109">
        <v>83.582089552238813</v>
      </c>
      <c r="M109">
        <v>42.853730120810859</v>
      </c>
      <c r="N109">
        <f t="shared" si="7"/>
        <v>1</v>
      </c>
      <c r="O109">
        <f t="shared" si="8"/>
        <v>3</v>
      </c>
      <c r="P109">
        <f t="shared" si="9"/>
        <v>2</v>
      </c>
    </row>
    <row r="110" spans="1:16" x14ac:dyDescent="0.4">
      <c r="A110" t="s">
        <v>479</v>
      </c>
      <c r="B110" t="s">
        <v>1080</v>
      </c>
      <c r="C110" s="1" t="s">
        <v>1574</v>
      </c>
      <c r="D110" s="1">
        <v>41975</v>
      </c>
      <c r="E110">
        <v>2</v>
      </c>
      <c r="F110">
        <v>1</v>
      </c>
      <c r="G110">
        <v>2</v>
      </c>
      <c r="H110">
        <v>166</v>
      </c>
      <c r="I110">
        <v>103</v>
      </c>
      <c r="J110">
        <v>611</v>
      </c>
      <c r="K110">
        <v>45.238450180873549</v>
      </c>
      <c r="L110">
        <v>73.880597014925371</v>
      </c>
      <c r="M110">
        <v>16.234420244240212</v>
      </c>
      <c r="N110">
        <f t="shared" si="7"/>
        <v>2</v>
      </c>
      <c r="O110">
        <f t="shared" si="8"/>
        <v>3</v>
      </c>
      <c r="P110">
        <f t="shared" si="9"/>
        <v>1</v>
      </c>
    </row>
    <row r="111" spans="1:16" x14ac:dyDescent="0.4">
      <c r="A111" t="s">
        <v>480</v>
      </c>
      <c r="B111" t="s">
        <v>1081</v>
      </c>
      <c r="C111" s="1" t="s">
        <v>1574</v>
      </c>
      <c r="D111" s="1">
        <v>41983</v>
      </c>
      <c r="E111">
        <v>2</v>
      </c>
      <c r="F111">
        <v>1</v>
      </c>
      <c r="G111">
        <v>2</v>
      </c>
      <c r="H111">
        <v>166</v>
      </c>
      <c r="I111">
        <v>103</v>
      </c>
      <c r="J111">
        <v>605</v>
      </c>
      <c r="K111">
        <v>47.842640801457776</v>
      </c>
      <c r="L111">
        <v>48.507462686567166</v>
      </c>
      <c r="M111">
        <v>67.034329307056566</v>
      </c>
      <c r="N111">
        <f t="shared" si="7"/>
        <v>2</v>
      </c>
      <c r="O111">
        <f t="shared" si="8"/>
        <v>2</v>
      </c>
      <c r="P111">
        <f t="shared" si="9"/>
        <v>3</v>
      </c>
    </row>
    <row r="112" spans="1:16" x14ac:dyDescent="0.4">
      <c r="A112" t="s">
        <v>481</v>
      </c>
      <c r="B112" t="s">
        <v>1082</v>
      </c>
      <c r="C112" s="1" t="s">
        <v>1574</v>
      </c>
      <c r="D112" s="1">
        <v>42025</v>
      </c>
      <c r="E112">
        <v>2</v>
      </c>
      <c r="F112">
        <v>1</v>
      </c>
      <c r="G112">
        <v>2</v>
      </c>
      <c r="H112">
        <v>166</v>
      </c>
      <c r="I112">
        <v>103</v>
      </c>
      <c r="J112">
        <v>577</v>
      </c>
      <c r="K112">
        <v>33.219200350169928</v>
      </c>
      <c r="L112">
        <v>65.671641791044777</v>
      </c>
      <c r="M112">
        <v>47.887178261289307</v>
      </c>
      <c r="N112">
        <f t="shared" si="7"/>
        <v>2</v>
      </c>
      <c r="O112">
        <f t="shared" si="8"/>
        <v>3</v>
      </c>
      <c r="P112">
        <f t="shared" si="9"/>
        <v>2</v>
      </c>
    </row>
    <row r="113" spans="1:16" x14ac:dyDescent="0.4">
      <c r="A113" t="s">
        <v>93</v>
      </c>
      <c r="B113" t="s">
        <v>1083</v>
      </c>
      <c r="C113" s="1" t="s">
        <v>1573</v>
      </c>
      <c r="D113" s="1">
        <v>41983</v>
      </c>
      <c r="E113">
        <v>2</v>
      </c>
      <c r="F113">
        <v>1</v>
      </c>
      <c r="G113">
        <v>2</v>
      </c>
      <c r="H113">
        <v>166</v>
      </c>
      <c r="I113">
        <v>103</v>
      </c>
      <c r="J113">
        <v>605</v>
      </c>
      <c r="K113">
        <v>85.5737311624694</v>
      </c>
      <c r="L113">
        <v>87.700534759358291</v>
      </c>
      <c r="M113">
        <v>15.870228007642639</v>
      </c>
      <c r="N113">
        <f t="shared" si="7"/>
        <v>3</v>
      </c>
      <c r="O113">
        <f t="shared" si="8"/>
        <v>3</v>
      </c>
      <c r="P113">
        <f t="shared" si="9"/>
        <v>1</v>
      </c>
    </row>
    <row r="114" spans="1:16" x14ac:dyDescent="0.4">
      <c r="A114" t="s">
        <v>482</v>
      </c>
      <c r="B114" t="s">
        <v>1084</v>
      </c>
      <c r="C114" s="1" t="s">
        <v>1573</v>
      </c>
      <c r="D114" s="1">
        <v>41990</v>
      </c>
      <c r="E114">
        <v>2</v>
      </c>
      <c r="F114">
        <v>1</v>
      </c>
      <c r="G114">
        <v>2</v>
      </c>
      <c r="H114">
        <v>166</v>
      </c>
      <c r="I114">
        <v>103</v>
      </c>
      <c r="J114">
        <v>600</v>
      </c>
      <c r="K114">
        <v>83.239638401083511</v>
      </c>
      <c r="L114">
        <v>37.611408199643492</v>
      </c>
      <c r="M114">
        <v>13.9367904853165</v>
      </c>
      <c r="N114">
        <f t="shared" si="7"/>
        <v>3</v>
      </c>
      <c r="O114">
        <f t="shared" si="8"/>
        <v>2</v>
      </c>
      <c r="P114">
        <f t="shared" si="9"/>
        <v>1</v>
      </c>
    </row>
    <row r="115" spans="1:16" x14ac:dyDescent="0.4">
      <c r="A115" t="s">
        <v>94</v>
      </c>
      <c r="B115" t="s">
        <v>1085</v>
      </c>
      <c r="C115" s="1" t="s">
        <v>1573</v>
      </c>
      <c r="D115" s="1">
        <v>41990</v>
      </c>
      <c r="E115">
        <v>2</v>
      </c>
      <c r="F115">
        <v>1</v>
      </c>
      <c r="G115">
        <v>2</v>
      </c>
      <c r="H115">
        <v>166</v>
      </c>
      <c r="I115">
        <v>103</v>
      </c>
      <c r="J115">
        <v>600</v>
      </c>
      <c r="K115">
        <v>31.767015338102397</v>
      </c>
      <c r="L115">
        <v>90.730837789661322</v>
      </c>
      <c r="M115">
        <v>8.1055972042162221</v>
      </c>
      <c r="N115">
        <f t="shared" si="7"/>
        <v>2</v>
      </c>
      <c r="O115">
        <f t="shared" si="8"/>
        <v>3</v>
      </c>
      <c r="P115">
        <f t="shared" si="9"/>
        <v>1</v>
      </c>
    </row>
    <row r="116" spans="1:16" x14ac:dyDescent="0.4">
      <c r="A116" t="s">
        <v>483</v>
      </c>
      <c r="B116" t="s">
        <v>302</v>
      </c>
      <c r="C116" s="1" t="s">
        <v>1573</v>
      </c>
      <c r="D116" s="1">
        <v>41990</v>
      </c>
      <c r="E116">
        <v>2</v>
      </c>
      <c r="F116">
        <v>1</v>
      </c>
      <c r="G116">
        <v>2</v>
      </c>
      <c r="H116">
        <v>166</v>
      </c>
      <c r="I116">
        <v>103</v>
      </c>
      <c r="J116">
        <v>600</v>
      </c>
      <c r="K116">
        <v>31.881988245785475</v>
      </c>
      <c r="L116">
        <v>91.087344028520505</v>
      </c>
      <c r="M116">
        <v>9.4546136068992723</v>
      </c>
      <c r="N116">
        <f t="shared" si="7"/>
        <v>2</v>
      </c>
      <c r="O116">
        <f t="shared" si="8"/>
        <v>3</v>
      </c>
      <c r="P116">
        <f t="shared" si="9"/>
        <v>1</v>
      </c>
    </row>
    <row r="117" spans="1:16" x14ac:dyDescent="0.4">
      <c r="A117" t="s">
        <v>95</v>
      </c>
      <c r="B117" t="s">
        <v>52</v>
      </c>
      <c r="C117" s="1" t="s">
        <v>1573</v>
      </c>
      <c r="D117" s="1">
        <v>41985</v>
      </c>
      <c r="E117">
        <v>2</v>
      </c>
      <c r="F117">
        <v>1</v>
      </c>
      <c r="G117">
        <v>2</v>
      </c>
      <c r="H117">
        <v>166</v>
      </c>
      <c r="I117">
        <v>103</v>
      </c>
      <c r="J117">
        <v>603</v>
      </c>
      <c r="K117">
        <v>81.290619333711064</v>
      </c>
      <c r="L117">
        <v>60.606060606060609</v>
      </c>
      <c r="M117">
        <v>17.632966676546083</v>
      </c>
      <c r="N117">
        <f t="shared" si="7"/>
        <v>3</v>
      </c>
      <c r="O117">
        <f t="shared" si="8"/>
        <v>3</v>
      </c>
      <c r="P117">
        <f t="shared" si="9"/>
        <v>1</v>
      </c>
    </row>
    <row r="118" spans="1:16" x14ac:dyDescent="0.4">
      <c r="A118" t="s">
        <v>484</v>
      </c>
      <c r="B118" t="s">
        <v>1086</v>
      </c>
      <c r="C118" s="1" t="s">
        <v>1574</v>
      </c>
      <c r="D118" s="1">
        <v>41992</v>
      </c>
      <c r="E118">
        <v>2</v>
      </c>
      <c r="F118">
        <v>1</v>
      </c>
      <c r="G118">
        <v>2</v>
      </c>
      <c r="H118">
        <v>166</v>
      </c>
      <c r="I118">
        <v>103</v>
      </c>
      <c r="J118">
        <v>598</v>
      </c>
      <c r="K118">
        <v>30.998682105016094</v>
      </c>
      <c r="L118">
        <v>18.656716417910449</v>
      </c>
      <c r="M118">
        <v>49.643160011052984</v>
      </c>
      <c r="N118">
        <f t="shared" si="7"/>
        <v>2</v>
      </c>
      <c r="O118">
        <f t="shared" si="8"/>
        <v>1</v>
      </c>
      <c r="P118">
        <f t="shared" si="9"/>
        <v>2</v>
      </c>
    </row>
    <row r="119" spans="1:16" x14ac:dyDescent="0.4">
      <c r="A119" t="s">
        <v>485</v>
      </c>
      <c r="B119" t="s">
        <v>1087</v>
      </c>
      <c r="C119" s="1" t="s">
        <v>1574</v>
      </c>
      <c r="D119" s="1">
        <v>41984</v>
      </c>
      <c r="E119">
        <v>2</v>
      </c>
      <c r="F119">
        <v>1</v>
      </c>
      <c r="G119">
        <v>2</v>
      </c>
      <c r="H119">
        <v>166</v>
      </c>
      <c r="I119">
        <v>103</v>
      </c>
      <c r="J119">
        <v>604</v>
      </c>
      <c r="K119">
        <v>88.087759752977945</v>
      </c>
      <c r="L119">
        <v>66.417910447761187</v>
      </c>
      <c r="M119">
        <v>86.58279587462394</v>
      </c>
      <c r="N119">
        <f t="shared" si="7"/>
        <v>3</v>
      </c>
      <c r="O119">
        <f t="shared" si="8"/>
        <v>3</v>
      </c>
      <c r="P119">
        <f t="shared" si="9"/>
        <v>3</v>
      </c>
    </row>
    <row r="120" spans="1:16" x14ac:dyDescent="0.4">
      <c r="A120" t="s">
        <v>486</v>
      </c>
      <c r="B120" t="s">
        <v>1088</v>
      </c>
      <c r="C120" s="1" t="s">
        <v>1574</v>
      </c>
      <c r="D120" s="1">
        <v>42045</v>
      </c>
      <c r="E120">
        <v>2</v>
      </c>
      <c r="F120">
        <v>1</v>
      </c>
      <c r="G120">
        <v>2</v>
      </c>
      <c r="H120">
        <v>166</v>
      </c>
      <c r="I120">
        <v>103</v>
      </c>
      <c r="J120">
        <v>563</v>
      </c>
      <c r="K120">
        <v>19.383444003736415</v>
      </c>
      <c r="L120">
        <v>3.7313432835820897</v>
      </c>
      <c r="M120">
        <v>85.698845572655912</v>
      </c>
      <c r="N120">
        <f t="shared" si="7"/>
        <v>1</v>
      </c>
      <c r="O120">
        <f t="shared" si="8"/>
        <v>1</v>
      </c>
      <c r="P120">
        <f t="shared" si="9"/>
        <v>3</v>
      </c>
    </row>
    <row r="121" spans="1:16" x14ac:dyDescent="0.4">
      <c r="A121" t="s">
        <v>487</v>
      </c>
      <c r="B121" t="s">
        <v>53</v>
      </c>
      <c r="C121" s="1" t="s">
        <v>1574</v>
      </c>
      <c r="D121" s="1">
        <v>42017</v>
      </c>
      <c r="E121">
        <v>2</v>
      </c>
      <c r="F121">
        <v>1</v>
      </c>
      <c r="G121">
        <v>2</v>
      </c>
      <c r="H121">
        <v>166</v>
      </c>
      <c r="I121">
        <v>103</v>
      </c>
      <c r="J121">
        <v>583</v>
      </c>
      <c r="K121">
        <v>47.005872641546837</v>
      </c>
      <c r="L121">
        <v>23.134328358208954</v>
      </c>
      <c r="M121">
        <v>43.841593692636394</v>
      </c>
      <c r="N121">
        <f t="shared" si="7"/>
        <v>2</v>
      </c>
      <c r="O121">
        <f t="shared" si="8"/>
        <v>1</v>
      </c>
      <c r="P121">
        <f t="shared" si="9"/>
        <v>2</v>
      </c>
    </row>
    <row r="122" spans="1:16" x14ac:dyDescent="0.4">
      <c r="A122" t="s">
        <v>488</v>
      </c>
      <c r="B122" t="s">
        <v>1089</v>
      </c>
      <c r="C122" s="1" t="s">
        <v>1573</v>
      </c>
      <c r="D122" s="1">
        <v>41990</v>
      </c>
      <c r="E122">
        <v>2</v>
      </c>
      <c r="F122">
        <v>1</v>
      </c>
      <c r="G122">
        <v>2</v>
      </c>
      <c r="H122">
        <v>166</v>
      </c>
      <c r="I122">
        <v>103</v>
      </c>
      <c r="J122">
        <v>600</v>
      </c>
      <c r="K122">
        <v>33.800806010843729</v>
      </c>
      <c r="L122">
        <v>3.0303030303030303</v>
      </c>
      <c r="M122">
        <v>76.902919790316233</v>
      </c>
      <c r="N122">
        <f t="shared" si="7"/>
        <v>2</v>
      </c>
      <c r="O122">
        <f t="shared" si="8"/>
        <v>1</v>
      </c>
      <c r="P122">
        <f t="shared" si="9"/>
        <v>3</v>
      </c>
    </row>
    <row r="123" spans="1:16" x14ac:dyDescent="0.4">
      <c r="A123" t="s">
        <v>96</v>
      </c>
      <c r="B123" t="s">
        <v>1090</v>
      </c>
      <c r="C123" s="1" t="s">
        <v>1574</v>
      </c>
      <c r="D123" s="1">
        <v>41981</v>
      </c>
      <c r="E123">
        <v>2</v>
      </c>
      <c r="F123">
        <v>1</v>
      </c>
      <c r="G123">
        <v>2</v>
      </c>
      <c r="H123">
        <v>166</v>
      </c>
      <c r="I123">
        <v>103</v>
      </c>
      <c r="J123">
        <v>607</v>
      </c>
      <c r="K123">
        <v>43.837453274992818</v>
      </c>
      <c r="L123">
        <v>29.104477611940297</v>
      </c>
      <c r="M123">
        <v>69.824769345071715</v>
      </c>
      <c r="N123">
        <f t="shared" si="7"/>
        <v>2</v>
      </c>
      <c r="O123">
        <f t="shared" si="8"/>
        <v>1</v>
      </c>
      <c r="P123">
        <f t="shared" si="9"/>
        <v>3</v>
      </c>
    </row>
    <row r="124" spans="1:16" x14ac:dyDescent="0.4">
      <c r="A124" t="s">
        <v>489</v>
      </c>
      <c r="B124" t="s">
        <v>303</v>
      </c>
      <c r="C124" s="1" t="s">
        <v>1573</v>
      </c>
      <c r="D124" s="1">
        <v>42003</v>
      </c>
      <c r="E124">
        <v>2</v>
      </c>
      <c r="F124">
        <v>1</v>
      </c>
      <c r="G124">
        <v>2</v>
      </c>
      <c r="H124">
        <v>166</v>
      </c>
      <c r="I124">
        <v>103</v>
      </c>
      <c r="J124">
        <v>591</v>
      </c>
      <c r="K124">
        <v>73.67549565583333</v>
      </c>
      <c r="L124">
        <v>99.10873440285205</v>
      </c>
      <c r="M124">
        <v>79.369662112450527</v>
      </c>
      <c r="N124">
        <f t="shared" si="7"/>
        <v>3</v>
      </c>
      <c r="O124">
        <f t="shared" si="8"/>
        <v>3</v>
      </c>
      <c r="P124">
        <f t="shared" si="9"/>
        <v>3</v>
      </c>
    </row>
    <row r="125" spans="1:16" x14ac:dyDescent="0.4">
      <c r="A125" t="s">
        <v>490</v>
      </c>
      <c r="B125" t="s">
        <v>54</v>
      </c>
      <c r="C125" s="1" t="s">
        <v>1573</v>
      </c>
      <c r="D125" s="1">
        <v>42030</v>
      </c>
      <c r="E125">
        <v>2</v>
      </c>
      <c r="F125">
        <v>1</v>
      </c>
      <c r="G125">
        <v>2</v>
      </c>
      <c r="H125">
        <v>166</v>
      </c>
      <c r="I125">
        <v>103</v>
      </c>
      <c r="J125">
        <v>574</v>
      </c>
      <c r="K125">
        <v>59.740321735087974</v>
      </c>
      <c r="L125">
        <v>71.301247771836003</v>
      </c>
      <c r="M125">
        <v>12.180575197299675</v>
      </c>
      <c r="N125">
        <f t="shared" si="7"/>
        <v>3</v>
      </c>
      <c r="O125">
        <f t="shared" si="8"/>
        <v>3</v>
      </c>
      <c r="P125">
        <f t="shared" si="9"/>
        <v>1</v>
      </c>
    </row>
    <row r="126" spans="1:16" x14ac:dyDescent="0.4">
      <c r="A126" t="s">
        <v>262</v>
      </c>
      <c r="B126" t="s">
        <v>1091</v>
      </c>
      <c r="C126" s="1" t="s">
        <v>1573</v>
      </c>
      <c r="D126" s="1">
        <v>41996</v>
      </c>
      <c r="E126">
        <v>2</v>
      </c>
      <c r="F126">
        <v>1</v>
      </c>
      <c r="G126">
        <v>2</v>
      </c>
      <c r="H126">
        <v>166</v>
      </c>
      <c r="I126">
        <v>103</v>
      </c>
      <c r="J126">
        <v>596</v>
      </c>
      <c r="K126">
        <v>77.091248768552546</v>
      </c>
      <c r="L126">
        <v>78.253119429590015</v>
      </c>
      <c r="M126">
        <v>69.206001418776026</v>
      </c>
      <c r="N126">
        <f t="shared" si="7"/>
        <v>3</v>
      </c>
      <c r="O126">
        <f t="shared" si="8"/>
        <v>3</v>
      </c>
      <c r="P126">
        <f t="shared" si="9"/>
        <v>3</v>
      </c>
    </row>
    <row r="127" spans="1:16" x14ac:dyDescent="0.4">
      <c r="A127" t="s">
        <v>491</v>
      </c>
      <c r="B127" t="s">
        <v>1092</v>
      </c>
      <c r="C127" s="1" t="s">
        <v>1572</v>
      </c>
      <c r="D127" s="1">
        <v>42027</v>
      </c>
      <c r="E127">
        <v>2</v>
      </c>
      <c r="F127">
        <v>1</v>
      </c>
      <c r="G127">
        <v>2</v>
      </c>
      <c r="H127">
        <v>166</v>
      </c>
      <c r="I127">
        <v>103</v>
      </c>
      <c r="J127">
        <v>575</v>
      </c>
      <c r="K127">
        <v>76.185478998906348</v>
      </c>
      <c r="L127">
        <v>8.9361702127659566</v>
      </c>
      <c r="M127">
        <v>55.930434782608693</v>
      </c>
      <c r="N127">
        <f t="shared" si="7"/>
        <v>3</v>
      </c>
      <c r="O127">
        <f t="shared" si="8"/>
        <v>1</v>
      </c>
      <c r="P127">
        <f t="shared" si="9"/>
        <v>3</v>
      </c>
    </row>
    <row r="128" spans="1:16" x14ac:dyDescent="0.4">
      <c r="A128" t="s">
        <v>492</v>
      </c>
      <c r="B128" t="s">
        <v>1093</v>
      </c>
      <c r="C128" s="1" t="s">
        <v>1572</v>
      </c>
      <c r="D128" s="1">
        <v>42037</v>
      </c>
      <c r="E128">
        <v>2</v>
      </c>
      <c r="F128">
        <v>1</v>
      </c>
      <c r="G128">
        <v>2</v>
      </c>
      <c r="H128">
        <v>166</v>
      </c>
      <c r="I128">
        <v>103</v>
      </c>
      <c r="J128">
        <v>569</v>
      </c>
      <c r="K128">
        <v>13.364741011531558</v>
      </c>
      <c r="L128">
        <v>80.212765957446805</v>
      </c>
      <c r="M128">
        <v>45.247379487823245</v>
      </c>
      <c r="N128">
        <f t="shared" si="7"/>
        <v>1</v>
      </c>
      <c r="O128">
        <f t="shared" si="8"/>
        <v>3</v>
      </c>
      <c r="P128">
        <f t="shared" si="9"/>
        <v>2</v>
      </c>
    </row>
    <row r="129" spans="1:16" x14ac:dyDescent="0.4">
      <c r="A129" t="s">
        <v>493</v>
      </c>
      <c r="B129" t="s">
        <v>304</v>
      </c>
      <c r="C129" s="1" t="s">
        <v>1572</v>
      </c>
      <c r="D129" s="1">
        <v>42037</v>
      </c>
      <c r="E129">
        <v>2</v>
      </c>
      <c r="F129">
        <v>1</v>
      </c>
      <c r="G129">
        <v>2</v>
      </c>
      <c r="H129">
        <v>166</v>
      </c>
      <c r="I129">
        <v>103</v>
      </c>
      <c r="J129">
        <v>569</v>
      </c>
      <c r="K129">
        <v>13.624176806134013</v>
      </c>
      <c r="L129">
        <v>81.489361702127653</v>
      </c>
      <c r="M129">
        <v>46.783595907607335</v>
      </c>
      <c r="N129">
        <f t="shared" si="7"/>
        <v>1</v>
      </c>
      <c r="O129">
        <f t="shared" si="8"/>
        <v>3</v>
      </c>
      <c r="P129">
        <f t="shared" si="9"/>
        <v>2</v>
      </c>
    </row>
    <row r="130" spans="1:16" x14ac:dyDescent="0.4">
      <c r="A130" t="s">
        <v>494</v>
      </c>
      <c r="B130" t="s">
        <v>1094</v>
      </c>
      <c r="C130" s="1" t="s">
        <v>1574</v>
      </c>
      <c r="D130" s="1">
        <v>42031</v>
      </c>
      <c r="E130">
        <v>2</v>
      </c>
      <c r="F130">
        <v>1</v>
      </c>
      <c r="G130">
        <v>2</v>
      </c>
      <c r="H130">
        <v>166</v>
      </c>
      <c r="I130">
        <v>103</v>
      </c>
      <c r="J130">
        <v>573</v>
      </c>
      <c r="K130">
        <v>73.533742710740299</v>
      </c>
      <c r="L130">
        <v>7.4626865671641793</v>
      </c>
      <c r="M130">
        <v>78.717904702798705</v>
      </c>
      <c r="N130">
        <f t="shared" si="7"/>
        <v>3</v>
      </c>
      <c r="O130">
        <f t="shared" si="8"/>
        <v>1</v>
      </c>
      <c r="P130">
        <f t="shared" si="9"/>
        <v>3</v>
      </c>
    </row>
    <row r="131" spans="1:16" x14ac:dyDescent="0.4">
      <c r="A131" t="s">
        <v>97</v>
      </c>
      <c r="B131" t="s">
        <v>1095</v>
      </c>
      <c r="C131" s="1" t="s">
        <v>1574</v>
      </c>
      <c r="D131" s="1">
        <v>42034</v>
      </c>
      <c r="E131">
        <v>2</v>
      </c>
      <c r="F131">
        <v>1</v>
      </c>
      <c r="G131">
        <v>2</v>
      </c>
      <c r="H131">
        <v>166</v>
      </c>
      <c r="I131">
        <v>103</v>
      </c>
      <c r="J131">
        <v>570</v>
      </c>
      <c r="K131">
        <v>27.019582872757322</v>
      </c>
      <c r="L131">
        <v>40.298507462686565</v>
      </c>
      <c r="M131">
        <v>68.607156849941248</v>
      </c>
      <c r="N131">
        <f t="shared" ref="N131:N194" si="10">IF(AND(K131&gt;0,K131&lt;30),1,IF(AND(K131&gt;=30,K131&lt;50),2,IF(K131&gt;=50,3,0)))</f>
        <v>1</v>
      </c>
      <c r="O131">
        <f t="shared" ref="O131:O194" si="11">IF(AND(L131&gt;0,L131&lt;30),1,IF(AND(L131&gt;=30,L131&lt;50),2,IF(L131&gt;=50,3,0)))</f>
        <v>2</v>
      </c>
      <c r="P131">
        <f t="shared" ref="P131:P194" si="12">IF(AND(M131&gt;0,M131&lt;30),1,IF(AND(M131&gt;=30,M131&lt;50),2,IF(M131&gt;=50,3,0)))</f>
        <v>3</v>
      </c>
    </row>
    <row r="132" spans="1:16" x14ac:dyDescent="0.4">
      <c r="A132" t="s">
        <v>495</v>
      </c>
      <c r="B132" t="s">
        <v>1096</v>
      </c>
      <c r="C132" s="1" t="s">
        <v>1573</v>
      </c>
      <c r="D132" s="1">
        <v>42027</v>
      </c>
      <c r="E132">
        <v>2</v>
      </c>
      <c r="F132">
        <v>1</v>
      </c>
      <c r="G132">
        <v>2</v>
      </c>
      <c r="H132">
        <v>166</v>
      </c>
      <c r="I132">
        <v>103</v>
      </c>
      <c r="J132">
        <v>575</v>
      </c>
      <c r="K132">
        <v>56.350336619272838</v>
      </c>
      <c r="L132">
        <v>70.231729055258469</v>
      </c>
      <c r="M132">
        <v>46.067253073236678</v>
      </c>
      <c r="N132">
        <f t="shared" si="10"/>
        <v>3</v>
      </c>
      <c r="O132">
        <f t="shared" si="11"/>
        <v>3</v>
      </c>
      <c r="P132">
        <f t="shared" si="12"/>
        <v>2</v>
      </c>
    </row>
    <row r="133" spans="1:16" x14ac:dyDescent="0.4">
      <c r="A133" t="s">
        <v>98</v>
      </c>
      <c r="B133" t="s">
        <v>199</v>
      </c>
      <c r="C133" s="1" t="s">
        <v>1572</v>
      </c>
      <c r="D133" s="1">
        <v>42046</v>
      </c>
      <c r="E133">
        <v>2</v>
      </c>
      <c r="F133">
        <v>1</v>
      </c>
      <c r="G133">
        <v>2</v>
      </c>
      <c r="H133">
        <v>166</v>
      </c>
      <c r="I133">
        <v>103</v>
      </c>
      <c r="J133">
        <v>562</v>
      </c>
      <c r="K133">
        <v>55.499516147404094</v>
      </c>
      <c r="L133">
        <v>6.3829787234042561</v>
      </c>
      <c r="M133">
        <v>87.634442691944926</v>
      </c>
      <c r="N133">
        <f t="shared" si="10"/>
        <v>3</v>
      </c>
      <c r="O133">
        <f t="shared" si="11"/>
        <v>1</v>
      </c>
      <c r="P133">
        <f t="shared" si="12"/>
        <v>3</v>
      </c>
    </row>
    <row r="134" spans="1:16" x14ac:dyDescent="0.4">
      <c r="A134" t="s">
        <v>99</v>
      </c>
      <c r="B134" t="s">
        <v>1097</v>
      </c>
      <c r="C134" s="1" t="s">
        <v>1573</v>
      </c>
      <c r="D134" s="1">
        <v>42046</v>
      </c>
      <c r="E134">
        <v>2</v>
      </c>
      <c r="F134">
        <v>1</v>
      </c>
      <c r="G134">
        <v>2</v>
      </c>
      <c r="H134">
        <v>166</v>
      </c>
      <c r="I134">
        <v>103</v>
      </c>
      <c r="J134">
        <v>562</v>
      </c>
      <c r="K134">
        <v>60.242570810474398</v>
      </c>
      <c r="L134">
        <v>7.4866310160427805</v>
      </c>
      <c r="M134">
        <v>83.888100159599148</v>
      </c>
      <c r="N134">
        <f t="shared" si="10"/>
        <v>3</v>
      </c>
      <c r="O134">
        <f t="shared" si="11"/>
        <v>1</v>
      </c>
      <c r="P134">
        <f t="shared" si="12"/>
        <v>3</v>
      </c>
    </row>
    <row r="135" spans="1:16" x14ac:dyDescent="0.4">
      <c r="A135" t="s">
        <v>100</v>
      </c>
      <c r="B135" t="s">
        <v>1098</v>
      </c>
      <c r="C135" s="1" t="s">
        <v>1573</v>
      </c>
      <c r="D135" s="1">
        <v>42041</v>
      </c>
      <c r="E135">
        <v>2</v>
      </c>
      <c r="F135">
        <v>1</v>
      </c>
      <c r="G135">
        <v>2</v>
      </c>
      <c r="H135">
        <v>166</v>
      </c>
      <c r="I135">
        <v>103</v>
      </c>
      <c r="J135">
        <v>565</v>
      </c>
      <c r="K135">
        <v>56.065621994639578</v>
      </c>
      <c r="L135">
        <v>91.978609625668454</v>
      </c>
      <c r="M135">
        <v>12.65504453871204</v>
      </c>
      <c r="N135">
        <f t="shared" si="10"/>
        <v>3</v>
      </c>
      <c r="O135">
        <f t="shared" si="11"/>
        <v>3</v>
      </c>
      <c r="P135">
        <f t="shared" si="12"/>
        <v>1</v>
      </c>
    </row>
    <row r="136" spans="1:16" x14ac:dyDescent="0.4">
      <c r="A136" t="s">
        <v>263</v>
      </c>
      <c r="B136" t="s">
        <v>1099</v>
      </c>
      <c r="C136" s="1" t="s">
        <v>1573</v>
      </c>
      <c r="D136" s="1">
        <v>42041</v>
      </c>
      <c r="E136">
        <v>2</v>
      </c>
      <c r="F136">
        <v>1</v>
      </c>
      <c r="G136">
        <v>2</v>
      </c>
      <c r="H136">
        <v>166</v>
      </c>
      <c r="I136">
        <v>103</v>
      </c>
      <c r="J136">
        <v>565</v>
      </c>
      <c r="K136">
        <v>54.103274653006416</v>
      </c>
      <c r="L136">
        <v>87.87878787878789</v>
      </c>
      <c r="M136">
        <v>60.207214562222376</v>
      </c>
      <c r="N136">
        <f t="shared" si="10"/>
        <v>3</v>
      </c>
      <c r="O136">
        <f t="shared" si="11"/>
        <v>3</v>
      </c>
      <c r="P136">
        <f t="shared" si="12"/>
        <v>3</v>
      </c>
    </row>
    <row r="137" spans="1:16" x14ac:dyDescent="0.4">
      <c r="A137" t="s">
        <v>101</v>
      </c>
      <c r="B137" t="s">
        <v>1100</v>
      </c>
      <c r="C137" s="1" t="s">
        <v>1573</v>
      </c>
      <c r="D137" s="1">
        <v>42025</v>
      </c>
      <c r="E137">
        <v>2</v>
      </c>
      <c r="F137">
        <v>1</v>
      </c>
      <c r="G137">
        <v>2</v>
      </c>
      <c r="H137">
        <v>166</v>
      </c>
      <c r="I137">
        <v>103</v>
      </c>
      <c r="J137">
        <v>577</v>
      </c>
      <c r="K137">
        <v>33.498499954721673</v>
      </c>
      <c r="L137">
        <v>61.140819964349369</v>
      </c>
      <c r="M137">
        <v>12.206848295681713</v>
      </c>
      <c r="N137">
        <f t="shared" si="10"/>
        <v>2</v>
      </c>
      <c r="O137">
        <f t="shared" si="11"/>
        <v>3</v>
      </c>
      <c r="P137">
        <f t="shared" si="12"/>
        <v>1</v>
      </c>
    </row>
    <row r="138" spans="1:16" x14ac:dyDescent="0.4">
      <c r="A138" t="s">
        <v>496</v>
      </c>
      <c r="B138" t="s">
        <v>1101</v>
      </c>
      <c r="C138" s="1" t="s">
        <v>1574</v>
      </c>
      <c r="D138" s="1">
        <v>42030</v>
      </c>
      <c r="E138">
        <v>2</v>
      </c>
      <c r="F138">
        <v>1</v>
      </c>
      <c r="G138">
        <v>2</v>
      </c>
      <c r="H138">
        <v>166</v>
      </c>
      <c r="I138">
        <v>103</v>
      </c>
      <c r="J138">
        <v>574</v>
      </c>
      <c r="K138">
        <v>84.480835015724338</v>
      </c>
      <c r="L138">
        <v>50</v>
      </c>
      <c r="M138">
        <v>88.145473790368371</v>
      </c>
      <c r="N138">
        <f t="shared" si="10"/>
        <v>3</v>
      </c>
      <c r="O138">
        <f t="shared" si="11"/>
        <v>3</v>
      </c>
      <c r="P138">
        <f t="shared" si="12"/>
        <v>3</v>
      </c>
    </row>
    <row r="139" spans="1:16" x14ac:dyDescent="0.4">
      <c r="A139" t="s">
        <v>497</v>
      </c>
      <c r="B139" t="s">
        <v>200</v>
      </c>
      <c r="C139" s="1" t="s">
        <v>1574</v>
      </c>
      <c r="D139" s="1">
        <v>42082</v>
      </c>
      <c r="E139">
        <v>2</v>
      </c>
      <c r="F139">
        <v>1</v>
      </c>
      <c r="G139">
        <v>2</v>
      </c>
      <c r="H139">
        <v>166</v>
      </c>
      <c r="I139">
        <v>103</v>
      </c>
      <c r="J139">
        <v>541</v>
      </c>
      <c r="K139">
        <v>29.764682000345726</v>
      </c>
      <c r="L139">
        <v>49.253731343283583</v>
      </c>
      <c r="M139">
        <v>12.952659267962312</v>
      </c>
      <c r="N139">
        <f t="shared" si="10"/>
        <v>1</v>
      </c>
      <c r="O139">
        <f t="shared" si="11"/>
        <v>2</v>
      </c>
      <c r="P139">
        <f t="shared" si="12"/>
        <v>1</v>
      </c>
    </row>
    <row r="140" spans="1:16" x14ac:dyDescent="0.4">
      <c r="A140" t="s">
        <v>102</v>
      </c>
      <c r="B140" t="s">
        <v>1102</v>
      </c>
      <c r="C140" s="1" t="s">
        <v>1573</v>
      </c>
      <c r="D140" s="1">
        <v>42102</v>
      </c>
      <c r="E140">
        <v>2</v>
      </c>
      <c r="F140">
        <v>1</v>
      </c>
      <c r="G140">
        <v>2</v>
      </c>
      <c r="H140">
        <v>166</v>
      </c>
      <c r="I140">
        <v>103</v>
      </c>
      <c r="J140">
        <v>528</v>
      </c>
      <c r="K140">
        <v>76.994292662813379</v>
      </c>
      <c r="L140">
        <v>88.413547237076642</v>
      </c>
      <c r="M140">
        <v>27.028754219215614</v>
      </c>
      <c r="N140">
        <f t="shared" si="10"/>
        <v>3</v>
      </c>
      <c r="O140">
        <f t="shared" si="11"/>
        <v>3</v>
      </c>
      <c r="P140">
        <f t="shared" si="12"/>
        <v>1</v>
      </c>
    </row>
    <row r="141" spans="1:16" x14ac:dyDescent="0.4">
      <c r="A141" t="s">
        <v>498</v>
      </c>
      <c r="B141" t="s">
        <v>1103</v>
      </c>
      <c r="C141" s="1" t="s">
        <v>1574</v>
      </c>
      <c r="D141" s="1">
        <v>42039</v>
      </c>
      <c r="E141">
        <v>2</v>
      </c>
      <c r="F141">
        <v>1</v>
      </c>
      <c r="G141">
        <v>2</v>
      </c>
      <c r="H141">
        <v>166</v>
      </c>
      <c r="I141">
        <v>103</v>
      </c>
      <c r="J141">
        <v>567</v>
      </c>
      <c r="K141">
        <v>64.163049459916806</v>
      </c>
      <c r="L141">
        <v>35.07462686567164</v>
      </c>
      <c r="M141">
        <v>30.269730269730271</v>
      </c>
      <c r="N141">
        <f t="shared" si="10"/>
        <v>3</v>
      </c>
      <c r="O141">
        <f t="shared" si="11"/>
        <v>2</v>
      </c>
      <c r="P141">
        <f t="shared" si="12"/>
        <v>2</v>
      </c>
    </row>
    <row r="142" spans="1:16" x14ac:dyDescent="0.4">
      <c r="A142" t="s">
        <v>499</v>
      </c>
      <c r="B142" t="s">
        <v>305</v>
      </c>
      <c r="C142" s="1" t="s">
        <v>1574</v>
      </c>
      <c r="D142" s="1">
        <v>42037</v>
      </c>
      <c r="E142">
        <v>2</v>
      </c>
      <c r="F142">
        <v>1</v>
      </c>
      <c r="G142">
        <v>2</v>
      </c>
      <c r="H142">
        <v>166</v>
      </c>
      <c r="I142">
        <v>103</v>
      </c>
      <c r="J142">
        <v>569</v>
      </c>
      <c r="K142">
        <v>83.302698750775107</v>
      </c>
      <c r="L142">
        <v>68.656716417910445</v>
      </c>
      <c r="M142">
        <v>42.638478490851071</v>
      </c>
      <c r="N142">
        <f t="shared" si="10"/>
        <v>3</v>
      </c>
      <c r="O142">
        <f t="shared" si="11"/>
        <v>3</v>
      </c>
      <c r="P142">
        <f t="shared" si="12"/>
        <v>2</v>
      </c>
    </row>
    <row r="143" spans="1:16" x14ac:dyDescent="0.4">
      <c r="A143" t="s">
        <v>500</v>
      </c>
      <c r="B143" t="s">
        <v>1104</v>
      </c>
      <c r="C143" s="1" t="s">
        <v>1574</v>
      </c>
      <c r="D143" s="1">
        <v>42051</v>
      </c>
      <c r="E143">
        <v>2</v>
      </c>
      <c r="F143">
        <v>1</v>
      </c>
      <c r="G143">
        <v>2</v>
      </c>
      <c r="H143">
        <v>166</v>
      </c>
      <c r="I143">
        <v>103</v>
      </c>
      <c r="J143">
        <v>559</v>
      </c>
      <c r="K143">
        <v>50.093965436578486</v>
      </c>
      <c r="L143">
        <v>45.522388059701491</v>
      </c>
      <c r="M143">
        <v>26.629544710121195</v>
      </c>
      <c r="N143">
        <f t="shared" si="10"/>
        <v>3</v>
      </c>
      <c r="O143">
        <f t="shared" si="11"/>
        <v>2</v>
      </c>
      <c r="P143">
        <f t="shared" si="12"/>
        <v>1</v>
      </c>
    </row>
    <row r="144" spans="1:16" x14ac:dyDescent="0.4">
      <c r="A144" t="s">
        <v>103</v>
      </c>
      <c r="B144" t="s">
        <v>1105</v>
      </c>
      <c r="C144" s="1" t="s">
        <v>1573</v>
      </c>
      <c r="D144" s="1">
        <v>42090</v>
      </c>
      <c r="E144">
        <v>2</v>
      </c>
      <c r="F144">
        <v>1</v>
      </c>
      <c r="G144">
        <v>2</v>
      </c>
      <c r="H144">
        <v>166</v>
      </c>
      <c r="I144">
        <v>103</v>
      </c>
      <c r="J144">
        <v>535</v>
      </c>
      <c r="K144">
        <v>75.094351893286088</v>
      </c>
      <c r="L144">
        <v>70.409982174688054</v>
      </c>
      <c r="M144">
        <v>37.714815667944343</v>
      </c>
      <c r="N144">
        <f t="shared" si="10"/>
        <v>3</v>
      </c>
      <c r="O144">
        <f t="shared" si="11"/>
        <v>3</v>
      </c>
      <c r="P144">
        <f t="shared" si="12"/>
        <v>2</v>
      </c>
    </row>
    <row r="145" spans="1:16" x14ac:dyDescent="0.4">
      <c r="A145" t="s">
        <v>501</v>
      </c>
      <c r="B145" t="s">
        <v>1106</v>
      </c>
      <c r="C145" s="1" t="s">
        <v>1573</v>
      </c>
      <c r="D145" s="1">
        <v>42038</v>
      </c>
      <c r="E145">
        <v>2</v>
      </c>
      <c r="F145">
        <v>1</v>
      </c>
      <c r="G145">
        <v>2</v>
      </c>
      <c r="H145">
        <v>166</v>
      </c>
      <c r="I145">
        <v>103</v>
      </c>
      <c r="J145">
        <v>568</v>
      </c>
      <c r="K145">
        <v>77.412772116569656</v>
      </c>
      <c r="L145">
        <v>76.470588235294116</v>
      </c>
      <c r="M145">
        <v>28.252282165642011</v>
      </c>
      <c r="N145">
        <f t="shared" si="10"/>
        <v>3</v>
      </c>
      <c r="O145">
        <f t="shared" si="11"/>
        <v>3</v>
      </c>
      <c r="P145">
        <f t="shared" si="12"/>
        <v>1</v>
      </c>
    </row>
    <row r="146" spans="1:16" x14ac:dyDescent="0.4">
      <c r="A146" t="s">
        <v>104</v>
      </c>
      <c r="B146" t="s">
        <v>1107</v>
      </c>
      <c r="C146" s="1" t="s">
        <v>1573</v>
      </c>
      <c r="D146" s="1">
        <v>42038</v>
      </c>
      <c r="E146">
        <v>2</v>
      </c>
      <c r="F146">
        <v>1</v>
      </c>
      <c r="G146">
        <v>2</v>
      </c>
      <c r="H146">
        <v>166</v>
      </c>
      <c r="I146">
        <v>103</v>
      </c>
      <c r="J146">
        <v>568</v>
      </c>
      <c r="K146">
        <v>78.022242904679018</v>
      </c>
      <c r="L146">
        <v>77.718360071301248</v>
      </c>
      <c r="M146">
        <v>31.581630223267734</v>
      </c>
      <c r="N146">
        <f t="shared" si="10"/>
        <v>3</v>
      </c>
      <c r="O146">
        <f t="shared" si="11"/>
        <v>3</v>
      </c>
      <c r="P146">
        <f t="shared" si="12"/>
        <v>2</v>
      </c>
    </row>
    <row r="147" spans="1:16" x14ac:dyDescent="0.4">
      <c r="A147" t="s">
        <v>502</v>
      </c>
      <c r="B147" t="s">
        <v>1108</v>
      </c>
      <c r="C147" s="1" t="s">
        <v>1574</v>
      </c>
      <c r="D147" s="1">
        <v>42048</v>
      </c>
      <c r="E147">
        <v>2</v>
      </c>
      <c r="F147">
        <v>1</v>
      </c>
      <c r="G147">
        <v>2</v>
      </c>
      <c r="H147">
        <v>166</v>
      </c>
      <c r="I147">
        <v>103</v>
      </c>
      <c r="J147">
        <v>560</v>
      </c>
      <c r="K147">
        <v>97.723617915125018</v>
      </c>
      <c r="L147">
        <v>51.492537313432834</v>
      </c>
      <c r="M147">
        <v>87.661052715400544</v>
      </c>
      <c r="N147">
        <f t="shared" si="10"/>
        <v>3</v>
      </c>
      <c r="O147">
        <f t="shared" si="11"/>
        <v>3</v>
      </c>
      <c r="P147">
        <f t="shared" si="12"/>
        <v>3</v>
      </c>
    </row>
    <row r="148" spans="1:16" x14ac:dyDescent="0.4">
      <c r="A148" t="s">
        <v>503</v>
      </c>
      <c r="B148" t="s">
        <v>1109</v>
      </c>
      <c r="C148" s="1" t="s">
        <v>1572</v>
      </c>
      <c r="D148" s="1">
        <v>42033</v>
      </c>
      <c r="E148">
        <v>2</v>
      </c>
      <c r="F148">
        <v>1</v>
      </c>
      <c r="G148">
        <v>2</v>
      </c>
      <c r="H148">
        <v>166</v>
      </c>
      <c r="I148">
        <v>103</v>
      </c>
      <c r="J148">
        <v>571</v>
      </c>
      <c r="K148">
        <v>93.980095903518134</v>
      </c>
      <c r="L148">
        <v>9.5744680851063837</v>
      </c>
      <c r="M148">
        <v>52.149089395521976</v>
      </c>
      <c r="N148">
        <f t="shared" si="10"/>
        <v>3</v>
      </c>
      <c r="O148">
        <f t="shared" si="11"/>
        <v>1</v>
      </c>
      <c r="P148">
        <f t="shared" si="12"/>
        <v>3</v>
      </c>
    </row>
    <row r="149" spans="1:16" x14ac:dyDescent="0.4">
      <c r="A149" t="s">
        <v>504</v>
      </c>
      <c r="B149" t="s">
        <v>306</v>
      </c>
      <c r="C149" s="1" t="s">
        <v>1573</v>
      </c>
      <c r="D149" s="1">
        <v>42153</v>
      </c>
      <c r="E149">
        <v>2</v>
      </c>
      <c r="F149">
        <v>1</v>
      </c>
      <c r="G149">
        <v>2</v>
      </c>
      <c r="H149">
        <v>166</v>
      </c>
      <c r="I149">
        <v>103</v>
      </c>
      <c r="J149">
        <v>492</v>
      </c>
      <c r="K149">
        <v>49.361528399527586</v>
      </c>
      <c r="L149">
        <v>96.613190730837786</v>
      </c>
      <c r="M149">
        <v>33.899892877319623</v>
      </c>
      <c r="N149">
        <f t="shared" si="10"/>
        <v>2</v>
      </c>
      <c r="O149">
        <f t="shared" si="11"/>
        <v>3</v>
      </c>
      <c r="P149">
        <f t="shared" si="12"/>
        <v>2</v>
      </c>
    </row>
    <row r="150" spans="1:16" x14ac:dyDescent="0.4">
      <c r="A150" t="s">
        <v>505</v>
      </c>
      <c r="B150" t="s">
        <v>307</v>
      </c>
      <c r="C150" s="1" t="s">
        <v>1574</v>
      </c>
      <c r="D150" s="1">
        <v>42031</v>
      </c>
      <c r="E150">
        <v>2</v>
      </c>
      <c r="F150">
        <v>1</v>
      </c>
      <c r="G150">
        <v>2</v>
      </c>
      <c r="H150">
        <v>166</v>
      </c>
      <c r="I150">
        <v>103</v>
      </c>
      <c r="J150">
        <v>573</v>
      </c>
      <c r="K150">
        <v>72.828010739813266</v>
      </c>
      <c r="L150">
        <v>54.477611940298509</v>
      </c>
      <c r="M150">
        <v>36.027280589979071</v>
      </c>
      <c r="N150">
        <f t="shared" si="10"/>
        <v>3</v>
      </c>
      <c r="O150">
        <f t="shared" si="11"/>
        <v>3</v>
      </c>
      <c r="P150">
        <f t="shared" si="12"/>
        <v>2</v>
      </c>
    </row>
    <row r="151" spans="1:16" x14ac:dyDescent="0.4">
      <c r="A151" t="s">
        <v>506</v>
      </c>
      <c r="B151" t="s">
        <v>55</v>
      </c>
      <c r="C151" s="1" t="s">
        <v>1574</v>
      </c>
      <c r="D151" s="1">
        <v>42061</v>
      </c>
      <c r="E151">
        <v>2</v>
      </c>
      <c r="F151">
        <v>1</v>
      </c>
      <c r="G151">
        <v>2</v>
      </c>
      <c r="H151">
        <v>166</v>
      </c>
      <c r="I151">
        <v>103</v>
      </c>
      <c r="J151">
        <v>556</v>
      </c>
      <c r="K151">
        <v>52.402184755872241</v>
      </c>
      <c r="L151">
        <v>71.641791044776113</v>
      </c>
      <c r="M151">
        <v>66.420325278238948</v>
      </c>
      <c r="N151">
        <f t="shared" si="10"/>
        <v>3</v>
      </c>
      <c r="O151">
        <f t="shared" si="11"/>
        <v>3</v>
      </c>
      <c r="P151">
        <f t="shared" si="12"/>
        <v>3</v>
      </c>
    </row>
    <row r="152" spans="1:16" x14ac:dyDescent="0.4">
      <c r="A152" t="s">
        <v>507</v>
      </c>
      <c r="B152" t="s">
        <v>1110</v>
      </c>
      <c r="C152" s="1" t="s">
        <v>1573</v>
      </c>
      <c r="D152" s="1">
        <v>42048</v>
      </c>
      <c r="E152">
        <v>2</v>
      </c>
      <c r="F152">
        <v>1</v>
      </c>
      <c r="G152">
        <v>2</v>
      </c>
      <c r="H152">
        <v>166</v>
      </c>
      <c r="I152">
        <v>103</v>
      </c>
      <c r="J152">
        <v>560</v>
      </c>
      <c r="K152">
        <v>85.264449030883213</v>
      </c>
      <c r="L152">
        <v>57.754010695187169</v>
      </c>
      <c r="M152">
        <v>11.839604631661583</v>
      </c>
      <c r="N152">
        <f t="shared" si="10"/>
        <v>3</v>
      </c>
      <c r="O152">
        <f t="shared" si="11"/>
        <v>3</v>
      </c>
      <c r="P152">
        <f t="shared" si="12"/>
        <v>1</v>
      </c>
    </row>
    <row r="153" spans="1:16" x14ac:dyDescent="0.4">
      <c r="A153" t="s">
        <v>508</v>
      </c>
      <c r="B153" t="s">
        <v>308</v>
      </c>
      <c r="C153" s="1" t="s">
        <v>1573</v>
      </c>
      <c r="D153" s="1">
        <v>42047</v>
      </c>
      <c r="E153">
        <v>2</v>
      </c>
      <c r="F153">
        <v>1</v>
      </c>
      <c r="G153">
        <v>2</v>
      </c>
      <c r="H153">
        <v>166</v>
      </c>
      <c r="I153">
        <v>103</v>
      </c>
      <c r="J153">
        <v>561</v>
      </c>
      <c r="K153">
        <v>65.045778368381022</v>
      </c>
      <c r="L153">
        <v>10.33868092691622</v>
      </c>
      <c r="M153">
        <v>10.598639413653549</v>
      </c>
      <c r="N153">
        <f t="shared" si="10"/>
        <v>3</v>
      </c>
      <c r="O153">
        <f t="shared" si="11"/>
        <v>1</v>
      </c>
      <c r="P153">
        <f t="shared" si="12"/>
        <v>1</v>
      </c>
    </row>
    <row r="154" spans="1:16" x14ac:dyDescent="0.4">
      <c r="A154" t="s">
        <v>105</v>
      </c>
      <c r="B154" t="s">
        <v>309</v>
      </c>
      <c r="C154" s="1" t="s">
        <v>1574</v>
      </c>
      <c r="D154" s="1">
        <v>42080</v>
      </c>
      <c r="E154">
        <v>2</v>
      </c>
      <c r="F154">
        <v>1</v>
      </c>
      <c r="G154">
        <v>2</v>
      </c>
      <c r="H154">
        <v>166</v>
      </c>
      <c r="I154">
        <v>103</v>
      </c>
      <c r="J154">
        <v>543</v>
      </c>
      <c r="K154">
        <v>61.19243328454003</v>
      </c>
      <c r="L154">
        <v>20.149253731343283</v>
      </c>
      <c r="M154">
        <v>86.952251869378941</v>
      </c>
      <c r="N154">
        <f t="shared" si="10"/>
        <v>3</v>
      </c>
      <c r="O154">
        <f t="shared" si="11"/>
        <v>1</v>
      </c>
      <c r="P154">
        <f t="shared" si="12"/>
        <v>3</v>
      </c>
    </row>
    <row r="155" spans="1:16" x14ac:dyDescent="0.4">
      <c r="A155" t="s">
        <v>509</v>
      </c>
      <c r="B155" t="s">
        <v>1111</v>
      </c>
      <c r="C155" s="1" t="s">
        <v>1573</v>
      </c>
      <c r="D155" s="1">
        <v>42080</v>
      </c>
      <c r="E155">
        <v>2</v>
      </c>
      <c r="F155">
        <v>1</v>
      </c>
      <c r="G155">
        <v>2</v>
      </c>
      <c r="H155">
        <v>166</v>
      </c>
      <c r="I155">
        <v>103</v>
      </c>
      <c r="J155">
        <v>543</v>
      </c>
      <c r="K155">
        <v>81.892282210799607</v>
      </c>
      <c r="L155">
        <v>100</v>
      </c>
      <c r="M155">
        <v>26.572905801138173</v>
      </c>
      <c r="N155">
        <f t="shared" si="10"/>
        <v>3</v>
      </c>
      <c r="O155">
        <f t="shared" si="11"/>
        <v>3</v>
      </c>
      <c r="P155">
        <f t="shared" si="12"/>
        <v>1</v>
      </c>
    </row>
    <row r="156" spans="1:16" x14ac:dyDescent="0.4">
      <c r="A156" t="s">
        <v>510</v>
      </c>
      <c r="B156" t="s">
        <v>1112</v>
      </c>
      <c r="C156" s="1" t="s">
        <v>1574</v>
      </c>
      <c r="D156" s="1">
        <v>42047</v>
      </c>
      <c r="E156">
        <v>2</v>
      </c>
      <c r="F156">
        <v>1</v>
      </c>
      <c r="G156">
        <v>2</v>
      </c>
      <c r="H156">
        <v>166</v>
      </c>
      <c r="I156">
        <v>103</v>
      </c>
      <c r="J156">
        <v>561</v>
      </c>
      <c r="K156">
        <v>64.264310103385768</v>
      </c>
      <c r="L156">
        <v>75.373134328358205</v>
      </c>
      <c r="M156">
        <v>53.607810874246859</v>
      </c>
      <c r="N156">
        <f t="shared" si="10"/>
        <v>3</v>
      </c>
      <c r="O156">
        <f t="shared" si="11"/>
        <v>3</v>
      </c>
      <c r="P156">
        <f t="shared" si="12"/>
        <v>3</v>
      </c>
    </row>
    <row r="157" spans="1:16" x14ac:dyDescent="0.4">
      <c r="A157" t="s">
        <v>511</v>
      </c>
      <c r="B157" t="s">
        <v>1113</v>
      </c>
      <c r="C157" s="1" t="s">
        <v>1573</v>
      </c>
      <c r="D157" s="1">
        <v>42094</v>
      </c>
      <c r="E157">
        <v>2</v>
      </c>
      <c r="F157">
        <v>1</v>
      </c>
      <c r="G157">
        <v>2</v>
      </c>
      <c r="H157">
        <v>166</v>
      </c>
      <c r="I157">
        <v>103</v>
      </c>
      <c r="J157">
        <v>533</v>
      </c>
      <c r="K157">
        <v>89.999559505262013</v>
      </c>
      <c r="L157">
        <v>60.962566844919785</v>
      </c>
      <c r="M157">
        <v>55.240536481797939</v>
      </c>
      <c r="N157">
        <f t="shared" si="10"/>
        <v>3</v>
      </c>
      <c r="O157">
        <f t="shared" si="11"/>
        <v>3</v>
      </c>
      <c r="P157">
        <f t="shared" si="12"/>
        <v>3</v>
      </c>
    </row>
    <row r="158" spans="1:16" x14ac:dyDescent="0.4">
      <c r="A158" t="s">
        <v>512</v>
      </c>
      <c r="B158" t="s">
        <v>1114</v>
      </c>
      <c r="C158" s="1" t="s">
        <v>1574</v>
      </c>
      <c r="D158" s="1">
        <v>42118</v>
      </c>
      <c r="E158">
        <v>2</v>
      </c>
      <c r="F158">
        <v>1</v>
      </c>
      <c r="G158">
        <v>2</v>
      </c>
      <c r="H158">
        <v>166</v>
      </c>
      <c r="I158">
        <v>103</v>
      </c>
      <c r="J158">
        <v>516</v>
      </c>
      <c r="K158">
        <v>49.325589841265817</v>
      </c>
      <c r="L158">
        <v>47.761194029850749</v>
      </c>
      <c r="M158">
        <v>52.002583979328165</v>
      </c>
      <c r="N158">
        <f t="shared" si="10"/>
        <v>2</v>
      </c>
      <c r="O158">
        <f t="shared" si="11"/>
        <v>2</v>
      </c>
      <c r="P158">
        <f t="shared" si="12"/>
        <v>3</v>
      </c>
    </row>
    <row r="159" spans="1:16" x14ac:dyDescent="0.4">
      <c r="A159" t="s">
        <v>513</v>
      </c>
      <c r="B159" t="s">
        <v>201</v>
      </c>
      <c r="C159" s="1" t="s">
        <v>1574</v>
      </c>
      <c r="D159" s="1">
        <v>42094</v>
      </c>
      <c r="E159">
        <v>2</v>
      </c>
      <c r="F159">
        <v>1</v>
      </c>
      <c r="G159">
        <v>2</v>
      </c>
      <c r="H159">
        <v>166</v>
      </c>
      <c r="I159">
        <v>103</v>
      </c>
      <c r="J159">
        <v>533</v>
      </c>
      <c r="K159">
        <v>46.381061960095217</v>
      </c>
      <c r="L159">
        <v>53.731343283582092</v>
      </c>
      <c r="M159">
        <v>36.768114455223113</v>
      </c>
      <c r="N159">
        <f t="shared" si="10"/>
        <v>2</v>
      </c>
      <c r="O159">
        <f t="shared" si="11"/>
        <v>3</v>
      </c>
      <c r="P159">
        <f t="shared" si="12"/>
        <v>2</v>
      </c>
    </row>
    <row r="160" spans="1:16" x14ac:dyDescent="0.4">
      <c r="A160" t="s">
        <v>514</v>
      </c>
      <c r="B160" t="s">
        <v>1115</v>
      </c>
      <c r="C160" s="1" t="s">
        <v>1574</v>
      </c>
      <c r="D160" s="1">
        <v>42139</v>
      </c>
      <c r="E160">
        <v>2</v>
      </c>
      <c r="F160">
        <v>1</v>
      </c>
      <c r="G160">
        <v>2</v>
      </c>
      <c r="H160">
        <v>166</v>
      </c>
      <c r="I160">
        <v>103</v>
      </c>
      <c r="J160">
        <v>502</v>
      </c>
      <c r="K160">
        <v>78.749934581025173</v>
      </c>
      <c r="L160">
        <v>31.343283582089551</v>
      </c>
      <c r="M160">
        <v>92.819321006571997</v>
      </c>
      <c r="N160">
        <f t="shared" si="10"/>
        <v>3</v>
      </c>
      <c r="O160">
        <f t="shared" si="11"/>
        <v>2</v>
      </c>
      <c r="P160">
        <f t="shared" si="12"/>
        <v>3</v>
      </c>
    </row>
    <row r="161" spans="1:16" x14ac:dyDescent="0.4">
      <c r="A161" t="s">
        <v>515</v>
      </c>
      <c r="B161" t="s">
        <v>1116</v>
      </c>
      <c r="C161" s="1" t="s">
        <v>1574</v>
      </c>
      <c r="D161" s="1">
        <v>42089</v>
      </c>
      <c r="E161">
        <v>2</v>
      </c>
      <c r="F161">
        <v>1</v>
      </c>
      <c r="G161">
        <v>2</v>
      </c>
      <c r="H161">
        <v>166</v>
      </c>
      <c r="I161">
        <v>103</v>
      </c>
      <c r="J161">
        <v>536</v>
      </c>
      <c r="K161">
        <v>58.399280946346927</v>
      </c>
      <c r="L161">
        <v>13.432835820895523</v>
      </c>
      <c r="M161">
        <v>31.080353219656704</v>
      </c>
      <c r="N161">
        <f t="shared" si="10"/>
        <v>3</v>
      </c>
      <c r="O161">
        <f t="shared" si="11"/>
        <v>1</v>
      </c>
      <c r="P161">
        <f t="shared" si="12"/>
        <v>2</v>
      </c>
    </row>
    <row r="162" spans="1:16" x14ac:dyDescent="0.4">
      <c r="A162" t="s">
        <v>106</v>
      </c>
      <c r="B162" t="s">
        <v>1117</v>
      </c>
      <c r="C162" s="1" t="s">
        <v>1574</v>
      </c>
      <c r="D162" s="1">
        <v>42086</v>
      </c>
      <c r="E162">
        <v>2</v>
      </c>
      <c r="F162">
        <v>1</v>
      </c>
      <c r="G162">
        <v>2</v>
      </c>
      <c r="H162">
        <v>166</v>
      </c>
      <c r="I162">
        <v>103</v>
      </c>
      <c r="J162">
        <v>539</v>
      </c>
      <c r="K162">
        <v>14.951248986997086</v>
      </c>
      <c r="L162">
        <v>43.283582089552233</v>
      </c>
      <c r="M162">
        <v>15.74733244492057</v>
      </c>
      <c r="N162">
        <f t="shared" si="10"/>
        <v>1</v>
      </c>
      <c r="O162">
        <f t="shared" si="11"/>
        <v>2</v>
      </c>
      <c r="P162">
        <f t="shared" si="12"/>
        <v>1</v>
      </c>
    </row>
    <row r="163" spans="1:16" x14ac:dyDescent="0.4">
      <c r="A163" t="s">
        <v>516</v>
      </c>
      <c r="B163" t="s">
        <v>1118</v>
      </c>
      <c r="C163" s="1" t="s">
        <v>1574</v>
      </c>
      <c r="D163" s="1">
        <v>42088</v>
      </c>
      <c r="E163">
        <v>2</v>
      </c>
      <c r="F163">
        <v>1</v>
      </c>
      <c r="G163">
        <v>2</v>
      </c>
      <c r="H163">
        <v>166</v>
      </c>
      <c r="I163">
        <v>103</v>
      </c>
      <c r="J163">
        <v>537</v>
      </c>
      <c r="K163">
        <v>76.845726991155345</v>
      </c>
      <c r="L163">
        <v>79.850746268656721</v>
      </c>
      <c r="M163">
        <v>15.936202966823151</v>
      </c>
      <c r="N163">
        <f t="shared" si="10"/>
        <v>3</v>
      </c>
      <c r="O163">
        <f t="shared" si="11"/>
        <v>3</v>
      </c>
      <c r="P163">
        <f t="shared" si="12"/>
        <v>1</v>
      </c>
    </row>
    <row r="164" spans="1:16" x14ac:dyDescent="0.4">
      <c r="A164" t="s">
        <v>517</v>
      </c>
      <c r="B164" t="s">
        <v>1119</v>
      </c>
      <c r="C164" s="1" t="s">
        <v>1574</v>
      </c>
      <c r="D164" s="1">
        <v>42075</v>
      </c>
      <c r="E164">
        <v>2</v>
      </c>
      <c r="F164">
        <v>1</v>
      </c>
      <c r="G164">
        <v>2</v>
      </c>
      <c r="H164">
        <v>166</v>
      </c>
      <c r="I164">
        <v>103</v>
      </c>
      <c r="J164">
        <v>546</v>
      </c>
      <c r="K164">
        <v>61.554140743571892</v>
      </c>
      <c r="L164">
        <v>99.253731343283576</v>
      </c>
      <c r="M164">
        <v>45.430412580043772</v>
      </c>
      <c r="N164">
        <f t="shared" si="10"/>
        <v>3</v>
      </c>
      <c r="O164">
        <f t="shared" si="11"/>
        <v>3</v>
      </c>
      <c r="P164">
        <f t="shared" si="12"/>
        <v>2</v>
      </c>
    </row>
    <row r="165" spans="1:16" x14ac:dyDescent="0.4">
      <c r="A165" t="s">
        <v>518</v>
      </c>
      <c r="B165" t="s">
        <v>1120</v>
      </c>
      <c r="C165" s="1" t="s">
        <v>1574</v>
      </c>
      <c r="D165" s="1">
        <v>42051</v>
      </c>
      <c r="E165">
        <v>2</v>
      </c>
      <c r="F165">
        <v>1</v>
      </c>
      <c r="G165">
        <v>2</v>
      </c>
      <c r="H165">
        <v>166</v>
      </c>
      <c r="I165">
        <v>103</v>
      </c>
      <c r="J165">
        <v>559</v>
      </c>
      <c r="K165">
        <v>36.23418248484262</v>
      </c>
      <c r="L165">
        <v>52.238805970149251</v>
      </c>
      <c r="M165">
        <v>60.079425223419769</v>
      </c>
      <c r="N165">
        <f t="shared" si="10"/>
        <v>2</v>
      </c>
      <c r="O165">
        <f t="shared" si="11"/>
        <v>3</v>
      </c>
      <c r="P165">
        <f t="shared" si="12"/>
        <v>3</v>
      </c>
    </row>
    <row r="166" spans="1:16" x14ac:dyDescent="0.4">
      <c r="A166" t="s">
        <v>107</v>
      </c>
      <c r="B166" t="s">
        <v>202</v>
      </c>
      <c r="C166" s="1" t="s">
        <v>1573</v>
      </c>
      <c r="D166" s="1">
        <v>42087</v>
      </c>
      <c r="E166">
        <v>2</v>
      </c>
      <c r="F166">
        <v>1</v>
      </c>
      <c r="G166">
        <v>2</v>
      </c>
      <c r="H166">
        <v>166</v>
      </c>
      <c r="I166">
        <v>103</v>
      </c>
      <c r="J166">
        <v>538</v>
      </c>
      <c r="K166">
        <v>59.17666807133444</v>
      </c>
      <c r="L166">
        <v>62.566844919786099</v>
      </c>
      <c r="M166">
        <v>10.985835650983129</v>
      </c>
      <c r="N166">
        <f t="shared" si="10"/>
        <v>3</v>
      </c>
      <c r="O166">
        <f t="shared" si="11"/>
        <v>3</v>
      </c>
      <c r="P166">
        <f t="shared" si="12"/>
        <v>1</v>
      </c>
    </row>
    <row r="167" spans="1:16" x14ac:dyDescent="0.4">
      <c r="A167" t="s">
        <v>519</v>
      </c>
      <c r="B167" t="s">
        <v>1121</v>
      </c>
      <c r="C167" s="1" t="s">
        <v>1574</v>
      </c>
      <c r="D167" s="1">
        <v>42082</v>
      </c>
      <c r="E167">
        <v>2</v>
      </c>
      <c r="F167">
        <v>1</v>
      </c>
      <c r="G167">
        <v>2</v>
      </c>
      <c r="H167">
        <v>166</v>
      </c>
      <c r="I167">
        <v>103</v>
      </c>
      <c r="J167">
        <v>541</v>
      </c>
      <c r="K167">
        <v>70.059915851374441</v>
      </c>
      <c r="L167">
        <v>9.7014925373134329</v>
      </c>
      <c r="M167">
        <v>35.102748695997064</v>
      </c>
      <c r="N167">
        <f t="shared" si="10"/>
        <v>3</v>
      </c>
      <c r="O167">
        <f t="shared" si="11"/>
        <v>1</v>
      </c>
      <c r="P167">
        <f t="shared" si="12"/>
        <v>2</v>
      </c>
    </row>
    <row r="168" spans="1:16" x14ac:dyDescent="0.4">
      <c r="A168" t="s">
        <v>520</v>
      </c>
      <c r="B168" t="s">
        <v>1122</v>
      </c>
      <c r="C168" s="1" t="s">
        <v>1573</v>
      </c>
      <c r="D168" s="1">
        <v>42090</v>
      </c>
      <c r="E168">
        <v>2</v>
      </c>
      <c r="F168">
        <v>1</v>
      </c>
      <c r="G168">
        <v>2</v>
      </c>
      <c r="H168">
        <v>166</v>
      </c>
      <c r="I168">
        <v>103</v>
      </c>
      <c r="J168">
        <v>535</v>
      </c>
      <c r="K168">
        <v>68.090986551298627</v>
      </c>
      <c r="L168">
        <v>58.645276292335119</v>
      </c>
      <c r="M168">
        <v>32.063190441805112</v>
      </c>
      <c r="N168">
        <f t="shared" si="10"/>
        <v>3</v>
      </c>
      <c r="O168">
        <f t="shared" si="11"/>
        <v>3</v>
      </c>
      <c r="P168">
        <f t="shared" si="12"/>
        <v>2</v>
      </c>
    </row>
    <row r="169" spans="1:16" x14ac:dyDescent="0.4">
      <c r="A169" t="s">
        <v>521</v>
      </c>
      <c r="B169" t="s">
        <v>1123</v>
      </c>
      <c r="C169" s="1" t="s">
        <v>1573</v>
      </c>
      <c r="D169" s="1">
        <v>42144</v>
      </c>
      <c r="E169">
        <v>2</v>
      </c>
      <c r="F169">
        <v>1</v>
      </c>
      <c r="G169">
        <v>2</v>
      </c>
      <c r="H169">
        <v>166</v>
      </c>
      <c r="I169">
        <v>103</v>
      </c>
      <c r="J169">
        <v>499</v>
      </c>
      <c r="K169">
        <v>40.059848677769025</v>
      </c>
      <c r="L169">
        <v>48.663101604278076</v>
      </c>
      <c r="M169">
        <v>87.055606351825347</v>
      </c>
      <c r="N169">
        <f t="shared" si="10"/>
        <v>2</v>
      </c>
      <c r="O169">
        <f t="shared" si="11"/>
        <v>2</v>
      </c>
      <c r="P169">
        <f t="shared" si="12"/>
        <v>3</v>
      </c>
    </row>
    <row r="170" spans="1:16" x14ac:dyDescent="0.4">
      <c r="A170" t="s">
        <v>522</v>
      </c>
      <c r="B170" t="s">
        <v>1124</v>
      </c>
      <c r="C170" s="1" t="s">
        <v>1574</v>
      </c>
      <c r="D170" s="1">
        <v>42087</v>
      </c>
      <c r="E170">
        <v>2</v>
      </c>
      <c r="F170">
        <v>1</v>
      </c>
      <c r="G170">
        <v>2</v>
      </c>
      <c r="H170">
        <v>166</v>
      </c>
      <c r="I170">
        <v>103</v>
      </c>
      <c r="J170">
        <v>538</v>
      </c>
      <c r="K170">
        <v>64.624986717965712</v>
      </c>
      <c r="L170">
        <v>32.835820895522389</v>
      </c>
      <c r="M170">
        <v>47.431131446001338</v>
      </c>
      <c r="N170">
        <f t="shared" si="10"/>
        <v>3</v>
      </c>
      <c r="O170">
        <f t="shared" si="11"/>
        <v>2</v>
      </c>
      <c r="P170">
        <f t="shared" si="12"/>
        <v>2</v>
      </c>
    </row>
    <row r="171" spans="1:16" x14ac:dyDescent="0.4">
      <c r="A171" t="s">
        <v>108</v>
      </c>
      <c r="B171" t="s">
        <v>1125</v>
      </c>
      <c r="C171" s="1" t="s">
        <v>1573</v>
      </c>
      <c r="D171" s="1">
        <v>42139</v>
      </c>
      <c r="E171">
        <v>2</v>
      </c>
      <c r="F171">
        <v>1</v>
      </c>
      <c r="G171">
        <v>2</v>
      </c>
      <c r="H171">
        <v>166</v>
      </c>
      <c r="I171">
        <v>103</v>
      </c>
      <c r="J171">
        <v>502</v>
      </c>
      <c r="K171">
        <v>24.880967167639632</v>
      </c>
      <c r="L171">
        <v>2.3172905525846703</v>
      </c>
      <c r="M171">
        <v>45.072045534058809</v>
      </c>
      <c r="N171">
        <f t="shared" si="10"/>
        <v>1</v>
      </c>
      <c r="O171">
        <f t="shared" si="11"/>
        <v>1</v>
      </c>
      <c r="P171">
        <f t="shared" si="12"/>
        <v>2</v>
      </c>
    </row>
    <row r="172" spans="1:16" x14ac:dyDescent="0.4">
      <c r="A172" t="s">
        <v>523</v>
      </c>
      <c r="B172" t="s">
        <v>1126</v>
      </c>
      <c r="C172" s="1" t="s">
        <v>1574</v>
      </c>
      <c r="D172" s="1">
        <v>42118</v>
      </c>
      <c r="E172">
        <v>2</v>
      </c>
      <c r="F172">
        <v>1</v>
      </c>
      <c r="G172">
        <v>2</v>
      </c>
      <c r="H172">
        <v>166</v>
      </c>
      <c r="I172">
        <v>103</v>
      </c>
      <c r="J172">
        <v>516</v>
      </c>
      <c r="K172">
        <v>33.56056845520822</v>
      </c>
      <c r="L172">
        <v>1.4925373134328359</v>
      </c>
      <c r="M172">
        <v>50.514311270125226</v>
      </c>
      <c r="N172">
        <f t="shared" si="10"/>
        <v>2</v>
      </c>
      <c r="O172">
        <f t="shared" si="11"/>
        <v>1</v>
      </c>
      <c r="P172">
        <f t="shared" si="12"/>
        <v>3</v>
      </c>
    </row>
    <row r="173" spans="1:16" x14ac:dyDescent="0.4">
      <c r="A173" t="s">
        <v>524</v>
      </c>
      <c r="B173" t="s">
        <v>56</v>
      </c>
      <c r="C173" s="1" t="s">
        <v>1573</v>
      </c>
      <c r="D173" s="1">
        <v>42087</v>
      </c>
      <c r="E173">
        <v>2</v>
      </c>
      <c r="F173">
        <v>1</v>
      </c>
      <c r="G173">
        <v>2</v>
      </c>
      <c r="H173">
        <v>166</v>
      </c>
      <c r="I173">
        <v>103</v>
      </c>
      <c r="J173">
        <v>538</v>
      </c>
      <c r="K173">
        <v>85.779081112852296</v>
      </c>
      <c r="L173">
        <v>21.56862745098039</v>
      </c>
      <c r="M173">
        <v>11.525549309431955</v>
      </c>
      <c r="N173">
        <f t="shared" si="10"/>
        <v>3</v>
      </c>
      <c r="O173">
        <f t="shared" si="11"/>
        <v>1</v>
      </c>
      <c r="P173">
        <f t="shared" si="12"/>
        <v>1</v>
      </c>
    </row>
    <row r="174" spans="1:16" x14ac:dyDescent="0.4">
      <c r="A174" t="s">
        <v>525</v>
      </c>
      <c r="B174" t="s">
        <v>203</v>
      </c>
      <c r="C174" s="1" t="s">
        <v>1573</v>
      </c>
      <c r="D174" s="1">
        <v>42123</v>
      </c>
      <c r="E174">
        <v>2</v>
      </c>
      <c r="F174">
        <v>1</v>
      </c>
      <c r="G174">
        <v>2</v>
      </c>
      <c r="H174">
        <v>166</v>
      </c>
      <c r="I174">
        <v>103</v>
      </c>
      <c r="J174">
        <v>513</v>
      </c>
      <c r="K174">
        <v>95.18340745177197</v>
      </c>
      <c r="L174">
        <v>72.014260249554368</v>
      </c>
      <c r="M174">
        <v>31.571442152295848</v>
      </c>
      <c r="N174">
        <f t="shared" si="10"/>
        <v>3</v>
      </c>
      <c r="O174">
        <f t="shared" si="11"/>
        <v>3</v>
      </c>
      <c r="P174">
        <f t="shared" si="12"/>
        <v>2</v>
      </c>
    </row>
    <row r="175" spans="1:16" x14ac:dyDescent="0.4">
      <c r="A175" t="s">
        <v>526</v>
      </c>
      <c r="B175" t="s">
        <v>204</v>
      </c>
      <c r="C175" s="1" t="s">
        <v>1572</v>
      </c>
      <c r="D175" s="1">
        <v>42117</v>
      </c>
      <c r="E175">
        <v>2</v>
      </c>
      <c r="F175">
        <v>1</v>
      </c>
      <c r="G175">
        <v>2</v>
      </c>
      <c r="H175">
        <v>166</v>
      </c>
      <c r="I175">
        <v>103</v>
      </c>
      <c r="J175">
        <v>517</v>
      </c>
      <c r="K175">
        <v>30.639933301573024</v>
      </c>
      <c r="L175">
        <v>92.978723404255334</v>
      </c>
      <c r="M175">
        <v>14.034098915034521</v>
      </c>
      <c r="N175">
        <f t="shared" si="10"/>
        <v>2</v>
      </c>
      <c r="O175">
        <f t="shared" si="11"/>
        <v>3</v>
      </c>
      <c r="P175">
        <f t="shared" si="12"/>
        <v>1</v>
      </c>
    </row>
    <row r="176" spans="1:16" x14ac:dyDescent="0.4">
      <c r="A176" t="s">
        <v>527</v>
      </c>
      <c r="B176" t="s">
        <v>1127</v>
      </c>
      <c r="C176" s="1" t="s">
        <v>1572</v>
      </c>
      <c r="D176" s="1">
        <v>42132</v>
      </c>
      <c r="E176">
        <v>2</v>
      </c>
      <c r="F176">
        <v>1</v>
      </c>
      <c r="G176">
        <v>2</v>
      </c>
      <c r="H176">
        <v>166</v>
      </c>
      <c r="I176">
        <v>103</v>
      </c>
      <c r="J176">
        <v>507</v>
      </c>
      <c r="K176">
        <v>42.658062008236691</v>
      </c>
      <c r="L176">
        <v>63.829787234042556</v>
      </c>
      <c r="M176">
        <v>91.115136980945181</v>
      </c>
      <c r="N176">
        <f t="shared" si="10"/>
        <v>2</v>
      </c>
      <c r="O176">
        <f t="shared" si="11"/>
        <v>3</v>
      </c>
      <c r="P176">
        <f t="shared" si="12"/>
        <v>3</v>
      </c>
    </row>
    <row r="177" spans="1:16" x14ac:dyDescent="0.4">
      <c r="A177" t="s">
        <v>528</v>
      </c>
      <c r="B177" t="s">
        <v>310</v>
      </c>
      <c r="C177" s="1" t="s">
        <v>1574</v>
      </c>
      <c r="D177" s="1">
        <v>42089</v>
      </c>
      <c r="E177">
        <v>2</v>
      </c>
      <c r="F177">
        <v>1</v>
      </c>
      <c r="G177">
        <v>2</v>
      </c>
      <c r="H177">
        <v>166</v>
      </c>
      <c r="I177">
        <v>103</v>
      </c>
      <c r="J177">
        <v>536</v>
      </c>
      <c r="K177">
        <v>40.868898788519886</v>
      </c>
      <c r="L177">
        <v>74.626865671641795</v>
      </c>
      <c r="M177">
        <v>70.357347876004596</v>
      </c>
      <c r="N177">
        <f t="shared" si="10"/>
        <v>2</v>
      </c>
      <c r="O177">
        <f t="shared" si="11"/>
        <v>3</v>
      </c>
      <c r="P177">
        <f t="shared" si="12"/>
        <v>3</v>
      </c>
    </row>
    <row r="178" spans="1:16" x14ac:dyDescent="0.4">
      <c r="A178" t="s">
        <v>529</v>
      </c>
      <c r="B178" t="s">
        <v>311</v>
      </c>
      <c r="C178" s="1" t="s">
        <v>1574</v>
      </c>
      <c r="D178" s="1">
        <v>42103</v>
      </c>
      <c r="E178">
        <v>2</v>
      </c>
      <c r="F178">
        <v>1</v>
      </c>
      <c r="G178">
        <v>2</v>
      </c>
      <c r="H178">
        <v>166</v>
      </c>
      <c r="I178">
        <v>103</v>
      </c>
      <c r="J178">
        <v>527</v>
      </c>
      <c r="K178">
        <v>26.018910444991764</v>
      </c>
      <c r="L178">
        <v>69.402985074626869</v>
      </c>
      <c r="M178">
        <v>42.380153053777342</v>
      </c>
      <c r="N178">
        <f t="shared" si="10"/>
        <v>1</v>
      </c>
      <c r="O178">
        <f t="shared" si="11"/>
        <v>3</v>
      </c>
      <c r="P178">
        <f t="shared" si="12"/>
        <v>2</v>
      </c>
    </row>
    <row r="179" spans="1:16" x14ac:dyDescent="0.4">
      <c r="A179" t="s">
        <v>530</v>
      </c>
      <c r="B179" t="s">
        <v>1128</v>
      </c>
      <c r="C179" s="1" t="s">
        <v>1574</v>
      </c>
      <c r="D179" s="1">
        <v>42109</v>
      </c>
      <c r="E179">
        <v>2</v>
      </c>
      <c r="F179">
        <v>1</v>
      </c>
      <c r="G179">
        <v>2</v>
      </c>
      <c r="H179">
        <v>166</v>
      </c>
      <c r="I179">
        <v>103</v>
      </c>
      <c r="J179">
        <v>523</v>
      </c>
      <c r="K179">
        <v>68.690756179912498</v>
      </c>
      <c r="L179">
        <v>93.28358208955224</v>
      </c>
      <c r="M179">
        <v>35.53083364186417</v>
      </c>
      <c r="N179">
        <f t="shared" si="10"/>
        <v>3</v>
      </c>
      <c r="O179">
        <f t="shared" si="11"/>
        <v>3</v>
      </c>
      <c r="P179">
        <f t="shared" si="12"/>
        <v>2</v>
      </c>
    </row>
    <row r="180" spans="1:16" x14ac:dyDescent="0.4">
      <c r="A180" t="s">
        <v>531</v>
      </c>
      <c r="B180" t="s">
        <v>1129</v>
      </c>
      <c r="C180" s="1" t="s">
        <v>1573</v>
      </c>
      <c r="D180" s="1">
        <v>42080</v>
      </c>
      <c r="E180">
        <v>2</v>
      </c>
      <c r="F180">
        <v>1</v>
      </c>
      <c r="G180">
        <v>2</v>
      </c>
      <c r="H180">
        <v>166</v>
      </c>
      <c r="I180">
        <v>103</v>
      </c>
      <c r="J180">
        <v>543</v>
      </c>
      <c r="K180">
        <v>91.315655693432305</v>
      </c>
      <c r="L180">
        <v>92.335115864527623</v>
      </c>
      <c r="M180">
        <v>17.768502909167445</v>
      </c>
      <c r="N180">
        <f t="shared" si="10"/>
        <v>3</v>
      </c>
      <c r="O180">
        <f t="shared" si="11"/>
        <v>3</v>
      </c>
      <c r="P180">
        <f t="shared" si="12"/>
        <v>1</v>
      </c>
    </row>
    <row r="181" spans="1:16" x14ac:dyDescent="0.4">
      <c r="A181" t="s">
        <v>109</v>
      </c>
      <c r="B181" t="s">
        <v>1130</v>
      </c>
      <c r="C181" s="1" t="s">
        <v>1573</v>
      </c>
      <c r="D181" s="1">
        <v>42101</v>
      </c>
      <c r="E181">
        <v>2</v>
      </c>
      <c r="F181">
        <v>1</v>
      </c>
      <c r="G181">
        <v>2</v>
      </c>
      <c r="H181">
        <v>166</v>
      </c>
      <c r="I181">
        <v>103</v>
      </c>
      <c r="J181">
        <v>529</v>
      </c>
      <c r="K181">
        <v>55.263127546669295</v>
      </c>
      <c r="L181">
        <v>65.418894830659539</v>
      </c>
      <c r="M181">
        <v>6.8086896952928608</v>
      </c>
      <c r="N181">
        <f t="shared" si="10"/>
        <v>3</v>
      </c>
      <c r="O181">
        <f t="shared" si="11"/>
        <v>3</v>
      </c>
      <c r="P181">
        <f t="shared" si="12"/>
        <v>1</v>
      </c>
    </row>
    <row r="182" spans="1:16" x14ac:dyDescent="0.4">
      <c r="A182" t="s">
        <v>532</v>
      </c>
      <c r="B182" t="s">
        <v>312</v>
      </c>
      <c r="C182" s="1" t="s">
        <v>1573</v>
      </c>
      <c r="D182" s="1">
        <v>42081</v>
      </c>
      <c r="E182">
        <v>2</v>
      </c>
      <c r="F182">
        <v>1</v>
      </c>
      <c r="G182">
        <v>2</v>
      </c>
      <c r="H182">
        <v>166</v>
      </c>
      <c r="I182">
        <v>103</v>
      </c>
      <c r="J182">
        <v>542</v>
      </c>
      <c r="K182">
        <v>58.017987309592371</v>
      </c>
      <c r="L182">
        <v>92.156862745098039</v>
      </c>
      <c r="M182">
        <v>42.24192935861641</v>
      </c>
      <c r="N182">
        <f t="shared" si="10"/>
        <v>3</v>
      </c>
      <c r="O182">
        <f t="shared" si="11"/>
        <v>3</v>
      </c>
      <c r="P182">
        <f t="shared" si="12"/>
        <v>2</v>
      </c>
    </row>
    <row r="183" spans="1:16" x14ac:dyDescent="0.4">
      <c r="A183" t="s">
        <v>110</v>
      </c>
      <c r="B183" t="s">
        <v>1131</v>
      </c>
      <c r="C183" s="1" t="s">
        <v>1572</v>
      </c>
      <c r="D183" s="1">
        <v>42102</v>
      </c>
      <c r="E183">
        <v>2</v>
      </c>
      <c r="F183">
        <v>1</v>
      </c>
      <c r="G183">
        <v>2</v>
      </c>
      <c r="H183">
        <v>166</v>
      </c>
      <c r="I183">
        <v>103</v>
      </c>
      <c r="J183">
        <v>528</v>
      </c>
      <c r="K183">
        <v>81.532837352831692</v>
      </c>
      <c r="L183">
        <v>65.744680851063833</v>
      </c>
      <c r="M183">
        <v>67.533847342605668</v>
      </c>
      <c r="N183">
        <f t="shared" si="10"/>
        <v>3</v>
      </c>
      <c r="O183">
        <f t="shared" si="11"/>
        <v>3</v>
      </c>
      <c r="P183">
        <f t="shared" si="12"/>
        <v>3</v>
      </c>
    </row>
    <row r="184" spans="1:16" x14ac:dyDescent="0.4">
      <c r="A184" t="s">
        <v>111</v>
      </c>
      <c r="B184" t="s">
        <v>1132</v>
      </c>
      <c r="C184" s="1" t="s">
        <v>1573</v>
      </c>
      <c r="D184" s="1">
        <v>42109</v>
      </c>
      <c r="E184">
        <v>2</v>
      </c>
      <c r="F184">
        <v>1</v>
      </c>
      <c r="G184">
        <v>2</v>
      </c>
      <c r="H184">
        <v>166</v>
      </c>
      <c r="I184">
        <v>103</v>
      </c>
      <c r="J184">
        <v>523</v>
      </c>
      <c r="K184">
        <v>95.086281197850752</v>
      </c>
      <c r="L184">
        <v>86.274509803921561</v>
      </c>
      <c r="M184">
        <v>39.747251371643863</v>
      </c>
      <c r="N184">
        <f t="shared" si="10"/>
        <v>3</v>
      </c>
      <c r="O184">
        <f t="shared" si="11"/>
        <v>3</v>
      </c>
      <c r="P184">
        <f t="shared" si="12"/>
        <v>2</v>
      </c>
    </row>
    <row r="185" spans="1:16" x14ac:dyDescent="0.4">
      <c r="A185" t="s">
        <v>533</v>
      </c>
      <c r="B185" t="s">
        <v>1133</v>
      </c>
      <c r="C185" s="1" t="s">
        <v>1573</v>
      </c>
      <c r="D185" s="1">
        <v>42109</v>
      </c>
      <c r="E185">
        <v>2</v>
      </c>
      <c r="F185">
        <v>1</v>
      </c>
      <c r="G185">
        <v>2</v>
      </c>
      <c r="H185">
        <v>166</v>
      </c>
      <c r="I185">
        <v>103</v>
      </c>
      <c r="J185">
        <v>523</v>
      </c>
      <c r="K185">
        <v>95.657799488685811</v>
      </c>
      <c r="L185">
        <v>87.344028520499108</v>
      </c>
      <c r="M185">
        <v>43.888023628950094</v>
      </c>
      <c r="N185">
        <f t="shared" si="10"/>
        <v>3</v>
      </c>
      <c r="O185">
        <f t="shared" si="11"/>
        <v>3</v>
      </c>
      <c r="P185">
        <f t="shared" si="12"/>
        <v>2</v>
      </c>
    </row>
    <row r="186" spans="1:16" x14ac:dyDescent="0.4">
      <c r="A186" t="s">
        <v>112</v>
      </c>
      <c r="B186" t="s">
        <v>1134</v>
      </c>
      <c r="C186" s="1" t="s">
        <v>1573</v>
      </c>
      <c r="D186" s="1">
        <v>42122</v>
      </c>
      <c r="E186">
        <v>2</v>
      </c>
      <c r="F186">
        <v>1</v>
      </c>
      <c r="G186">
        <v>2</v>
      </c>
      <c r="H186">
        <v>166</v>
      </c>
      <c r="I186">
        <v>103</v>
      </c>
      <c r="J186">
        <v>514</v>
      </c>
      <c r="K186">
        <v>88.098588393965642</v>
      </c>
      <c r="L186">
        <v>72.905525846702318</v>
      </c>
      <c r="M186">
        <v>24.1459027560294</v>
      </c>
      <c r="N186">
        <f t="shared" si="10"/>
        <v>3</v>
      </c>
      <c r="O186">
        <f t="shared" si="11"/>
        <v>3</v>
      </c>
      <c r="P186">
        <f t="shared" si="12"/>
        <v>1</v>
      </c>
    </row>
    <row r="187" spans="1:16" x14ac:dyDescent="0.4">
      <c r="A187" t="s">
        <v>534</v>
      </c>
      <c r="B187" t="s">
        <v>1135</v>
      </c>
      <c r="C187" s="1" t="s">
        <v>1574</v>
      </c>
      <c r="D187" s="1">
        <v>42108</v>
      </c>
      <c r="E187">
        <v>2</v>
      </c>
      <c r="F187">
        <v>1</v>
      </c>
      <c r="G187">
        <v>2</v>
      </c>
      <c r="H187">
        <v>166</v>
      </c>
      <c r="I187">
        <v>103</v>
      </c>
      <c r="J187">
        <v>524</v>
      </c>
      <c r="K187">
        <v>66.628393262400664</v>
      </c>
      <c r="L187">
        <v>47.014925373134325</v>
      </c>
      <c r="M187">
        <v>76.810300162343268</v>
      </c>
      <c r="N187">
        <f t="shared" si="10"/>
        <v>3</v>
      </c>
      <c r="O187">
        <f t="shared" si="11"/>
        <v>2</v>
      </c>
      <c r="P187">
        <f t="shared" si="12"/>
        <v>3</v>
      </c>
    </row>
    <row r="188" spans="1:16" x14ac:dyDescent="0.4">
      <c r="A188" t="s">
        <v>113</v>
      </c>
      <c r="B188" t="s">
        <v>1136</v>
      </c>
      <c r="C188" s="1" t="s">
        <v>1573</v>
      </c>
      <c r="D188" s="1">
        <v>42104</v>
      </c>
      <c r="E188">
        <v>2</v>
      </c>
      <c r="F188">
        <v>1</v>
      </c>
      <c r="G188">
        <v>2</v>
      </c>
      <c r="H188">
        <v>166</v>
      </c>
      <c r="I188">
        <v>103</v>
      </c>
      <c r="J188">
        <v>526</v>
      </c>
      <c r="K188">
        <v>95.057280385487715</v>
      </c>
      <c r="L188">
        <v>78.96613190730838</v>
      </c>
      <c r="M188">
        <v>36.999734589998575</v>
      </c>
      <c r="N188">
        <f t="shared" si="10"/>
        <v>3</v>
      </c>
      <c r="O188">
        <f t="shared" si="11"/>
        <v>3</v>
      </c>
      <c r="P188">
        <f t="shared" si="12"/>
        <v>2</v>
      </c>
    </row>
    <row r="189" spans="1:16" x14ac:dyDescent="0.4">
      <c r="A189" t="s">
        <v>535</v>
      </c>
      <c r="B189" t="s">
        <v>1137</v>
      </c>
      <c r="C189" s="1" t="s">
        <v>1573</v>
      </c>
      <c r="D189" s="1">
        <v>42107</v>
      </c>
      <c r="E189">
        <v>2</v>
      </c>
      <c r="F189">
        <v>1</v>
      </c>
      <c r="G189">
        <v>2</v>
      </c>
      <c r="H189">
        <v>166</v>
      </c>
      <c r="I189">
        <v>103</v>
      </c>
      <c r="J189">
        <v>525</v>
      </c>
      <c r="K189">
        <v>92.866074286318167</v>
      </c>
      <c r="L189">
        <v>78.431372549019613</v>
      </c>
      <c r="M189">
        <v>62.852937559943932</v>
      </c>
      <c r="N189">
        <f t="shared" si="10"/>
        <v>3</v>
      </c>
      <c r="O189">
        <f t="shared" si="11"/>
        <v>3</v>
      </c>
      <c r="P189">
        <f t="shared" si="12"/>
        <v>3</v>
      </c>
    </row>
    <row r="190" spans="1:16" x14ac:dyDescent="0.4">
      <c r="A190" t="s">
        <v>536</v>
      </c>
      <c r="B190" t="s">
        <v>1138</v>
      </c>
      <c r="C190" s="1" t="s">
        <v>1573</v>
      </c>
      <c r="D190" s="1">
        <v>42130</v>
      </c>
      <c r="E190">
        <v>2</v>
      </c>
      <c r="F190">
        <v>1</v>
      </c>
      <c r="G190">
        <v>2</v>
      </c>
      <c r="H190">
        <v>166</v>
      </c>
      <c r="I190">
        <v>103</v>
      </c>
      <c r="J190">
        <v>509</v>
      </c>
      <c r="K190">
        <v>84.7789028353682</v>
      </c>
      <c r="L190">
        <v>76.292335115864532</v>
      </c>
      <c r="M190">
        <v>75.935663367245212</v>
      </c>
      <c r="N190">
        <f t="shared" si="10"/>
        <v>3</v>
      </c>
      <c r="O190">
        <f t="shared" si="11"/>
        <v>3</v>
      </c>
      <c r="P190">
        <f t="shared" si="12"/>
        <v>3</v>
      </c>
    </row>
    <row r="191" spans="1:16" x14ac:dyDescent="0.4">
      <c r="A191" t="s">
        <v>537</v>
      </c>
      <c r="B191" t="s">
        <v>1139</v>
      </c>
      <c r="C191" s="1" t="s">
        <v>1573</v>
      </c>
      <c r="D191" s="1">
        <v>42103</v>
      </c>
      <c r="E191">
        <v>2</v>
      </c>
      <c r="F191">
        <v>1</v>
      </c>
      <c r="G191">
        <v>2</v>
      </c>
      <c r="H191">
        <v>166</v>
      </c>
      <c r="I191">
        <v>103</v>
      </c>
      <c r="J191">
        <v>527</v>
      </c>
      <c r="K191">
        <v>82.285192173864232</v>
      </c>
      <c r="L191">
        <v>85.561497326203195</v>
      </c>
      <c r="M191">
        <v>19.860640252950713</v>
      </c>
      <c r="N191">
        <f t="shared" si="10"/>
        <v>3</v>
      </c>
      <c r="O191">
        <f t="shared" si="11"/>
        <v>3</v>
      </c>
      <c r="P191">
        <f t="shared" si="12"/>
        <v>1</v>
      </c>
    </row>
    <row r="192" spans="1:16" x14ac:dyDescent="0.4">
      <c r="A192" t="s">
        <v>538</v>
      </c>
      <c r="B192" t="s">
        <v>1140</v>
      </c>
      <c r="C192" s="1" t="s">
        <v>1572</v>
      </c>
      <c r="D192" s="1">
        <v>42115</v>
      </c>
      <c r="E192">
        <v>2</v>
      </c>
      <c r="F192">
        <v>1</v>
      </c>
      <c r="G192">
        <v>2</v>
      </c>
      <c r="H192">
        <v>166</v>
      </c>
      <c r="I192">
        <v>103</v>
      </c>
      <c r="J192">
        <v>519</v>
      </c>
      <c r="K192">
        <v>63.127671525053962</v>
      </c>
      <c r="L192">
        <v>72.978723404255319</v>
      </c>
      <c r="M192">
        <v>26.261786621651577</v>
      </c>
      <c r="N192">
        <f t="shared" si="10"/>
        <v>3</v>
      </c>
      <c r="O192">
        <f t="shared" si="11"/>
        <v>3</v>
      </c>
      <c r="P192">
        <f t="shared" si="12"/>
        <v>1</v>
      </c>
    </row>
    <row r="193" spans="1:16" x14ac:dyDescent="0.4">
      <c r="A193" t="s">
        <v>539</v>
      </c>
      <c r="B193" t="s">
        <v>313</v>
      </c>
      <c r="C193" s="1" t="s">
        <v>1573</v>
      </c>
      <c r="D193" s="1">
        <v>42110</v>
      </c>
      <c r="E193">
        <v>2</v>
      </c>
      <c r="F193">
        <v>1</v>
      </c>
      <c r="G193">
        <v>2</v>
      </c>
      <c r="H193">
        <v>166</v>
      </c>
      <c r="I193">
        <v>103</v>
      </c>
      <c r="J193">
        <v>522</v>
      </c>
      <c r="K193">
        <v>76.040820061302497</v>
      </c>
      <c r="L193">
        <v>85.918003565062392</v>
      </c>
      <c r="M193">
        <v>62.100658834673204</v>
      </c>
      <c r="N193">
        <f t="shared" si="10"/>
        <v>3</v>
      </c>
      <c r="O193">
        <f t="shared" si="11"/>
        <v>3</v>
      </c>
      <c r="P193">
        <f t="shared" si="12"/>
        <v>3</v>
      </c>
    </row>
    <row r="194" spans="1:16" x14ac:dyDescent="0.4">
      <c r="A194" t="s">
        <v>540</v>
      </c>
      <c r="B194" t="s">
        <v>1141</v>
      </c>
      <c r="C194" s="1" t="s">
        <v>1573</v>
      </c>
      <c r="D194" s="1">
        <v>42144</v>
      </c>
      <c r="E194">
        <v>2</v>
      </c>
      <c r="F194">
        <v>1</v>
      </c>
      <c r="G194">
        <v>2</v>
      </c>
      <c r="H194">
        <v>166</v>
      </c>
      <c r="I194">
        <v>103</v>
      </c>
      <c r="J194">
        <v>499</v>
      </c>
      <c r="K194">
        <v>70.665035512761392</v>
      </c>
      <c r="L194">
        <v>92.869875222816404</v>
      </c>
      <c r="M194">
        <v>92.623500437012154</v>
      </c>
      <c r="N194">
        <f t="shared" si="10"/>
        <v>3</v>
      </c>
      <c r="O194">
        <f t="shared" si="11"/>
        <v>3</v>
      </c>
      <c r="P194">
        <f t="shared" si="12"/>
        <v>3</v>
      </c>
    </row>
    <row r="195" spans="1:16" x14ac:dyDescent="0.4">
      <c r="A195" t="s">
        <v>541</v>
      </c>
      <c r="B195" t="s">
        <v>1142</v>
      </c>
      <c r="C195" s="1" t="s">
        <v>1573</v>
      </c>
      <c r="D195" s="1">
        <v>42129</v>
      </c>
      <c r="E195">
        <v>2</v>
      </c>
      <c r="F195">
        <v>1</v>
      </c>
      <c r="G195">
        <v>2</v>
      </c>
      <c r="H195">
        <v>166</v>
      </c>
      <c r="I195">
        <v>103</v>
      </c>
      <c r="J195">
        <v>510</v>
      </c>
      <c r="K195">
        <v>80.889986533716652</v>
      </c>
      <c r="L195">
        <v>69.34046345811052</v>
      </c>
      <c r="M195">
        <v>67.203778804982591</v>
      </c>
      <c r="N195">
        <f t="shared" ref="N195:N258" si="13">IF(AND(K195&gt;0,K195&lt;30),1,IF(AND(K195&gt;=30,K195&lt;50),2,IF(K195&gt;=50,3,0)))</f>
        <v>3</v>
      </c>
      <c r="O195">
        <f t="shared" ref="O195:O258" si="14">IF(AND(L195&gt;0,L195&lt;30),1,IF(AND(L195&gt;=30,L195&lt;50),2,IF(L195&gt;=50,3,0)))</f>
        <v>3</v>
      </c>
      <c r="P195">
        <f t="shared" ref="P195:P258" si="15">IF(AND(M195&gt;0,M195&lt;30),1,IF(AND(M195&gt;=30,M195&lt;50),2,IF(M195&gt;=50,3,0)))</f>
        <v>3</v>
      </c>
    </row>
    <row r="196" spans="1:16" x14ac:dyDescent="0.4">
      <c r="A196" t="s">
        <v>542</v>
      </c>
      <c r="B196" t="s">
        <v>205</v>
      </c>
      <c r="C196" s="1" t="s">
        <v>1574</v>
      </c>
      <c r="D196" s="1">
        <v>42122</v>
      </c>
      <c r="E196">
        <v>2</v>
      </c>
      <c r="F196">
        <v>1</v>
      </c>
      <c r="G196">
        <v>2</v>
      </c>
      <c r="H196">
        <v>166</v>
      </c>
      <c r="I196">
        <v>103</v>
      </c>
      <c r="J196">
        <v>514</v>
      </c>
      <c r="K196">
        <v>71.975621321669465</v>
      </c>
      <c r="L196">
        <v>17.910447761194028</v>
      </c>
      <c r="M196">
        <v>85.697523355856006</v>
      </c>
      <c r="N196">
        <f t="shared" si="13"/>
        <v>3</v>
      </c>
      <c r="O196">
        <f t="shared" si="14"/>
        <v>1</v>
      </c>
      <c r="P196">
        <f t="shared" si="15"/>
        <v>3</v>
      </c>
    </row>
    <row r="197" spans="1:16" x14ac:dyDescent="0.4">
      <c r="A197" t="s">
        <v>114</v>
      </c>
      <c r="B197" t="s">
        <v>314</v>
      </c>
      <c r="C197" s="1" t="s">
        <v>1574</v>
      </c>
      <c r="D197" s="1">
        <v>42122</v>
      </c>
      <c r="E197">
        <v>2</v>
      </c>
      <c r="F197">
        <v>1</v>
      </c>
      <c r="G197">
        <v>2</v>
      </c>
      <c r="H197">
        <v>166</v>
      </c>
      <c r="I197">
        <v>103</v>
      </c>
      <c r="J197">
        <v>514</v>
      </c>
      <c r="K197">
        <v>20.614787701549915</v>
      </c>
      <c r="L197">
        <v>96.268656716417908</v>
      </c>
      <c r="M197">
        <v>39.389404369949119</v>
      </c>
      <c r="N197">
        <f t="shared" si="13"/>
        <v>1</v>
      </c>
      <c r="O197">
        <f t="shared" si="14"/>
        <v>3</v>
      </c>
      <c r="P197">
        <f t="shared" si="15"/>
        <v>2</v>
      </c>
    </row>
    <row r="198" spans="1:16" x14ac:dyDescent="0.4">
      <c r="A198" t="s">
        <v>543</v>
      </c>
      <c r="B198" t="s">
        <v>1143</v>
      </c>
      <c r="C198" s="1" t="s">
        <v>1574</v>
      </c>
      <c r="D198" s="1">
        <v>42123</v>
      </c>
      <c r="E198">
        <v>2</v>
      </c>
      <c r="F198">
        <v>1</v>
      </c>
      <c r="G198">
        <v>2</v>
      </c>
      <c r="H198">
        <v>166</v>
      </c>
      <c r="I198">
        <v>103</v>
      </c>
      <c r="J198">
        <v>513</v>
      </c>
      <c r="K198">
        <v>43.461591528678881</v>
      </c>
      <c r="L198">
        <v>76.865671641791039</v>
      </c>
      <c r="M198">
        <v>24.02940549754954</v>
      </c>
      <c r="N198">
        <f t="shared" si="13"/>
        <v>2</v>
      </c>
      <c r="O198">
        <f t="shared" si="14"/>
        <v>3</v>
      </c>
      <c r="P198">
        <f t="shared" si="15"/>
        <v>1</v>
      </c>
    </row>
    <row r="199" spans="1:16" x14ac:dyDescent="0.4">
      <c r="A199" t="s">
        <v>544</v>
      </c>
      <c r="B199" t="s">
        <v>1144</v>
      </c>
      <c r="C199" s="1" t="s">
        <v>1574</v>
      </c>
      <c r="D199" s="1">
        <v>42116</v>
      </c>
      <c r="E199">
        <v>2</v>
      </c>
      <c r="F199">
        <v>1</v>
      </c>
      <c r="G199">
        <v>2</v>
      </c>
      <c r="H199">
        <v>166</v>
      </c>
      <c r="I199">
        <v>103</v>
      </c>
      <c r="J199">
        <v>518</v>
      </c>
      <c r="K199">
        <v>61.509774784275976</v>
      </c>
      <c r="L199">
        <v>82.089552238805965</v>
      </c>
      <c r="M199">
        <v>75.591975591975583</v>
      </c>
      <c r="N199">
        <f t="shared" si="13"/>
        <v>3</v>
      </c>
      <c r="O199">
        <f t="shared" si="14"/>
        <v>3</v>
      </c>
      <c r="P199">
        <f t="shared" si="15"/>
        <v>3</v>
      </c>
    </row>
    <row r="200" spans="1:16" x14ac:dyDescent="0.4">
      <c r="A200" t="s">
        <v>545</v>
      </c>
      <c r="B200" t="s">
        <v>1145</v>
      </c>
      <c r="C200" s="1" t="s">
        <v>1574</v>
      </c>
      <c r="D200" s="1">
        <v>42124</v>
      </c>
      <c r="E200">
        <v>2</v>
      </c>
      <c r="F200">
        <v>1</v>
      </c>
      <c r="G200">
        <v>2</v>
      </c>
      <c r="H200">
        <v>166</v>
      </c>
      <c r="I200">
        <v>103</v>
      </c>
      <c r="J200">
        <v>512</v>
      </c>
      <c r="K200">
        <v>41.674860558463948</v>
      </c>
      <c r="L200">
        <v>61.940298507462686</v>
      </c>
      <c r="M200">
        <v>75.529284354967942</v>
      </c>
      <c r="N200">
        <f t="shared" si="13"/>
        <v>2</v>
      </c>
      <c r="O200">
        <f t="shared" si="14"/>
        <v>3</v>
      </c>
      <c r="P200">
        <f t="shared" si="15"/>
        <v>3</v>
      </c>
    </row>
    <row r="201" spans="1:16" x14ac:dyDescent="0.4">
      <c r="A201" t="s">
        <v>546</v>
      </c>
      <c r="B201" t="s">
        <v>1146</v>
      </c>
      <c r="C201" s="1" t="s">
        <v>1573</v>
      </c>
      <c r="D201" s="1">
        <v>42115</v>
      </c>
      <c r="E201">
        <v>2</v>
      </c>
      <c r="F201">
        <v>1</v>
      </c>
      <c r="G201">
        <v>2</v>
      </c>
      <c r="H201">
        <v>166</v>
      </c>
      <c r="I201">
        <v>103</v>
      </c>
      <c r="J201">
        <v>519</v>
      </c>
      <c r="K201">
        <v>87.482481826756256</v>
      </c>
      <c r="L201">
        <v>98.039215686274503</v>
      </c>
      <c r="M201">
        <v>6.0146357649784106</v>
      </c>
      <c r="N201">
        <f t="shared" si="13"/>
        <v>3</v>
      </c>
      <c r="O201">
        <f t="shared" si="14"/>
        <v>3</v>
      </c>
      <c r="P201">
        <f t="shared" si="15"/>
        <v>1</v>
      </c>
    </row>
    <row r="202" spans="1:16" x14ac:dyDescent="0.4">
      <c r="A202" t="s">
        <v>547</v>
      </c>
      <c r="B202" t="s">
        <v>1147</v>
      </c>
      <c r="C202" s="1" t="s">
        <v>1574</v>
      </c>
      <c r="D202" s="1">
        <v>42122</v>
      </c>
      <c r="E202">
        <v>2</v>
      </c>
      <c r="F202">
        <v>1</v>
      </c>
      <c r="G202">
        <v>2</v>
      </c>
      <c r="H202">
        <v>166</v>
      </c>
      <c r="I202">
        <v>103</v>
      </c>
      <c r="J202">
        <v>514</v>
      </c>
      <c r="K202">
        <v>24.611133754446509</v>
      </c>
      <c r="L202">
        <v>61.194029850746269</v>
      </c>
      <c r="M202">
        <v>47.179465951715308</v>
      </c>
      <c r="N202">
        <f t="shared" si="13"/>
        <v>1</v>
      </c>
      <c r="O202">
        <f t="shared" si="14"/>
        <v>3</v>
      </c>
      <c r="P202">
        <f t="shared" si="15"/>
        <v>2</v>
      </c>
    </row>
    <row r="203" spans="1:16" x14ac:dyDescent="0.4">
      <c r="A203" t="s">
        <v>548</v>
      </c>
      <c r="B203" t="s">
        <v>1148</v>
      </c>
      <c r="C203" s="1" t="s">
        <v>1574</v>
      </c>
      <c r="D203" s="1">
        <v>42142</v>
      </c>
      <c r="E203">
        <v>2</v>
      </c>
      <c r="F203">
        <v>1</v>
      </c>
      <c r="G203">
        <v>2</v>
      </c>
      <c r="H203">
        <v>166</v>
      </c>
      <c r="I203">
        <v>103</v>
      </c>
      <c r="J203">
        <v>501</v>
      </c>
      <c r="K203">
        <v>17.896807712619598</v>
      </c>
      <c r="L203">
        <v>92.537313432835816</v>
      </c>
      <c r="M203">
        <v>16.674343620451403</v>
      </c>
      <c r="N203">
        <f t="shared" si="13"/>
        <v>1</v>
      </c>
      <c r="O203">
        <f t="shared" si="14"/>
        <v>3</v>
      </c>
      <c r="P203">
        <f t="shared" si="15"/>
        <v>1</v>
      </c>
    </row>
    <row r="204" spans="1:16" x14ac:dyDescent="0.4">
      <c r="A204" t="s">
        <v>549</v>
      </c>
      <c r="B204" t="s">
        <v>206</v>
      </c>
      <c r="C204" s="1" t="s">
        <v>1573</v>
      </c>
      <c r="D204" s="1">
        <v>42123</v>
      </c>
      <c r="E204">
        <v>2</v>
      </c>
      <c r="F204">
        <v>1</v>
      </c>
      <c r="G204">
        <v>2</v>
      </c>
      <c r="H204">
        <v>166</v>
      </c>
      <c r="I204">
        <v>103</v>
      </c>
      <c r="J204">
        <v>513</v>
      </c>
      <c r="K204">
        <v>65.666516747212924</v>
      </c>
      <c r="L204">
        <v>63.458110516934042</v>
      </c>
      <c r="M204">
        <v>5.7072665502524247</v>
      </c>
      <c r="N204">
        <f t="shared" si="13"/>
        <v>3</v>
      </c>
      <c r="O204">
        <f t="shared" si="14"/>
        <v>3</v>
      </c>
      <c r="P204">
        <f t="shared" si="15"/>
        <v>1</v>
      </c>
    </row>
    <row r="205" spans="1:16" x14ac:dyDescent="0.4">
      <c r="A205" t="s">
        <v>550</v>
      </c>
      <c r="B205" t="s">
        <v>1149</v>
      </c>
      <c r="C205" s="1" t="s">
        <v>1573</v>
      </c>
      <c r="D205" s="1">
        <v>42143</v>
      </c>
      <c r="E205">
        <v>2</v>
      </c>
      <c r="F205">
        <v>1</v>
      </c>
      <c r="G205">
        <v>2</v>
      </c>
      <c r="H205">
        <v>166</v>
      </c>
      <c r="I205">
        <v>103</v>
      </c>
      <c r="J205">
        <v>500</v>
      </c>
      <c r="K205">
        <v>55.833530421644213</v>
      </c>
      <c r="L205">
        <v>50.980392156862749</v>
      </c>
      <c r="M205">
        <v>47.541924416135878</v>
      </c>
      <c r="N205">
        <f t="shared" si="13"/>
        <v>3</v>
      </c>
      <c r="O205">
        <f t="shared" si="14"/>
        <v>3</v>
      </c>
      <c r="P205">
        <f t="shared" si="15"/>
        <v>2</v>
      </c>
    </row>
    <row r="206" spans="1:16" x14ac:dyDescent="0.4">
      <c r="A206" t="s">
        <v>551</v>
      </c>
      <c r="B206" t="s">
        <v>207</v>
      </c>
      <c r="C206" s="1" t="s">
        <v>1573</v>
      </c>
      <c r="D206" s="1">
        <v>42124</v>
      </c>
      <c r="E206">
        <v>2</v>
      </c>
      <c r="F206">
        <v>1</v>
      </c>
      <c r="G206">
        <v>2</v>
      </c>
      <c r="H206">
        <v>166</v>
      </c>
      <c r="I206">
        <v>103</v>
      </c>
      <c r="J206">
        <v>512</v>
      </c>
      <c r="K206">
        <v>84.334570310616854</v>
      </c>
      <c r="L206">
        <v>96.078431372549019</v>
      </c>
      <c r="M206">
        <v>95.184215173694454</v>
      </c>
      <c r="N206">
        <f t="shared" si="13"/>
        <v>3</v>
      </c>
      <c r="O206">
        <f t="shared" si="14"/>
        <v>3</v>
      </c>
      <c r="P206">
        <f t="shared" si="15"/>
        <v>3</v>
      </c>
    </row>
    <row r="207" spans="1:16" x14ac:dyDescent="0.4">
      <c r="A207" t="s">
        <v>552</v>
      </c>
      <c r="B207" t="s">
        <v>1150</v>
      </c>
      <c r="C207" s="1" t="s">
        <v>1574</v>
      </c>
      <c r="D207" s="1">
        <v>42130</v>
      </c>
      <c r="E207">
        <v>2</v>
      </c>
      <c r="F207">
        <v>1</v>
      </c>
      <c r="G207">
        <v>2</v>
      </c>
      <c r="H207">
        <v>166</v>
      </c>
      <c r="I207">
        <v>103</v>
      </c>
      <c r="J207">
        <v>509</v>
      </c>
      <c r="K207">
        <v>31.881877913126775</v>
      </c>
      <c r="L207">
        <v>26.865671641791046</v>
      </c>
      <c r="M207">
        <v>25.52796685824859</v>
      </c>
      <c r="N207">
        <f t="shared" si="13"/>
        <v>2</v>
      </c>
      <c r="O207">
        <f t="shared" si="14"/>
        <v>1</v>
      </c>
      <c r="P207">
        <f t="shared" si="15"/>
        <v>1</v>
      </c>
    </row>
    <row r="208" spans="1:16" x14ac:dyDescent="0.4">
      <c r="A208" t="s">
        <v>115</v>
      </c>
      <c r="B208" t="s">
        <v>1151</v>
      </c>
      <c r="C208" s="1" t="s">
        <v>1574</v>
      </c>
      <c r="D208" s="1">
        <v>42122</v>
      </c>
      <c r="E208">
        <v>2</v>
      </c>
      <c r="F208">
        <v>1</v>
      </c>
      <c r="G208">
        <v>2</v>
      </c>
      <c r="H208">
        <v>166</v>
      </c>
      <c r="I208">
        <v>103</v>
      </c>
      <c r="J208">
        <v>514</v>
      </c>
      <c r="K208">
        <v>42.672876579372648</v>
      </c>
      <c r="L208">
        <v>26.119402985074625</v>
      </c>
      <c r="M208">
        <v>49.893648862934405</v>
      </c>
      <c r="N208">
        <f t="shared" si="13"/>
        <v>2</v>
      </c>
      <c r="O208">
        <f t="shared" si="14"/>
        <v>1</v>
      </c>
      <c r="P208">
        <f t="shared" si="15"/>
        <v>2</v>
      </c>
    </row>
    <row r="209" spans="1:16" x14ac:dyDescent="0.4">
      <c r="A209" t="s">
        <v>553</v>
      </c>
      <c r="B209" t="s">
        <v>1152</v>
      </c>
      <c r="C209" s="1" t="s">
        <v>1573</v>
      </c>
      <c r="D209" s="1">
        <v>42117</v>
      </c>
      <c r="E209">
        <v>2</v>
      </c>
      <c r="F209">
        <v>1</v>
      </c>
      <c r="G209">
        <v>2</v>
      </c>
      <c r="H209">
        <v>166</v>
      </c>
      <c r="I209">
        <v>103</v>
      </c>
      <c r="J209">
        <v>517</v>
      </c>
      <c r="K209">
        <v>93.26458968671372</v>
      </c>
      <c r="L209">
        <v>86.809269162210342</v>
      </c>
      <c r="M209">
        <v>29.996284234889284</v>
      </c>
      <c r="N209">
        <f t="shared" si="13"/>
        <v>3</v>
      </c>
      <c r="O209">
        <f t="shared" si="14"/>
        <v>3</v>
      </c>
      <c r="P209">
        <f t="shared" si="15"/>
        <v>1</v>
      </c>
    </row>
    <row r="210" spans="1:16" x14ac:dyDescent="0.4">
      <c r="A210" t="s">
        <v>554</v>
      </c>
      <c r="B210" t="s">
        <v>1153</v>
      </c>
      <c r="C210" s="1" t="s">
        <v>1574</v>
      </c>
      <c r="D210" s="1">
        <v>42179</v>
      </c>
      <c r="E210">
        <v>2</v>
      </c>
      <c r="F210">
        <v>1</v>
      </c>
      <c r="G210">
        <v>1</v>
      </c>
      <c r="H210">
        <v>155</v>
      </c>
      <c r="I210">
        <v>103</v>
      </c>
      <c r="J210">
        <v>486</v>
      </c>
      <c r="K210">
        <v>28.539659006671606</v>
      </c>
      <c r="L210">
        <v>85.074626865671647</v>
      </c>
      <c r="M210">
        <v>88.461538461538467</v>
      </c>
      <c r="N210">
        <f t="shared" si="13"/>
        <v>1</v>
      </c>
      <c r="O210">
        <f t="shared" si="14"/>
        <v>3</v>
      </c>
      <c r="P210">
        <f t="shared" si="15"/>
        <v>3</v>
      </c>
    </row>
    <row r="211" spans="1:16" x14ac:dyDescent="0.4">
      <c r="A211" t="s">
        <v>555</v>
      </c>
      <c r="B211" t="s">
        <v>315</v>
      </c>
      <c r="C211" s="1" t="s">
        <v>1574</v>
      </c>
      <c r="D211" s="1">
        <v>42150</v>
      </c>
      <c r="E211">
        <v>2</v>
      </c>
      <c r="F211">
        <v>1</v>
      </c>
      <c r="G211">
        <v>2</v>
      </c>
      <c r="H211">
        <v>166</v>
      </c>
      <c r="I211">
        <v>103</v>
      </c>
      <c r="J211">
        <v>495</v>
      </c>
      <c r="K211">
        <v>30.671904413758757</v>
      </c>
      <c r="L211">
        <v>77.611940298507463</v>
      </c>
      <c r="M211">
        <v>68.443207278158724</v>
      </c>
      <c r="N211">
        <f t="shared" si="13"/>
        <v>2</v>
      </c>
      <c r="O211">
        <f t="shared" si="14"/>
        <v>3</v>
      </c>
      <c r="P211">
        <f t="shared" si="15"/>
        <v>3</v>
      </c>
    </row>
    <row r="212" spans="1:16" x14ac:dyDescent="0.4">
      <c r="A212" t="s">
        <v>556</v>
      </c>
      <c r="B212" t="s">
        <v>1154</v>
      </c>
      <c r="C212" s="1" t="s">
        <v>1574</v>
      </c>
      <c r="D212" s="1">
        <v>42136</v>
      </c>
      <c r="E212">
        <v>2</v>
      </c>
      <c r="F212">
        <v>1</v>
      </c>
      <c r="G212">
        <v>2</v>
      </c>
      <c r="H212">
        <v>166</v>
      </c>
      <c r="I212">
        <v>103</v>
      </c>
      <c r="J212">
        <v>505</v>
      </c>
      <c r="K212">
        <v>30.300760763205513</v>
      </c>
      <c r="L212">
        <v>84.328358208955223</v>
      </c>
      <c r="M212">
        <v>9.2761552450378471</v>
      </c>
      <c r="N212">
        <f t="shared" si="13"/>
        <v>2</v>
      </c>
      <c r="O212">
        <f t="shared" si="14"/>
        <v>3</v>
      </c>
      <c r="P212">
        <f t="shared" si="15"/>
        <v>1</v>
      </c>
    </row>
    <row r="213" spans="1:16" x14ac:dyDescent="0.4">
      <c r="A213" t="s">
        <v>116</v>
      </c>
      <c r="B213" t="s">
        <v>1155</v>
      </c>
      <c r="C213" s="1" t="s">
        <v>1573</v>
      </c>
      <c r="D213" s="1">
        <v>42153</v>
      </c>
      <c r="E213">
        <v>2</v>
      </c>
      <c r="F213">
        <v>1</v>
      </c>
      <c r="G213">
        <v>2</v>
      </c>
      <c r="H213">
        <v>166</v>
      </c>
      <c r="I213">
        <v>103</v>
      </c>
      <c r="J213">
        <v>492</v>
      </c>
      <c r="K213">
        <v>77.240884641990277</v>
      </c>
      <c r="L213">
        <v>84.84848484848483</v>
      </c>
      <c r="M213">
        <v>41.671076913198895</v>
      </c>
      <c r="N213">
        <f t="shared" si="13"/>
        <v>3</v>
      </c>
      <c r="O213">
        <f t="shared" si="14"/>
        <v>3</v>
      </c>
      <c r="P213">
        <f t="shared" si="15"/>
        <v>2</v>
      </c>
    </row>
    <row r="214" spans="1:16" x14ac:dyDescent="0.4">
      <c r="A214" t="s">
        <v>557</v>
      </c>
      <c r="B214" t="s">
        <v>316</v>
      </c>
      <c r="C214" s="1" t="s">
        <v>1573</v>
      </c>
      <c r="D214" s="1">
        <v>42151</v>
      </c>
      <c r="E214">
        <v>2</v>
      </c>
      <c r="F214">
        <v>1</v>
      </c>
      <c r="G214">
        <v>2</v>
      </c>
      <c r="H214">
        <v>166</v>
      </c>
      <c r="I214">
        <v>103</v>
      </c>
      <c r="J214">
        <v>494</v>
      </c>
      <c r="K214">
        <v>73.780599968957404</v>
      </c>
      <c r="L214">
        <v>83.422459893048128</v>
      </c>
      <c r="M214">
        <v>53.2721130923373</v>
      </c>
      <c r="N214">
        <f t="shared" si="13"/>
        <v>3</v>
      </c>
      <c r="O214">
        <f t="shared" si="14"/>
        <v>3</v>
      </c>
      <c r="P214">
        <f t="shared" si="15"/>
        <v>3</v>
      </c>
    </row>
    <row r="215" spans="1:16" x14ac:dyDescent="0.4">
      <c r="A215" t="s">
        <v>558</v>
      </c>
      <c r="B215" t="s">
        <v>1156</v>
      </c>
      <c r="C215" s="1" t="s">
        <v>1573</v>
      </c>
      <c r="D215" s="1">
        <v>42143</v>
      </c>
      <c r="E215">
        <v>2</v>
      </c>
      <c r="F215">
        <v>1</v>
      </c>
      <c r="G215">
        <v>2</v>
      </c>
      <c r="H215">
        <v>166</v>
      </c>
      <c r="I215">
        <v>103</v>
      </c>
      <c r="J215">
        <v>500</v>
      </c>
      <c r="K215">
        <v>70.410635622563689</v>
      </c>
      <c r="L215">
        <v>95.900178253119435</v>
      </c>
      <c r="M215">
        <v>8.7334794055201694</v>
      </c>
      <c r="N215">
        <f t="shared" si="13"/>
        <v>3</v>
      </c>
      <c r="O215">
        <f t="shared" si="14"/>
        <v>3</v>
      </c>
      <c r="P215">
        <f t="shared" si="15"/>
        <v>1</v>
      </c>
    </row>
    <row r="216" spans="1:16" x14ac:dyDescent="0.4">
      <c r="A216" t="s">
        <v>559</v>
      </c>
      <c r="B216" t="s">
        <v>1157</v>
      </c>
      <c r="C216" s="1" t="s">
        <v>1573</v>
      </c>
      <c r="D216" s="1">
        <v>42151</v>
      </c>
      <c r="E216">
        <v>2</v>
      </c>
      <c r="F216">
        <v>1</v>
      </c>
      <c r="G216">
        <v>2</v>
      </c>
      <c r="H216">
        <v>166</v>
      </c>
      <c r="I216">
        <v>103</v>
      </c>
      <c r="J216">
        <v>494</v>
      </c>
      <c r="K216">
        <v>86.714508554388914</v>
      </c>
      <c r="L216">
        <v>59.536541889483075</v>
      </c>
      <c r="M216">
        <v>95.02890127934873</v>
      </c>
      <c r="N216">
        <f t="shared" si="13"/>
        <v>3</v>
      </c>
      <c r="O216">
        <f t="shared" si="14"/>
        <v>3</v>
      </c>
      <c r="P216">
        <f t="shared" si="15"/>
        <v>3</v>
      </c>
    </row>
    <row r="217" spans="1:16" x14ac:dyDescent="0.4">
      <c r="A217" t="s">
        <v>560</v>
      </c>
      <c r="B217" t="s">
        <v>1158</v>
      </c>
      <c r="C217" s="1" t="s">
        <v>1573</v>
      </c>
      <c r="D217" s="1">
        <v>42138</v>
      </c>
      <c r="E217">
        <v>2</v>
      </c>
      <c r="F217">
        <v>1</v>
      </c>
      <c r="G217">
        <v>2</v>
      </c>
      <c r="H217">
        <v>166</v>
      </c>
      <c r="I217">
        <v>103</v>
      </c>
      <c r="J217">
        <v>503</v>
      </c>
      <c r="K217">
        <v>29.708742232499169</v>
      </c>
      <c r="L217">
        <v>1.9607843137254899</v>
      </c>
      <c r="M217">
        <v>98.759653480914807</v>
      </c>
      <c r="N217">
        <f t="shared" si="13"/>
        <v>1</v>
      </c>
      <c r="O217">
        <f t="shared" si="14"/>
        <v>1</v>
      </c>
      <c r="P217">
        <f t="shared" si="15"/>
        <v>3</v>
      </c>
    </row>
    <row r="218" spans="1:16" x14ac:dyDescent="0.4">
      <c r="A218" t="s">
        <v>264</v>
      </c>
      <c r="B218" t="s">
        <v>1159</v>
      </c>
      <c r="C218" s="1" t="s">
        <v>1574</v>
      </c>
      <c r="D218" s="1">
        <v>42157</v>
      </c>
      <c r="E218">
        <v>2</v>
      </c>
      <c r="F218">
        <v>1</v>
      </c>
      <c r="G218">
        <v>2</v>
      </c>
      <c r="H218">
        <v>166</v>
      </c>
      <c r="I218">
        <v>103</v>
      </c>
      <c r="J218">
        <v>490</v>
      </c>
      <c r="K218">
        <v>31.023739554770355</v>
      </c>
      <c r="L218">
        <v>55.223880597014919</v>
      </c>
      <c r="M218">
        <v>77.516216936702122</v>
      </c>
      <c r="N218">
        <f t="shared" si="13"/>
        <v>2</v>
      </c>
      <c r="O218">
        <f t="shared" si="14"/>
        <v>3</v>
      </c>
      <c r="P218">
        <f t="shared" si="15"/>
        <v>3</v>
      </c>
    </row>
    <row r="219" spans="1:16" x14ac:dyDescent="0.4">
      <c r="A219" t="s">
        <v>561</v>
      </c>
      <c r="B219" t="s">
        <v>1160</v>
      </c>
      <c r="C219" s="1" t="s">
        <v>1574</v>
      </c>
      <c r="D219" s="1">
        <v>42146</v>
      </c>
      <c r="E219">
        <v>2</v>
      </c>
      <c r="F219">
        <v>1</v>
      </c>
      <c r="G219">
        <v>2</v>
      </c>
      <c r="H219">
        <v>166</v>
      </c>
      <c r="I219">
        <v>103</v>
      </c>
      <c r="J219">
        <v>497</v>
      </c>
      <c r="K219">
        <v>45.78130872839786</v>
      </c>
      <c r="L219">
        <v>2.9850746268656718</v>
      </c>
      <c r="M219">
        <v>35.153606404642026</v>
      </c>
      <c r="N219">
        <f t="shared" si="13"/>
        <v>2</v>
      </c>
      <c r="O219">
        <f t="shared" si="14"/>
        <v>1</v>
      </c>
      <c r="P219">
        <f t="shared" si="15"/>
        <v>2</v>
      </c>
    </row>
    <row r="220" spans="1:16" x14ac:dyDescent="0.4">
      <c r="A220" t="s">
        <v>562</v>
      </c>
      <c r="B220" t="s">
        <v>317</v>
      </c>
      <c r="C220" s="1" t="s">
        <v>1573</v>
      </c>
      <c r="D220" s="1">
        <v>42159</v>
      </c>
      <c r="E220">
        <v>2</v>
      </c>
      <c r="F220">
        <v>1</v>
      </c>
      <c r="G220">
        <v>2</v>
      </c>
      <c r="H220">
        <v>166</v>
      </c>
      <c r="I220">
        <v>103</v>
      </c>
      <c r="J220">
        <v>488</v>
      </c>
      <c r="K220">
        <v>83.566625396279846</v>
      </c>
      <c r="L220">
        <v>95.721925133689851</v>
      </c>
      <c r="M220">
        <v>89.978930520266545</v>
      </c>
      <c r="N220">
        <f t="shared" si="13"/>
        <v>3</v>
      </c>
      <c r="O220">
        <f t="shared" si="14"/>
        <v>3</v>
      </c>
      <c r="P220">
        <f t="shared" si="15"/>
        <v>3</v>
      </c>
    </row>
    <row r="221" spans="1:16" x14ac:dyDescent="0.4">
      <c r="A221" t="s">
        <v>563</v>
      </c>
      <c r="B221" t="s">
        <v>1161</v>
      </c>
      <c r="C221" s="1" t="s">
        <v>1573</v>
      </c>
      <c r="D221" s="1">
        <v>42158</v>
      </c>
      <c r="E221">
        <v>2</v>
      </c>
      <c r="F221">
        <v>1</v>
      </c>
      <c r="G221">
        <v>2</v>
      </c>
      <c r="H221">
        <v>166</v>
      </c>
      <c r="I221">
        <v>103</v>
      </c>
      <c r="J221">
        <v>489</v>
      </c>
      <c r="K221">
        <v>74.131095771307216</v>
      </c>
      <c r="L221">
        <v>68.627450980392155</v>
      </c>
      <c r="M221">
        <v>5.5657466787469794</v>
      </c>
      <c r="N221">
        <f t="shared" si="13"/>
        <v>3</v>
      </c>
      <c r="O221">
        <f t="shared" si="14"/>
        <v>3</v>
      </c>
      <c r="P221">
        <f t="shared" si="15"/>
        <v>1</v>
      </c>
    </row>
    <row r="222" spans="1:16" x14ac:dyDescent="0.4">
      <c r="A222" t="s">
        <v>117</v>
      </c>
      <c r="B222" t="s">
        <v>208</v>
      </c>
      <c r="C222" s="1" t="s">
        <v>1574</v>
      </c>
      <c r="D222" s="1">
        <v>42157</v>
      </c>
      <c r="E222">
        <v>2</v>
      </c>
      <c r="F222">
        <v>1</v>
      </c>
      <c r="G222">
        <v>2</v>
      </c>
      <c r="H222">
        <v>166</v>
      </c>
      <c r="I222">
        <v>103</v>
      </c>
      <c r="J222">
        <v>490</v>
      </c>
      <c r="K222">
        <v>64.1901685985749</v>
      </c>
      <c r="L222">
        <v>85.820895522388042</v>
      </c>
      <c r="M222">
        <v>92.147152039335325</v>
      </c>
      <c r="N222">
        <f t="shared" si="13"/>
        <v>3</v>
      </c>
      <c r="O222">
        <f t="shared" si="14"/>
        <v>3</v>
      </c>
      <c r="P222">
        <f t="shared" si="15"/>
        <v>3</v>
      </c>
    </row>
    <row r="223" spans="1:16" x14ac:dyDescent="0.4">
      <c r="A223" t="s">
        <v>564</v>
      </c>
      <c r="B223" t="s">
        <v>318</v>
      </c>
      <c r="C223" s="1" t="s">
        <v>1573</v>
      </c>
      <c r="D223" s="1">
        <v>42164</v>
      </c>
      <c r="E223">
        <v>2</v>
      </c>
      <c r="F223">
        <v>1</v>
      </c>
      <c r="G223">
        <v>1</v>
      </c>
      <c r="H223">
        <v>165</v>
      </c>
      <c r="I223">
        <v>103</v>
      </c>
      <c r="J223">
        <v>486</v>
      </c>
      <c r="K223">
        <v>88.021330724910001</v>
      </c>
      <c r="L223">
        <v>34.224598930481285</v>
      </c>
      <c r="M223">
        <v>64.968152866242036</v>
      </c>
      <c r="N223">
        <f t="shared" si="13"/>
        <v>3</v>
      </c>
      <c r="O223">
        <f t="shared" si="14"/>
        <v>2</v>
      </c>
      <c r="P223">
        <f t="shared" si="15"/>
        <v>3</v>
      </c>
    </row>
    <row r="224" spans="1:16" x14ac:dyDescent="0.4">
      <c r="A224" t="s">
        <v>565</v>
      </c>
      <c r="B224" t="s">
        <v>1162</v>
      </c>
      <c r="C224" s="1" t="s">
        <v>1572</v>
      </c>
      <c r="D224" s="1">
        <v>42145</v>
      </c>
      <c r="E224">
        <v>2</v>
      </c>
      <c r="F224">
        <v>1</v>
      </c>
      <c r="G224">
        <v>2</v>
      </c>
      <c r="H224">
        <v>166</v>
      </c>
      <c r="I224">
        <v>103</v>
      </c>
      <c r="J224">
        <v>498</v>
      </c>
      <c r="K224">
        <v>11.175068296402685</v>
      </c>
      <c r="L224">
        <v>2.9787234042553186</v>
      </c>
      <c r="M224">
        <v>39.722127020115472</v>
      </c>
      <c r="N224">
        <f t="shared" si="13"/>
        <v>1</v>
      </c>
      <c r="O224">
        <f t="shared" si="14"/>
        <v>1</v>
      </c>
      <c r="P224">
        <f t="shared" si="15"/>
        <v>2</v>
      </c>
    </row>
    <row r="225" spans="1:16" x14ac:dyDescent="0.4">
      <c r="A225" t="s">
        <v>566</v>
      </c>
      <c r="B225" t="s">
        <v>1163</v>
      </c>
      <c r="C225" s="1" t="s">
        <v>1572</v>
      </c>
      <c r="D225" s="1">
        <v>42158</v>
      </c>
      <c r="E225">
        <v>2</v>
      </c>
      <c r="F225">
        <v>1</v>
      </c>
      <c r="G225">
        <v>2</v>
      </c>
      <c r="H225">
        <v>166</v>
      </c>
      <c r="I225">
        <v>103</v>
      </c>
      <c r="J225">
        <v>489</v>
      </c>
      <c r="K225">
        <v>37.935336884767089</v>
      </c>
      <c r="L225">
        <v>99.361702127659569</v>
      </c>
      <c r="M225">
        <v>42.658754026491309</v>
      </c>
      <c r="N225">
        <f t="shared" si="13"/>
        <v>2</v>
      </c>
      <c r="O225">
        <f t="shared" si="14"/>
        <v>3</v>
      </c>
      <c r="P225">
        <f t="shared" si="15"/>
        <v>2</v>
      </c>
    </row>
    <row r="226" spans="1:16" x14ac:dyDescent="0.4">
      <c r="A226" t="s">
        <v>567</v>
      </c>
      <c r="B226" t="s">
        <v>1164</v>
      </c>
      <c r="C226" s="1" t="s">
        <v>1572</v>
      </c>
      <c r="D226" s="1">
        <v>42138</v>
      </c>
      <c r="E226">
        <v>2</v>
      </c>
      <c r="F226">
        <v>1</v>
      </c>
      <c r="G226">
        <v>2</v>
      </c>
      <c r="H226">
        <v>166</v>
      </c>
      <c r="I226">
        <v>103</v>
      </c>
      <c r="J226">
        <v>503</v>
      </c>
      <c r="K226">
        <v>11.960970859220348</v>
      </c>
      <c r="L226">
        <v>54.042553191489361</v>
      </c>
      <c r="M226">
        <v>98.114172110195966</v>
      </c>
      <c r="N226">
        <f t="shared" si="13"/>
        <v>1</v>
      </c>
      <c r="O226">
        <f t="shared" si="14"/>
        <v>3</v>
      </c>
      <c r="P226">
        <f t="shared" si="15"/>
        <v>3</v>
      </c>
    </row>
    <row r="227" spans="1:16" x14ac:dyDescent="0.4">
      <c r="A227" t="s">
        <v>568</v>
      </c>
      <c r="B227" t="s">
        <v>1165</v>
      </c>
      <c r="C227" s="1" t="s">
        <v>1573</v>
      </c>
      <c r="D227" s="1">
        <v>42150</v>
      </c>
      <c r="E227">
        <v>2</v>
      </c>
      <c r="F227">
        <v>1</v>
      </c>
      <c r="G227">
        <v>2</v>
      </c>
      <c r="H227">
        <v>166</v>
      </c>
      <c r="I227">
        <v>103</v>
      </c>
      <c r="J227">
        <v>495</v>
      </c>
      <c r="K227">
        <v>70.259912691296179</v>
      </c>
      <c r="L227">
        <v>79.144385026737964</v>
      </c>
      <c r="M227">
        <v>26.959796541662413</v>
      </c>
      <c r="N227">
        <f t="shared" si="13"/>
        <v>3</v>
      </c>
      <c r="O227">
        <f t="shared" si="14"/>
        <v>3</v>
      </c>
      <c r="P227">
        <f t="shared" si="15"/>
        <v>1</v>
      </c>
    </row>
    <row r="228" spans="1:16" x14ac:dyDescent="0.4">
      <c r="A228" t="s">
        <v>569</v>
      </c>
      <c r="B228" t="s">
        <v>1166</v>
      </c>
      <c r="C228" s="1" t="s">
        <v>1574</v>
      </c>
      <c r="D228" s="1">
        <v>42144</v>
      </c>
      <c r="E228">
        <v>2</v>
      </c>
      <c r="F228">
        <v>1</v>
      </c>
      <c r="G228">
        <v>2</v>
      </c>
      <c r="H228">
        <v>166</v>
      </c>
      <c r="I228">
        <v>103</v>
      </c>
      <c r="J228">
        <v>499</v>
      </c>
      <c r="K228">
        <v>43.486648978433145</v>
      </c>
      <c r="L228">
        <v>29.850746268656717</v>
      </c>
      <c r="M228">
        <v>59.160896049524794</v>
      </c>
      <c r="N228">
        <f t="shared" si="13"/>
        <v>2</v>
      </c>
      <c r="O228">
        <f t="shared" si="14"/>
        <v>1</v>
      </c>
      <c r="P228">
        <f t="shared" si="15"/>
        <v>3</v>
      </c>
    </row>
    <row r="229" spans="1:16" x14ac:dyDescent="0.4">
      <c r="A229" t="s">
        <v>570</v>
      </c>
      <c r="B229" t="s">
        <v>1167</v>
      </c>
      <c r="C229" s="1" t="s">
        <v>1574</v>
      </c>
      <c r="D229" s="1">
        <v>42157</v>
      </c>
      <c r="E229">
        <v>2</v>
      </c>
      <c r="F229">
        <v>1</v>
      </c>
      <c r="G229">
        <v>2</v>
      </c>
      <c r="H229">
        <v>166</v>
      </c>
      <c r="I229">
        <v>103</v>
      </c>
      <c r="J229">
        <v>490</v>
      </c>
      <c r="K229">
        <v>58.275024542027531</v>
      </c>
      <c r="L229">
        <v>76.119402985074629</v>
      </c>
      <c r="M229">
        <v>73.686057877432546</v>
      </c>
      <c r="N229">
        <f t="shared" si="13"/>
        <v>3</v>
      </c>
      <c r="O229">
        <f t="shared" si="14"/>
        <v>3</v>
      </c>
      <c r="P229">
        <f t="shared" si="15"/>
        <v>3</v>
      </c>
    </row>
    <row r="230" spans="1:16" x14ac:dyDescent="0.4">
      <c r="A230" t="s">
        <v>571</v>
      </c>
      <c r="B230" t="s">
        <v>1168</v>
      </c>
      <c r="C230" s="1" t="s">
        <v>1573</v>
      </c>
      <c r="D230" s="1">
        <v>42184</v>
      </c>
      <c r="E230">
        <v>2</v>
      </c>
      <c r="F230">
        <v>1</v>
      </c>
      <c r="G230">
        <v>1</v>
      </c>
      <c r="H230">
        <v>152</v>
      </c>
      <c r="I230">
        <v>103</v>
      </c>
      <c r="J230">
        <v>486</v>
      </c>
      <c r="K230">
        <v>77.504976753307687</v>
      </c>
      <c r="L230">
        <v>99.821746880570416</v>
      </c>
      <c r="M230">
        <v>91.847133757961785</v>
      </c>
      <c r="N230">
        <f t="shared" si="13"/>
        <v>3</v>
      </c>
      <c r="O230">
        <f t="shared" si="14"/>
        <v>3</v>
      </c>
      <c r="P230">
        <f t="shared" si="15"/>
        <v>3</v>
      </c>
    </row>
    <row r="231" spans="1:16" x14ac:dyDescent="0.4">
      <c r="A231" t="s">
        <v>572</v>
      </c>
      <c r="B231" t="s">
        <v>1169</v>
      </c>
      <c r="C231" s="1" t="s">
        <v>1573</v>
      </c>
      <c r="D231" s="1">
        <v>42164</v>
      </c>
      <c r="E231">
        <v>2</v>
      </c>
      <c r="F231">
        <v>1</v>
      </c>
      <c r="G231">
        <v>1</v>
      </c>
      <c r="H231">
        <v>165</v>
      </c>
      <c r="I231">
        <v>103</v>
      </c>
      <c r="J231">
        <v>486</v>
      </c>
      <c r="K231">
        <v>76.314315010017538</v>
      </c>
      <c r="L231">
        <v>99.643493761140803</v>
      </c>
      <c r="M231">
        <v>96.687898089171981</v>
      </c>
      <c r="N231">
        <f t="shared" si="13"/>
        <v>3</v>
      </c>
      <c r="O231">
        <f t="shared" si="14"/>
        <v>3</v>
      </c>
      <c r="P231">
        <f t="shared" si="15"/>
        <v>3</v>
      </c>
    </row>
    <row r="232" spans="1:16" x14ac:dyDescent="0.4">
      <c r="A232" t="s">
        <v>573</v>
      </c>
      <c r="B232" t="s">
        <v>1170</v>
      </c>
      <c r="C232" s="1" t="s">
        <v>1573</v>
      </c>
      <c r="D232" s="1">
        <v>42150</v>
      </c>
      <c r="E232">
        <v>2</v>
      </c>
      <c r="F232">
        <v>1</v>
      </c>
      <c r="G232">
        <v>2</v>
      </c>
      <c r="H232">
        <v>166</v>
      </c>
      <c r="I232">
        <v>103</v>
      </c>
      <c r="J232">
        <v>495</v>
      </c>
      <c r="K232">
        <v>82.009571024293948</v>
      </c>
      <c r="L232">
        <v>93.404634581105157</v>
      </c>
      <c r="M232">
        <v>21.561792522451949</v>
      </c>
      <c r="N232">
        <f t="shared" si="13"/>
        <v>3</v>
      </c>
      <c r="O232">
        <f t="shared" si="14"/>
        <v>3</v>
      </c>
      <c r="P232">
        <f t="shared" si="15"/>
        <v>1</v>
      </c>
    </row>
    <row r="233" spans="1:16" x14ac:dyDescent="0.4">
      <c r="A233" t="s">
        <v>118</v>
      </c>
      <c r="B233" t="s">
        <v>1171</v>
      </c>
      <c r="C233" s="1" t="s">
        <v>1573</v>
      </c>
      <c r="D233" s="1">
        <v>42150</v>
      </c>
      <c r="E233">
        <v>2</v>
      </c>
      <c r="F233">
        <v>1</v>
      </c>
      <c r="G233">
        <v>2</v>
      </c>
      <c r="H233">
        <v>166</v>
      </c>
      <c r="I233">
        <v>103</v>
      </c>
      <c r="J233">
        <v>495</v>
      </c>
      <c r="K233">
        <v>82.659225141397869</v>
      </c>
      <c r="L233">
        <v>93.582887700534755</v>
      </c>
      <c r="M233">
        <v>24.563529638838745</v>
      </c>
      <c r="N233">
        <f t="shared" si="13"/>
        <v>3</v>
      </c>
      <c r="O233">
        <f t="shared" si="14"/>
        <v>3</v>
      </c>
      <c r="P233">
        <f t="shared" si="15"/>
        <v>1</v>
      </c>
    </row>
    <row r="234" spans="1:16" x14ac:dyDescent="0.4">
      <c r="A234" t="s">
        <v>574</v>
      </c>
      <c r="B234" t="s">
        <v>1172</v>
      </c>
      <c r="C234" s="1" t="s">
        <v>1573</v>
      </c>
      <c r="D234" s="1">
        <v>42165</v>
      </c>
      <c r="E234">
        <v>2</v>
      </c>
      <c r="F234">
        <v>1</v>
      </c>
      <c r="G234">
        <v>1</v>
      </c>
      <c r="H234">
        <v>164</v>
      </c>
      <c r="I234">
        <v>103</v>
      </c>
      <c r="J234">
        <v>486</v>
      </c>
      <c r="K234">
        <v>69.603403473743867</v>
      </c>
      <c r="L234">
        <v>85.026737967914443</v>
      </c>
      <c r="M234">
        <v>96.560509554140125</v>
      </c>
      <c r="N234">
        <f t="shared" si="13"/>
        <v>3</v>
      </c>
      <c r="O234">
        <f t="shared" si="14"/>
        <v>3</v>
      </c>
      <c r="P234">
        <f t="shared" si="15"/>
        <v>3</v>
      </c>
    </row>
    <row r="235" spans="1:16" x14ac:dyDescent="0.4">
      <c r="A235" t="s">
        <v>575</v>
      </c>
      <c r="B235" t="s">
        <v>319</v>
      </c>
      <c r="C235" s="1" t="s">
        <v>1572</v>
      </c>
      <c r="D235" s="1">
        <v>42159</v>
      </c>
      <c r="E235">
        <v>2</v>
      </c>
      <c r="F235">
        <v>1</v>
      </c>
      <c r="G235">
        <v>2</v>
      </c>
      <c r="H235">
        <v>166</v>
      </c>
      <c r="I235">
        <v>103</v>
      </c>
      <c r="J235">
        <v>488</v>
      </c>
      <c r="K235">
        <v>59.872778298642437</v>
      </c>
      <c r="L235">
        <v>54.893617021276597</v>
      </c>
      <c r="M235">
        <v>45.563813520145089</v>
      </c>
      <c r="N235">
        <f t="shared" si="13"/>
        <v>3</v>
      </c>
      <c r="O235">
        <f t="shared" si="14"/>
        <v>3</v>
      </c>
      <c r="P235">
        <f t="shared" si="15"/>
        <v>2</v>
      </c>
    </row>
    <row r="236" spans="1:16" x14ac:dyDescent="0.4">
      <c r="A236" t="s">
        <v>576</v>
      </c>
      <c r="B236" t="s">
        <v>1173</v>
      </c>
      <c r="C236" s="1" t="s">
        <v>1572</v>
      </c>
      <c r="D236" s="1">
        <v>42159</v>
      </c>
      <c r="E236">
        <v>2</v>
      </c>
      <c r="F236">
        <v>1</v>
      </c>
      <c r="G236">
        <v>2</v>
      </c>
      <c r="H236">
        <v>166</v>
      </c>
      <c r="I236">
        <v>103</v>
      </c>
      <c r="J236">
        <v>488</v>
      </c>
      <c r="K236">
        <v>60.624437887625064</v>
      </c>
      <c r="L236">
        <v>55.957446808510639</v>
      </c>
      <c r="M236">
        <v>49.252338110309026</v>
      </c>
      <c r="N236">
        <f t="shared" si="13"/>
        <v>3</v>
      </c>
      <c r="O236">
        <f t="shared" si="14"/>
        <v>3</v>
      </c>
      <c r="P236">
        <f t="shared" si="15"/>
        <v>2</v>
      </c>
    </row>
    <row r="237" spans="1:16" x14ac:dyDescent="0.4">
      <c r="A237" t="s">
        <v>577</v>
      </c>
      <c r="B237" t="s">
        <v>2</v>
      </c>
      <c r="C237" s="1" t="s">
        <v>1574</v>
      </c>
      <c r="D237" s="1">
        <v>42164</v>
      </c>
      <c r="E237">
        <v>2</v>
      </c>
      <c r="F237">
        <v>1</v>
      </c>
      <c r="G237">
        <v>1</v>
      </c>
      <c r="H237">
        <v>165</v>
      </c>
      <c r="I237">
        <v>103</v>
      </c>
      <c r="J237">
        <v>486</v>
      </c>
      <c r="K237">
        <v>22.853943231252963</v>
      </c>
      <c r="L237">
        <v>67.910447761194035</v>
      </c>
      <c r="M237">
        <v>86.538461538461533</v>
      </c>
      <c r="N237">
        <f t="shared" si="13"/>
        <v>1</v>
      </c>
      <c r="O237">
        <f t="shared" si="14"/>
        <v>3</v>
      </c>
      <c r="P237">
        <f t="shared" si="15"/>
        <v>3</v>
      </c>
    </row>
    <row r="238" spans="1:16" x14ac:dyDescent="0.4">
      <c r="A238" t="s">
        <v>578</v>
      </c>
      <c r="B238" t="s">
        <v>1174</v>
      </c>
      <c r="C238" s="1" t="s">
        <v>1574</v>
      </c>
      <c r="D238" s="1">
        <v>42179</v>
      </c>
      <c r="E238">
        <v>2</v>
      </c>
      <c r="F238">
        <v>1</v>
      </c>
      <c r="G238">
        <v>1</v>
      </c>
      <c r="H238">
        <v>155</v>
      </c>
      <c r="I238">
        <v>103</v>
      </c>
      <c r="J238">
        <v>486</v>
      </c>
      <c r="K238">
        <v>59.266123054114161</v>
      </c>
      <c r="L238">
        <v>94.776119402985074</v>
      </c>
      <c r="M238">
        <v>79.487179487179489</v>
      </c>
      <c r="N238">
        <f t="shared" si="13"/>
        <v>3</v>
      </c>
      <c r="O238">
        <f t="shared" si="14"/>
        <v>3</v>
      </c>
      <c r="P238">
        <f t="shared" si="15"/>
        <v>3</v>
      </c>
    </row>
    <row r="239" spans="1:16" x14ac:dyDescent="0.4">
      <c r="A239" t="s">
        <v>119</v>
      </c>
      <c r="B239" t="s">
        <v>1175</v>
      </c>
      <c r="C239" s="1" t="s">
        <v>1572</v>
      </c>
      <c r="D239" s="1">
        <v>42144</v>
      </c>
      <c r="E239">
        <v>2</v>
      </c>
      <c r="F239">
        <v>1</v>
      </c>
      <c r="G239">
        <v>2</v>
      </c>
      <c r="H239">
        <v>166</v>
      </c>
      <c r="I239">
        <v>103</v>
      </c>
      <c r="J239">
        <v>499</v>
      </c>
      <c r="K239">
        <v>66.757698804368076</v>
      </c>
      <c r="L239">
        <v>68.936170212765958</v>
      </c>
      <c r="M239">
        <v>95.362215659388951</v>
      </c>
      <c r="N239">
        <f t="shared" si="13"/>
        <v>3</v>
      </c>
      <c r="O239">
        <f t="shared" si="14"/>
        <v>3</v>
      </c>
      <c r="P239">
        <f t="shared" si="15"/>
        <v>3</v>
      </c>
    </row>
    <row r="240" spans="1:16" x14ac:dyDescent="0.4">
      <c r="A240" t="s">
        <v>579</v>
      </c>
      <c r="B240" t="s">
        <v>57</v>
      </c>
      <c r="C240" s="1" t="s">
        <v>1573</v>
      </c>
      <c r="D240" s="1">
        <v>42193</v>
      </c>
      <c r="E240">
        <v>2</v>
      </c>
      <c r="F240">
        <v>1</v>
      </c>
      <c r="G240">
        <v>1</v>
      </c>
      <c r="H240">
        <v>145</v>
      </c>
      <c r="I240">
        <v>103</v>
      </c>
      <c r="J240">
        <v>486</v>
      </c>
      <c r="K240">
        <v>82.881068057036771</v>
      </c>
      <c r="L240">
        <v>85.383244206773625</v>
      </c>
      <c r="M240">
        <v>25.095541401273884</v>
      </c>
      <c r="N240">
        <f t="shared" si="13"/>
        <v>3</v>
      </c>
      <c r="O240">
        <f t="shared" si="14"/>
        <v>3</v>
      </c>
      <c r="P240">
        <f t="shared" si="15"/>
        <v>1</v>
      </c>
    </row>
    <row r="241" spans="1:16" x14ac:dyDescent="0.4">
      <c r="A241" t="s">
        <v>580</v>
      </c>
      <c r="B241" t="s">
        <v>1176</v>
      </c>
      <c r="C241" s="1" t="s">
        <v>1573</v>
      </c>
      <c r="D241" s="1">
        <v>42171</v>
      </c>
      <c r="E241">
        <v>2</v>
      </c>
      <c r="F241">
        <v>1</v>
      </c>
      <c r="G241">
        <v>1</v>
      </c>
      <c r="H241">
        <v>160</v>
      </c>
      <c r="I241">
        <v>103</v>
      </c>
      <c r="J241">
        <v>486</v>
      </c>
      <c r="K241">
        <v>52.942135214837563</v>
      </c>
      <c r="L241">
        <v>97.326203208556151</v>
      </c>
      <c r="M241">
        <v>88.152866242038215</v>
      </c>
      <c r="N241">
        <f t="shared" si="13"/>
        <v>3</v>
      </c>
      <c r="O241">
        <f t="shared" si="14"/>
        <v>3</v>
      </c>
      <c r="P241">
        <f t="shared" si="15"/>
        <v>3</v>
      </c>
    </row>
    <row r="242" spans="1:16" x14ac:dyDescent="0.4">
      <c r="A242" t="s">
        <v>581</v>
      </c>
      <c r="B242" t="s">
        <v>209</v>
      </c>
      <c r="C242" s="1" t="s">
        <v>1573</v>
      </c>
      <c r="D242" s="1">
        <v>42179</v>
      </c>
      <c r="E242">
        <v>2</v>
      </c>
      <c r="F242">
        <v>1</v>
      </c>
      <c r="G242">
        <v>1</v>
      </c>
      <c r="H242">
        <v>155</v>
      </c>
      <c r="I242">
        <v>103</v>
      </c>
      <c r="J242">
        <v>486</v>
      </c>
      <c r="K242">
        <v>48.61355357520155</v>
      </c>
      <c r="L242">
        <v>75.757575757575751</v>
      </c>
      <c r="M242">
        <v>2.1656050955414008</v>
      </c>
      <c r="N242">
        <f t="shared" si="13"/>
        <v>2</v>
      </c>
      <c r="O242">
        <f t="shared" si="14"/>
        <v>3</v>
      </c>
      <c r="P242">
        <f t="shared" si="15"/>
        <v>1</v>
      </c>
    </row>
    <row r="243" spans="1:16" x14ac:dyDescent="0.4">
      <c r="A243" t="s">
        <v>582</v>
      </c>
      <c r="B243" t="s">
        <v>1177</v>
      </c>
      <c r="C243" s="1" t="s">
        <v>1573</v>
      </c>
      <c r="D243" s="1">
        <v>42151</v>
      </c>
      <c r="E243">
        <v>2</v>
      </c>
      <c r="F243">
        <v>1</v>
      </c>
      <c r="G243">
        <v>2</v>
      </c>
      <c r="H243">
        <v>166</v>
      </c>
      <c r="I243">
        <v>103</v>
      </c>
      <c r="J243">
        <v>494</v>
      </c>
      <c r="K243">
        <v>58.297039780834019</v>
      </c>
      <c r="L243">
        <v>93.939393939393938</v>
      </c>
      <c r="M243">
        <v>11.845154453494368</v>
      </c>
      <c r="N243">
        <f t="shared" si="13"/>
        <v>3</v>
      </c>
      <c r="O243">
        <f t="shared" si="14"/>
        <v>3</v>
      </c>
      <c r="P243">
        <f t="shared" si="15"/>
        <v>1</v>
      </c>
    </row>
    <row r="244" spans="1:16" x14ac:dyDescent="0.4">
      <c r="A244" t="s">
        <v>265</v>
      </c>
      <c r="B244" t="s">
        <v>58</v>
      </c>
      <c r="C244" s="1" t="s">
        <v>1573</v>
      </c>
      <c r="D244" s="1">
        <v>42180</v>
      </c>
      <c r="E244">
        <v>2</v>
      </c>
      <c r="F244">
        <v>1</v>
      </c>
      <c r="G244">
        <v>1</v>
      </c>
      <c r="H244">
        <v>154</v>
      </c>
      <c r="I244">
        <v>103</v>
      </c>
      <c r="J244">
        <v>486</v>
      </c>
      <c r="K244">
        <v>77.957715066960162</v>
      </c>
      <c r="L244">
        <v>73.796791443850267</v>
      </c>
      <c r="M244">
        <v>19.490445859872612</v>
      </c>
      <c r="N244">
        <f t="shared" si="13"/>
        <v>3</v>
      </c>
      <c r="O244">
        <f t="shared" si="14"/>
        <v>3</v>
      </c>
      <c r="P244">
        <f t="shared" si="15"/>
        <v>1</v>
      </c>
    </row>
    <row r="245" spans="1:16" x14ac:dyDescent="0.4">
      <c r="A245" t="s">
        <v>583</v>
      </c>
      <c r="B245" t="s">
        <v>1178</v>
      </c>
      <c r="C245" s="1" t="s">
        <v>1573</v>
      </c>
      <c r="D245" s="1">
        <v>42180</v>
      </c>
      <c r="E245">
        <v>2</v>
      </c>
      <c r="F245">
        <v>1</v>
      </c>
      <c r="G245">
        <v>1</v>
      </c>
      <c r="H245">
        <v>154</v>
      </c>
      <c r="I245">
        <v>103</v>
      </c>
      <c r="J245">
        <v>486</v>
      </c>
      <c r="K245">
        <v>78.465326935563041</v>
      </c>
      <c r="L245">
        <v>74.688057040998217</v>
      </c>
      <c r="M245">
        <v>21.019108280254777</v>
      </c>
      <c r="N245">
        <f t="shared" si="13"/>
        <v>3</v>
      </c>
      <c r="O245">
        <f t="shared" si="14"/>
        <v>3</v>
      </c>
      <c r="P245">
        <f t="shared" si="15"/>
        <v>1</v>
      </c>
    </row>
    <row r="246" spans="1:16" x14ac:dyDescent="0.4">
      <c r="A246" t="s">
        <v>584</v>
      </c>
      <c r="B246" t="s">
        <v>1179</v>
      </c>
      <c r="C246" s="1" t="s">
        <v>1574</v>
      </c>
      <c r="D246" s="1">
        <v>42178</v>
      </c>
      <c r="E246">
        <v>2</v>
      </c>
      <c r="F246">
        <v>1</v>
      </c>
      <c r="G246">
        <v>1</v>
      </c>
      <c r="H246">
        <v>156</v>
      </c>
      <c r="I246">
        <v>103</v>
      </c>
      <c r="J246">
        <v>486</v>
      </c>
      <c r="K246">
        <v>59.903169014084519</v>
      </c>
      <c r="L246">
        <v>79.104477611940297</v>
      </c>
      <c r="M246">
        <v>80.769230769230774</v>
      </c>
      <c r="N246">
        <f t="shared" si="13"/>
        <v>3</v>
      </c>
      <c r="O246">
        <f t="shared" si="14"/>
        <v>3</v>
      </c>
      <c r="P246">
        <f t="shared" si="15"/>
        <v>3</v>
      </c>
    </row>
    <row r="247" spans="1:16" x14ac:dyDescent="0.4">
      <c r="A247" t="s">
        <v>585</v>
      </c>
      <c r="B247" t="s">
        <v>1180</v>
      </c>
      <c r="C247" s="1" t="s">
        <v>1573</v>
      </c>
      <c r="D247" s="1">
        <v>42173</v>
      </c>
      <c r="E247">
        <v>2</v>
      </c>
      <c r="F247">
        <v>1</v>
      </c>
      <c r="G247">
        <v>1</v>
      </c>
      <c r="H247">
        <v>158</v>
      </c>
      <c r="I247">
        <v>103</v>
      </c>
      <c r="J247">
        <v>486</v>
      </c>
      <c r="K247">
        <v>78.266332336616273</v>
      </c>
      <c r="L247">
        <v>75.401069518716582</v>
      </c>
      <c r="M247">
        <v>16.815286624203821</v>
      </c>
      <c r="N247">
        <f t="shared" si="13"/>
        <v>3</v>
      </c>
      <c r="O247">
        <f t="shared" si="14"/>
        <v>3</v>
      </c>
      <c r="P247">
        <f t="shared" si="15"/>
        <v>1</v>
      </c>
    </row>
    <row r="248" spans="1:16" x14ac:dyDescent="0.4">
      <c r="A248" t="s">
        <v>586</v>
      </c>
      <c r="B248" t="s">
        <v>210</v>
      </c>
      <c r="C248" s="1" t="s">
        <v>1574</v>
      </c>
      <c r="D248" s="1">
        <v>42174</v>
      </c>
      <c r="E248">
        <v>2</v>
      </c>
      <c r="F248">
        <v>1</v>
      </c>
      <c r="G248">
        <v>1</v>
      </c>
      <c r="H248">
        <v>157</v>
      </c>
      <c r="I248">
        <v>103</v>
      </c>
      <c r="J248">
        <v>486</v>
      </c>
      <c r="K248">
        <v>69.869200859601861</v>
      </c>
      <c r="L248">
        <v>44.029850746268664</v>
      </c>
      <c r="M248">
        <v>76.92307692307692</v>
      </c>
      <c r="N248">
        <f t="shared" si="13"/>
        <v>3</v>
      </c>
      <c r="O248">
        <f t="shared" si="14"/>
        <v>2</v>
      </c>
      <c r="P248">
        <f t="shared" si="15"/>
        <v>3</v>
      </c>
    </row>
    <row r="249" spans="1:16" x14ac:dyDescent="0.4">
      <c r="A249" t="s">
        <v>587</v>
      </c>
      <c r="B249" t="s">
        <v>211</v>
      </c>
      <c r="C249" s="1" t="s">
        <v>1574</v>
      </c>
      <c r="D249" s="1">
        <v>42160</v>
      </c>
      <c r="E249">
        <v>2</v>
      </c>
      <c r="F249">
        <v>1</v>
      </c>
      <c r="G249">
        <v>2</v>
      </c>
      <c r="H249">
        <v>166</v>
      </c>
      <c r="I249">
        <v>103</v>
      </c>
      <c r="J249">
        <v>487</v>
      </c>
      <c r="K249">
        <v>78.440403710405647</v>
      </c>
      <c r="L249">
        <v>78.358208955223887</v>
      </c>
      <c r="N249">
        <f t="shared" si="13"/>
        <v>3</v>
      </c>
      <c r="O249">
        <f t="shared" si="14"/>
        <v>3</v>
      </c>
      <c r="P249">
        <f t="shared" si="15"/>
        <v>0</v>
      </c>
    </row>
    <row r="250" spans="1:16" x14ac:dyDescent="0.4">
      <c r="A250" t="s">
        <v>120</v>
      </c>
      <c r="B250" t="s">
        <v>1181</v>
      </c>
      <c r="C250" s="1" t="s">
        <v>1574</v>
      </c>
      <c r="D250" s="1">
        <v>42216</v>
      </c>
      <c r="E250">
        <v>2</v>
      </c>
      <c r="F250">
        <v>1</v>
      </c>
      <c r="G250">
        <v>1</v>
      </c>
      <c r="H250">
        <v>128</v>
      </c>
      <c r="I250">
        <v>103</v>
      </c>
      <c r="J250">
        <v>486</v>
      </c>
      <c r="K250">
        <v>16.107438380281689</v>
      </c>
      <c r="L250">
        <v>95.522388059701498</v>
      </c>
      <c r="M250">
        <v>11.538461538461538</v>
      </c>
      <c r="N250">
        <f t="shared" si="13"/>
        <v>1</v>
      </c>
      <c r="O250">
        <f t="shared" si="14"/>
        <v>3</v>
      </c>
      <c r="P250">
        <f t="shared" si="15"/>
        <v>1</v>
      </c>
    </row>
    <row r="251" spans="1:16" x14ac:dyDescent="0.4">
      <c r="A251" t="s">
        <v>588</v>
      </c>
      <c r="B251" t="s">
        <v>1182</v>
      </c>
      <c r="C251" s="1" t="s">
        <v>1574</v>
      </c>
      <c r="D251" s="1">
        <v>42164</v>
      </c>
      <c r="E251">
        <v>2</v>
      </c>
      <c r="F251">
        <v>1</v>
      </c>
      <c r="G251">
        <v>1</v>
      </c>
      <c r="H251">
        <v>165</v>
      </c>
      <c r="I251">
        <v>103</v>
      </c>
      <c r="J251">
        <v>486</v>
      </c>
      <c r="K251">
        <v>55.334453202394798</v>
      </c>
      <c r="L251">
        <v>88.059701492537329</v>
      </c>
      <c r="M251">
        <v>62.179487179487182</v>
      </c>
      <c r="N251">
        <f t="shared" si="13"/>
        <v>3</v>
      </c>
      <c r="O251">
        <f t="shared" si="14"/>
        <v>3</v>
      </c>
      <c r="P251">
        <f t="shared" si="15"/>
        <v>3</v>
      </c>
    </row>
    <row r="252" spans="1:16" x14ac:dyDescent="0.4">
      <c r="A252" t="s">
        <v>589</v>
      </c>
      <c r="B252" t="s">
        <v>1183</v>
      </c>
      <c r="C252" s="1" t="s">
        <v>1573</v>
      </c>
      <c r="D252" s="1">
        <v>42173</v>
      </c>
      <c r="E252">
        <v>2</v>
      </c>
      <c r="F252">
        <v>1</v>
      </c>
      <c r="G252">
        <v>1</v>
      </c>
      <c r="H252">
        <v>158</v>
      </c>
      <c r="I252">
        <v>103</v>
      </c>
      <c r="J252">
        <v>486</v>
      </c>
      <c r="K252">
        <v>14.221555115226112</v>
      </c>
      <c r="L252">
        <v>96.256684491978604</v>
      </c>
      <c r="M252">
        <v>28.02547770700637</v>
      </c>
      <c r="N252">
        <f t="shared" si="13"/>
        <v>1</v>
      </c>
      <c r="O252">
        <f t="shared" si="14"/>
        <v>3</v>
      </c>
      <c r="P252">
        <f t="shared" si="15"/>
        <v>1</v>
      </c>
    </row>
    <row r="253" spans="1:16" x14ac:dyDescent="0.4">
      <c r="A253" t="s">
        <v>590</v>
      </c>
      <c r="B253" t="s">
        <v>59</v>
      </c>
      <c r="C253" s="1" t="s">
        <v>1574</v>
      </c>
      <c r="D253" s="1">
        <v>42184</v>
      </c>
      <c r="E253">
        <v>2</v>
      </c>
      <c r="F253">
        <v>1</v>
      </c>
      <c r="G253">
        <v>1</v>
      </c>
      <c r="H253">
        <v>152</v>
      </c>
      <c r="I253">
        <v>103</v>
      </c>
      <c r="J253">
        <v>486</v>
      </c>
      <c r="K253">
        <v>61.089951688351533</v>
      </c>
      <c r="L253">
        <v>70.149253731343279</v>
      </c>
      <c r="M253">
        <v>57.051282051282051</v>
      </c>
      <c r="N253">
        <f t="shared" si="13"/>
        <v>3</v>
      </c>
      <c r="O253">
        <f t="shared" si="14"/>
        <v>3</v>
      </c>
      <c r="P253">
        <f t="shared" si="15"/>
        <v>3</v>
      </c>
    </row>
    <row r="254" spans="1:16" x14ac:dyDescent="0.4">
      <c r="A254" t="s">
        <v>121</v>
      </c>
      <c r="B254" t="s">
        <v>1184</v>
      </c>
      <c r="C254" s="1" t="s">
        <v>1573</v>
      </c>
      <c r="D254" s="1">
        <v>42184</v>
      </c>
      <c r="E254">
        <v>2</v>
      </c>
      <c r="F254">
        <v>1</v>
      </c>
      <c r="G254">
        <v>1</v>
      </c>
      <c r="H254">
        <v>152</v>
      </c>
      <c r="I254">
        <v>103</v>
      </c>
      <c r="J254">
        <v>486</v>
      </c>
      <c r="K254">
        <v>67.838544924581399</v>
      </c>
      <c r="L254">
        <v>16.399286987522281</v>
      </c>
      <c r="M254">
        <v>8.1528662420382165</v>
      </c>
      <c r="N254">
        <f t="shared" si="13"/>
        <v>3</v>
      </c>
      <c r="O254">
        <f t="shared" si="14"/>
        <v>1</v>
      </c>
      <c r="P254">
        <f t="shared" si="15"/>
        <v>1</v>
      </c>
    </row>
    <row r="255" spans="1:16" x14ac:dyDescent="0.4">
      <c r="A255" t="s">
        <v>591</v>
      </c>
      <c r="B255" t="s">
        <v>1185</v>
      </c>
      <c r="C255" s="1" t="s">
        <v>1573</v>
      </c>
      <c r="D255" s="1">
        <v>42193</v>
      </c>
      <c r="E255">
        <v>2</v>
      </c>
      <c r="F255">
        <v>1</v>
      </c>
      <c r="G255">
        <v>1</v>
      </c>
      <c r="H255">
        <v>145</v>
      </c>
      <c r="I255">
        <v>103</v>
      </c>
      <c r="J255">
        <v>486</v>
      </c>
      <c r="K255">
        <v>87.279298495082344</v>
      </c>
      <c r="L255">
        <v>86.452762923351159</v>
      </c>
      <c r="M255">
        <v>10.063694267515924</v>
      </c>
      <c r="N255">
        <f t="shared" si="13"/>
        <v>3</v>
      </c>
      <c r="O255">
        <f t="shared" si="14"/>
        <v>3</v>
      </c>
      <c r="P255">
        <f t="shared" si="15"/>
        <v>1</v>
      </c>
    </row>
    <row r="256" spans="1:16" x14ac:dyDescent="0.4">
      <c r="A256" t="s">
        <v>592</v>
      </c>
      <c r="B256" t="s">
        <v>1186</v>
      </c>
      <c r="C256" s="1" t="s">
        <v>1573</v>
      </c>
      <c r="D256" s="1">
        <v>42220</v>
      </c>
      <c r="E256">
        <v>2</v>
      </c>
      <c r="F256">
        <v>1</v>
      </c>
      <c r="G256">
        <v>1</v>
      </c>
      <c r="H256">
        <v>126</v>
      </c>
      <c r="I256">
        <v>103</v>
      </c>
      <c r="J256">
        <v>486</v>
      </c>
      <c r="K256">
        <v>51.545259094129584</v>
      </c>
      <c r="L256">
        <v>94.117647058823522</v>
      </c>
      <c r="M256">
        <v>40</v>
      </c>
      <c r="N256">
        <f t="shared" si="13"/>
        <v>3</v>
      </c>
      <c r="O256">
        <f t="shared" si="14"/>
        <v>3</v>
      </c>
      <c r="P256">
        <f t="shared" si="15"/>
        <v>2</v>
      </c>
    </row>
    <row r="257" spans="1:16" x14ac:dyDescent="0.4">
      <c r="A257" t="s">
        <v>593</v>
      </c>
      <c r="B257" t="s">
        <v>1187</v>
      </c>
      <c r="C257" s="1" t="s">
        <v>1572</v>
      </c>
      <c r="D257" s="1">
        <v>42181</v>
      </c>
      <c r="E257">
        <v>2</v>
      </c>
      <c r="F257">
        <v>1</v>
      </c>
      <c r="G257">
        <v>1</v>
      </c>
      <c r="H257">
        <v>153</v>
      </c>
      <c r="I257">
        <v>103</v>
      </c>
      <c r="J257">
        <v>486</v>
      </c>
      <c r="K257">
        <v>51.569262935174784</v>
      </c>
      <c r="L257">
        <v>78.085106382978722</v>
      </c>
      <c r="M257">
        <v>42.181069958847736</v>
      </c>
      <c r="N257">
        <f t="shared" si="13"/>
        <v>3</v>
      </c>
      <c r="O257">
        <f t="shared" si="14"/>
        <v>3</v>
      </c>
      <c r="P257">
        <f t="shared" si="15"/>
        <v>2</v>
      </c>
    </row>
    <row r="258" spans="1:16" x14ac:dyDescent="0.4">
      <c r="A258" t="s">
        <v>594</v>
      </c>
      <c r="B258" t="s">
        <v>212</v>
      </c>
      <c r="C258" s="1" t="s">
        <v>1573</v>
      </c>
      <c r="D258" s="1">
        <v>42212</v>
      </c>
      <c r="E258">
        <v>2</v>
      </c>
      <c r="F258">
        <v>1</v>
      </c>
      <c r="G258">
        <v>1</v>
      </c>
      <c r="H258">
        <v>132</v>
      </c>
      <c r="I258">
        <v>103</v>
      </c>
      <c r="J258">
        <v>486</v>
      </c>
      <c r="K258">
        <v>83.178296719284731</v>
      </c>
      <c r="L258">
        <v>95.365418894830654</v>
      </c>
      <c r="M258">
        <v>98.343949044585983</v>
      </c>
      <c r="N258">
        <f t="shared" si="13"/>
        <v>3</v>
      </c>
      <c r="O258">
        <f t="shared" si="14"/>
        <v>3</v>
      </c>
      <c r="P258">
        <f t="shared" si="15"/>
        <v>3</v>
      </c>
    </row>
    <row r="259" spans="1:16" x14ac:dyDescent="0.4">
      <c r="A259" t="s">
        <v>122</v>
      </c>
      <c r="B259" t="s">
        <v>1188</v>
      </c>
      <c r="C259" s="1" t="s">
        <v>1573</v>
      </c>
      <c r="D259" s="1">
        <v>42184</v>
      </c>
      <c r="E259">
        <v>2</v>
      </c>
      <c r="F259">
        <v>1</v>
      </c>
      <c r="G259">
        <v>1</v>
      </c>
      <c r="H259">
        <v>152</v>
      </c>
      <c r="I259">
        <v>103</v>
      </c>
      <c r="J259">
        <v>486</v>
      </c>
      <c r="K259">
        <v>41.980200933585067</v>
      </c>
      <c r="L259">
        <v>70.766488413547236</v>
      </c>
      <c r="M259">
        <v>11.592356687898089</v>
      </c>
      <c r="N259">
        <f t="shared" ref="N259:N289" si="16">IF(AND(K259&gt;0,K259&lt;30),1,IF(AND(K259&gt;=30,K259&lt;50),2,IF(K259&gt;=50,3,0)))</f>
        <v>2</v>
      </c>
      <c r="O259">
        <f t="shared" ref="O259:O289" si="17">IF(AND(L259&gt;0,L259&lt;30),1,IF(AND(L259&gt;=30,L259&lt;50),2,IF(L259&gt;=50,3,0)))</f>
        <v>3</v>
      </c>
      <c r="P259">
        <f t="shared" ref="P259:P289" si="18">IF(AND(M259&gt;0,M259&lt;30),1,IF(AND(M259&gt;=30,M259&lt;50),2,IF(M259&gt;=50,3,0)))</f>
        <v>1</v>
      </c>
    </row>
    <row r="260" spans="1:16" x14ac:dyDescent="0.4">
      <c r="A260" t="s">
        <v>266</v>
      </c>
      <c r="B260" t="s">
        <v>320</v>
      </c>
      <c r="C260" s="1" t="s">
        <v>1574</v>
      </c>
      <c r="D260" s="1">
        <v>42214</v>
      </c>
      <c r="E260">
        <v>2</v>
      </c>
      <c r="F260">
        <v>1</v>
      </c>
      <c r="G260">
        <v>1</v>
      </c>
      <c r="H260">
        <v>130</v>
      </c>
      <c r="I260">
        <v>103</v>
      </c>
      <c r="J260">
        <v>486</v>
      </c>
      <c r="K260">
        <v>48.365253556075906</v>
      </c>
      <c r="L260">
        <v>89.552238805970163</v>
      </c>
      <c r="M260">
        <v>13.461538461538462</v>
      </c>
      <c r="N260">
        <f t="shared" si="16"/>
        <v>2</v>
      </c>
      <c r="O260">
        <f t="shared" si="17"/>
        <v>3</v>
      </c>
      <c r="P260">
        <f t="shared" si="18"/>
        <v>1</v>
      </c>
    </row>
    <row r="261" spans="1:16" x14ac:dyDescent="0.4">
      <c r="A261" t="s">
        <v>123</v>
      </c>
      <c r="B261" t="s">
        <v>1189</v>
      </c>
      <c r="C261" s="1" t="s">
        <v>1572</v>
      </c>
      <c r="D261" s="1">
        <v>42174</v>
      </c>
      <c r="E261">
        <v>2</v>
      </c>
      <c r="F261">
        <v>1</v>
      </c>
      <c r="G261">
        <v>1</v>
      </c>
      <c r="H261">
        <v>157</v>
      </c>
      <c r="I261">
        <v>103</v>
      </c>
      <c r="J261">
        <v>486</v>
      </c>
      <c r="K261">
        <v>11.692466501057618</v>
      </c>
      <c r="L261">
        <v>70.425531914893611</v>
      </c>
      <c r="M261">
        <v>91.358024691358025</v>
      </c>
      <c r="N261">
        <f t="shared" si="16"/>
        <v>1</v>
      </c>
      <c r="O261">
        <f t="shared" si="17"/>
        <v>3</v>
      </c>
      <c r="P261">
        <f t="shared" si="18"/>
        <v>3</v>
      </c>
    </row>
    <row r="262" spans="1:16" x14ac:dyDescent="0.4">
      <c r="A262" t="s">
        <v>595</v>
      </c>
      <c r="B262" t="s">
        <v>1190</v>
      </c>
      <c r="C262" s="1" t="s">
        <v>1574</v>
      </c>
      <c r="D262" s="1">
        <v>42174</v>
      </c>
      <c r="E262">
        <v>2</v>
      </c>
      <c r="F262">
        <v>1</v>
      </c>
      <c r="G262">
        <v>1</v>
      </c>
      <c r="H262">
        <v>157</v>
      </c>
      <c r="I262">
        <v>103</v>
      </c>
      <c r="J262">
        <v>486</v>
      </c>
      <c r="K262">
        <v>69.438551317083665</v>
      </c>
      <c r="L262">
        <v>98.507462686567166</v>
      </c>
      <c r="M262">
        <v>87.179487179487182</v>
      </c>
      <c r="N262">
        <f t="shared" si="16"/>
        <v>3</v>
      </c>
      <c r="O262">
        <f t="shared" si="17"/>
        <v>3</v>
      </c>
      <c r="P262">
        <f t="shared" si="18"/>
        <v>3</v>
      </c>
    </row>
    <row r="263" spans="1:16" x14ac:dyDescent="0.4">
      <c r="A263" t="s">
        <v>596</v>
      </c>
      <c r="B263" t="s">
        <v>60</v>
      </c>
      <c r="C263" s="1" t="s">
        <v>1573</v>
      </c>
      <c r="D263" s="1">
        <v>42184</v>
      </c>
      <c r="E263">
        <v>2</v>
      </c>
      <c r="F263">
        <v>1</v>
      </c>
      <c r="G263">
        <v>1</v>
      </c>
      <c r="H263">
        <v>152</v>
      </c>
      <c r="I263">
        <v>103</v>
      </c>
      <c r="J263">
        <v>486</v>
      </c>
      <c r="K263">
        <v>84.728242103976385</v>
      </c>
      <c r="L263">
        <v>96.791443850267385</v>
      </c>
      <c r="M263">
        <v>27.261146496815286</v>
      </c>
      <c r="N263">
        <f t="shared" si="16"/>
        <v>3</v>
      </c>
      <c r="O263">
        <f t="shared" si="17"/>
        <v>3</v>
      </c>
      <c r="P263">
        <f t="shared" si="18"/>
        <v>1</v>
      </c>
    </row>
    <row r="264" spans="1:16" x14ac:dyDescent="0.4">
      <c r="A264" t="s">
        <v>597</v>
      </c>
      <c r="B264" t="s">
        <v>61</v>
      </c>
      <c r="C264" s="1" t="s">
        <v>1574</v>
      </c>
      <c r="D264" s="1">
        <v>42222</v>
      </c>
      <c r="E264">
        <v>2</v>
      </c>
      <c r="F264">
        <v>1</v>
      </c>
      <c r="G264">
        <v>1</v>
      </c>
      <c r="H264">
        <v>124</v>
      </c>
      <c r="I264">
        <v>103</v>
      </c>
      <c r="J264">
        <v>486</v>
      </c>
      <c r="K264">
        <v>38.595080108055178</v>
      </c>
      <c r="L264">
        <v>91.791044776119406</v>
      </c>
      <c r="M264">
        <v>59.615384615384613</v>
      </c>
      <c r="N264">
        <f t="shared" si="16"/>
        <v>2</v>
      </c>
      <c r="O264">
        <f t="shared" si="17"/>
        <v>3</v>
      </c>
      <c r="P264">
        <f t="shared" si="18"/>
        <v>3</v>
      </c>
    </row>
    <row r="265" spans="1:16" x14ac:dyDescent="0.4">
      <c r="A265" t="s">
        <v>124</v>
      </c>
      <c r="B265" t="s">
        <v>1191</v>
      </c>
      <c r="C265" s="1" t="s">
        <v>1573</v>
      </c>
      <c r="D265" s="1">
        <v>42241</v>
      </c>
      <c r="E265">
        <v>2</v>
      </c>
      <c r="F265">
        <v>1</v>
      </c>
      <c r="G265">
        <v>1</v>
      </c>
      <c r="H265">
        <v>111</v>
      </c>
      <c r="I265">
        <v>103</v>
      </c>
      <c r="J265">
        <v>486</v>
      </c>
      <c r="K265">
        <v>93.746204870499753</v>
      </c>
      <c r="L265">
        <v>94.29590017825312</v>
      </c>
      <c r="M265">
        <v>6.6242038216560513</v>
      </c>
      <c r="N265">
        <f t="shared" si="16"/>
        <v>3</v>
      </c>
      <c r="O265">
        <f t="shared" si="17"/>
        <v>3</v>
      </c>
      <c r="P265">
        <f t="shared" si="18"/>
        <v>1</v>
      </c>
    </row>
    <row r="266" spans="1:16" x14ac:dyDescent="0.4">
      <c r="A266" t="s">
        <v>598</v>
      </c>
      <c r="B266" t="s">
        <v>62</v>
      </c>
      <c r="C266" s="1" t="s">
        <v>1574</v>
      </c>
      <c r="D266" s="1">
        <v>42195</v>
      </c>
      <c r="E266">
        <v>2</v>
      </c>
      <c r="F266">
        <v>1</v>
      </c>
      <c r="G266">
        <v>1</v>
      </c>
      <c r="H266">
        <v>143</v>
      </c>
      <c r="I266">
        <v>103</v>
      </c>
      <c r="J266">
        <v>486</v>
      </c>
      <c r="K266">
        <v>68.278072759506827</v>
      </c>
      <c r="L266">
        <v>86.567164179104466</v>
      </c>
      <c r="M266">
        <v>51.282051282051285</v>
      </c>
      <c r="N266">
        <f t="shared" si="16"/>
        <v>3</v>
      </c>
      <c r="O266">
        <f t="shared" si="17"/>
        <v>3</v>
      </c>
      <c r="P266">
        <f t="shared" si="18"/>
        <v>3</v>
      </c>
    </row>
    <row r="267" spans="1:16" x14ac:dyDescent="0.4">
      <c r="A267" t="s">
        <v>599</v>
      </c>
      <c r="B267" t="s">
        <v>1192</v>
      </c>
      <c r="C267" s="1" t="s">
        <v>1574</v>
      </c>
      <c r="D267" s="1">
        <v>42180</v>
      </c>
      <c r="E267">
        <v>2</v>
      </c>
      <c r="F267">
        <v>1</v>
      </c>
      <c r="G267">
        <v>1</v>
      </c>
      <c r="H267">
        <v>154</v>
      </c>
      <c r="I267">
        <v>103</v>
      </c>
      <c r="J267">
        <v>486</v>
      </c>
      <c r="K267">
        <v>39.716997638001928</v>
      </c>
      <c r="L267">
        <v>87.313432835820905</v>
      </c>
      <c r="M267">
        <v>97.435897435897431</v>
      </c>
      <c r="N267">
        <f t="shared" si="16"/>
        <v>2</v>
      </c>
      <c r="O267">
        <f t="shared" si="17"/>
        <v>3</v>
      </c>
      <c r="P267">
        <f t="shared" si="18"/>
        <v>3</v>
      </c>
    </row>
    <row r="268" spans="1:16" x14ac:dyDescent="0.4">
      <c r="A268" t="s">
        <v>600</v>
      </c>
      <c r="B268" t="s">
        <v>1193</v>
      </c>
      <c r="C268" s="1" t="s">
        <v>1573</v>
      </c>
      <c r="D268" s="1">
        <v>42185</v>
      </c>
      <c r="E268">
        <v>2</v>
      </c>
      <c r="F268">
        <v>1</v>
      </c>
      <c r="G268">
        <v>1</v>
      </c>
      <c r="H268">
        <v>151</v>
      </c>
      <c r="I268">
        <v>103</v>
      </c>
      <c r="J268">
        <v>486</v>
      </c>
      <c r="K268">
        <v>58.746572369380289</v>
      </c>
      <c r="L268">
        <v>79.500891265597147</v>
      </c>
      <c r="M268">
        <v>65.98726114649682</v>
      </c>
      <c r="N268">
        <f t="shared" si="16"/>
        <v>3</v>
      </c>
      <c r="O268">
        <f t="shared" si="17"/>
        <v>3</v>
      </c>
      <c r="P268">
        <f t="shared" si="18"/>
        <v>3</v>
      </c>
    </row>
    <row r="269" spans="1:16" x14ac:dyDescent="0.4">
      <c r="A269" t="s">
        <v>601</v>
      </c>
      <c r="B269" t="s">
        <v>1194</v>
      </c>
      <c r="C269" s="1" t="s">
        <v>1573</v>
      </c>
      <c r="D269" s="1">
        <v>42194</v>
      </c>
      <c r="E269">
        <v>2</v>
      </c>
      <c r="F269">
        <v>1</v>
      </c>
      <c r="G269">
        <v>1</v>
      </c>
      <c r="H269">
        <v>144</v>
      </c>
      <c r="I269">
        <v>103</v>
      </c>
      <c r="J269">
        <v>486</v>
      </c>
      <c r="K269">
        <v>53.659530173275883</v>
      </c>
      <c r="L269">
        <v>96.969696969696969</v>
      </c>
      <c r="M269">
        <v>26.114649681528658</v>
      </c>
      <c r="N269">
        <f t="shared" si="16"/>
        <v>3</v>
      </c>
      <c r="O269">
        <f t="shared" si="17"/>
        <v>3</v>
      </c>
      <c r="P269">
        <f t="shared" si="18"/>
        <v>1</v>
      </c>
    </row>
    <row r="270" spans="1:16" x14ac:dyDescent="0.4">
      <c r="A270" t="s">
        <v>602</v>
      </c>
      <c r="B270" t="s">
        <v>1195</v>
      </c>
      <c r="C270" s="1" t="s">
        <v>1573</v>
      </c>
      <c r="D270" s="1">
        <v>42212</v>
      </c>
      <c r="E270">
        <v>2</v>
      </c>
      <c r="F270">
        <v>1</v>
      </c>
      <c r="G270">
        <v>1</v>
      </c>
      <c r="H270">
        <v>132</v>
      </c>
      <c r="I270">
        <v>103</v>
      </c>
      <c r="J270">
        <v>486</v>
      </c>
      <c r="K270">
        <v>73.661447443687891</v>
      </c>
      <c r="L270">
        <v>98.930481283422466</v>
      </c>
      <c r="M270">
        <v>76.178343949044589</v>
      </c>
      <c r="N270">
        <f t="shared" si="16"/>
        <v>3</v>
      </c>
      <c r="O270">
        <f t="shared" si="17"/>
        <v>3</v>
      </c>
      <c r="P270">
        <f t="shared" si="18"/>
        <v>3</v>
      </c>
    </row>
    <row r="271" spans="1:16" x14ac:dyDescent="0.4">
      <c r="A271" t="s">
        <v>603</v>
      </c>
      <c r="B271" t="s">
        <v>1196</v>
      </c>
      <c r="C271" s="1" t="s">
        <v>1574</v>
      </c>
      <c r="D271" s="1">
        <v>42223</v>
      </c>
      <c r="E271">
        <v>2</v>
      </c>
      <c r="F271">
        <v>1</v>
      </c>
      <c r="G271">
        <v>1</v>
      </c>
      <c r="H271">
        <v>123</v>
      </c>
      <c r="I271">
        <v>103</v>
      </c>
      <c r="J271">
        <v>486</v>
      </c>
      <c r="K271">
        <v>61.27494814352508</v>
      </c>
      <c r="L271">
        <v>91.044776119402982</v>
      </c>
      <c r="M271">
        <v>71.15384615384616</v>
      </c>
      <c r="N271">
        <f t="shared" si="16"/>
        <v>3</v>
      </c>
      <c r="O271">
        <f t="shared" si="17"/>
        <v>3</v>
      </c>
      <c r="P271">
        <f t="shared" si="18"/>
        <v>3</v>
      </c>
    </row>
    <row r="272" spans="1:16" x14ac:dyDescent="0.4">
      <c r="A272" t="s">
        <v>604</v>
      </c>
      <c r="B272" t="s">
        <v>321</v>
      </c>
      <c r="C272" s="1" t="s">
        <v>1574</v>
      </c>
      <c r="D272" s="1">
        <v>42220</v>
      </c>
      <c r="E272">
        <v>2</v>
      </c>
      <c r="F272">
        <v>1</v>
      </c>
      <c r="G272">
        <v>1</v>
      </c>
      <c r="H272">
        <v>126</v>
      </c>
      <c r="I272">
        <v>103</v>
      </c>
      <c r="J272">
        <v>486</v>
      </c>
      <c r="K272">
        <v>74.677961951603791</v>
      </c>
      <c r="L272">
        <v>41.791044776119406</v>
      </c>
      <c r="M272">
        <v>1.2820512820512822</v>
      </c>
      <c r="N272">
        <f t="shared" si="16"/>
        <v>3</v>
      </c>
      <c r="O272">
        <f t="shared" si="17"/>
        <v>2</v>
      </c>
      <c r="P272">
        <f t="shared" si="18"/>
        <v>1</v>
      </c>
    </row>
    <row r="273" spans="1:16" x14ac:dyDescent="0.4">
      <c r="A273" t="s">
        <v>605</v>
      </c>
      <c r="B273" t="s">
        <v>1197</v>
      </c>
      <c r="C273" s="1" t="s">
        <v>1574</v>
      </c>
      <c r="D273" s="1">
        <v>42185</v>
      </c>
      <c r="E273">
        <v>2</v>
      </c>
      <c r="F273">
        <v>1</v>
      </c>
      <c r="G273">
        <v>1</v>
      </c>
      <c r="H273">
        <v>151</v>
      </c>
      <c r="I273">
        <v>103</v>
      </c>
      <c r="J273">
        <v>486</v>
      </c>
      <c r="K273">
        <v>69.177631734960215</v>
      </c>
      <c r="L273">
        <v>57.462686567164177</v>
      </c>
      <c r="M273">
        <v>53.205128205128204</v>
      </c>
      <c r="N273">
        <f t="shared" si="16"/>
        <v>3</v>
      </c>
      <c r="O273">
        <f t="shared" si="17"/>
        <v>3</v>
      </c>
      <c r="P273">
        <f t="shared" si="18"/>
        <v>3</v>
      </c>
    </row>
    <row r="274" spans="1:16" x14ac:dyDescent="0.4">
      <c r="A274" t="s">
        <v>606</v>
      </c>
      <c r="B274" t="s">
        <v>322</v>
      </c>
      <c r="C274" s="1" t="s">
        <v>1574</v>
      </c>
      <c r="D274" s="1">
        <v>42185</v>
      </c>
      <c r="E274">
        <v>2</v>
      </c>
      <c r="F274">
        <v>1</v>
      </c>
      <c r="G274">
        <v>1</v>
      </c>
      <c r="H274">
        <v>151</v>
      </c>
      <c r="I274">
        <v>103</v>
      </c>
      <c r="J274">
        <v>486</v>
      </c>
      <c r="K274">
        <v>69.894346435555747</v>
      </c>
      <c r="L274">
        <v>58.955223880597018</v>
      </c>
      <c r="M274">
        <v>54.487179487179489</v>
      </c>
      <c r="N274">
        <f t="shared" si="16"/>
        <v>3</v>
      </c>
      <c r="O274">
        <f t="shared" si="17"/>
        <v>3</v>
      </c>
      <c r="P274">
        <f t="shared" si="18"/>
        <v>3</v>
      </c>
    </row>
    <row r="275" spans="1:16" x14ac:dyDescent="0.4">
      <c r="A275" t="s">
        <v>607</v>
      </c>
      <c r="B275" t="s">
        <v>1198</v>
      </c>
      <c r="C275" s="1" t="s">
        <v>1572</v>
      </c>
      <c r="D275" s="1">
        <v>42185</v>
      </c>
      <c r="E275">
        <v>2</v>
      </c>
      <c r="F275">
        <v>1</v>
      </c>
      <c r="G275">
        <v>1</v>
      </c>
      <c r="H275">
        <v>151</v>
      </c>
      <c r="I275">
        <v>103</v>
      </c>
      <c r="J275">
        <v>486</v>
      </c>
      <c r="K275">
        <v>24.891665896275729</v>
      </c>
      <c r="L275">
        <v>89.361702127659569</v>
      </c>
      <c r="M275">
        <v>50</v>
      </c>
      <c r="N275">
        <f t="shared" si="16"/>
        <v>1</v>
      </c>
      <c r="O275">
        <f t="shared" si="17"/>
        <v>3</v>
      </c>
      <c r="P275">
        <f t="shared" si="18"/>
        <v>3</v>
      </c>
    </row>
    <row r="276" spans="1:16" x14ac:dyDescent="0.4">
      <c r="A276" t="s">
        <v>608</v>
      </c>
      <c r="B276" t="s">
        <v>1199</v>
      </c>
      <c r="C276" s="1" t="s">
        <v>1572</v>
      </c>
      <c r="D276" s="1">
        <v>42185</v>
      </c>
      <c r="E276">
        <v>2</v>
      </c>
      <c r="F276">
        <v>1</v>
      </c>
      <c r="G276">
        <v>1</v>
      </c>
      <c r="H276">
        <v>151</v>
      </c>
      <c r="I276">
        <v>103</v>
      </c>
      <c r="J276">
        <v>486</v>
      </c>
      <c r="K276">
        <v>25.132512900127555</v>
      </c>
      <c r="L276">
        <v>90.212765957446805</v>
      </c>
      <c r="M276">
        <v>52.057613168724281</v>
      </c>
      <c r="N276">
        <f t="shared" si="16"/>
        <v>1</v>
      </c>
      <c r="O276">
        <f t="shared" si="17"/>
        <v>3</v>
      </c>
      <c r="P276">
        <f t="shared" si="18"/>
        <v>3</v>
      </c>
    </row>
    <row r="277" spans="1:16" x14ac:dyDescent="0.4">
      <c r="A277" t="s">
        <v>609</v>
      </c>
      <c r="B277" t="s">
        <v>1200</v>
      </c>
      <c r="C277" s="1" t="s">
        <v>1573</v>
      </c>
      <c r="D277" s="1">
        <v>42220</v>
      </c>
      <c r="E277">
        <v>2</v>
      </c>
      <c r="F277">
        <v>1</v>
      </c>
      <c r="G277">
        <v>1</v>
      </c>
      <c r="H277">
        <v>126</v>
      </c>
      <c r="I277">
        <v>103</v>
      </c>
      <c r="J277">
        <v>486</v>
      </c>
      <c r="K277">
        <v>34.626561019440295</v>
      </c>
      <c r="L277">
        <v>92.691622103386791</v>
      </c>
      <c r="M277">
        <v>52.99363057324841</v>
      </c>
      <c r="N277">
        <f t="shared" si="16"/>
        <v>2</v>
      </c>
      <c r="O277">
        <f t="shared" si="17"/>
        <v>3</v>
      </c>
      <c r="P277">
        <f t="shared" si="18"/>
        <v>3</v>
      </c>
    </row>
    <row r="278" spans="1:16" x14ac:dyDescent="0.4">
      <c r="A278" t="s">
        <v>610</v>
      </c>
      <c r="B278" t="s">
        <v>1201</v>
      </c>
      <c r="C278" s="1" t="s">
        <v>1573</v>
      </c>
      <c r="D278" s="1">
        <v>42216</v>
      </c>
      <c r="E278">
        <v>2</v>
      </c>
      <c r="F278">
        <v>1</v>
      </c>
      <c r="G278">
        <v>1</v>
      </c>
      <c r="H278">
        <v>128</v>
      </c>
      <c r="I278">
        <v>103</v>
      </c>
      <c r="J278">
        <v>486</v>
      </c>
      <c r="K278">
        <v>60.131409871723605</v>
      </c>
      <c r="L278">
        <v>80.392156862745097</v>
      </c>
      <c r="M278">
        <v>5.2229299363057322</v>
      </c>
      <c r="N278">
        <f t="shared" si="16"/>
        <v>3</v>
      </c>
      <c r="O278">
        <f t="shared" si="17"/>
        <v>3</v>
      </c>
      <c r="P278">
        <f t="shared" si="18"/>
        <v>1</v>
      </c>
    </row>
    <row r="279" spans="1:16" x14ac:dyDescent="0.4">
      <c r="A279" t="s">
        <v>611</v>
      </c>
      <c r="B279" t="s">
        <v>1202</v>
      </c>
      <c r="C279" s="1" t="s">
        <v>1574</v>
      </c>
      <c r="D279" s="1">
        <v>42212</v>
      </c>
      <c r="E279">
        <v>2</v>
      </c>
      <c r="F279">
        <v>1</v>
      </c>
      <c r="G279">
        <v>1</v>
      </c>
      <c r="H279">
        <v>132</v>
      </c>
      <c r="I279">
        <v>103</v>
      </c>
      <c r="J279">
        <v>486</v>
      </c>
      <c r="K279">
        <v>80.444864307797999</v>
      </c>
      <c r="L279">
        <v>88.805970149253724</v>
      </c>
      <c r="M279">
        <v>19.871794871794872</v>
      </c>
      <c r="N279">
        <f t="shared" si="16"/>
        <v>3</v>
      </c>
      <c r="O279">
        <f t="shared" si="17"/>
        <v>3</v>
      </c>
      <c r="P279">
        <f t="shared" si="18"/>
        <v>1</v>
      </c>
    </row>
    <row r="280" spans="1:16" x14ac:dyDescent="0.4">
      <c r="A280" t="s">
        <v>612</v>
      </c>
      <c r="B280" t="s">
        <v>1203</v>
      </c>
      <c r="C280" s="1" t="s">
        <v>1574</v>
      </c>
      <c r="D280" s="1">
        <v>42223</v>
      </c>
      <c r="E280">
        <v>2</v>
      </c>
      <c r="F280">
        <v>1</v>
      </c>
      <c r="G280">
        <v>1</v>
      </c>
      <c r="H280">
        <v>123</v>
      </c>
      <c r="I280">
        <v>103</v>
      </c>
      <c r="J280">
        <v>486</v>
      </c>
      <c r="K280">
        <v>71.328198821177565</v>
      </c>
      <c r="L280">
        <v>90.298507462686587</v>
      </c>
      <c r="M280">
        <v>15.384615384615385</v>
      </c>
      <c r="N280">
        <f t="shared" si="16"/>
        <v>3</v>
      </c>
      <c r="O280">
        <f t="shared" si="17"/>
        <v>3</v>
      </c>
      <c r="P280">
        <f t="shared" si="18"/>
        <v>1</v>
      </c>
    </row>
    <row r="281" spans="1:16" x14ac:dyDescent="0.4">
      <c r="A281" t="s">
        <v>613</v>
      </c>
      <c r="B281" t="s">
        <v>1204</v>
      </c>
      <c r="C281" s="1" t="s">
        <v>1573</v>
      </c>
      <c r="D281" s="1">
        <v>42229</v>
      </c>
      <c r="E281">
        <v>2</v>
      </c>
      <c r="F281">
        <v>1</v>
      </c>
      <c r="G281">
        <v>1</v>
      </c>
      <c r="H281">
        <v>119</v>
      </c>
      <c r="I281">
        <v>103</v>
      </c>
      <c r="J281">
        <v>486</v>
      </c>
      <c r="K281">
        <v>95.562871891595336</v>
      </c>
      <c r="L281">
        <v>82.174688057040996</v>
      </c>
      <c r="M281">
        <v>3.5668789808917194</v>
      </c>
      <c r="N281">
        <f t="shared" si="16"/>
        <v>3</v>
      </c>
      <c r="O281">
        <f t="shared" si="17"/>
        <v>3</v>
      </c>
      <c r="P281">
        <f t="shared" si="18"/>
        <v>1</v>
      </c>
    </row>
    <row r="282" spans="1:16" x14ac:dyDescent="0.4">
      <c r="A282" t="s">
        <v>614</v>
      </c>
      <c r="B282" t="s">
        <v>1205</v>
      </c>
      <c r="C282" s="1" t="s">
        <v>1574</v>
      </c>
      <c r="D282" s="1">
        <v>42248</v>
      </c>
      <c r="E282">
        <v>1</v>
      </c>
      <c r="F282">
        <v>1</v>
      </c>
      <c r="G282">
        <v>1</v>
      </c>
      <c r="H282">
        <v>110</v>
      </c>
      <c r="I282">
        <v>99</v>
      </c>
      <c r="J282">
        <v>486</v>
      </c>
      <c r="K282">
        <v>92.605633802816897</v>
      </c>
      <c r="L282">
        <v>97.794117647058826</v>
      </c>
      <c r="M282">
        <v>7.0512820512820511</v>
      </c>
      <c r="N282">
        <f t="shared" si="16"/>
        <v>3</v>
      </c>
      <c r="O282">
        <f t="shared" si="17"/>
        <v>3</v>
      </c>
      <c r="P282">
        <f t="shared" si="18"/>
        <v>1</v>
      </c>
    </row>
    <row r="283" spans="1:16" x14ac:dyDescent="0.4">
      <c r="A283" t="s">
        <v>615</v>
      </c>
      <c r="B283" t="s">
        <v>1206</v>
      </c>
      <c r="C283" s="1" t="s">
        <v>1574</v>
      </c>
      <c r="D283" s="1">
        <v>42234</v>
      </c>
      <c r="E283">
        <v>2</v>
      </c>
      <c r="F283">
        <v>1</v>
      </c>
      <c r="G283">
        <v>1</v>
      </c>
      <c r="H283">
        <v>116</v>
      </c>
      <c r="I283">
        <v>103</v>
      </c>
      <c r="J283">
        <v>486</v>
      </c>
      <c r="K283">
        <v>18.108967283323764</v>
      </c>
      <c r="L283">
        <v>100</v>
      </c>
      <c r="M283">
        <v>82.051282051282058</v>
      </c>
      <c r="N283">
        <f t="shared" si="16"/>
        <v>1</v>
      </c>
      <c r="O283">
        <f t="shared" si="17"/>
        <v>3</v>
      </c>
      <c r="P283">
        <f t="shared" si="18"/>
        <v>3</v>
      </c>
    </row>
    <row r="284" spans="1:16" x14ac:dyDescent="0.4">
      <c r="A284" t="s">
        <v>616</v>
      </c>
      <c r="B284" t="s">
        <v>1207</v>
      </c>
      <c r="C284" s="1" t="s">
        <v>1574</v>
      </c>
      <c r="D284" s="1">
        <v>42191</v>
      </c>
      <c r="E284">
        <v>2</v>
      </c>
      <c r="F284">
        <v>1</v>
      </c>
      <c r="G284">
        <v>1</v>
      </c>
      <c r="H284">
        <v>147</v>
      </c>
      <c r="I284">
        <v>103</v>
      </c>
      <c r="J284">
        <v>486</v>
      </c>
      <c r="K284">
        <v>24.025741752099904</v>
      </c>
      <c r="L284">
        <v>97.014925373134332</v>
      </c>
      <c r="M284">
        <v>16.025641025641026</v>
      </c>
      <c r="N284">
        <f t="shared" si="16"/>
        <v>1</v>
      </c>
      <c r="O284">
        <f t="shared" si="17"/>
        <v>3</v>
      </c>
      <c r="P284">
        <f t="shared" si="18"/>
        <v>1</v>
      </c>
    </row>
    <row r="285" spans="1:16" x14ac:dyDescent="0.4">
      <c r="A285" t="s">
        <v>617</v>
      </c>
      <c r="B285" t="s">
        <v>1208</v>
      </c>
      <c r="C285" s="1" t="s">
        <v>1573</v>
      </c>
      <c r="D285" s="1">
        <v>42240</v>
      </c>
      <c r="E285">
        <v>2</v>
      </c>
      <c r="F285">
        <v>1</v>
      </c>
      <c r="G285">
        <v>1</v>
      </c>
      <c r="H285">
        <v>112</v>
      </c>
      <c r="I285">
        <v>103</v>
      </c>
      <c r="J285">
        <v>486</v>
      </c>
      <c r="L285">
        <v>97.147950089126553</v>
      </c>
      <c r="M285">
        <v>16.305732484076433</v>
      </c>
      <c r="N285">
        <f t="shared" si="16"/>
        <v>0</v>
      </c>
      <c r="O285">
        <f t="shared" si="17"/>
        <v>3</v>
      </c>
      <c r="P285">
        <f t="shared" si="18"/>
        <v>1</v>
      </c>
    </row>
    <row r="286" spans="1:16" x14ac:dyDescent="0.4">
      <c r="A286" t="s">
        <v>618</v>
      </c>
      <c r="B286" t="s">
        <v>1209</v>
      </c>
      <c r="C286" s="1" t="s">
        <v>1574</v>
      </c>
      <c r="D286" s="1">
        <v>42222</v>
      </c>
      <c r="E286">
        <v>2</v>
      </c>
      <c r="F286">
        <v>1</v>
      </c>
      <c r="G286">
        <v>1</v>
      </c>
      <c r="H286">
        <v>124</v>
      </c>
      <c r="I286">
        <v>103</v>
      </c>
      <c r="J286">
        <v>486</v>
      </c>
      <c r="K286">
        <v>86.698215046719426</v>
      </c>
      <c r="L286">
        <v>97.761194029850742</v>
      </c>
      <c r="M286">
        <v>38.46153846153846</v>
      </c>
      <c r="N286">
        <f t="shared" si="16"/>
        <v>3</v>
      </c>
      <c r="O286">
        <f t="shared" si="17"/>
        <v>3</v>
      </c>
      <c r="P286">
        <f t="shared" si="18"/>
        <v>2</v>
      </c>
    </row>
    <row r="287" spans="1:16" x14ac:dyDescent="0.4">
      <c r="A287" t="s">
        <v>619</v>
      </c>
      <c r="B287" t="s">
        <v>213</v>
      </c>
      <c r="C287" s="1" t="s">
        <v>1574</v>
      </c>
      <c r="D287" s="1">
        <v>42248</v>
      </c>
      <c r="E287">
        <v>1</v>
      </c>
      <c r="F287">
        <v>1</v>
      </c>
      <c r="G287">
        <v>1</v>
      </c>
      <c r="H287">
        <v>110</v>
      </c>
      <c r="I287">
        <v>99</v>
      </c>
      <c r="J287">
        <v>486</v>
      </c>
      <c r="K287">
        <v>65.140845070422529</v>
      </c>
      <c r="L287">
        <v>32.352941176470587</v>
      </c>
      <c r="M287">
        <v>42.948717948717949</v>
      </c>
      <c r="N287">
        <f t="shared" si="16"/>
        <v>3</v>
      </c>
      <c r="O287">
        <f t="shared" si="17"/>
        <v>2</v>
      </c>
      <c r="P287">
        <f t="shared" si="18"/>
        <v>2</v>
      </c>
    </row>
    <row r="288" spans="1:16" x14ac:dyDescent="0.4">
      <c r="A288" t="s">
        <v>620</v>
      </c>
      <c r="B288" t="s">
        <v>1210</v>
      </c>
      <c r="C288" s="1" t="s">
        <v>1574</v>
      </c>
      <c r="D288" s="1">
        <v>42242</v>
      </c>
      <c r="E288">
        <v>1</v>
      </c>
      <c r="F288">
        <v>1</v>
      </c>
      <c r="G288">
        <v>1</v>
      </c>
      <c r="H288">
        <v>110</v>
      </c>
      <c r="I288">
        <v>103</v>
      </c>
      <c r="J288">
        <v>486</v>
      </c>
      <c r="K288">
        <v>13.732394366197182</v>
      </c>
      <c r="L288">
        <v>55.970149253731336</v>
      </c>
      <c r="M288">
        <v>89.743589743589737</v>
      </c>
      <c r="N288">
        <f t="shared" si="16"/>
        <v>1</v>
      </c>
      <c r="O288">
        <f t="shared" si="17"/>
        <v>3</v>
      </c>
      <c r="P288">
        <f t="shared" si="18"/>
        <v>3</v>
      </c>
    </row>
    <row r="289" spans="1:16" x14ac:dyDescent="0.4">
      <c r="A289" t="s">
        <v>621</v>
      </c>
      <c r="B289" t="s">
        <v>1211</v>
      </c>
      <c r="C289" s="1" t="s">
        <v>1573</v>
      </c>
      <c r="D289" s="1">
        <v>42255</v>
      </c>
      <c r="E289">
        <v>1</v>
      </c>
      <c r="F289">
        <v>1</v>
      </c>
      <c r="G289">
        <v>1</v>
      </c>
      <c r="H289">
        <v>110</v>
      </c>
      <c r="I289">
        <v>96</v>
      </c>
      <c r="J289">
        <v>486</v>
      </c>
      <c r="K289">
        <v>75.945017182130584</v>
      </c>
      <c r="L289">
        <v>99.651567944250871</v>
      </c>
      <c r="M289">
        <v>49.044585987261144</v>
      </c>
      <c r="N289">
        <f t="shared" si="16"/>
        <v>3</v>
      </c>
      <c r="O289">
        <f t="shared" si="17"/>
        <v>3</v>
      </c>
      <c r="P289">
        <f t="shared" si="18"/>
        <v>2</v>
      </c>
    </row>
    <row r="290" spans="1:16" x14ac:dyDescent="0.4">
      <c r="A290" t="s">
        <v>622</v>
      </c>
      <c r="B290" t="s">
        <v>1212</v>
      </c>
      <c r="C290" s="1" t="s">
        <v>1573</v>
      </c>
      <c r="D290" s="1">
        <v>42255</v>
      </c>
      <c r="E290">
        <v>1</v>
      </c>
      <c r="F290">
        <v>1</v>
      </c>
      <c r="G290">
        <v>1</v>
      </c>
      <c r="H290">
        <v>110</v>
      </c>
      <c r="I290">
        <v>96</v>
      </c>
      <c r="J290">
        <v>486</v>
      </c>
      <c r="K290">
        <v>67.812142038946163</v>
      </c>
      <c r="L290">
        <v>95.993031358885034</v>
      </c>
      <c r="M290">
        <v>1.6560509554140128</v>
      </c>
      <c r="N290">
        <f t="shared" ref="N290:N353" si="19">IF(AND(K290&gt;0,K290&lt;30),1,IF(AND(K290&gt;=30,K290&lt;50),2,IF(K290&gt;=50,3,0)))</f>
        <v>3</v>
      </c>
      <c r="O290">
        <f t="shared" ref="O290:O353" si="20">IF(AND(L290&gt;0,L290&lt;30),1,IF(AND(L290&gt;=30,L290&lt;50),2,IF(L290&gt;=50,3,0)))</f>
        <v>3</v>
      </c>
      <c r="P290">
        <f t="shared" ref="P290:P353" si="21">IF(AND(M290&gt;0,M290&lt;30),1,IF(AND(M290&gt;=30,M290&lt;50),2,IF(M290&gt;=50,3,0)))</f>
        <v>1</v>
      </c>
    </row>
    <row r="291" spans="1:16" x14ac:dyDescent="0.4">
      <c r="A291" t="s">
        <v>623</v>
      </c>
      <c r="B291" t="s">
        <v>1213</v>
      </c>
      <c r="C291" s="1" t="s">
        <v>1573</v>
      </c>
      <c r="D291" s="1">
        <v>42270</v>
      </c>
      <c r="E291">
        <v>1</v>
      </c>
      <c r="F291">
        <v>1</v>
      </c>
      <c r="G291">
        <v>1</v>
      </c>
      <c r="H291">
        <v>110</v>
      </c>
      <c r="I291">
        <v>85</v>
      </c>
      <c r="J291">
        <v>486</v>
      </c>
      <c r="K291">
        <v>84.020618556701038</v>
      </c>
      <c r="L291">
        <v>98.461538461538467</v>
      </c>
      <c r="M291">
        <v>49.681528662420384</v>
      </c>
      <c r="N291">
        <f t="shared" si="19"/>
        <v>3</v>
      </c>
      <c r="O291">
        <f t="shared" si="20"/>
        <v>3</v>
      </c>
      <c r="P291">
        <f t="shared" si="21"/>
        <v>2</v>
      </c>
    </row>
    <row r="292" spans="1:16" x14ac:dyDescent="0.4">
      <c r="A292" t="s">
        <v>624</v>
      </c>
      <c r="B292" t="s">
        <v>1214</v>
      </c>
      <c r="C292" s="1" t="s">
        <v>1573</v>
      </c>
      <c r="D292" s="1">
        <v>42248</v>
      </c>
      <c r="E292">
        <v>1</v>
      </c>
      <c r="F292">
        <v>1</v>
      </c>
      <c r="G292">
        <v>1</v>
      </c>
      <c r="H292">
        <v>110</v>
      </c>
      <c r="I292">
        <v>99</v>
      </c>
      <c r="J292">
        <v>486</v>
      </c>
      <c r="K292">
        <v>81.901489117983957</v>
      </c>
      <c r="L292">
        <v>96.309314586994731</v>
      </c>
      <c r="M292">
        <v>18.726114649681527</v>
      </c>
      <c r="N292">
        <f t="shared" si="19"/>
        <v>3</v>
      </c>
      <c r="O292">
        <f t="shared" si="20"/>
        <v>3</v>
      </c>
      <c r="P292">
        <f t="shared" si="21"/>
        <v>1</v>
      </c>
    </row>
    <row r="293" spans="1:16" x14ac:dyDescent="0.4">
      <c r="A293" t="s">
        <v>125</v>
      </c>
      <c r="B293" t="s">
        <v>1215</v>
      </c>
      <c r="C293" s="1" t="s">
        <v>1574</v>
      </c>
      <c r="D293" s="1">
        <v>42298</v>
      </c>
      <c r="E293">
        <v>1</v>
      </c>
      <c r="F293">
        <v>1</v>
      </c>
      <c r="G293">
        <v>1</v>
      </c>
      <c r="H293">
        <v>110</v>
      </c>
      <c r="I293">
        <v>70</v>
      </c>
      <c r="J293">
        <v>486</v>
      </c>
      <c r="K293">
        <v>0.35211267605633806</v>
      </c>
      <c r="L293">
        <v>98.561151079136692</v>
      </c>
      <c r="M293">
        <v>72.435897435897431</v>
      </c>
      <c r="N293">
        <f t="shared" si="19"/>
        <v>1</v>
      </c>
      <c r="O293">
        <f t="shared" si="20"/>
        <v>3</v>
      </c>
      <c r="P293">
        <f t="shared" si="21"/>
        <v>3</v>
      </c>
    </row>
    <row r="294" spans="1:16" x14ac:dyDescent="0.4">
      <c r="A294" t="s">
        <v>625</v>
      </c>
      <c r="B294" t="s">
        <v>1216</v>
      </c>
      <c r="C294" s="1" t="s">
        <v>1573</v>
      </c>
      <c r="D294" s="1">
        <v>42277</v>
      </c>
      <c r="E294">
        <v>1</v>
      </c>
      <c r="F294">
        <v>1</v>
      </c>
      <c r="G294">
        <v>1</v>
      </c>
      <c r="H294">
        <v>110</v>
      </c>
      <c r="I294">
        <v>80</v>
      </c>
      <c r="J294">
        <v>486</v>
      </c>
      <c r="K294">
        <v>62.485681557846505</v>
      </c>
      <c r="L294">
        <v>91.993185689948888</v>
      </c>
      <c r="M294">
        <v>2.8025477707006368</v>
      </c>
      <c r="N294">
        <f t="shared" si="19"/>
        <v>3</v>
      </c>
      <c r="O294">
        <f t="shared" si="20"/>
        <v>3</v>
      </c>
      <c r="P294">
        <f t="shared" si="21"/>
        <v>1</v>
      </c>
    </row>
    <row r="295" spans="1:16" x14ac:dyDescent="0.4">
      <c r="A295" t="s">
        <v>626</v>
      </c>
      <c r="B295" t="s">
        <v>1217</v>
      </c>
      <c r="C295" s="1" t="s">
        <v>1573</v>
      </c>
      <c r="D295" s="1">
        <v>42277</v>
      </c>
      <c r="E295">
        <v>1</v>
      </c>
      <c r="F295">
        <v>1</v>
      </c>
      <c r="G295">
        <v>1</v>
      </c>
      <c r="H295">
        <v>110</v>
      </c>
      <c r="I295">
        <v>80</v>
      </c>
      <c r="J295">
        <v>486</v>
      </c>
      <c r="K295">
        <v>62.542955326460479</v>
      </c>
      <c r="L295">
        <v>90.119250425894379</v>
      </c>
      <c r="M295">
        <v>14.012738853503185</v>
      </c>
      <c r="N295">
        <f t="shared" si="19"/>
        <v>3</v>
      </c>
      <c r="O295">
        <f t="shared" si="20"/>
        <v>3</v>
      </c>
      <c r="P295">
        <f t="shared" si="21"/>
        <v>1</v>
      </c>
    </row>
    <row r="296" spans="1:16" x14ac:dyDescent="0.4">
      <c r="A296" t="s">
        <v>627</v>
      </c>
      <c r="B296" t="s">
        <v>1218</v>
      </c>
      <c r="C296" s="1" t="s">
        <v>1572</v>
      </c>
      <c r="D296" s="1">
        <v>42285</v>
      </c>
      <c r="E296">
        <v>1</v>
      </c>
      <c r="F296">
        <v>1</v>
      </c>
      <c r="G296">
        <v>1</v>
      </c>
      <c r="H296">
        <v>110</v>
      </c>
      <c r="I296">
        <v>79</v>
      </c>
      <c r="J296">
        <v>486</v>
      </c>
      <c r="K296">
        <v>32.935153583617748</v>
      </c>
      <c r="L296">
        <v>33.05263157894737</v>
      </c>
      <c r="M296">
        <v>23.045267489711936</v>
      </c>
      <c r="N296">
        <f t="shared" si="19"/>
        <v>2</v>
      </c>
      <c r="O296">
        <f t="shared" si="20"/>
        <v>2</v>
      </c>
      <c r="P296">
        <f t="shared" si="21"/>
        <v>1</v>
      </c>
    </row>
    <row r="297" spans="1:16" x14ac:dyDescent="0.4">
      <c r="A297" t="s">
        <v>628</v>
      </c>
      <c r="B297" t="s">
        <v>1219</v>
      </c>
      <c r="C297" s="1" t="s">
        <v>1572</v>
      </c>
      <c r="D297" s="1">
        <v>42285</v>
      </c>
      <c r="E297">
        <v>1</v>
      </c>
      <c r="F297">
        <v>1</v>
      </c>
      <c r="G297">
        <v>1</v>
      </c>
      <c r="H297">
        <v>110</v>
      </c>
      <c r="I297">
        <v>79</v>
      </c>
      <c r="J297">
        <v>486</v>
      </c>
      <c r="K297">
        <v>28.839590443686003</v>
      </c>
      <c r="L297">
        <v>48.210526315789473</v>
      </c>
      <c r="M297">
        <v>5.761316872427984</v>
      </c>
      <c r="N297">
        <f t="shared" si="19"/>
        <v>1</v>
      </c>
      <c r="O297">
        <f t="shared" si="20"/>
        <v>2</v>
      </c>
      <c r="P297">
        <f t="shared" si="21"/>
        <v>1</v>
      </c>
    </row>
    <row r="298" spans="1:16" x14ac:dyDescent="0.4">
      <c r="A298" t="s">
        <v>629</v>
      </c>
      <c r="B298" t="s">
        <v>1220</v>
      </c>
      <c r="C298" s="1" t="s">
        <v>1572</v>
      </c>
      <c r="D298" s="1">
        <v>42285</v>
      </c>
      <c r="E298">
        <v>1</v>
      </c>
      <c r="F298">
        <v>1</v>
      </c>
      <c r="G298">
        <v>1</v>
      </c>
      <c r="H298">
        <v>110</v>
      </c>
      <c r="I298">
        <v>79</v>
      </c>
      <c r="J298">
        <v>486</v>
      </c>
      <c r="K298">
        <v>29.18088737201365</v>
      </c>
      <c r="L298">
        <v>63.578947368421055</v>
      </c>
      <c r="M298">
        <v>29.012345679012345</v>
      </c>
      <c r="N298">
        <f t="shared" si="19"/>
        <v>1</v>
      </c>
      <c r="O298">
        <f t="shared" si="20"/>
        <v>3</v>
      </c>
      <c r="P298">
        <f t="shared" si="21"/>
        <v>1</v>
      </c>
    </row>
    <row r="299" spans="1:16" x14ac:dyDescent="0.4">
      <c r="A299" t="s">
        <v>630</v>
      </c>
      <c r="B299" t="s">
        <v>214</v>
      </c>
      <c r="C299" s="1" t="s">
        <v>1573</v>
      </c>
      <c r="D299" s="1">
        <v>42285</v>
      </c>
      <c r="E299">
        <v>1</v>
      </c>
      <c r="F299">
        <v>1</v>
      </c>
      <c r="G299">
        <v>1</v>
      </c>
      <c r="H299">
        <v>110</v>
      </c>
      <c r="I299">
        <v>79</v>
      </c>
      <c r="J299">
        <v>486</v>
      </c>
      <c r="K299">
        <v>59.679266895761742</v>
      </c>
      <c r="L299">
        <v>63.775510204081634</v>
      </c>
      <c r="M299">
        <v>12.101910828025478</v>
      </c>
      <c r="N299">
        <f t="shared" si="19"/>
        <v>3</v>
      </c>
      <c r="O299">
        <f t="shared" si="20"/>
        <v>3</v>
      </c>
      <c r="P299">
        <f t="shared" si="21"/>
        <v>1</v>
      </c>
    </row>
    <row r="300" spans="1:16" x14ac:dyDescent="0.4">
      <c r="A300" t="s">
        <v>631</v>
      </c>
      <c r="B300" t="s">
        <v>1221</v>
      </c>
      <c r="C300" s="1" t="s">
        <v>1572</v>
      </c>
      <c r="D300" s="1">
        <v>42285</v>
      </c>
      <c r="E300">
        <v>1</v>
      </c>
      <c r="F300">
        <v>1</v>
      </c>
      <c r="G300">
        <v>1</v>
      </c>
      <c r="H300">
        <v>110</v>
      </c>
      <c r="I300">
        <v>79</v>
      </c>
      <c r="J300">
        <v>486</v>
      </c>
      <c r="K300">
        <v>30.204778156996586</v>
      </c>
      <c r="L300">
        <v>79.15789473684211</v>
      </c>
      <c r="M300">
        <v>7.2016460905349797</v>
      </c>
      <c r="N300">
        <f t="shared" si="19"/>
        <v>2</v>
      </c>
      <c r="O300">
        <f t="shared" si="20"/>
        <v>3</v>
      </c>
      <c r="P300">
        <f t="shared" si="21"/>
        <v>1</v>
      </c>
    </row>
    <row r="301" spans="1:16" x14ac:dyDescent="0.4">
      <c r="A301" t="s">
        <v>632</v>
      </c>
      <c r="B301" t="s">
        <v>1222</v>
      </c>
      <c r="C301" s="1" t="s">
        <v>1572</v>
      </c>
      <c r="D301" s="1">
        <v>42285</v>
      </c>
      <c r="E301">
        <v>1</v>
      </c>
      <c r="F301">
        <v>1</v>
      </c>
      <c r="G301">
        <v>1</v>
      </c>
      <c r="H301">
        <v>110</v>
      </c>
      <c r="I301">
        <v>79</v>
      </c>
      <c r="J301">
        <v>486</v>
      </c>
      <c r="K301">
        <v>90.784982935153579</v>
      </c>
      <c r="L301">
        <v>11.578947368421053</v>
      </c>
      <c r="M301">
        <v>39.094650205761319</v>
      </c>
      <c r="N301">
        <f t="shared" si="19"/>
        <v>3</v>
      </c>
      <c r="O301">
        <f t="shared" si="20"/>
        <v>1</v>
      </c>
      <c r="P301">
        <f t="shared" si="21"/>
        <v>2</v>
      </c>
    </row>
    <row r="302" spans="1:16" x14ac:dyDescent="0.4">
      <c r="A302" t="s">
        <v>633</v>
      </c>
      <c r="B302" t="s">
        <v>1223</v>
      </c>
      <c r="C302" s="1" t="s">
        <v>1573</v>
      </c>
      <c r="D302" s="1">
        <v>42269</v>
      </c>
      <c r="E302">
        <v>1</v>
      </c>
      <c r="F302">
        <v>1</v>
      </c>
      <c r="G302">
        <v>1</v>
      </c>
      <c r="H302">
        <v>110</v>
      </c>
      <c r="I302">
        <v>86</v>
      </c>
      <c r="J302">
        <v>486</v>
      </c>
      <c r="K302">
        <v>56.5864833906071</v>
      </c>
      <c r="L302">
        <v>65.807560137457045</v>
      </c>
      <c r="M302">
        <v>38.471337579617831</v>
      </c>
      <c r="N302">
        <f t="shared" si="19"/>
        <v>3</v>
      </c>
      <c r="O302">
        <f t="shared" si="20"/>
        <v>3</v>
      </c>
      <c r="P302">
        <f t="shared" si="21"/>
        <v>2</v>
      </c>
    </row>
    <row r="303" spans="1:16" x14ac:dyDescent="0.4">
      <c r="A303" t="s">
        <v>634</v>
      </c>
      <c r="B303" t="s">
        <v>323</v>
      </c>
      <c r="C303" s="1" t="s">
        <v>1572</v>
      </c>
      <c r="D303" s="1">
        <v>38533</v>
      </c>
      <c r="E303">
        <v>7</v>
      </c>
      <c r="F303">
        <v>3</v>
      </c>
      <c r="G303">
        <v>7</v>
      </c>
      <c r="H303">
        <v>1060</v>
      </c>
      <c r="I303">
        <v>384</v>
      </c>
      <c r="J303">
        <v>1599</v>
      </c>
      <c r="K303">
        <v>43.159729049777219</v>
      </c>
      <c r="L303">
        <v>34.730912372202262</v>
      </c>
      <c r="M303">
        <v>51.622808309974516</v>
      </c>
      <c r="N303">
        <f t="shared" si="19"/>
        <v>2</v>
      </c>
      <c r="O303">
        <f t="shared" si="20"/>
        <v>2</v>
      </c>
      <c r="P303">
        <f t="shared" si="21"/>
        <v>3</v>
      </c>
    </row>
    <row r="304" spans="1:16" x14ac:dyDescent="0.4">
      <c r="A304" t="s">
        <v>126</v>
      </c>
      <c r="B304" t="s">
        <v>1224</v>
      </c>
      <c r="C304" s="1" t="s">
        <v>1573</v>
      </c>
      <c r="D304" s="1">
        <v>42327</v>
      </c>
      <c r="E304">
        <v>1</v>
      </c>
      <c r="F304">
        <v>1</v>
      </c>
      <c r="G304">
        <v>1</v>
      </c>
      <c r="H304">
        <v>110</v>
      </c>
      <c r="I304">
        <v>49</v>
      </c>
      <c r="J304">
        <v>486</v>
      </c>
      <c r="K304">
        <v>52.119129438717067</v>
      </c>
      <c r="L304">
        <v>84.546805349182776</v>
      </c>
      <c r="M304">
        <v>39.490445859872608</v>
      </c>
      <c r="N304">
        <f t="shared" si="19"/>
        <v>3</v>
      </c>
      <c r="O304">
        <f t="shared" si="20"/>
        <v>3</v>
      </c>
      <c r="P304">
        <f t="shared" si="21"/>
        <v>2</v>
      </c>
    </row>
    <row r="305" spans="1:16" x14ac:dyDescent="0.4">
      <c r="A305" t="s">
        <v>635</v>
      </c>
      <c r="B305" t="s">
        <v>1225</v>
      </c>
      <c r="C305" s="1" t="s">
        <v>1572</v>
      </c>
      <c r="D305" s="1">
        <v>43154</v>
      </c>
      <c r="E305">
        <v>1</v>
      </c>
      <c r="F305">
        <v>0</v>
      </c>
      <c r="G305">
        <v>0</v>
      </c>
      <c r="H305">
        <v>93</v>
      </c>
      <c r="I305">
        <v>0</v>
      </c>
      <c r="J305">
        <v>0</v>
      </c>
      <c r="K305">
        <v>99.508196721311478</v>
      </c>
      <c r="L305">
        <v>0</v>
      </c>
      <c r="M305">
        <v>0</v>
      </c>
      <c r="N305">
        <f t="shared" si="19"/>
        <v>3</v>
      </c>
      <c r="O305">
        <f t="shared" si="20"/>
        <v>0</v>
      </c>
      <c r="P305">
        <f t="shared" si="21"/>
        <v>0</v>
      </c>
    </row>
    <row r="306" spans="1:16" x14ac:dyDescent="0.4">
      <c r="A306" t="s">
        <v>636</v>
      </c>
      <c r="B306" t="s">
        <v>324</v>
      </c>
      <c r="C306" s="1" t="s">
        <v>1573</v>
      </c>
      <c r="D306" s="1">
        <v>37384</v>
      </c>
      <c r="E306">
        <v>7</v>
      </c>
      <c r="F306">
        <v>3</v>
      </c>
      <c r="G306">
        <v>7</v>
      </c>
      <c r="H306">
        <v>1060</v>
      </c>
      <c r="I306">
        <v>384</v>
      </c>
      <c r="J306">
        <v>1599</v>
      </c>
      <c r="K306">
        <v>54.02408759446304</v>
      </c>
      <c r="L306">
        <v>26.773373594634858</v>
      </c>
      <c r="M306">
        <v>22.448731785719442</v>
      </c>
      <c r="N306">
        <f t="shared" si="19"/>
        <v>3</v>
      </c>
      <c r="O306">
        <f t="shared" si="20"/>
        <v>1</v>
      </c>
      <c r="P306">
        <f t="shared" si="21"/>
        <v>1</v>
      </c>
    </row>
    <row r="307" spans="1:16" x14ac:dyDescent="0.4">
      <c r="A307" t="s">
        <v>127</v>
      </c>
      <c r="B307" t="s">
        <v>1226</v>
      </c>
      <c r="C307" s="1" t="s">
        <v>1572</v>
      </c>
      <c r="D307" s="1">
        <v>38989</v>
      </c>
      <c r="E307">
        <v>7</v>
      </c>
      <c r="F307">
        <v>3</v>
      </c>
      <c r="G307">
        <v>7</v>
      </c>
      <c r="H307">
        <v>1060</v>
      </c>
      <c r="I307">
        <v>384</v>
      </c>
      <c r="J307">
        <v>1419</v>
      </c>
      <c r="K307">
        <v>68.237853275177983</v>
      </c>
      <c r="L307">
        <v>51.329427443124246</v>
      </c>
      <c r="M307">
        <v>33.702058999492706</v>
      </c>
      <c r="N307">
        <f t="shared" si="19"/>
        <v>3</v>
      </c>
      <c r="O307">
        <f t="shared" si="20"/>
        <v>3</v>
      </c>
      <c r="P307">
        <f t="shared" si="21"/>
        <v>2</v>
      </c>
    </row>
    <row r="308" spans="1:16" x14ac:dyDescent="0.4">
      <c r="A308" t="s">
        <v>637</v>
      </c>
      <c r="B308" t="s">
        <v>1227</v>
      </c>
      <c r="C308" s="1" t="s">
        <v>1572</v>
      </c>
      <c r="D308" s="1">
        <v>39220</v>
      </c>
      <c r="E308">
        <v>7</v>
      </c>
      <c r="F308">
        <v>3</v>
      </c>
      <c r="G308">
        <v>7</v>
      </c>
      <c r="H308">
        <v>1060</v>
      </c>
      <c r="I308">
        <v>384</v>
      </c>
      <c r="J308">
        <v>1272</v>
      </c>
      <c r="K308">
        <v>41.480728019386106</v>
      </c>
      <c r="L308">
        <v>42.68021927097724</v>
      </c>
      <c r="M308">
        <v>45.160704429838624</v>
      </c>
      <c r="N308">
        <f t="shared" si="19"/>
        <v>2</v>
      </c>
      <c r="O308">
        <f t="shared" si="20"/>
        <v>2</v>
      </c>
      <c r="P308">
        <f t="shared" si="21"/>
        <v>2</v>
      </c>
    </row>
    <row r="309" spans="1:16" x14ac:dyDescent="0.4">
      <c r="A309" t="s">
        <v>638</v>
      </c>
      <c r="B309" t="s">
        <v>1228</v>
      </c>
      <c r="C309" s="1" t="s">
        <v>1572</v>
      </c>
      <c r="D309" s="1">
        <v>39960</v>
      </c>
      <c r="E309">
        <v>6</v>
      </c>
      <c r="F309">
        <v>3</v>
      </c>
      <c r="G309">
        <v>6</v>
      </c>
      <c r="H309">
        <v>802</v>
      </c>
      <c r="I309">
        <v>384</v>
      </c>
      <c r="J309">
        <v>1033</v>
      </c>
      <c r="K309">
        <v>22.858992669268567</v>
      </c>
      <c r="L309">
        <v>34.90402217463388</v>
      </c>
      <c r="M309">
        <v>50.321828896379564</v>
      </c>
      <c r="N309">
        <f t="shared" si="19"/>
        <v>1</v>
      </c>
      <c r="O309">
        <f t="shared" si="20"/>
        <v>2</v>
      </c>
      <c r="P309">
        <f t="shared" si="21"/>
        <v>3</v>
      </c>
    </row>
    <row r="310" spans="1:16" x14ac:dyDescent="0.4">
      <c r="A310" t="s">
        <v>128</v>
      </c>
      <c r="B310" t="s">
        <v>1229</v>
      </c>
      <c r="C310" s="1" t="s">
        <v>1572</v>
      </c>
      <c r="D310" s="1">
        <v>40772</v>
      </c>
      <c r="E310">
        <v>5</v>
      </c>
      <c r="F310">
        <v>2</v>
      </c>
      <c r="G310">
        <v>4</v>
      </c>
      <c r="H310">
        <v>491</v>
      </c>
      <c r="I310">
        <v>280</v>
      </c>
      <c r="J310">
        <v>905</v>
      </c>
      <c r="K310">
        <v>31.97907616722895</v>
      </c>
      <c r="L310">
        <v>50.253473729917495</v>
      </c>
      <c r="M310">
        <v>36.860264627364487</v>
      </c>
      <c r="N310">
        <f t="shared" si="19"/>
        <v>2</v>
      </c>
      <c r="O310">
        <f t="shared" si="20"/>
        <v>3</v>
      </c>
      <c r="P310">
        <f t="shared" si="21"/>
        <v>2</v>
      </c>
    </row>
    <row r="311" spans="1:16" x14ac:dyDescent="0.4">
      <c r="A311" t="s">
        <v>639</v>
      </c>
      <c r="B311" t="s">
        <v>1230</v>
      </c>
      <c r="C311" s="1" t="s">
        <v>1572</v>
      </c>
      <c r="D311" s="1">
        <v>40988</v>
      </c>
      <c r="E311">
        <v>4</v>
      </c>
      <c r="F311">
        <v>2</v>
      </c>
      <c r="G311">
        <v>4</v>
      </c>
      <c r="H311">
        <v>398</v>
      </c>
      <c r="I311">
        <v>280</v>
      </c>
      <c r="J311">
        <v>857</v>
      </c>
      <c r="K311">
        <v>57.165137883434035</v>
      </c>
      <c r="L311">
        <v>23.600412505427702</v>
      </c>
      <c r="M311">
        <v>21.996408478934466</v>
      </c>
      <c r="N311">
        <f t="shared" si="19"/>
        <v>3</v>
      </c>
      <c r="O311">
        <f t="shared" si="20"/>
        <v>1</v>
      </c>
      <c r="P311">
        <f t="shared" si="21"/>
        <v>1</v>
      </c>
    </row>
    <row r="312" spans="1:16" x14ac:dyDescent="0.4">
      <c r="A312" t="s">
        <v>640</v>
      </c>
      <c r="B312" t="s">
        <v>1231</v>
      </c>
      <c r="C312" s="1" t="s">
        <v>1572</v>
      </c>
      <c r="D312" s="1">
        <v>38966</v>
      </c>
      <c r="E312">
        <v>7</v>
      </c>
      <c r="F312">
        <v>3</v>
      </c>
      <c r="G312">
        <v>7</v>
      </c>
      <c r="H312">
        <v>1060</v>
      </c>
      <c r="I312">
        <v>384</v>
      </c>
      <c r="J312">
        <v>1436</v>
      </c>
      <c r="K312">
        <v>54.380232646398056</v>
      </c>
      <c r="L312">
        <v>20.54283095007829</v>
      </c>
      <c r="M312">
        <v>52.505253587576853</v>
      </c>
      <c r="N312">
        <f t="shared" si="19"/>
        <v>3</v>
      </c>
      <c r="O312">
        <f t="shared" si="20"/>
        <v>1</v>
      </c>
      <c r="P312">
        <f t="shared" si="21"/>
        <v>3</v>
      </c>
    </row>
    <row r="313" spans="1:16" x14ac:dyDescent="0.4">
      <c r="A313" t="s">
        <v>641</v>
      </c>
      <c r="B313" t="s">
        <v>1232</v>
      </c>
      <c r="C313" s="1" t="s">
        <v>1572</v>
      </c>
      <c r="D313" s="1">
        <v>39182</v>
      </c>
      <c r="E313">
        <v>7</v>
      </c>
      <c r="F313">
        <v>3</v>
      </c>
      <c r="G313">
        <v>7</v>
      </c>
      <c r="H313">
        <v>1060</v>
      </c>
      <c r="I313">
        <v>384</v>
      </c>
      <c r="J313">
        <v>1295</v>
      </c>
      <c r="K313">
        <v>61.671205244367222</v>
      </c>
      <c r="L313">
        <v>61.146459369531186</v>
      </c>
      <c r="M313">
        <v>54.887534783894189</v>
      </c>
      <c r="N313">
        <f t="shared" si="19"/>
        <v>3</v>
      </c>
      <c r="O313">
        <f t="shared" si="20"/>
        <v>3</v>
      </c>
      <c r="P313">
        <f t="shared" si="21"/>
        <v>3</v>
      </c>
    </row>
    <row r="314" spans="1:16" x14ac:dyDescent="0.4">
      <c r="A314" t="s">
        <v>642</v>
      </c>
      <c r="B314" t="s">
        <v>1233</v>
      </c>
      <c r="C314" s="1" t="s">
        <v>1572</v>
      </c>
      <c r="D314" s="1">
        <v>39296</v>
      </c>
      <c r="E314">
        <v>7</v>
      </c>
      <c r="F314">
        <v>3</v>
      </c>
      <c r="G314">
        <v>7</v>
      </c>
      <c r="H314">
        <v>1060</v>
      </c>
      <c r="I314">
        <v>384</v>
      </c>
      <c r="J314">
        <v>1218</v>
      </c>
      <c r="K314">
        <v>64.874903739148309</v>
      </c>
      <c r="L314">
        <v>48.299527378649714</v>
      </c>
      <c r="M314">
        <v>39.621341515950576</v>
      </c>
      <c r="N314">
        <f t="shared" si="19"/>
        <v>3</v>
      </c>
      <c r="O314">
        <f t="shared" si="20"/>
        <v>2</v>
      </c>
      <c r="P314">
        <f t="shared" si="21"/>
        <v>2</v>
      </c>
    </row>
    <row r="315" spans="1:16" x14ac:dyDescent="0.4">
      <c r="A315" t="s">
        <v>643</v>
      </c>
      <c r="B315" t="s">
        <v>1234</v>
      </c>
      <c r="C315" s="1" t="s">
        <v>1572</v>
      </c>
      <c r="D315" s="1">
        <v>39743</v>
      </c>
      <c r="E315">
        <v>7</v>
      </c>
      <c r="F315">
        <v>3</v>
      </c>
      <c r="G315">
        <v>6</v>
      </c>
      <c r="H315">
        <v>811</v>
      </c>
      <c r="I315">
        <v>384</v>
      </c>
      <c r="J315">
        <v>1170</v>
      </c>
      <c r="K315">
        <v>47.013395561558951</v>
      </c>
      <c r="L315">
        <v>50.108815165331123</v>
      </c>
      <c r="M315">
        <v>41.978268570457153</v>
      </c>
      <c r="N315">
        <f t="shared" si="19"/>
        <v>2</v>
      </c>
      <c r="O315">
        <f t="shared" si="20"/>
        <v>3</v>
      </c>
      <c r="P315">
        <f t="shared" si="21"/>
        <v>2</v>
      </c>
    </row>
    <row r="316" spans="1:16" x14ac:dyDescent="0.4">
      <c r="A316" t="s">
        <v>644</v>
      </c>
      <c r="B316" t="s">
        <v>1235</v>
      </c>
      <c r="C316" s="1" t="s">
        <v>1572</v>
      </c>
      <c r="D316" s="1">
        <v>40309</v>
      </c>
      <c r="E316">
        <v>6</v>
      </c>
      <c r="F316">
        <v>3</v>
      </c>
      <c r="G316">
        <v>5</v>
      </c>
      <c r="H316">
        <v>615</v>
      </c>
      <c r="I316">
        <v>384</v>
      </c>
      <c r="J316">
        <v>987</v>
      </c>
      <c r="K316">
        <v>43.058867602628645</v>
      </c>
      <c r="L316">
        <v>33.593195921985817</v>
      </c>
      <c r="M316">
        <v>47.896368308163304</v>
      </c>
      <c r="N316">
        <f t="shared" si="19"/>
        <v>2</v>
      </c>
      <c r="O316">
        <f t="shared" si="20"/>
        <v>2</v>
      </c>
      <c r="P316">
        <f t="shared" si="21"/>
        <v>2</v>
      </c>
    </row>
    <row r="317" spans="1:16" x14ac:dyDescent="0.4">
      <c r="A317" t="s">
        <v>645</v>
      </c>
      <c r="B317" t="s">
        <v>1236</v>
      </c>
      <c r="C317" s="1" t="s">
        <v>1572</v>
      </c>
      <c r="D317" s="1">
        <v>40655</v>
      </c>
      <c r="E317">
        <v>5</v>
      </c>
      <c r="F317">
        <v>2</v>
      </c>
      <c r="G317">
        <v>4</v>
      </c>
      <c r="H317">
        <v>572</v>
      </c>
      <c r="I317">
        <v>280</v>
      </c>
      <c r="J317">
        <v>905</v>
      </c>
      <c r="K317">
        <v>41.609584387559373</v>
      </c>
      <c r="L317">
        <v>55.100195397307857</v>
      </c>
      <c r="M317">
        <v>38.438729398700417</v>
      </c>
      <c r="N317">
        <f t="shared" si="19"/>
        <v>2</v>
      </c>
      <c r="O317">
        <f t="shared" si="20"/>
        <v>3</v>
      </c>
      <c r="P317">
        <f t="shared" si="21"/>
        <v>2</v>
      </c>
    </row>
    <row r="318" spans="1:16" x14ac:dyDescent="0.4">
      <c r="A318" t="s">
        <v>129</v>
      </c>
      <c r="B318" t="s">
        <v>1237</v>
      </c>
      <c r="C318" s="1" t="s">
        <v>1572</v>
      </c>
      <c r="D318" s="1">
        <v>40897</v>
      </c>
      <c r="E318">
        <v>5</v>
      </c>
      <c r="F318">
        <v>2</v>
      </c>
      <c r="G318">
        <v>4</v>
      </c>
      <c r="H318">
        <v>408</v>
      </c>
      <c r="I318">
        <v>280</v>
      </c>
      <c r="J318">
        <v>905</v>
      </c>
      <c r="K318">
        <v>29.897097081176664</v>
      </c>
      <c r="L318">
        <v>3.4159791576204945</v>
      </c>
      <c r="M318">
        <v>37.114192329729576</v>
      </c>
      <c r="N318">
        <f t="shared" si="19"/>
        <v>1</v>
      </c>
      <c r="O318">
        <f t="shared" si="20"/>
        <v>1</v>
      </c>
      <c r="P318">
        <f t="shared" si="21"/>
        <v>2</v>
      </c>
    </row>
    <row r="319" spans="1:16" x14ac:dyDescent="0.4">
      <c r="A319" t="s">
        <v>646</v>
      </c>
      <c r="B319" t="s">
        <v>1238</v>
      </c>
      <c r="C319" s="1" t="s">
        <v>1572</v>
      </c>
      <c r="D319" s="1">
        <v>41137</v>
      </c>
      <c r="E319">
        <v>4</v>
      </c>
      <c r="F319">
        <v>2</v>
      </c>
      <c r="G319">
        <v>3</v>
      </c>
      <c r="H319">
        <v>326</v>
      </c>
      <c r="I319">
        <v>280</v>
      </c>
      <c r="J319">
        <v>828</v>
      </c>
      <c r="K319">
        <v>21.083518854985218</v>
      </c>
      <c r="L319">
        <v>15.351280937907076</v>
      </c>
      <c r="M319">
        <v>43.521877391348006</v>
      </c>
      <c r="N319">
        <f t="shared" si="19"/>
        <v>1</v>
      </c>
      <c r="O319">
        <f t="shared" si="20"/>
        <v>1</v>
      </c>
      <c r="P319">
        <f t="shared" si="21"/>
        <v>2</v>
      </c>
    </row>
    <row r="320" spans="1:16" x14ac:dyDescent="0.4">
      <c r="A320" t="s">
        <v>130</v>
      </c>
      <c r="B320" t="s">
        <v>1239</v>
      </c>
      <c r="C320" s="1" t="s">
        <v>1572</v>
      </c>
      <c r="D320" s="1">
        <v>38160</v>
      </c>
      <c r="E320">
        <v>7</v>
      </c>
      <c r="F320">
        <v>3</v>
      </c>
      <c r="G320">
        <v>7</v>
      </c>
      <c r="H320">
        <v>1060</v>
      </c>
      <c r="I320">
        <v>384</v>
      </c>
      <c r="J320">
        <v>1599</v>
      </c>
      <c r="K320">
        <v>61.411586817438732</v>
      </c>
      <c r="L320">
        <v>79.068170304872424</v>
      </c>
      <c r="M320">
        <v>41.966132679997308</v>
      </c>
      <c r="N320">
        <f t="shared" si="19"/>
        <v>3</v>
      </c>
      <c r="O320">
        <f t="shared" si="20"/>
        <v>3</v>
      </c>
      <c r="P320">
        <f t="shared" si="21"/>
        <v>2</v>
      </c>
    </row>
    <row r="321" spans="1:16" x14ac:dyDescent="0.4">
      <c r="A321" t="s">
        <v>647</v>
      </c>
      <c r="B321" t="s">
        <v>1240</v>
      </c>
      <c r="C321" s="1" t="s">
        <v>1572</v>
      </c>
      <c r="D321" s="1">
        <v>39184</v>
      </c>
      <c r="E321">
        <v>7</v>
      </c>
      <c r="F321">
        <v>3</v>
      </c>
      <c r="G321">
        <v>7</v>
      </c>
      <c r="H321">
        <v>1060</v>
      </c>
      <c r="I321">
        <v>384</v>
      </c>
      <c r="J321">
        <v>1293</v>
      </c>
      <c r="K321">
        <v>29.733913640112505</v>
      </c>
      <c r="L321">
        <v>81.809762710693562</v>
      </c>
      <c r="M321">
        <v>70.639761647530335</v>
      </c>
      <c r="N321">
        <f t="shared" si="19"/>
        <v>1</v>
      </c>
      <c r="O321">
        <f t="shared" si="20"/>
        <v>3</v>
      </c>
      <c r="P321">
        <f t="shared" si="21"/>
        <v>3</v>
      </c>
    </row>
    <row r="322" spans="1:16" x14ac:dyDescent="0.4">
      <c r="A322" t="s">
        <v>131</v>
      </c>
      <c r="B322" t="s">
        <v>325</v>
      </c>
      <c r="C322" s="1" t="s">
        <v>1572</v>
      </c>
      <c r="D322" s="1">
        <v>39269</v>
      </c>
      <c r="E322">
        <v>7</v>
      </c>
      <c r="F322">
        <v>3</v>
      </c>
      <c r="G322">
        <v>7</v>
      </c>
      <c r="H322">
        <v>1060</v>
      </c>
      <c r="I322">
        <v>384</v>
      </c>
      <c r="J322">
        <v>1237</v>
      </c>
      <c r="K322">
        <v>63.364203782322861</v>
      </c>
      <c r="L322">
        <v>77.985983984986646</v>
      </c>
      <c r="M322">
        <v>61.018965845918537</v>
      </c>
      <c r="N322">
        <f t="shared" si="19"/>
        <v>3</v>
      </c>
      <c r="O322">
        <f t="shared" si="20"/>
        <v>3</v>
      </c>
      <c r="P322">
        <f t="shared" si="21"/>
        <v>3</v>
      </c>
    </row>
    <row r="323" spans="1:16" x14ac:dyDescent="0.4">
      <c r="A323" t="s">
        <v>648</v>
      </c>
      <c r="B323" t="s">
        <v>1241</v>
      </c>
      <c r="C323" s="1" t="s">
        <v>1572</v>
      </c>
      <c r="D323" s="1">
        <v>39596</v>
      </c>
      <c r="E323">
        <v>7</v>
      </c>
      <c r="F323">
        <v>3</v>
      </c>
      <c r="G323">
        <v>6</v>
      </c>
      <c r="H323">
        <v>909</v>
      </c>
      <c r="I323">
        <v>384</v>
      </c>
      <c r="J323">
        <v>1170</v>
      </c>
      <c r="K323">
        <v>54.142167529285366</v>
      </c>
      <c r="L323">
        <v>43.754878764852172</v>
      </c>
      <c r="M323">
        <v>47.165671597940658</v>
      </c>
      <c r="N323">
        <f t="shared" si="19"/>
        <v>3</v>
      </c>
      <c r="O323">
        <f t="shared" si="20"/>
        <v>2</v>
      </c>
      <c r="P323">
        <f t="shared" si="21"/>
        <v>2</v>
      </c>
    </row>
    <row r="324" spans="1:16" x14ac:dyDescent="0.4">
      <c r="A324" t="s">
        <v>649</v>
      </c>
      <c r="B324" t="s">
        <v>1242</v>
      </c>
      <c r="C324" s="1" t="s">
        <v>1572</v>
      </c>
      <c r="D324" s="1">
        <v>40330</v>
      </c>
      <c r="E324">
        <v>6</v>
      </c>
      <c r="F324">
        <v>3</v>
      </c>
      <c r="G324">
        <v>5</v>
      </c>
      <c r="H324">
        <v>600</v>
      </c>
      <c r="I324">
        <v>384</v>
      </c>
      <c r="J324">
        <v>987</v>
      </c>
      <c r="K324">
        <v>47.450897423323305</v>
      </c>
      <c r="L324">
        <v>40.919416908446159</v>
      </c>
      <c r="M324">
        <v>50.997278069150902</v>
      </c>
      <c r="N324">
        <f t="shared" si="19"/>
        <v>2</v>
      </c>
      <c r="O324">
        <f t="shared" si="20"/>
        <v>2</v>
      </c>
      <c r="P324">
        <f t="shared" si="21"/>
        <v>3</v>
      </c>
    </row>
    <row r="325" spans="1:16" x14ac:dyDescent="0.4">
      <c r="A325" t="s">
        <v>650</v>
      </c>
      <c r="B325" t="s">
        <v>1243</v>
      </c>
      <c r="C325" s="1" t="s">
        <v>1572</v>
      </c>
      <c r="D325" s="1">
        <v>40522</v>
      </c>
      <c r="E325">
        <v>5</v>
      </c>
      <c r="F325">
        <v>3</v>
      </c>
      <c r="G325">
        <v>4</v>
      </c>
      <c r="H325">
        <v>579</v>
      </c>
      <c r="I325">
        <v>360</v>
      </c>
      <c r="J325">
        <v>905</v>
      </c>
      <c r="K325">
        <v>55.19316972574638</v>
      </c>
      <c r="L325">
        <v>81.2152213941051</v>
      </c>
      <c r="M325">
        <v>38.51794223562522</v>
      </c>
      <c r="N325">
        <f t="shared" si="19"/>
        <v>3</v>
      </c>
      <c r="O325">
        <f t="shared" si="20"/>
        <v>3</v>
      </c>
      <c r="P325">
        <f t="shared" si="21"/>
        <v>2</v>
      </c>
    </row>
    <row r="326" spans="1:16" x14ac:dyDescent="0.4">
      <c r="A326" t="s">
        <v>651</v>
      </c>
      <c r="B326" t="s">
        <v>1244</v>
      </c>
      <c r="C326" s="1" t="s">
        <v>1572</v>
      </c>
      <c r="D326" s="1">
        <v>41149</v>
      </c>
      <c r="E326">
        <v>4</v>
      </c>
      <c r="F326">
        <v>2</v>
      </c>
      <c r="G326">
        <v>3</v>
      </c>
      <c r="H326">
        <v>318</v>
      </c>
      <c r="I326">
        <v>280</v>
      </c>
      <c r="J326">
        <v>828</v>
      </c>
      <c r="K326">
        <v>36.196927459673439</v>
      </c>
      <c r="L326">
        <v>33.013352149370384</v>
      </c>
      <c r="M326">
        <v>80.313909139775873</v>
      </c>
      <c r="N326">
        <f t="shared" si="19"/>
        <v>2</v>
      </c>
      <c r="O326">
        <f t="shared" si="20"/>
        <v>2</v>
      </c>
      <c r="P326">
        <f t="shared" si="21"/>
        <v>3</v>
      </c>
    </row>
    <row r="327" spans="1:16" x14ac:dyDescent="0.4">
      <c r="A327" t="s">
        <v>652</v>
      </c>
      <c r="B327" t="s">
        <v>1245</v>
      </c>
      <c r="C327" s="1" t="s">
        <v>1572</v>
      </c>
      <c r="D327" s="1">
        <v>38078</v>
      </c>
      <c r="E327">
        <v>7</v>
      </c>
      <c r="F327">
        <v>3</v>
      </c>
      <c r="G327">
        <v>7</v>
      </c>
      <c r="H327">
        <v>1060</v>
      </c>
      <c r="I327">
        <v>384</v>
      </c>
      <c r="J327">
        <v>1599</v>
      </c>
      <c r="K327">
        <v>37.027510242154158</v>
      </c>
      <c r="L327">
        <v>53.380034194528868</v>
      </c>
      <c r="M327">
        <v>53.671703313206827</v>
      </c>
      <c r="N327">
        <f t="shared" si="19"/>
        <v>2</v>
      </c>
      <c r="O327">
        <f t="shared" si="20"/>
        <v>3</v>
      </c>
      <c r="P327">
        <f t="shared" si="21"/>
        <v>3</v>
      </c>
    </row>
    <row r="328" spans="1:16" x14ac:dyDescent="0.4">
      <c r="A328" t="s">
        <v>653</v>
      </c>
      <c r="B328" t="s">
        <v>1246</v>
      </c>
      <c r="C328" s="1" t="s">
        <v>1572</v>
      </c>
      <c r="D328" s="1">
        <v>38919</v>
      </c>
      <c r="E328">
        <v>7</v>
      </c>
      <c r="F328">
        <v>3</v>
      </c>
      <c r="G328">
        <v>7</v>
      </c>
      <c r="H328">
        <v>1060</v>
      </c>
      <c r="I328">
        <v>384</v>
      </c>
      <c r="J328">
        <v>1469</v>
      </c>
      <c r="K328">
        <v>42.012928684617634</v>
      </c>
      <c r="L328">
        <v>44.140596216726529</v>
      </c>
      <c r="M328">
        <v>65.285582289966158</v>
      </c>
      <c r="N328">
        <f t="shared" si="19"/>
        <v>2</v>
      </c>
      <c r="O328">
        <f t="shared" si="20"/>
        <v>2</v>
      </c>
      <c r="P328">
        <f t="shared" si="21"/>
        <v>3</v>
      </c>
    </row>
    <row r="329" spans="1:16" x14ac:dyDescent="0.4">
      <c r="A329" t="s">
        <v>654</v>
      </c>
      <c r="B329" t="s">
        <v>1247</v>
      </c>
      <c r="C329" s="1" t="s">
        <v>1572</v>
      </c>
      <c r="D329" s="1">
        <v>39063</v>
      </c>
      <c r="E329">
        <v>7</v>
      </c>
      <c r="F329">
        <v>3</v>
      </c>
      <c r="G329">
        <v>7</v>
      </c>
      <c r="H329">
        <v>1060</v>
      </c>
      <c r="I329">
        <v>384</v>
      </c>
      <c r="J329">
        <v>1372</v>
      </c>
      <c r="K329">
        <v>34.674105011042499</v>
      </c>
      <c r="L329">
        <v>62.614708540572906</v>
      </c>
      <c r="M329">
        <v>58.61007929831905</v>
      </c>
      <c r="N329">
        <f t="shared" si="19"/>
        <v>2</v>
      </c>
      <c r="O329">
        <f t="shared" si="20"/>
        <v>3</v>
      </c>
      <c r="P329">
        <f t="shared" si="21"/>
        <v>3</v>
      </c>
    </row>
    <row r="330" spans="1:16" x14ac:dyDescent="0.4">
      <c r="A330" t="s">
        <v>655</v>
      </c>
      <c r="B330" t="s">
        <v>215</v>
      </c>
      <c r="C330" s="1" t="s">
        <v>1572</v>
      </c>
      <c r="D330" s="1">
        <v>39595</v>
      </c>
      <c r="E330">
        <v>7</v>
      </c>
      <c r="F330">
        <v>3</v>
      </c>
      <c r="G330">
        <v>6</v>
      </c>
      <c r="H330">
        <v>910</v>
      </c>
      <c r="I330">
        <v>384</v>
      </c>
      <c r="J330">
        <v>1170</v>
      </c>
      <c r="K330">
        <v>23.532718087283857</v>
      </c>
      <c r="L330">
        <v>42.776895090724878</v>
      </c>
      <c r="M330">
        <v>28.322419652403553</v>
      </c>
      <c r="N330">
        <f t="shared" si="19"/>
        <v>1</v>
      </c>
      <c r="O330">
        <f t="shared" si="20"/>
        <v>2</v>
      </c>
      <c r="P330">
        <f t="shared" si="21"/>
        <v>1</v>
      </c>
    </row>
    <row r="331" spans="1:16" x14ac:dyDescent="0.4">
      <c r="A331" t="s">
        <v>656</v>
      </c>
      <c r="B331" t="s">
        <v>1248</v>
      </c>
      <c r="C331" s="1" t="s">
        <v>1572</v>
      </c>
      <c r="D331" s="1">
        <v>39892</v>
      </c>
      <c r="E331">
        <v>6</v>
      </c>
      <c r="F331">
        <v>3</v>
      </c>
      <c r="G331">
        <v>6</v>
      </c>
      <c r="H331">
        <v>802</v>
      </c>
      <c r="I331">
        <v>384</v>
      </c>
      <c r="J331">
        <v>1079</v>
      </c>
      <c r="K331">
        <v>86.010495660822755</v>
      </c>
      <c r="L331">
        <v>42.492458782352401</v>
      </c>
      <c r="M331">
        <v>40.129050934463152</v>
      </c>
      <c r="N331">
        <f t="shared" si="19"/>
        <v>3</v>
      </c>
      <c r="O331">
        <f t="shared" si="20"/>
        <v>2</v>
      </c>
      <c r="P331">
        <f t="shared" si="21"/>
        <v>2</v>
      </c>
    </row>
    <row r="332" spans="1:16" x14ac:dyDescent="0.4">
      <c r="A332" t="s">
        <v>657</v>
      </c>
      <c r="B332" t="s">
        <v>1249</v>
      </c>
      <c r="C332" s="1" t="s">
        <v>1572</v>
      </c>
      <c r="D332" s="1">
        <v>40336</v>
      </c>
      <c r="E332">
        <v>6</v>
      </c>
      <c r="F332">
        <v>3</v>
      </c>
      <c r="G332">
        <v>5</v>
      </c>
      <c r="H332">
        <v>596</v>
      </c>
      <c r="I332">
        <v>384</v>
      </c>
      <c r="J332">
        <v>987</v>
      </c>
      <c r="K332">
        <v>39.680338045045509</v>
      </c>
      <c r="L332">
        <v>54.232472425624024</v>
      </c>
      <c r="M332">
        <v>41.469291373143932</v>
      </c>
      <c r="N332">
        <f t="shared" si="19"/>
        <v>2</v>
      </c>
      <c r="O332">
        <f t="shared" si="20"/>
        <v>3</v>
      </c>
      <c r="P332">
        <f t="shared" si="21"/>
        <v>2</v>
      </c>
    </row>
    <row r="333" spans="1:16" x14ac:dyDescent="0.4">
      <c r="A333" t="s">
        <v>658</v>
      </c>
      <c r="B333" t="s">
        <v>1250</v>
      </c>
      <c r="C333" s="1" t="s">
        <v>1572</v>
      </c>
      <c r="D333" s="1">
        <v>40519</v>
      </c>
      <c r="E333">
        <v>5</v>
      </c>
      <c r="F333">
        <v>3</v>
      </c>
      <c r="G333">
        <v>4</v>
      </c>
      <c r="H333">
        <v>579</v>
      </c>
      <c r="I333">
        <v>363</v>
      </c>
      <c r="J333">
        <v>905</v>
      </c>
      <c r="K333">
        <v>41.157984723379798</v>
      </c>
      <c r="L333">
        <v>43.509854630315658</v>
      </c>
      <c r="M333">
        <v>67.572707910192193</v>
      </c>
      <c r="N333">
        <f t="shared" si="19"/>
        <v>2</v>
      </c>
      <c r="O333">
        <f t="shared" si="20"/>
        <v>2</v>
      </c>
      <c r="P333">
        <f t="shared" si="21"/>
        <v>3</v>
      </c>
    </row>
    <row r="334" spans="1:16" x14ac:dyDescent="0.4">
      <c r="A334" t="s">
        <v>659</v>
      </c>
      <c r="B334" t="s">
        <v>1251</v>
      </c>
      <c r="C334" s="1" t="s">
        <v>1572</v>
      </c>
      <c r="D334" s="1">
        <v>40694</v>
      </c>
      <c r="E334">
        <v>5</v>
      </c>
      <c r="F334">
        <v>2</v>
      </c>
      <c r="G334">
        <v>4</v>
      </c>
      <c r="H334">
        <v>546</v>
      </c>
      <c r="I334">
        <v>280</v>
      </c>
      <c r="J334">
        <v>905</v>
      </c>
      <c r="K334">
        <v>39.257650828452618</v>
      </c>
      <c r="L334">
        <v>46.62396873643074</v>
      </c>
      <c r="M334">
        <v>25.740472835471685</v>
      </c>
      <c r="N334">
        <f t="shared" si="19"/>
        <v>2</v>
      </c>
      <c r="O334">
        <f t="shared" si="20"/>
        <v>2</v>
      </c>
      <c r="P334">
        <f t="shared" si="21"/>
        <v>1</v>
      </c>
    </row>
    <row r="335" spans="1:16" x14ac:dyDescent="0.4">
      <c r="A335" t="s">
        <v>660</v>
      </c>
      <c r="B335" t="s">
        <v>63</v>
      </c>
      <c r="C335" s="1" t="s">
        <v>1572</v>
      </c>
      <c r="D335" s="1">
        <v>40885</v>
      </c>
      <c r="E335">
        <v>5</v>
      </c>
      <c r="F335">
        <v>2</v>
      </c>
      <c r="G335">
        <v>4</v>
      </c>
      <c r="H335">
        <v>416</v>
      </c>
      <c r="I335">
        <v>280</v>
      </c>
      <c r="J335">
        <v>905</v>
      </c>
      <c r="K335">
        <v>77.196689378781372</v>
      </c>
      <c r="L335">
        <v>44.513786365610066</v>
      </c>
      <c r="M335">
        <v>23.644217761883723</v>
      </c>
      <c r="N335">
        <f t="shared" si="19"/>
        <v>3</v>
      </c>
      <c r="O335">
        <f t="shared" si="20"/>
        <v>2</v>
      </c>
      <c r="P335">
        <f t="shared" si="21"/>
        <v>1</v>
      </c>
    </row>
    <row r="336" spans="1:16" x14ac:dyDescent="0.4">
      <c r="A336" t="s">
        <v>661</v>
      </c>
      <c r="B336" t="s">
        <v>64</v>
      </c>
      <c r="C336" s="1" t="s">
        <v>1572</v>
      </c>
      <c r="D336" s="1">
        <v>41086</v>
      </c>
      <c r="E336">
        <v>4</v>
      </c>
      <c r="F336">
        <v>2</v>
      </c>
      <c r="G336">
        <v>3</v>
      </c>
      <c r="H336">
        <v>363</v>
      </c>
      <c r="I336">
        <v>280</v>
      </c>
      <c r="J336">
        <v>828</v>
      </c>
      <c r="K336">
        <v>57.263156593399167</v>
      </c>
      <c r="L336">
        <v>61.093899261832391</v>
      </c>
      <c r="M336">
        <v>10.48055920594236</v>
      </c>
      <c r="N336">
        <f t="shared" si="19"/>
        <v>3</v>
      </c>
      <c r="O336">
        <f t="shared" si="20"/>
        <v>3</v>
      </c>
      <c r="P336">
        <f t="shared" si="21"/>
        <v>1</v>
      </c>
    </row>
    <row r="337" spans="1:16" x14ac:dyDescent="0.4">
      <c r="A337" t="s">
        <v>132</v>
      </c>
      <c r="B337" t="s">
        <v>326</v>
      </c>
      <c r="C337" s="1" t="s">
        <v>1572</v>
      </c>
      <c r="D337" s="1">
        <v>39424</v>
      </c>
      <c r="E337">
        <v>7</v>
      </c>
      <c r="F337">
        <v>3</v>
      </c>
      <c r="G337">
        <v>6</v>
      </c>
      <c r="H337">
        <v>1021</v>
      </c>
      <c r="I337">
        <v>384</v>
      </c>
      <c r="J337">
        <v>1170</v>
      </c>
      <c r="K337">
        <v>24.773615999217647</v>
      </c>
      <c r="L337">
        <v>51.998580984618222</v>
      </c>
      <c r="M337">
        <v>53.210324975235579</v>
      </c>
      <c r="N337">
        <f t="shared" si="19"/>
        <v>1</v>
      </c>
      <c r="O337">
        <f t="shared" si="20"/>
        <v>3</v>
      </c>
      <c r="P337">
        <f t="shared" si="21"/>
        <v>3</v>
      </c>
    </row>
    <row r="338" spans="1:16" x14ac:dyDescent="0.4">
      <c r="A338" t="s">
        <v>662</v>
      </c>
      <c r="B338" t="s">
        <v>1252</v>
      </c>
      <c r="C338" s="1" t="s">
        <v>1572</v>
      </c>
      <c r="D338" s="1">
        <v>41786</v>
      </c>
      <c r="E338">
        <v>2</v>
      </c>
      <c r="F338">
        <v>1</v>
      </c>
      <c r="G338">
        <v>2</v>
      </c>
      <c r="H338">
        <v>166</v>
      </c>
      <c r="I338">
        <v>103</v>
      </c>
      <c r="J338">
        <v>739</v>
      </c>
      <c r="K338">
        <v>53.48905932972076</v>
      </c>
      <c r="L338">
        <v>87.234042553191486</v>
      </c>
      <c r="M338">
        <v>91.400201432269952</v>
      </c>
      <c r="N338">
        <f t="shared" si="19"/>
        <v>3</v>
      </c>
      <c r="O338">
        <f t="shared" si="20"/>
        <v>3</v>
      </c>
      <c r="P338">
        <f t="shared" si="21"/>
        <v>3</v>
      </c>
    </row>
    <row r="339" spans="1:16" x14ac:dyDescent="0.4">
      <c r="A339" t="s">
        <v>663</v>
      </c>
      <c r="B339" t="s">
        <v>65</v>
      </c>
      <c r="C339" s="1" t="s">
        <v>1572</v>
      </c>
      <c r="D339" s="1">
        <v>42196</v>
      </c>
      <c r="E339">
        <v>2</v>
      </c>
      <c r="F339">
        <v>1</v>
      </c>
      <c r="G339">
        <v>1</v>
      </c>
      <c r="H339">
        <v>142</v>
      </c>
      <c r="I339">
        <v>103</v>
      </c>
      <c r="J339">
        <v>486</v>
      </c>
      <c r="K339">
        <v>49.523890939383328</v>
      </c>
      <c r="L339">
        <v>97.234042553191486</v>
      </c>
      <c r="M339">
        <v>96.090534979423865</v>
      </c>
      <c r="N339">
        <f t="shared" si="19"/>
        <v>2</v>
      </c>
      <c r="O339">
        <f t="shared" si="20"/>
        <v>3</v>
      </c>
      <c r="P339">
        <f t="shared" si="21"/>
        <v>3</v>
      </c>
    </row>
    <row r="340" spans="1:16" x14ac:dyDescent="0.4">
      <c r="A340" t="s">
        <v>664</v>
      </c>
      <c r="B340" t="s">
        <v>1253</v>
      </c>
      <c r="C340" s="1" t="s">
        <v>1572</v>
      </c>
      <c r="D340" s="1">
        <v>38141</v>
      </c>
      <c r="E340">
        <v>7</v>
      </c>
      <c r="F340">
        <v>3</v>
      </c>
      <c r="G340">
        <v>7</v>
      </c>
      <c r="H340">
        <v>1060</v>
      </c>
      <c r="I340">
        <v>384</v>
      </c>
      <c r="J340">
        <v>1599</v>
      </c>
      <c r="K340">
        <v>76.115046174401186</v>
      </c>
      <c r="L340">
        <v>85.570671571336462</v>
      </c>
      <c r="M340">
        <v>34.240732438003249</v>
      </c>
      <c r="N340">
        <f t="shared" si="19"/>
        <v>3</v>
      </c>
      <c r="O340">
        <f t="shared" si="20"/>
        <v>3</v>
      </c>
      <c r="P340">
        <f t="shared" si="21"/>
        <v>2</v>
      </c>
    </row>
    <row r="341" spans="1:16" x14ac:dyDescent="0.4">
      <c r="A341" t="s">
        <v>665</v>
      </c>
      <c r="B341" t="s">
        <v>1254</v>
      </c>
      <c r="C341" s="1" t="s">
        <v>1572</v>
      </c>
      <c r="D341" s="1">
        <v>38336</v>
      </c>
      <c r="E341">
        <v>7</v>
      </c>
      <c r="F341">
        <v>3</v>
      </c>
      <c r="G341">
        <v>7</v>
      </c>
      <c r="H341">
        <v>1060</v>
      </c>
      <c r="I341">
        <v>384</v>
      </c>
      <c r="J341">
        <v>1599</v>
      </c>
      <c r="K341">
        <v>71.71817182744293</v>
      </c>
      <c r="L341">
        <v>64.416937229437224</v>
      </c>
      <c r="M341">
        <v>17.323466293785639</v>
      </c>
      <c r="N341">
        <f t="shared" si="19"/>
        <v>3</v>
      </c>
      <c r="O341">
        <f t="shared" si="20"/>
        <v>3</v>
      </c>
      <c r="P341">
        <f t="shared" si="21"/>
        <v>1</v>
      </c>
    </row>
    <row r="342" spans="1:16" x14ac:dyDescent="0.4">
      <c r="A342" t="s">
        <v>133</v>
      </c>
      <c r="B342" t="s">
        <v>1255</v>
      </c>
      <c r="C342" s="1" t="s">
        <v>1572</v>
      </c>
      <c r="D342" s="1">
        <v>39778</v>
      </c>
      <c r="E342">
        <v>6</v>
      </c>
      <c r="F342">
        <v>3</v>
      </c>
      <c r="G342">
        <v>6</v>
      </c>
      <c r="H342">
        <v>802</v>
      </c>
      <c r="I342">
        <v>384</v>
      </c>
      <c r="J342">
        <v>1154</v>
      </c>
      <c r="K342">
        <v>46.310903617205561</v>
      </c>
      <c r="L342">
        <v>30.326402321083169</v>
      </c>
      <c r="M342">
        <v>30.293852303391947</v>
      </c>
      <c r="N342">
        <f t="shared" si="19"/>
        <v>2</v>
      </c>
      <c r="O342">
        <f t="shared" si="20"/>
        <v>2</v>
      </c>
      <c r="P342">
        <f t="shared" si="21"/>
        <v>2</v>
      </c>
    </row>
    <row r="343" spans="1:16" x14ac:dyDescent="0.4">
      <c r="A343" t="s">
        <v>666</v>
      </c>
      <c r="B343" t="s">
        <v>66</v>
      </c>
      <c r="C343" s="1" t="s">
        <v>1572</v>
      </c>
      <c r="D343" s="1">
        <v>40064</v>
      </c>
      <c r="E343">
        <v>6</v>
      </c>
      <c r="F343">
        <v>3</v>
      </c>
      <c r="G343">
        <v>5</v>
      </c>
      <c r="H343">
        <v>776</v>
      </c>
      <c r="I343">
        <v>384</v>
      </c>
      <c r="J343">
        <v>987</v>
      </c>
      <c r="K343">
        <v>78.281684031926673</v>
      </c>
      <c r="L343">
        <v>53.622461315280454</v>
      </c>
      <c r="M343">
        <v>21.468590286664785</v>
      </c>
      <c r="N343">
        <f t="shared" si="19"/>
        <v>3</v>
      </c>
      <c r="O343">
        <f t="shared" si="20"/>
        <v>3</v>
      </c>
      <c r="P343">
        <f t="shared" si="21"/>
        <v>1</v>
      </c>
    </row>
    <row r="344" spans="1:16" x14ac:dyDescent="0.4">
      <c r="A344" t="s">
        <v>667</v>
      </c>
      <c r="B344" t="s">
        <v>67</v>
      </c>
      <c r="C344" s="1" t="s">
        <v>1572</v>
      </c>
      <c r="D344" s="1">
        <v>40708</v>
      </c>
      <c r="E344">
        <v>5</v>
      </c>
      <c r="F344">
        <v>2</v>
      </c>
      <c r="G344">
        <v>4</v>
      </c>
      <c r="H344">
        <v>537</v>
      </c>
      <c r="I344">
        <v>280</v>
      </c>
      <c r="J344">
        <v>905</v>
      </c>
      <c r="K344">
        <v>49.636838092880964</v>
      </c>
      <c r="L344">
        <v>15.525184541901867</v>
      </c>
      <c r="M344">
        <v>28.554276121694372</v>
      </c>
      <c r="N344">
        <f t="shared" si="19"/>
        <v>2</v>
      </c>
      <c r="O344">
        <f t="shared" si="20"/>
        <v>1</v>
      </c>
      <c r="P344">
        <f t="shared" si="21"/>
        <v>1</v>
      </c>
    </row>
    <row r="345" spans="1:16" x14ac:dyDescent="0.4">
      <c r="A345" t="s">
        <v>668</v>
      </c>
      <c r="B345" t="s">
        <v>68</v>
      </c>
      <c r="C345" s="1" t="s">
        <v>1572</v>
      </c>
      <c r="D345" s="1">
        <v>40855</v>
      </c>
      <c r="E345">
        <v>5</v>
      </c>
      <c r="F345">
        <v>2</v>
      </c>
      <c r="G345">
        <v>4</v>
      </c>
      <c r="H345">
        <v>438</v>
      </c>
      <c r="I345">
        <v>280</v>
      </c>
      <c r="J345">
        <v>905</v>
      </c>
      <c r="K345">
        <v>53.87542623425027</v>
      </c>
      <c r="L345">
        <v>68.323491098567089</v>
      </c>
      <c r="M345">
        <v>77.742413809277366</v>
      </c>
      <c r="N345">
        <f t="shared" si="19"/>
        <v>3</v>
      </c>
      <c r="O345">
        <f t="shared" si="20"/>
        <v>3</v>
      </c>
      <c r="P345">
        <f t="shared" si="21"/>
        <v>3</v>
      </c>
    </row>
    <row r="346" spans="1:16" x14ac:dyDescent="0.4">
      <c r="A346" t="s">
        <v>669</v>
      </c>
      <c r="B346" t="s">
        <v>1256</v>
      </c>
      <c r="C346" s="1" t="s">
        <v>1572</v>
      </c>
      <c r="D346" s="1">
        <v>40988</v>
      </c>
      <c r="E346">
        <v>4</v>
      </c>
      <c r="F346">
        <v>2</v>
      </c>
      <c r="G346">
        <v>4</v>
      </c>
      <c r="H346">
        <v>398</v>
      </c>
      <c r="I346">
        <v>280</v>
      </c>
      <c r="J346">
        <v>857</v>
      </c>
      <c r="K346">
        <v>32.984910901852118</v>
      </c>
      <c r="L346">
        <v>29.809921841076857</v>
      </c>
      <c r="M346">
        <v>49.513171302154582</v>
      </c>
      <c r="N346">
        <f t="shared" si="19"/>
        <v>2</v>
      </c>
      <c r="O346">
        <f t="shared" si="20"/>
        <v>1</v>
      </c>
      <c r="P346">
        <f t="shared" si="21"/>
        <v>2</v>
      </c>
    </row>
    <row r="347" spans="1:16" x14ac:dyDescent="0.4">
      <c r="A347" t="s">
        <v>134</v>
      </c>
      <c r="B347" t="s">
        <v>1257</v>
      </c>
      <c r="C347" s="1" t="s">
        <v>1572</v>
      </c>
      <c r="D347" s="1">
        <v>41663</v>
      </c>
      <c r="E347">
        <v>2</v>
      </c>
      <c r="F347">
        <v>2</v>
      </c>
      <c r="G347">
        <v>2</v>
      </c>
      <c r="H347">
        <v>166</v>
      </c>
      <c r="I347">
        <v>137</v>
      </c>
      <c r="J347">
        <v>784</v>
      </c>
      <c r="K347">
        <v>72.887097463317247</v>
      </c>
      <c r="L347">
        <v>53.712943237992533</v>
      </c>
      <c r="M347">
        <v>82.895050543581917</v>
      </c>
      <c r="N347">
        <f t="shared" si="19"/>
        <v>3</v>
      </c>
      <c r="O347">
        <f t="shared" si="20"/>
        <v>3</v>
      </c>
      <c r="P347">
        <f t="shared" si="21"/>
        <v>3</v>
      </c>
    </row>
    <row r="348" spans="1:16" x14ac:dyDescent="0.4">
      <c r="A348" t="s">
        <v>670</v>
      </c>
      <c r="B348" t="s">
        <v>1258</v>
      </c>
      <c r="C348" s="1" t="s">
        <v>1572</v>
      </c>
      <c r="D348" s="1">
        <v>38153</v>
      </c>
      <c r="E348">
        <v>7</v>
      </c>
      <c r="F348">
        <v>3</v>
      </c>
      <c r="G348">
        <v>7</v>
      </c>
      <c r="H348">
        <v>1060</v>
      </c>
      <c r="I348">
        <v>384</v>
      </c>
      <c r="J348">
        <v>1599</v>
      </c>
      <c r="K348">
        <v>33.940478792707722</v>
      </c>
      <c r="L348">
        <v>45.396122605231653</v>
      </c>
      <c r="M348">
        <v>35.083862279426107</v>
      </c>
      <c r="N348">
        <f t="shared" si="19"/>
        <v>2</v>
      </c>
      <c r="O348">
        <f t="shared" si="20"/>
        <v>2</v>
      </c>
      <c r="P348">
        <f t="shared" si="21"/>
        <v>2</v>
      </c>
    </row>
    <row r="349" spans="1:16" x14ac:dyDescent="0.4">
      <c r="A349" t="s">
        <v>135</v>
      </c>
      <c r="B349" t="s">
        <v>1259</v>
      </c>
      <c r="C349" s="1" t="s">
        <v>1572</v>
      </c>
      <c r="D349" s="1">
        <v>38447</v>
      </c>
      <c r="E349">
        <v>7</v>
      </c>
      <c r="F349">
        <v>3</v>
      </c>
      <c r="G349">
        <v>7</v>
      </c>
      <c r="H349">
        <v>1060</v>
      </c>
      <c r="I349">
        <v>384</v>
      </c>
      <c r="J349">
        <v>1599</v>
      </c>
      <c r="K349">
        <v>33.067185451587541</v>
      </c>
      <c r="L349">
        <v>44.138926786865618</v>
      </c>
      <c r="M349">
        <v>44.183014027497364</v>
      </c>
      <c r="N349">
        <f t="shared" si="19"/>
        <v>2</v>
      </c>
      <c r="O349">
        <f t="shared" si="20"/>
        <v>2</v>
      </c>
      <c r="P349">
        <f t="shared" si="21"/>
        <v>2</v>
      </c>
    </row>
    <row r="350" spans="1:16" x14ac:dyDescent="0.4">
      <c r="A350" t="s">
        <v>671</v>
      </c>
      <c r="B350" t="s">
        <v>1260</v>
      </c>
      <c r="C350" s="1" t="s">
        <v>1572</v>
      </c>
      <c r="D350" s="1">
        <v>39036</v>
      </c>
      <c r="E350">
        <v>7</v>
      </c>
      <c r="F350">
        <v>3</v>
      </c>
      <c r="G350">
        <v>7</v>
      </c>
      <c r="H350">
        <v>1060</v>
      </c>
      <c r="I350">
        <v>384</v>
      </c>
      <c r="J350">
        <v>1391</v>
      </c>
      <c r="K350">
        <v>43.760145817750818</v>
      </c>
      <c r="L350">
        <v>27.787242677535232</v>
      </c>
      <c r="M350">
        <v>31.897656646849981</v>
      </c>
      <c r="N350">
        <f t="shared" si="19"/>
        <v>2</v>
      </c>
      <c r="O350">
        <f t="shared" si="20"/>
        <v>1</v>
      </c>
      <c r="P350">
        <f t="shared" si="21"/>
        <v>2</v>
      </c>
    </row>
    <row r="351" spans="1:16" x14ac:dyDescent="0.4">
      <c r="A351" t="s">
        <v>672</v>
      </c>
      <c r="B351" t="s">
        <v>1261</v>
      </c>
      <c r="C351" s="1" t="s">
        <v>1572</v>
      </c>
      <c r="D351" s="1">
        <v>40310</v>
      </c>
      <c r="E351">
        <v>6</v>
      </c>
      <c r="F351">
        <v>3</v>
      </c>
      <c r="G351">
        <v>5</v>
      </c>
      <c r="H351">
        <v>614</v>
      </c>
      <c r="I351">
        <v>384</v>
      </c>
      <c r="J351">
        <v>987</v>
      </c>
      <c r="K351">
        <v>47.197834435304088</v>
      </c>
      <c r="L351">
        <v>53.161036658377078</v>
      </c>
      <c r="M351">
        <v>50.876191531259209</v>
      </c>
      <c r="N351">
        <f t="shared" si="19"/>
        <v>2</v>
      </c>
      <c r="O351">
        <f t="shared" si="20"/>
        <v>3</v>
      </c>
      <c r="P351">
        <f t="shared" si="21"/>
        <v>3</v>
      </c>
    </row>
    <row r="352" spans="1:16" x14ac:dyDescent="0.4">
      <c r="A352" t="s">
        <v>673</v>
      </c>
      <c r="B352" t="s">
        <v>327</v>
      </c>
      <c r="C352" s="1" t="s">
        <v>1572</v>
      </c>
      <c r="D352" s="1">
        <v>40765</v>
      </c>
      <c r="E352">
        <v>5</v>
      </c>
      <c r="F352">
        <v>2</v>
      </c>
      <c r="G352">
        <v>4</v>
      </c>
      <c r="H352">
        <v>496</v>
      </c>
      <c r="I352">
        <v>280</v>
      </c>
      <c r="J352">
        <v>905</v>
      </c>
      <c r="K352">
        <v>54.91003977494001</v>
      </c>
      <c r="L352">
        <v>48.635801128962221</v>
      </c>
      <c r="M352">
        <v>26.175014212549847</v>
      </c>
      <c r="N352">
        <f t="shared" si="19"/>
        <v>3</v>
      </c>
      <c r="O352">
        <f t="shared" si="20"/>
        <v>2</v>
      </c>
      <c r="P352">
        <f t="shared" si="21"/>
        <v>1</v>
      </c>
    </row>
    <row r="353" spans="1:16" x14ac:dyDescent="0.4">
      <c r="A353" t="s">
        <v>674</v>
      </c>
      <c r="B353" t="s">
        <v>216</v>
      </c>
      <c r="C353" s="1" t="s">
        <v>1572</v>
      </c>
      <c r="D353" s="1">
        <v>41087</v>
      </c>
      <c r="E353">
        <v>4</v>
      </c>
      <c r="F353">
        <v>2</v>
      </c>
      <c r="G353">
        <v>3</v>
      </c>
      <c r="H353">
        <v>362</v>
      </c>
      <c r="I353">
        <v>280</v>
      </c>
      <c r="J353">
        <v>828</v>
      </c>
      <c r="K353">
        <v>45.173238288921219</v>
      </c>
      <c r="L353">
        <v>73.383304385584026</v>
      </c>
      <c r="M353">
        <v>58.995979060163542</v>
      </c>
      <c r="N353">
        <f t="shared" si="19"/>
        <v>2</v>
      </c>
      <c r="O353">
        <f t="shared" si="20"/>
        <v>3</v>
      </c>
      <c r="P353">
        <f t="shared" si="21"/>
        <v>3</v>
      </c>
    </row>
    <row r="354" spans="1:16" x14ac:dyDescent="0.4">
      <c r="A354" t="s">
        <v>675</v>
      </c>
      <c r="B354" t="s">
        <v>1262</v>
      </c>
      <c r="C354" s="1" t="s">
        <v>1572</v>
      </c>
      <c r="D354" s="1">
        <v>37964</v>
      </c>
      <c r="E354">
        <v>7</v>
      </c>
      <c r="F354">
        <v>3</v>
      </c>
      <c r="G354">
        <v>7</v>
      </c>
      <c r="H354">
        <v>1060</v>
      </c>
      <c r="I354">
        <v>384</v>
      </c>
      <c r="J354">
        <v>1599</v>
      </c>
      <c r="K354">
        <v>46.114900729550683</v>
      </c>
      <c r="L354">
        <v>63.024769445979551</v>
      </c>
      <c r="M354">
        <v>59.648151065720469</v>
      </c>
      <c r="N354">
        <f t="shared" ref="N354:N417" si="22">IF(AND(K354&gt;0,K354&lt;30),1,IF(AND(K354&gt;=30,K354&lt;50),2,IF(K354&gt;=50,3,0)))</f>
        <v>2</v>
      </c>
      <c r="O354">
        <f t="shared" ref="O354:O417" si="23">IF(AND(L354&gt;0,L354&lt;30),1,IF(AND(L354&gt;=30,L354&lt;50),2,IF(L354&gt;=50,3,0)))</f>
        <v>3</v>
      </c>
      <c r="P354">
        <f t="shared" ref="P354:P417" si="24">IF(AND(M354&gt;0,M354&lt;30),1,IF(AND(M354&gt;=30,M354&lt;50),2,IF(M354&gt;=50,3,0)))</f>
        <v>3</v>
      </c>
    </row>
    <row r="355" spans="1:16" x14ac:dyDescent="0.4">
      <c r="A355" t="s">
        <v>676</v>
      </c>
      <c r="B355" t="s">
        <v>1263</v>
      </c>
      <c r="C355" s="1" t="s">
        <v>1572</v>
      </c>
      <c r="D355" s="1">
        <v>38239</v>
      </c>
      <c r="E355">
        <v>7</v>
      </c>
      <c r="F355">
        <v>3</v>
      </c>
      <c r="G355">
        <v>7</v>
      </c>
      <c r="H355">
        <v>1060</v>
      </c>
      <c r="I355">
        <v>384</v>
      </c>
      <c r="J355">
        <v>1599</v>
      </c>
      <c r="K355">
        <v>38.168096323529554</v>
      </c>
      <c r="L355">
        <v>70.901391383439261</v>
      </c>
      <c r="M355">
        <v>48.928031286216239</v>
      </c>
      <c r="N355">
        <f t="shared" si="22"/>
        <v>2</v>
      </c>
      <c r="O355">
        <f t="shared" si="23"/>
        <v>3</v>
      </c>
      <c r="P355">
        <f t="shared" si="24"/>
        <v>2</v>
      </c>
    </row>
    <row r="356" spans="1:16" x14ac:dyDescent="0.4">
      <c r="A356" t="s">
        <v>136</v>
      </c>
      <c r="B356" t="s">
        <v>1264</v>
      </c>
      <c r="C356" s="1" t="s">
        <v>1572</v>
      </c>
      <c r="D356" s="1">
        <v>38881</v>
      </c>
      <c r="E356">
        <v>7</v>
      </c>
      <c r="F356">
        <v>3</v>
      </c>
      <c r="G356">
        <v>7</v>
      </c>
      <c r="H356">
        <v>1060</v>
      </c>
      <c r="I356">
        <v>384</v>
      </c>
      <c r="J356">
        <v>1497</v>
      </c>
      <c r="K356">
        <v>56.318100567716343</v>
      </c>
      <c r="L356">
        <v>48.923491180805009</v>
      </c>
      <c r="M356">
        <v>41.363543257013539</v>
      </c>
      <c r="N356">
        <f t="shared" si="22"/>
        <v>3</v>
      </c>
      <c r="O356">
        <f t="shared" si="23"/>
        <v>2</v>
      </c>
      <c r="P356">
        <f t="shared" si="24"/>
        <v>2</v>
      </c>
    </row>
    <row r="357" spans="1:16" x14ac:dyDescent="0.4">
      <c r="A357" t="s">
        <v>677</v>
      </c>
      <c r="B357" t="s">
        <v>217</v>
      </c>
      <c r="C357" s="1" t="s">
        <v>1573</v>
      </c>
      <c r="D357" s="1">
        <v>39174</v>
      </c>
      <c r="E357">
        <v>7</v>
      </c>
      <c r="F357">
        <v>3</v>
      </c>
      <c r="G357">
        <v>7</v>
      </c>
      <c r="H357">
        <v>1060</v>
      </c>
      <c r="I357">
        <v>384</v>
      </c>
      <c r="J357">
        <v>1301</v>
      </c>
      <c r="K357">
        <v>86.773028581674083</v>
      </c>
      <c r="L357">
        <v>64.171590795056474</v>
      </c>
      <c r="M357">
        <v>18.716161640334587</v>
      </c>
      <c r="N357">
        <f t="shared" si="22"/>
        <v>3</v>
      </c>
      <c r="O357">
        <f t="shared" si="23"/>
        <v>3</v>
      </c>
      <c r="P357">
        <f t="shared" si="24"/>
        <v>1</v>
      </c>
    </row>
    <row r="358" spans="1:16" x14ac:dyDescent="0.4">
      <c r="A358" t="s">
        <v>678</v>
      </c>
      <c r="B358" t="s">
        <v>1265</v>
      </c>
      <c r="C358" s="1" t="s">
        <v>1572</v>
      </c>
      <c r="D358" s="1">
        <v>39618</v>
      </c>
      <c r="E358">
        <v>7</v>
      </c>
      <c r="F358">
        <v>3</v>
      </c>
      <c r="G358">
        <v>6</v>
      </c>
      <c r="H358">
        <v>894</v>
      </c>
      <c r="I358">
        <v>384</v>
      </c>
      <c r="J358">
        <v>1170</v>
      </c>
      <c r="K358">
        <v>37.11641542444282</v>
      </c>
      <c r="L358">
        <v>51.330434857695501</v>
      </c>
      <c r="M358">
        <v>36.784840452003799</v>
      </c>
      <c r="N358">
        <f t="shared" si="22"/>
        <v>2</v>
      </c>
      <c r="O358">
        <f t="shared" si="23"/>
        <v>3</v>
      </c>
      <c r="P358">
        <f t="shared" si="24"/>
        <v>2</v>
      </c>
    </row>
    <row r="359" spans="1:16" x14ac:dyDescent="0.4">
      <c r="A359" t="s">
        <v>137</v>
      </c>
      <c r="B359" t="s">
        <v>1266</v>
      </c>
      <c r="C359" s="1" t="s">
        <v>1572</v>
      </c>
      <c r="D359" s="1">
        <v>39765</v>
      </c>
      <c r="E359">
        <v>6</v>
      </c>
      <c r="F359">
        <v>3</v>
      </c>
      <c r="G359">
        <v>6</v>
      </c>
      <c r="H359">
        <v>802</v>
      </c>
      <c r="I359">
        <v>384</v>
      </c>
      <c r="J359">
        <v>1163</v>
      </c>
      <c r="K359">
        <v>41.725581504667453</v>
      </c>
      <c r="L359">
        <v>45.007238993276225</v>
      </c>
      <c r="M359">
        <v>31.862650976520786</v>
      </c>
      <c r="N359">
        <f t="shared" si="22"/>
        <v>2</v>
      </c>
      <c r="O359">
        <f t="shared" si="23"/>
        <v>2</v>
      </c>
      <c r="P359">
        <f t="shared" si="24"/>
        <v>2</v>
      </c>
    </row>
    <row r="360" spans="1:16" x14ac:dyDescent="0.4">
      <c r="A360" t="s">
        <v>679</v>
      </c>
      <c r="B360" t="s">
        <v>1267</v>
      </c>
      <c r="C360" s="1" t="s">
        <v>1572</v>
      </c>
      <c r="D360" s="1">
        <v>39898</v>
      </c>
      <c r="E360">
        <v>6</v>
      </c>
      <c r="F360">
        <v>3</v>
      </c>
      <c r="G360">
        <v>6</v>
      </c>
      <c r="H360">
        <v>802</v>
      </c>
      <c r="I360">
        <v>384</v>
      </c>
      <c r="J360">
        <v>1075</v>
      </c>
      <c r="K360">
        <v>43.724745054436646</v>
      </c>
      <c r="L360">
        <v>64.262241526204306</v>
      </c>
      <c r="M360">
        <v>26.975762894730256</v>
      </c>
      <c r="N360">
        <f t="shared" si="22"/>
        <v>2</v>
      </c>
      <c r="O360">
        <f t="shared" si="23"/>
        <v>3</v>
      </c>
      <c r="P360">
        <f t="shared" si="24"/>
        <v>1</v>
      </c>
    </row>
    <row r="361" spans="1:16" x14ac:dyDescent="0.4">
      <c r="A361" t="s">
        <v>680</v>
      </c>
      <c r="B361" t="s">
        <v>1268</v>
      </c>
      <c r="C361" s="1" t="s">
        <v>1574</v>
      </c>
      <c r="D361" s="1">
        <v>40410</v>
      </c>
      <c r="E361">
        <v>5</v>
      </c>
      <c r="F361">
        <v>3</v>
      </c>
      <c r="G361">
        <v>5</v>
      </c>
      <c r="H361">
        <v>579</v>
      </c>
      <c r="I361">
        <v>384</v>
      </c>
      <c r="J361">
        <v>953</v>
      </c>
      <c r="K361">
        <v>34.170206478917905</v>
      </c>
      <c r="L361">
        <v>64.859945066334987</v>
      </c>
      <c r="M361">
        <v>41.584735984958193</v>
      </c>
      <c r="N361">
        <f t="shared" si="22"/>
        <v>2</v>
      </c>
      <c r="O361">
        <f t="shared" si="23"/>
        <v>3</v>
      </c>
      <c r="P361">
        <f t="shared" si="24"/>
        <v>2</v>
      </c>
    </row>
    <row r="362" spans="1:16" x14ac:dyDescent="0.4">
      <c r="A362" t="s">
        <v>138</v>
      </c>
      <c r="B362" t="s">
        <v>1269</v>
      </c>
      <c r="C362" s="1" t="s">
        <v>1572</v>
      </c>
      <c r="D362" s="1">
        <v>40571</v>
      </c>
      <c r="E362">
        <v>5</v>
      </c>
      <c r="F362">
        <v>3</v>
      </c>
      <c r="G362">
        <v>4</v>
      </c>
      <c r="H362">
        <v>579</v>
      </c>
      <c r="I362">
        <v>326</v>
      </c>
      <c r="J362">
        <v>905</v>
      </c>
      <c r="K362">
        <v>11.320053669156254</v>
      </c>
      <c r="L362">
        <v>67.799856803328154</v>
      </c>
      <c r="M362">
        <v>63.713103176082818</v>
      </c>
      <c r="N362">
        <f t="shared" si="22"/>
        <v>1</v>
      </c>
      <c r="O362">
        <f t="shared" si="23"/>
        <v>3</v>
      </c>
      <c r="P362">
        <f t="shared" si="24"/>
        <v>3</v>
      </c>
    </row>
    <row r="363" spans="1:16" x14ac:dyDescent="0.4">
      <c r="A363" t="s">
        <v>681</v>
      </c>
      <c r="B363" t="s">
        <v>218</v>
      </c>
      <c r="C363" s="1" t="s">
        <v>1572</v>
      </c>
      <c r="D363" s="1">
        <v>40771</v>
      </c>
      <c r="E363">
        <v>5</v>
      </c>
      <c r="F363">
        <v>2</v>
      </c>
      <c r="G363">
        <v>4</v>
      </c>
      <c r="H363">
        <v>492</v>
      </c>
      <c r="I363">
        <v>280</v>
      </c>
      <c r="J363">
        <v>905</v>
      </c>
      <c r="K363">
        <v>68.913587917831748</v>
      </c>
      <c r="L363">
        <v>74.498697351280939</v>
      </c>
      <c r="M363">
        <v>41.429447562424528</v>
      </c>
      <c r="N363">
        <f t="shared" si="22"/>
        <v>3</v>
      </c>
      <c r="O363">
        <f t="shared" si="23"/>
        <v>3</v>
      </c>
      <c r="P363">
        <f t="shared" si="24"/>
        <v>2</v>
      </c>
    </row>
    <row r="364" spans="1:16" x14ac:dyDescent="0.4">
      <c r="A364" t="s">
        <v>682</v>
      </c>
      <c r="B364" t="s">
        <v>1270</v>
      </c>
      <c r="C364" s="1" t="s">
        <v>1572</v>
      </c>
      <c r="D364" s="1">
        <v>39434</v>
      </c>
      <c r="E364">
        <v>7</v>
      </c>
      <c r="F364">
        <v>3</v>
      </c>
      <c r="G364">
        <v>6</v>
      </c>
      <c r="H364">
        <v>1015</v>
      </c>
      <c r="I364">
        <v>384</v>
      </c>
      <c r="J364">
        <v>1170</v>
      </c>
      <c r="K364">
        <v>42.795924255559356</v>
      </c>
      <c r="L364">
        <v>45.053205880998433</v>
      </c>
      <c r="M364">
        <v>61.984691576879015</v>
      </c>
      <c r="N364">
        <f t="shared" si="22"/>
        <v>2</v>
      </c>
      <c r="O364">
        <f t="shared" si="23"/>
        <v>2</v>
      </c>
      <c r="P364">
        <f t="shared" si="24"/>
        <v>3</v>
      </c>
    </row>
    <row r="365" spans="1:16" x14ac:dyDescent="0.4">
      <c r="A365" t="s">
        <v>683</v>
      </c>
      <c r="B365" t="s">
        <v>1271</v>
      </c>
      <c r="C365" s="1" t="s">
        <v>1572</v>
      </c>
      <c r="D365" s="1">
        <v>38945</v>
      </c>
      <c r="E365">
        <v>7</v>
      </c>
      <c r="F365">
        <v>3</v>
      </c>
      <c r="G365">
        <v>7</v>
      </c>
      <c r="H365">
        <v>1060</v>
      </c>
      <c r="I365">
        <v>384</v>
      </c>
      <c r="J365">
        <v>1451</v>
      </c>
      <c r="K365">
        <v>44.762802371169968</v>
      </c>
      <c r="L365">
        <v>59.179439244266369</v>
      </c>
      <c r="M365">
        <v>67.553498413306471</v>
      </c>
      <c r="N365">
        <f t="shared" si="22"/>
        <v>2</v>
      </c>
      <c r="O365">
        <f t="shared" si="23"/>
        <v>3</v>
      </c>
      <c r="P365">
        <f t="shared" si="24"/>
        <v>3</v>
      </c>
    </row>
    <row r="366" spans="1:16" x14ac:dyDescent="0.4">
      <c r="A366" t="s">
        <v>139</v>
      </c>
      <c r="B366" t="s">
        <v>219</v>
      </c>
      <c r="C366" s="1" t="s">
        <v>1572</v>
      </c>
      <c r="D366" s="1">
        <v>38826</v>
      </c>
      <c r="E366">
        <v>7</v>
      </c>
      <c r="F366">
        <v>3</v>
      </c>
      <c r="G366">
        <v>7</v>
      </c>
      <c r="H366">
        <v>1060</v>
      </c>
      <c r="I366">
        <v>384</v>
      </c>
      <c r="J366">
        <v>1531</v>
      </c>
      <c r="K366">
        <v>54.507619854725739</v>
      </c>
      <c r="L366">
        <v>76.812374792760423</v>
      </c>
      <c r="M366">
        <v>75.41165632512562</v>
      </c>
      <c r="N366">
        <f t="shared" si="22"/>
        <v>3</v>
      </c>
      <c r="O366">
        <f t="shared" si="23"/>
        <v>3</v>
      </c>
      <c r="P366">
        <f t="shared" si="24"/>
        <v>3</v>
      </c>
    </row>
    <row r="367" spans="1:16" x14ac:dyDescent="0.4">
      <c r="A367" t="s">
        <v>684</v>
      </c>
      <c r="B367" t="s">
        <v>1272</v>
      </c>
      <c r="C367" s="1" t="s">
        <v>1572</v>
      </c>
      <c r="D367" s="1">
        <v>39036</v>
      </c>
      <c r="E367">
        <v>7</v>
      </c>
      <c r="F367">
        <v>3</v>
      </c>
      <c r="G367">
        <v>7</v>
      </c>
      <c r="H367">
        <v>1060</v>
      </c>
      <c r="I367">
        <v>384</v>
      </c>
      <c r="J367">
        <v>1391</v>
      </c>
      <c r="K367">
        <v>49.703447938391193</v>
      </c>
      <c r="L367">
        <v>74.126693895643356</v>
      </c>
      <c r="M367">
        <v>50.716537882827197</v>
      </c>
      <c r="N367">
        <f t="shared" si="22"/>
        <v>2</v>
      </c>
      <c r="O367">
        <f t="shared" si="23"/>
        <v>3</v>
      </c>
      <c r="P367">
        <f t="shared" si="24"/>
        <v>3</v>
      </c>
    </row>
    <row r="368" spans="1:16" x14ac:dyDescent="0.4">
      <c r="A368" t="s">
        <v>685</v>
      </c>
      <c r="B368" t="s">
        <v>328</v>
      </c>
      <c r="C368" s="1" t="s">
        <v>1573</v>
      </c>
      <c r="D368" s="1">
        <v>39610</v>
      </c>
      <c r="E368">
        <v>7</v>
      </c>
      <c r="F368">
        <v>3</v>
      </c>
      <c r="G368">
        <v>6</v>
      </c>
      <c r="H368">
        <v>900</v>
      </c>
      <c r="I368">
        <v>384</v>
      </c>
      <c r="J368">
        <v>1170</v>
      </c>
      <c r="K368">
        <v>33.330920780793271</v>
      </c>
      <c r="L368">
        <v>31.7961561798285</v>
      </c>
      <c r="M368">
        <v>58.991272059375802</v>
      </c>
      <c r="N368">
        <f t="shared" si="22"/>
        <v>2</v>
      </c>
      <c r="O368">
        <f t="shared" si="23"/>
        <v>2</v>
      </c>
      <c r="P368">
        <f t="shared" si="24"/>
        <v>3</v>
      </c>
    </row>
    <row r="369" spans="1:16" x14ac:dyDescent="0.4">
      <c r="A369" t="s">
        <v>686</v>
      </c>
      <c r="B369" t="s">
        <v>1273</v>
      </c>
      <c r="C369" s="1" t="s">
        <v>1572</v>
      </c>
      <c r="D369" s="1">
        <v>39457</v>
      </c>
      <c r="E369">
        <v>7</v>
      </c>
      <c r="F369">
        <v>3</v>
      </c>
      <c r="G369">
        <v>6</v>
      </c>
      <c r="H369">
        <v>1000</v>
      </c>
      <c r="I369">
        <v>384</v>
      </c>
      <c r="J369">
        <v>1170</v>
      </c>
      <c r="K369">
        <v>36.324022703736226</v>
      </c>
      <c r="L369">
        <v>47.082282743851891</v>
      </c>
      <c r="M369">
        <v>64.391619433943731</v>
      </c>
      <c r="N369">
        <f t="shared" si="22"/>
        <v>2</v>
      </c>
      <c r="O369">
        <f t="shared" si="23"/>
        <v>2</v>
      </c>
      <c r="P369">
        <f t="shared" si="24"/>
        <v>3</v>
      </c>
    </row>
    <row r="370" spans="1:16" x14ac:dyDescent="0.4">
      <c r="A370" t="s">
        <v>687</v>
      </c>
      <c r="B370" t="s">
        <v>69</v>
      </c>
      <c r="C370" s="1" t="s">
        <v>1572</v>
      </c>
      <c r="D370" s="1">
        <v>38274</v>
      </c>
      <c r="E370">
        <v>7</v>
      </c>
      <c r="F370">
        <v>3</v>
      </c>
      <c r="G370">
        <v>7</v>
      </c>
      <c r="H370">
        <v>1060</v>
      </c>
      <c r="I370">
        <v>384</v>
      </c>
      <c r="J370">
        <v>1599</v>
      </c>
      <c r="K370">
        <v>34.45000625156797</v>
      </c>
      <c r="L370">
        <v>55.448983086948509</v>
      </c>
      <c r="M370">
        <v>58.360348724665613</v>
      </c>
      <c r="N370">
        <f t="shared" si="22"/>
        <v>2</v>
      </c>
      <c r="O370">
        <f t="shared" si="23"/>
        <v>3</v>
      </c>
      <c r="P370">
        <f t="shared" si="24"/>
        <v>3</v>
      </c>
    </row>
    <row r="371" spans="1:16" x14ac:dyDescent="0.4">
      <c r="A371" t="s">
        <v>688</v>
      </c>
      <c r="B371" t="s">
        <v>70</v>
      </c>
      <c r="C371" s="1" t="s">
        <v>1572</v>
      </c>
      <c r="D371" s="1">
        <v>38546</v>
      </c>
      <c r="E371">
        <v>7</v>
      </c>
      <c r="F371">
        <v>3</v>
      </c>
      <c r="G371">
        <v>7</v>
      </c>
      <c r="H371">
        <v>1060</v>
      </c>
      <c r="I371">
        <v>384</v>
      </c>
      <c r="J371">
        <v>1599</v>
      </c>
      <c r="K371">
        <v>53.457172175052271</v>
      </c>
      <c r="L371">
        <v>61.969632207331678</v>
      </c>
      <c r="M371">
        <v>45.186747308555439</v>
      </c>
      <c r="N371">
        <f t="shared" si="22"/>
        <v>3</v>
      </c>
      <c r="O371">
        <f t="shared" si="23"/>
        <v>3</v>
      </c>
      <c r="P371">
        <f t="shared" si="24"/>
        <v>2</v>
      </c>
    </row>
    <row r="372" spans="1:16" x14ac:dyDescent="0.4">
      <c r="A372" t="s">
        <v>689</v>
      </c>
      <c r="B372" t="s">
        <v>220</v>
      </c>
      <c r="C372" s="1" t="s">
        <v>1574</v>
      </c>
      <c r="D372" s="1">
        <v>40981</v>
      </c>
      <c r="E372">
        <v>4</v>
      </c>
      <c r="F372">
        <v>2</v>
      </c>
      <c r="G372">
        <v>4</v>
      </c>
      <c r="H372">
        <v>398</v>
      </c>
      <c r="I372">
        <v>280</v>
      </c>
      <c r="J372">
        <v>862</v>
      </c>
      <c r="K372">
        <v>72.06014548036157</v>
      </c>
      <c r="L372">
        <v>32.326759061833684</v>
      </c>
      <c r="M372">
        <v>27.307797293466738</v>
      </c>
      <c r="N372">
        <f t="shared" si="22"/>
        <v>3</v>
      </c>
      <c r="O372">
        <f t="shared" si="23"/>
        <v>2</v>
      </c>
      <c r="P372">
        <f t="shared" si="24"/>
        <v>1</v>
      </c>
    </row>
    <row r="373" spans="1:16" x14ac:dyDescent="0.4">
      <c r="A373" t="s">
        <v>690</v>
      </c>
      <c r="B373" t="s">
        <v>221</v>
      </c>
      <c r="C373" s="1" t="s">
        <v>1574</v>
      </c>
      <c r="D373" s="1">
        <v>41823</v>
      </c>
      <c r="E373">
        <v>2</v>
      </c>
      <c r="F373">
        <v>1</v>
      </c>
      <c r="G373">
        <v>2</v>
      </c>
      <c r="H373">
        <v>166</v>
      </c>
      <c r="I373">
        <v>103</v>
      </c>
      <c r="J373">
        <v>713</v>
      </c>
      <c r="K373">
        <v>30.053873516971663</v>
      </c>
      <c r="L373">
        <v>11.19402985074627</v>
      </c>
      <c r="M373">
        <v>32.522386449455176</v>
      </c>
      <c r="N373">
        <f t="shared" si="22"/>
        <v>2</v>
      </c>
      <c r="O373">
        <f t="shared" si="23"/>
        <v>1</v>
      </c>
      <c r="P373">
        <f t="shared" si="24"/>
        <v>2</v>
      </c>
    </row>
    <row r="374" spans="1:16" x14ac:dyDescent="0.4">
      <c r="A374" t="s">
        <v>691</v>
      </c>
      <c r="B374" t="s">
        <v>1274</v>
      </c>
      <c r="C374" s="1" t="s">
        <v>1572</v>
      </c>
      <c r="D374" s="1">
        <v>40105</v>
      </c>
      <c r="E374">
        <v>6</v>
      </c>
      <c r="F374">
        <v>3</v>
      </c>
      <c r="G374">
        <v>5</v>
      </c>
      <c r="H374">
        <v>753</v>
      </c>
      <c r="I374">
        <v>384</v>
      </c>
      <c r="J374">
        <v>987</v>
      </c>
      <c r="K374">
        <v>54.362781769594648</v>
      </c>
      <c r="L374">
        <v>16.856895320991068</v>
      </c>
      <c r="M374">
        <v>32.946053009719243</v>
      </c>
      <c r="N374">
        <f t="shared" si="22"/>
        <v>3</v>
      </c>
      <c r="O374">
        <f t="shared" si="23"/>
        <v>1</v>
      </c>
      <c r="P374">
        <f t="shared" si="24"/>
        <v>2</v>
      </c>
    </row>
    <row r="375" spans="1:16" x14ac:dyDescent="0.4">
      <c r="A375" t="s">
        <v>692</v>
      </c>
      <c r="B375" t="s">
        <v>1275</v>
      </c>
      <c r="C375" s="1" t="s">
        <v>1572</v>
      </c>
      <c r="D375" s="1">
        <v>41324</v>
      </c>
      <c r="E375">
        <v>3</v>
      </c>
      <c r="F375">
        <v>2</v>
      </c>
      <c r="G375">
        <v>2</v>
      </c>
      <c r="H375">
        <v>250</v>
      </c>
      <c r="I375">
        <v>280</v>
      </c>
      <c r="J375">
        <v>784</v>
      </c>
      <c r="K375">
        <v>75.315115150649788</v>
      </c>
      <c r="L375">
        <v>8.9592922275293088</v>
      </c>
      <c r="M375">
        <v>19.750739080678997</v>
      </c>
      <c r="N375">
        <f t="shared" si="22"/>
        <v>3</v>
      </c>
      <c r="O375">
        <f t="shared" si="23"/>
        <v>1</v>
      </c>
      <c r="P375">
        <f t="shared" si="24"/>
        <v>1</v>
      </c>
    </row>
    <row r="376" spans="1:16" x14ac:dyDescent="0.4">
      <c r="A376" t="s">
        <v>693</v>
      </c>
      <c r="B376" t="s">
        <v>1276</v>
      </c>
      <c r="C376" s="1" t="s">
        <v>1573</v>
      </c>
      <c r="D376" s="1">
        <v>40403</v>
      </c>
      <c r="E376">
        <v>5</v>
      </c>
      <c r="F376">
        <v>3</v>
      </c>
      <c r="G376">
        <v>5</v>
      </c>
      <c r="H376">
        <v>579</v>
      </c>
      <c r="I376">
        <v>384</v>
      </c>
      <c r="J376">
        <v>958</v>
      </c>
      <c r="K376">
        <v>77.300515595046434</v>
      </c>
      <c r="L376">
        <v>37.40436915728958</v>
      </c>
      <c r="M376">
        <v>11.675633669034687</v>
      </c>
      <c r="N376">
        <f t="shared" si="22"/>
        <v>3</v>
      </c>
      <c r="O376">
        <f t="shared" si="23"/>
        <v>2</v>
      </c>
      <c r="P376">
        <f t="shared" si="24"/>
        <v>1</v>
      </c>
    </row>
    <row r="377" spans="1:16" x14ac:dyDescent="0.4">
      <c r="A377" t="s">
        <v>694</v>
      </c>
      <c r="B377" t="s">
        <v>1277</v>
      </c>
      <c r="C377" s="1" t="s">
        <v>1572</v>
      </c>
      <c r="D377" s="1">
        <v>39196</v>
      </c>
      <c r="E377">
        <v>7</v>
      </c>
      <c r="F377">
        <v>3</v>
      </c>
      <c r="G377">
        <v>7</v>
      </c>
      <c r="H377">
        <v>1060</v>
      </c>
      <c r="I377">
        <v>384</v>
      </c>
      <c r="J377">
        <v>1285</v>
      </c>
      <c r="K377">
        <v>51.8340304757524</v>
      </c>
      <c r="L377">
        <v>60.782142281477384</v>
      </c>
      <c r="M377">
        <v>46.168905463598747</v>
      </c>
      <c r="N377">
        <f t="shared" si="22"/>
        <v>3</v>
      </c>
      <c r="O377">
        <f t="shared" si="23"/>
        <v>3</v>
      </c>
      <c r="P377">
        <f t="shared" si="24"/>
        <v>2</v>
      </c>
    </row>
    <row r="378" spans="1:16" x14ac:dyDescent="0.4">
      <c r="A378" t="s">
        <v>695</v>
      </c>
      <c r="B378" t="s">
        <v>1278</v>
      </c>
      <c r="C378" s="1" t="s">
        <v>1572</v>
      </c>
      <c r="D378" s="1">
        <v>39408</v>
      </c>
      <c r="E378">
        <v>7</v>
      </c>
      <c r="F378">
        <v>3</v>
      </c>
      <c r="G378">
        <v>6</v>
      </c>
      <c r="H378">
        <v>1033</v>
      </c>
      <c r="I378">
        <v>384</v>
      </c>
      <c r="J378">
        <v>1170</v>
      </c>
      <c r="K378">
        <v>35.880233852886988</v>
      </c>
      <c r="L378">
        <v>54.787449917104176</v>
      </c>
      <c r="M378">
        <v>50.411425291041361</v>
      </c>
      <c r="N378">
        <f t="shared" si="22"/>
        <v>2</v>
      </c>
      <c r="O378">
        <f t="shared" si="23"/>
        <v>3</v>
      </c>
      <c r="P378">
        <f t="shared" si="24"/>
        <v>3</v>
      </c>
    </row>
    <row r="379" spans="1:16" x14ac:dyDescent="0.4">
      <c r="A379" t="s">
        <v>140</v>
      </c>
      <c r="B379" t="s">
        <v>1279</v>
      </c>
      <c r="C379" s="1" t="s">
        <v>1572</v>
      </c>
      <c r="D379" s="1">
        <v>38358</v>
      </c>
      <c r="E379">
        <v>7</v>
      </c>
      <c r="F379">
        <v>3</v>
      </c>
      <c r="G379">
        <v>7</v>
      </c>
      <c r="H379">
        <v>1060</v>
      </c>
      <c r="I379">
        <v>384</v>
      </c>
      <c r="J379">
        <v>1599</v>
      </c>
      <c r="K379">
        <v>38.775660064004548</v>
      </c>
      <c r="L379">
        <v>33.003844006171136</v>
      </c>
      <c r="M379">
        <v>25.401435754476815</v>
      </c>
      <c r="N379">
        <f t="shared" si="22"/>
        <v>2</v>
      </c>
      <c r="O379">
        <f t="shared" si="23"/>
        <v>2</v>
      </c>
      <c r="P379">
        <f t="shared" si="24"/>
        <v>1</v>
      </c>
    </row>
    <row r="380" spans="1:16" x14ac:dyDescent="0.4">
      <c r="A380" t="s">
        <v>696</v>
      </c>
      <c r="B380" t="s">
        <v>1280</v>
      </c>
      <c r="C380" s="1" t="s">
        <v>1572</v>
      </c>
      <c r="D380" s="1">
        <v>40655</v>
      </c>
      <c r="E380">
        <v>5</v>
      </c>
      <c r="F380">
        <v>2</v>
      </c>
      <c r="G380">
        <v>4</v>
      </c>
      <c r="H380">
        <v>572</v>
      </c>
      <c r="I380">
        <v>280</v>
      </c>
      <c r="J380">
        <v>905</v>
      </c>
      <c r="K380">
        <v>42.273430315510851</v>
      </c>
      <c r="L380">
        <v>18.838363004776379</v>
      </c>
      <c r="M380">
        <v>45.926158751455581</v>
      </c>
      <c r="N380">
        <f t="shared" si="22"/>
        <v>2</v>
      </c>
      <c r="O380">
        <f t="shared" si="23"/>
        <v>1</v>
      </c>
      <c r="P380">
        <f t="shared" si="24"/>
        <v>2</v>
      </c>
    </row>
    <row r="381" spans="1:16" x14ac:dyDescent="0.4">
      <c r="A381" t="s">
        <v>697</v>
      </c>
      <c r="B381" t="s">
        <v>1281</v>
      </c>
      <c r="C381" s="1" t="s">
        <v>1572</v>
      </c>
      <c r="D381" s="1">
        <v>38119</v>
      </c>
      <c r="E381">
        <v>7</v>
      </c>
      <c r="F381">
        <v>3</v>
      </c>
      <c r="G381">
        <v>7</v>
      </c>
      <c r="H381">
        <v>1060</v>
      </c>
      <c r="I381">
        <v>384</v>
      </c>
      <c r="J381">
        <v>1599</v>
      </c>
      <c r="K381">
        <v>36.31963810075834</v>
      </c>
      <c r="L381">
        <v>78.907552443124246</v>
      </c>
      <c r="M381">
        <v>41.735842524445225</v>
      </c>
      <c r="N381">
        <f t="shared" si="22"/>
        <v>2</v>
      </c>
      <c r="O381">
        <f t="shared" si="23"/>
        <v>3</v>
      </c>
      <c r="P381">
        <f t="shared" si="24"/>
        <v>2</v>
      </c>
    </row>
    <row r="382" spans="1:16" x14ac:dyDescent="0.4">
      <c r="A382" t="s">
        <v>698</v>
      </c>
      <c r="B382" t="s">
        <v>1282</v>
      </c>
      <c r="C382" s="1" t="s">
        <v>1572</v>
      </c>
      <c r="D382" s="1">
        <v>38916</v>
      </c>
      <c r="E382">
        <v>7</v>
      </c>
      <c r="F382">
        <v>3</v>
      </c>
      <c r="G382">
        <v>7</v>
      </c>
      <c r="H382">
        <v>1060</v>
      </c>
      <c r="I382">
        <v>384</v>
      </c>
      <c r="J382">
        <v>1472</v>
      </c>
      <c r="K382">
        <v>46.518564845601389</v>
      </c>
      <c r="L382">
        <v>41.914893617021278</v>
      </c>
      <c r="M382">
        <v>36.736945268407752</v>
      </c>
      <c r="N382">
        <f t="shared" si="22"/>
        <v>2</v>
      </c>
      <c r="O382">
        <f t="shared" si="23"/>
        <v>2</v>
      </c>
      <c r="P382">
        <f t="shared" si="24"/>
        <v>2</v>
      </c>
    </row>
    <row r="383" spans="1:16" x14ac:dyDescent="0.4">
      <c r="A383" t="s">
        <v>699</v>
      </c>
      <c r="B383" t="s">
        <v>1283</v>
      </c>
      <c r="C383" s="1" t="s">
        <v>1572</v>
      </c>
      <c r="D383" s="1">
        <v>39197</v>
      </c>
      <c r="E383">
        <v>7</v>
      </c>
      <c r="F383">
        <v>3</v>
      </c>
      <c r="G383">
        <v>7</v>
      </c>
      <c r="H383">
        <v>1060</v>
      </c>
      <c r="I383">
        <v>384</v>
      </c>
      <c r="J383">
        <v>1284</v>
      </c>
      <c r="K383">
        <v>57.594667244847713</v>
      </c>
      <c r="L383">
        <v>69.557687436676801</v>
      </c>
      <c r="M383">
        <v>77.056447192815654</v>
      </c>
      <c r="N383">
        <f t="shared" si="22"/>
        <v>3</v>
      </c>
      <c r="O383">
        <f t="shared" si="23"/>
        <v>3</v>
      </c>
      <c r="P383">
        <f t="shared" si="24"/>
        <v>3</v>
      </c>
    </row>
    <row r="384" spans="1:16" x14ac:dyDescent="0.4">
      <c r="A384" t="s">
        <v>38</v>
      </c>
      <c r="B384" t="s">
        <v>1284</v>
      </c>
      <c r="C384" s="1" t="s">
        <v>1572</v>
      </c>
      <c r="D384" s="1">
        <v>39731</v>
      </c>
      <c r="E384">
        <v>7</v>
      </c>
      <c r="F384">
        <v>3</v>
      </c>
      <c r="G384">
        <v>6</v>
      </c>
      <c r="H384">
        <v>819</v>
      </c>
      <c r="I384">
        <v>384</v>
      </c>
      <c r="J384">
        <v>1170</v>
      </c>
      <c r="K384">
        <v>67.366023132809659</v>
      </c>
      <c r="L384">
        <v>38.821396909827762</v>
      </c>
      <c r="M384">
        <v>40.957068931540313</v>
      </c>
      <c r="N384">
        <f t="shared" si="22"/>
        <v>3</v>
      </c>
      <c r="O384">
        <f t="shared" si="23"/>
        <v>2</v>
      </c>
      <c r="P384">
        <f t="shared" si="24"/>
        <v>2</v>
      </c>
    </row>
    <row r="385" spans="1:16" x14ac:dyDescent="0.4">
      <c r="A385" t="s">
        <v>700</v>
      </c>
      <c r="B385" t="s">
        <v>222</v>
      </c>
      <c r="C385" s="1" t="s">
        <v>1573</v>
      </c>
      <c r="D385" s="1">
        <v>41631</v>
      </c>
      <c r="E385">
        <v>2</v>
      </c>
      <c r="F385">
        <v>2</v>
      </c>
      <c r="G385">
        <v>2</v>
      </c>
      <c r="H385">
        <v>166</v>
      </c>
      <c r="I385">
        <v>160</v>
      </c>
      <c r="J385">
        <v>784</v>
      </c>
      <c r="K385">
        <v>76.8992554504607</v>
      </c>
      <c r="L385">
        <v>86.049491149525352</v>
      </c>
      <c r="M385">
        <v>12.029510765083774</v>
      </c>
      <c r="N385">
        <f t="shared" si="22"/>
        <v>3</v>
      </c>
      <c r="O385">
        <f t="shared" si="23"/>
        <v>3</v>
      </c>
      <c r="P385">
        <f t="shared" si="24"/>
        <v>1</v>
      </c>
    </row>
    <row r="386" spans="1:16" x14ac:dyDescent="0.4">
      <c r="A386" t="s">
        <v>141</v>
      </c>
      <c r="B386" t="s">
        <v>1285</v>
      </c>
      <c r="C386" s="1" t="s">
        <v>1573</v>
      </c>
      <c r="D386" s="1">
        <v>41800</v>
      </c>
      <c r="E386">
        <v>2</v>
      </c>
      <c r="F386">
        <v>1</v>
      </c>
      <c r="G386">
        <v>2</v>
      </c>
      <c r="H386">
        <v>166</v>
      </c>
      <c r="I386">
        <v>103</v>
      </c>
      <c r="J386">
        <v>730</v>
      </c>
      <c r="K386">
        <v>65.561525866210218</v>
      </c>
      <c r="L386">
        <v>75.0445632798574</v>
      </c>
      <c r="M386">
        <v>31.414494333223331</v>
      </c>
      <c r="N386">
        <f t="shared" si="22"/>
        <v>3</v>
      </c>
      <c r="O386">
        <f t="shared" si="23"/>
        <v>3</v>
      </c>
      <c r="P386">
        <f t="shared" si="24"/>
        <v>2</v>
      </c>
    </row>
    <row r="387" spans="1:16" x14ac:dyDescent="0.4">
      <c r="A387" t="s">
        <v>142</v>
      </c>
      <c r="B387" t="s">
        <v>1286</v>
      </c>
      <c r="C387" s="1" t="s">
        <v>1573</v>
      </c>
      <c r="D387" s="1">
        <v>41733</v>
      </c>
      <c r="E387">
        <v>2</v>
      </c>
      <c r="F387">
        <v>1</v>
      </c>
      <c r="G387">
        <v>2</v>
      </c>
      <c r="H387">
        <v>166</v>
      </c>
      <c r="I387">
        <v>103</v>
      </c>
      <c r="J387">
        <v>773</v>
      </c>
      <c r="K387">
        <v>71.556933377723112</v>
      </c>
      <c r="L387">
        <v>71.836007130124784</v>
      </c>
      <c r="M387">
        <v>40.712407453899175</v>
      </c>
      <c r="N387">
        <f t="shared" si="22"/>
        <v>3</v>
      </c>
      <c r="O387">
        <f t="shared" si="23"/>
        <v>3</v>
      </c>
      <c r="P387">
        <f t="shared" si="24"/>
        <v>2</v>
      </c>
    </row>
    <row r="388" spans="1:16" x14ac:dyDescent="0.4">
      <c r="A388" t="s">
        <v>701</v>
      </c>
      <c r="B388" t="s">
        <v>329</v>
      </c>
      <c r="C388" s="1" t="s">
        <v>1573</v>
      </c>
      <c r="D388" s="1">
        <v>41948</v>
      </c>
      <c r="E388">
        <v>2</v>
      </c>
      <c r="F388">
        <v>1</v>
      </c>
      <c r="G388">
        <v>2</v>
      </c>
      <c r="H388">
        <v>166</v>
      </c>
      <c r="I388">
        <v>103</v>
      </c>
      <c r="J388">
        <v>630</v>
      </c>
      <c r="K388">
        <v>83.056483335781579</v>
      </c>
      <c r="L388">
        <v>89.839572192513373</v>
      </c>
      <c r="M388">
        <v>67.713819765882903</v>
      </c>
      <c r="N388">
        <f t="shared" si="22"/>
        <v>3</v>
      </c>
      <c r="O388">
        <f t="shared" si="23"/>
        <v>3</v>
      </c>
      <c r="P388">
        <f t="shared" si="24"/>
        <v>3</v>
      </c>
    </row>
    <row r="389" spans="1:16" x14ac:dyDescent="0.4">
      <c r="A389" t="s">
        <v>702</v>
      </c>
      <c r="B389" t="s">
        <v>1287</v>
      </c>
      <c r="C389" s="1" t="s">
        <v>1572</v>
      </c>
      <c r="D389" s="1">
        <v>39245</v>
      </c>
      <c r="E389">
        <v>7</v>
      </c>
      <c r="F389">
        <v>3</v>
      </c>
      <c r="G389">
        <v>7</v>
      </c>
      <c r="H389">
        <v>1060</v>
      </c>
      <c r="I389">
        <v>384</v>
      </c>
      <c r="J389">
        <v>1255</v>
      </c>
      <c r="K389">
        <v>66.451594275035362</v>
      </c>
      <c r="L389">
        <v>71.891658319517362</v>
      </c>
      <c r="M389">
        <v>42.883674965030274</v>
      </c>
      <c r="N389">
        <f t="shared" si="22"/>
        <v>3</v>
      </c>
      <c r="O389">
        <f t="shared" si="23"/>
        <v>3</v>
      </c>
      <c r="P389">
        <f t="shared" si="24"/>
        <v>2</v>
      </c>
    </row>
    <row r="390" spans="1:16" x14ac:dyDescent="0.4">
      <c r="A390" t="s">
        <v>703</v>
      </c>
      <c r="B390" t="s">
        <v>1288</v>
      </c>
      <c r="C390" s="1" t="s">
        <v>1572</v>
      </c>
      <c r="D390" s="1">
        <v>41117</v>
      </c>
      <c r="E390">
        <v>4</v>
      </c>
      <c r="F390">
        <v>2</v>
      </c>
      <c r="G390">
        <v>3</v>
      </c>
      <c r="H390">
        <v>340</v>
      </c>
      <c r="I390">
        <v>280</v>
      </c>
      <c r="J390">
        <v>828</v>
      </c>
      <c r="K390">
        <v>38.747063243511384</v>
      </c>
      <c r="L390">
        <v>68.501302648719061</v>
      </c>
      <c r="M390">
        <v>15.620484764474517</v>
      </c>
      <c r="N390">
        <f t="shared" si="22"/>
        <v>2</v>
      </c>
      <c r="O390">
        <f t="shared" si="23"/>
        <v>3</v>
      </c>
      <c r="P390">
        <f t="shared" si="24"/>
        <v>1</v>
      </c>
    </row>
    <row r="391" spans="1:16" x14ac:dyDescent="0.4">
      <c r="A391" t="s">
        <v>39</v>
      </c>
      <c r="B391" t="s">
        <v>1289</v>
      </c>
      <c r="C391" s="1" t="s">
        <v>1572</v>
      </c>
      <c r="D391" s="1">
        <v>41739</v>
      </c>
      <c r="E391">
        <v>2</v>
      </c>
      <c r="F391">
        <v>1</v>
      </c>
      <c r="G391">
        <v>2</v>
      </c>
      <c r="H391">
        <v>166</v>
      </c>
      <c r="I391">
        <v>103</v>
      </c>
      <c r="J391">
        <v>770</v>
      </c>
      <c r="K391">
        <v>21.080158439983236</v>
      </c>
      <c r="L391">
        <v>10.851063829787234</v>
      </c>
      <c r="M391">
        <v>46.673998854973334</v>
      </c>
      <c r="N391">
        <f t="shared" si="22"/>
        <v>1</v>
      </c>
      <c r="O391">
        <f t="shared" si="23"/>
        <v>1</v>
      </c>
      <c r="P391">
        <f t="shared" si="24"/>
        <v>2</v>
      </c>
    </row>
    <row r="392" spans="1:16" x14ac:dyDescent="0.4">
      <c r="A392" t="s">
        <v>704</v>
      </c>
      <c r="B392" t="s">
        <v>1290</v>
      </c>
      <c r="C392" s="1" t="s">
        <v>1574</v>
      </c>
      <c r="D392" s="1">
        <v>41999</v>
      </c>
      <c r="E392">
        <v>2</v>
      </c>
      <c r="F392">
        <v>1</v>
      </c>
      <c r="G392">
        <v>2</v>
      </c>
      <c r="H392">
        <v>166</v>
      </c>
      <c r="I392">
        <v>103</v>
      </c>
      <c r="J392">
        <v>593</v>
      </c>
      <c r="K392">
        <v>43.049769170138497</v>
      </c>
      <c r="L392">
        <v>63.432835820895519</v>
      </c>
      <c r="M392">
        <v>73.936013396384396</v>
      </c>
      <c r="N392">
        <f t="shared" si="22"/>
        <v>2</v>
      </c>
      <c r="O392">
        <f t="shared" si="23"/>
        <v>3</v>
      </c>
      <c r="P392">
        <f t="shared" si="24"/>
        <v>3</v>
      </c>
    </row>
    <row r="393" spans="1:16" x14ac:dyDescent="0.4">
      <c r="A393" t="s">
        <v>705</v>
      </c>
      <c r="B393" t="s">
        <v>1291</v>
      </c>
      <c r="C393" s="1" t="s">
        <v>1572</v>
      </c>
      <c r="D393" s="1">
        <v>38672</v>
      </c>
      <c r="E393">
        <v>7</v>
      </c>
      <c r="F393">
        <v>3</v>
      </c>
      <c r="G393">
        <v>7</v>
      </c>
      <c r="H393">
        <v>1060</v>
      </c>
      <c r="I393">
        <v>384</v>
      </c>
      <c r="J393">
        <v>1599</v>
      </c>
      <c r="K393">
        <v>37.692461927686438</v>
      </c>
      <c r="L393">
        <v>21.85232597632864</v>
      </c>
      <c r="M393">
        <v>38.216592945250191</v>
      </c>
      <c r="N393">
        <f t="shared" si="22"/>
        <v>2</v>
      </c>
      <c r="O393">
        <f t="shared" si="23"/>
        <v>1</v>
      </c>
      <c r="P393">
        <f t="shared" si="24"/>
        <v>2</v>
      </c>
    </row>
    <row r="394" spans="1:16" x14ac:dyDescent="0.4">
      <c r="A394" t="s">
        <v>706</v>
      </c>
      <c r="B394" t="s">
        <v>223</v>
      </c>
      <c r="C394" s="1" t="s">
        <v>1573</v>
      </c>
      <c r="D394" s="1">
        <v>40890</v>
      </c>
      <c r="E394">
        <v>5</v>
      </c>
      <c r="F394">
        <v>2</v>
      </c>
      <c r="G394">
        <v>4</v>
      </c>
      <c r="H394">
        <v>413</v>
      </c>
      <c r="I394">
        <v>280</v>
      </c>
      <c r="J394">
        <v>905</v>
      </c>
      <c r="K394">
        <v>23.123853509717271</v>
      </c>
      <c r="L394">
        <v>59.269651916710735</v>
      </c>
      <c r="M394">
        <v>46.382290029295248</v>
      </c>
      <c r="N394">
        <f t="shared" si="22"/>
        <v>1</v>
      </c>
      <c r="O394">
        <f t="shared" si="23"/>
        <v>3</v>
      </c>
      <c r="P394">
        <f t="shared" si="24"/>
        <v>2</v>
      </c>
    </row>
    <row r="395" spans="1:16" x14ac:dyDescent="0.4">
      <c r="A395" t="s">
        <v>707</v>
      </c>
      <c r="B395" t="s">
        <v>330</v>
      </c>
      <c r="C395" s="1" t="s">
        <v>1572</v>
      </c>
      <c r="D395" s="1">
        <v>38106</v>
      </c>
      <c r="E395">
        <v>7</v>
      </c>
      <c r="F395">
        <v>3</v>
      </c>
      <c r="G395">
        <v>7</v>
      </c>
      <c r="H395">
        <v>1060</v>
      </c>
      <c r="I395">
        <v>384</v>
      </c>
      <c r="J395">
        <v>1599</v>
      </c>
      <c r="K395">
        <v>66.548073175856757</v>
      </c>
      <c r="L395">
        <v>31.961824744404527</v>
      </c>
      <c r="M395">
        <v>54.893058974764294</v>
      </c>
      <c r="N395">
        <f t="shared" si="22"/>
        <v>3</v>
      </c>
      <c r="O395">
        <f t="shared" si="23"/>
        <v>2</v>
      </c>
      <c r="P395">
        <f t="shared" si="24"/>
        <v>3</v>
      </c>
    </row>
    <row r="396" spans="1:16" x14ac:dyDescent="0.4">
      <c r="A396" t="s">
        <v>708</v>
      </c>
      <c r="B396" t="s">
        <v>1292</v>
      </c>
      <c r="C396" s="1" t="s">
        <v>1572</v>
      </c>
      <c r="D396" s="1">
        <v>39036</v>
      </c>
      <c r="E396">
        <v>7</v>
      </c>
      <c r="F396">
        <v>3</v>
      </c>
      <c r="G396">
        <v>7</v>
      </c>
      <c r="H396">
        <v>1060</v>
      </c>
      <c r="I396">
        <v>384</v>
      </c>
      <c r="J396">
        <v>1391</v>
      </c>
      <c r="K396">
        <v>66.415218568057696</v>
      </c>
      <c r="L396">
        <v>54.393946589757753</v>
      </c>
      <c r="M396">
        <v>56.35387053173681</v>
      </c>
      <c r="N396">
        <f t="shared" si="22"/>
        <v>3</v>
      </c>
      <c r="O396">
        <f t="shared" si="23"/>
        <v>3</v>
      </c>
      <c r="P396">
        <f t="shared" si="24"/>
        <v>3</v>
      </c>
    </row>
    <row r="397" spans="1:16" x14ac:dyDescent="0.4">
      <c r="A397" t="s">
        <v>143</v>
      </c>
      <c r="B397" t="s">
        <v>1293</v>
      </c>
      <c r="C397" s="1" t="s">
        <v>1572</v>
      </c>
      <c r="D397" s="1">
        <v>39202</v>
      </c>
      <c r="E397">
        <v>7</v>
      </c>
      <c r="F397">
        <v>3</v>
      </c>
      <c r="G397">
        <v>7</v>
      </c>
      <c r="H397">
        <v>1060</v>
      </c>
      <c r="I397">
        <v>384</v>
      </c>
      <c r="J397">
        <v>1281</v>
      </c>
      <c r="K397">
        <v>67.359228904528777</v>
      </c>
      <c r="L397">
        <v>85.615386386662976</v>
      </c>
      <c r="M397">
        <v>39.770645907229955</v>
      </c>
      <c r="N397">
        <f t="shared" si="22"/>
        <v>3</v>
      </c>
      <c r="O397">
        <f t="shared" si="23"/>
        <v>3</v>
      </c>
      <c r="P397">
        <f t="shared" si="24"/>
        <v>2</v>
      </c>
    </row>
    <row r="398" spans="1:16" x14ac:dyDescent="0.4">
      <c r="A398" t="s">
        <v>709</v>
      </c>
      <c r="B398" t="s">
        <v>1294</v>
      </c>
      <c r="C398" s="1" t="s">
        <v>1572</v>
      </c>
      <c r="D398" s="1">
        <v>39925</v>
      </c>
      <c r="E398">
        <v>6</v>
      </c>
      <c r="F398">
        <v>3</v>
      </c>
      <c r="G398">
        <v>6</v>
      </c>
      <c r="H398">
        <v>802</v>
      </c>
      <c r="I398">
        <v>384</v>
      </c>
      <c r="J398">
        <v>1057</v>
      </c>
      <c r="K398">
        <v>60.005234660911363</v>
      </c>
      <c r="L398">
        <v>81.112970030855664</v>
      </c>
      <c r="M398">
        <v>66.996377135606693</v>
      </c>
      <c r="N398">
        <f t="shared" si="22"/>
        <v>3</v>
      </c>
      <c r="O398">
        <f t="shared" si="23"/>
        <v>3</v>
      </c>
      <c r="P398">
        <f t="shared" si="24"/>
        <v>3</v>
      </c>
    </row>
    <row r="399" spans="1:16" x14ac:dyDescent="0.4">
      <c r="A399" t="s">
        <v>710</v>
      </c>
      <c r="B399" t="s">
        <v>1295</v>
      </c>
      <c r="C399" s="1" t="s">
        <v>1572</v>
      </c>
      <c r="D399" s="1">
        <v>41116</v>
      </c>
      <c r="E399">
        <v>4</v>
      </c>
      <c r="F399">
        <v>2</v>
      </c>
      <c r="G399">
        <v>3</v>
      </c>
      <c r="H399">
        <v>341</v>
      </c>
      <c r="I399">
        <v>280</v>
      </c>
      <c r="J399">
        <v>828</v>
      </c>
      <c r="K399">
        <v>13.734432689362073</v>
      </c>
      <c r="L399">
        <v>38.055579678679983</v>
      </c>
      <c r="M399">
        <v>92.850822276193966</v>
      </c>
      <c r="N399">
        <f t="shared" si="22"/>
        <v>1</v>
      </c>
      <c r="O399">
        <f t="shared" si="23"/>
        <v>2</v>
      </c>
      <c r="P399">
        <f t="shared" si="24"/>
        <v>3</v>
      </c>
    </row>
    <row r="400" spans="1:16" x14ac:dyDescent="0.4">
      <c r="A400" t="s">
        <v>144</v>
      </c>
      <c r="B400" t="s">
        <v>1296</v>
      </c>
      <c r="C400" s="1" t="s">
        <v>1572</v>
      </c>
      <c r="D400" s="1">
        <v>38673</v>
      </c>
      <c r="E400">
        <v>7</v>
      </c>
      <c r="F400">
        <v>3</v>
      </c>
      <c r="G400">
        <v>7</v>
      </c>
      <c r="H400">
        <v>1060</v>
      </c>
      <c r="I400">
        <v>384</v>
      </c>
      <c r="J400">
        <v>1599</v>
      </c>
      <c r="K400">
        <v>72.900170454254678</v>
      </c>
      <c r="L400">
        <v>87.979586902459232</v>
      </c>
      <c r="M400">
        <v>28.741123065729191</v>
      </c>
      <c r="N400">
        <f t="shared" si="22"/>
        <v>3</v>
      </c>
      <c r="O400">
        <f t="shared" si="23"/>
        <v>3</v>
      </c>
      <c r="P400">
        <f t="shared" si="24"/>
        <v>1</v>
      </c>
    </row>
    <row r="401" spans="1:16" x14ac:dyDescent="0.4">
      <c r="A401" t="s">
        <v>711</v>
      </c>
      <c r="B401" t="s">
        <v>1297</v>
      </c>
      <c r="C401" s="1" t="s">
        <v>1572</v>
      </c>
      <c r="D401" s="1">
        <v>39995</v>
      </c>
      <c r="E401">
        <v>6</v>
      </c>
      <c r="F401">
        <v>3</v>
      </c>
      <c r="G401">
        <v>6</v>
      </c>
      <c r="H401">
        <v>802</v>
      </c>
      <c r="I401">
        <v>384</v>
      </c>
      <c r="J401">
        <v>1010</v>
      </c>
      <c r="K401">
        <v>65.042738454515188</v>
      </c>
      <c r="L401">
        <v>37.254226823708201</v>
      </c>
      <c r="M401">
        <v>58.120445732433261</v>
      </c>
      <c r="N401">
        <f t="shared" si="22"/>
        <v>3</v>
      </c>
      <c r="O401">
        <f t="shared" si="23"/>
        <v>2</v>
      </c>
      <c r="P401">
        <f t="shared" si="24"/>
        <v>3</v>
      </c>
    </row>
    <row r="402" spans="1:16" x14ac:dyDescent="0.4">
      <c r="A402" t="s">
        <v>712</v>
      </c>
      <c r="B402" t="s">
        <v>1298</v>
      </c>
      <c r="C402" s="1" t="s">
        <v>1572</v>
      </c>
      <c r="D402" s="1">
        <v>40814</v>
      </c>
      <c r="E402">
        <v>5</v>
      </c>
      <c r="F402">
        <v>2</v>
      </c>
      <c r="G402">
        <v>4</v>
      </c>
      <c r="H402">
        <v>462</v>
      </c>
      <c r="I402">
        <v>280</v>
      </c>
      <c r="J402">
        <v>905</v>
      </c>
      <c r="K402">
        <v>58.030417371059954</v>
      </c>
      <c r="L402">
        <v>50.043204515848892</v>
      </c>
      <c r="M402">
        <v>73.16383859588548</v>
      </c>
      <c r="N402">
        <f t="shared" si="22"/>
        <v>3</v>
      </c>
      <c r="O402">
        <f t="shared" si="23"/>
        <v>3</v>
      </c>
      <c r="P402">
        <f t="shared" si="24"/>
        <v>3</v>
      </c>
    </row>
    <row r="403" spans="1:16" x14ac:dyDescent="0.4">
      <c r="A403" t="s">
        <v>713</v>
      </c>
      <c r="B403" t="s">
        <v>1299</v>
      </c>
      <c r="C403" s="1" t="s">
        <v>1572</v>
      </c>
      <c r="D403" s="1">
        <v>38548</v>
      </c>
      <c r="E403">
        <v>7</v>
      </c>
      <c r="F403">
        <v>3</v>
      </c>
      <c r="G403">
        <v>7</v>
      </c>
      <c r="H403">
        <v>1060</v>
      </c>
      <c r="I403">
        <v>384</v>
      </c>
      <c r="J403">
        <v>1599</v>
      </c>
      <c r="K403">
        <v>63.462838388631909</v>
      </c>
      <c r="L403">
        <v>68.390540089343276</v>
      </c>
      <c r="M403">
        <v>62.634955312797132</v>
      </c>
      <c r="N403">
        <f t="shared" si="22"/>
        <v>3</v>
      </c>
      <c r="O403">
        <f t="shared" si="23"/>
        <v>3</v>
      </c>
      <c r="P403">
        <f t="shared" si="24"/>
        <v>3</v>
      </c>
    </row>
    <row r="404" spans="1:16" x14ac:dyDescent="0.4">
      <c r="A404" t="s">
        <v>714</v>
      </c>
      <c r="B404" t="s">
        <v>1300</v>
      </c>
      <c r="C404" s="1" t="s">
        <v>1572</v>
      </c>
      <c r="D404" s="1">
        <v>39125</v>
      </c>
      <c r="E404">
        <v>7</v>
      </c>
      <c r="F404">
        <v>3</v>
      </c>
      <c r="G404">
        <v>7</v>
      </c>
      <c r="H404">
        <v>1060</v>
      </c>
      <c r="I404">
        <v>384</v>
      </c>
      <c r="J404">
        <v>1331</v>
      </c>
      <c r="K404">
        <v>32.024173611393245</v>
      </c>
      <c r="L404">
        <v>63.065670477572077</v>
      </c>
      <c r="M404">
        <v>56.593668188636954</v>
      </c>
      <c r="N404">
        <f t="shared" si="22"/>
        <v>2</v>
      </c>
      <c r="O404">
        <f t="shared" si="23"/>
        <v>3</v>
      </c>
      <c r="P404">
        <f t="shared" si="24"/>
        <v>3</v>
      </c>
    </row>
    <row r="405" spans="1:16" x14ac:dyDescent="0.4">
      <c r="A405" t="s">
        <v>715</v>
      </c>
      <c r="B405" t="s">
        <v>1301</v>
      </c>
      <c r="C405" s="1" t="s">
        <v>1574</v>
      </c>
      <c r="D405" s="1">
        <v>42607</v>
      </c>
      <c r="E405">
        <v>1</v>
      </c>
      <c r="F405">
        <v>0</v>
      </c>
      <c r="G405">
        <v>1</v>
      </c>
      <c r="H405">
        <v>110</v>
      </c>
      <c r="I405">
        <v>0</v>
      </c>
      <c r="J405">
        <v>345</v>
      </c>
      <c r="K405">
        <v>63.380281690140848</v>
      </c>
      <c r="L405">
        <v>0</v>
      </c>
      <c r="M405">
        <v>96.132596685082873</v>
      </c>
      <c r="N405">
        <f t="shared" si="22"/>
        <v>3</v>
      </c>
      <c r="O405">
        <f t="shared" si="23"/>
        <v>0</v>
      </c>
      <c r="P405">
        <f t="shared" si="24"/>
        <v>3</v>
      </c>
    </row>
    <row r="406" spans="1:16" x14ac:dyDescent="0.4">
      <c r="A406" t="s">
        <v>145</v>
      </c>
      <c r="B406" t="s">
        <v>1302</v>
      </c>
      <c r="C406" s="1" t="s">
        <v>1572</v>
      </c>
      <c r="D406" s="1">
        <v>38177</v>
      </c>
      <c r="E406">
        <v>7</v>
      </c>
      <c r="F406">
        <v>3</v>
      </c>
      <c r="G406">
        <v>7</v>
      </c>
      <c r="H406">
        <v>1060</v>
      </c>
      <c r="I406">
        <v>384</v>
      </c>
      <c r="J406">
        <v>1599</v>
      </c>
      <c r="K406">
        <v>47.187854411839815</v>
      </c>
      <c r="L406">
        <v>65.142657099106557</v>
      </c>
      <c r="M406">
        <v>49.109993584884741</v>
      </c>
      <c r="N406">
        <f t="shared" si="22"/>
        <v>2</v>
      </c>
      <c r="O406">
        <f t="shared" si="23"/>
        <v>3</v>
      </c>
      <c r="P406">
        <f t="shared" si="24"/>
        <v>2</v>
      </c>
    </row>
    <row r="407" spans="1:16" x14ac:dyDescent="0.4">
      <c r="A407" t="s">
        <v>716</v>
      </c>
      <c r="B407" t="s">
        <v>1303</v>
      </c>
      <c r="C407" s="1" t="s">
        <v>1572</v>
      </c>
      <c r="D407" s="1">
        <v>39297</v>
      </c>
      <c r="E407">
        <v>7</v>
      </c>
      <c r="F407">
        <v>3</v>
      </c>
      <c r="G407">
        <v>7</v>
      </c>
      <c r="H407">
        <v>1060</v>
      </c>
      <c r="I407">
        <v>384</v>
      </c>
      <c r="J407">
        <v>1217</v>
      </c>
      <c r="K407">
        <v>58.052700878919175</v>
      </c>
      <c r="L407">
        <v>76.812957654048091</v>
      </c>
      <c r="M407">
        <v>58.858648883788632</v>
      </c>
      <c r="N407">
        <f t="shared" si="22"/>
        <v>3</v>
      </c>
      <c r="O407">
        <f t="shared" si="23"/>
        <v>3</v>
      </c>
      <c r="P407">
        <f t="shared" si="24"/>
        <v>3</v>
      </c>
    </row>
    <row r="408" spans="1:16" x14ac:dyDescent="0.4">
      <c r="A408" t="s">
        <v>717</v>
      </c>
      <c r="B408" t="s">
        <v>331</v>
      </c>
      <c r="C408" s="1" t="s">
        <v>1572</v>
      </c>
      <c r="D408" s="1">
        <v>40569</v>
      </c>
      <c r="E408">
        <v>5</v>
      </c>
      <c r="F408">
        <v>3</v>
      </c>
      <c r="G408">
        <v>4</v>
      </c>
      <c r="H408">
        <v>579</v>
      </c>
      <c r="I408">
        <v>328</v>
      </c>
      <c r="J408">
        <v>905</v>
      </c>
      <c r="K408">
        <v>45.817803648175065</v>
      </c>
      <c r="L408">
        <v>86.686114363964577</v>
      </c>
      <c r="M408">
        <v>72.584593740486923</v>
      </c>
      <c r="N408">
        <f t="shared" si="22"/>
        <v>2</v>
      </c>
      <c r="O408">
        <f t="shared" si="23"/>
        <v>3</v>
      </c>
      <c r="P408">
        <f t="shared" si="24"/>
        <v>3</v>
      </c>
    </row>
    <row r="409" spans="1:16" x14ac:dyDescent="0.4">
      <c r="A409" t="s">
        <v>718</v>
      </c>
      <c r="B409" t="s">
        <v>1304</v>
      </c>
      <c r="C409" s="1" t="s">
        <v>1572</v>
      </c>
      <c r="D409" s="1">
        <v>38427</v>
      </c>
      <c r="E409">
        <v>7</v>
      </c>
      <c r="F409">
        <v>3</v>
      </c>
      <c r="G409">
        <v>7</v>
      </c>
      <c r="H409">
        <v>1060</v>
      </c>
      <c r="I409">
        <v>384</v>
      </c>
      <c r="J409">
        <v>1599</v>
      </c>
      <c r="K409">
        <v>47.679304192956991</v>
      </c>
      <c r="L409">
        <v>64.910318515704148</v>
      </c>
      <c r="M409">
        <v>32.269064019222888</v>
      </c>
      <c r="N409">
        <f t="shared" si="22"/>
        <v>2</v>
      </c>
      <c r="O409">
        <f t="shared" si="23"/>
        <v>3</v>
      </c>
      <c r="P409">
        <f t="shared" si="24"/>
        <v>2</v>
      </c>
    </row>
    <row r="410" spans="1:16" x14ac:dyDescent="0.4">
      <c r="A410" t="s">
        <v>719</v>
      </c>
      <c r="B410" t="s">
        <v>1305</v>
      </c>
      <c r="C410" s="1" t="s">
        <v>1572</v>
      </c>
      <c r="D410" s="1">
        <v>38743</v>
      </c>
      <c r="E410">
        <v>7</v>
      </c>
      <c r="F410">
        <v>3</v>
      </c>
      <c r="G410">
        <v>7</v>
      </c>
      <c r="H410">
        <v>1060</v>
      </c>
      <c r="I410">
        <v>384</v>
      </c>
      <c r="J410">
        <v>1583</v>
      </c>
      <c r="K410">
        <v>69.318948198541634</v>
      </c>
      <c r="L410">
        <v>60.60914761213963</v>
      </c>
      <c r="M410">
        <v>35.977339948976436</v>
      </c>
      <c r="N410">
        <f t="shared" si="22"/>
        <v>3</v>
      </c>
      <c r="O410">
        <f t="shared" si="23"/>
        <v>3</v>
      </c>
      <c r="P410">
        <f t="shared" si="24"/>
        <v>2</v>
      </c>
    </row>
    <row r="411" spans="1:16" x14ac:dyDescent="0.4">
      <c r="A411" t="s">
        <v>267</v>
      </c>
      <c r="B411" t="s">
        <v>1306</v>
      </c>
      <c r="C411" s="1" t="s">
        <v>1572</v>
      </c>
      <c r="D411" s="1">
        <v>38385</v>
      </c>
      <c r="E411">
        <v>7</v>
      </c>
      <c r="F411">
        <v>3</v>
      </c>
      <c r="G411">
        <v>7</v>
      </c>
      <c r="H411">
        <v>1060</v>
      </c>
      <c r="I411">
        <v>384</v>
      </c>
      <c r="J411">
        <v>1599</v>
      </c>
      <c r="K411">
        <v>73.958203702635686</v>
      </c>
      <c r="L411">
        <v>68.032699237818917</v>
      </c>
      <c r="M411">
        <v>22.942723662604635</v>
      </c>
      <c r="N411">
        <f t="shared" si="22"/>
        <v>3</v>
      </c>
      <c r="O411">
        <f t="shared" si="23"/>
        <v>3</v>
      </c>
      <c r="P411">
        <f t="shared" si="24"/>
        <v>1</v>
      </c>
    </row>
    <row r="412" spans="1:16" x14ac:dyDescent="0.4">
      <c r="A412" t="s">
        <v>720</v>
      </c>
      <c r="B412" t="s">
        <v>1307</v>
      </c>
      <c r="C412" s="1" t="s">
        <v>1573</v>
      </c>
      <c r="D412" s="1">
        <v>40263</v>
      </c>
      <c r="E412">
        <v>6</v>
      </c>
      <c r="F412">
        <v>3</v>
      </c>
      <c r="G412">
        <v>5</v>
      </c>
      <c r="H412">
        <v>645</v>
      </c>
      <c r="I412">
        <v>384</v>
      </c>
      <c r="J412">
        <v>987</v>
      </c>
      <c r="K412">
        <v>62.24485197107856</v>
      </c>
      <c r="L412">
        <v>64.158876098140198</v>
      </c>
      <c r="M412">
        <v>43.466473679971642</v>
      </c>
      <c r="N412">
        <f t="shared" si="22"/>
        <v>3</v>
      </c>
      <c r="O412">
        <f t="shared" si="23"/>
        <v>3</v>
      </c>
      <c r="P412">
        <f t="shared" si="24"/>
        <v>2</v>
      </c>
    </row>
    <row r="413" spans="1:16" x14ac:dyDescent="0.4">
      <c r="A413" t="s">
        <v>146</v>
      </c>
      <c r="B413" t="s">
        <v>1308</v>
      </c>
      <c r="C413" s="1" t="s">
        <v>1574</v>
      </c>
      <c r="D413" s="1">
        <v>40710</v>
      </c>
      <c r="E413">
        <v>5</v>
      </c>
      <c r="F413">
        <v>2</v>
      </c>
      <c r="G413">
        <v>4</v>
      </c>
      <c r="H413">
        <v>535</v>
      </c>
      <c r="I413">
        <v>280</v>
      </c>
      <c r="J413">
        <v>905</v>
      </c>
      <c r="K413">
        <v>71.299865698845409</v>
      </c>
      <c r="L413">
        <v>6.8061478322672349</v>
      </c>
      <c r="M413">
        <v>26.80839979000525</v>
      </c>
      <c r="N413">
        <f t="shared" si="22"/>
        <v>3</v>
      </c>
      <c r="O413">
        <f t="shared" si="23"/>
        <v>1</v>
      </c>
      <c r="P413">
        <f t="shared" si="24"/>
        <v>1</v>
      </c>
    </row>
    <row r="414" spans="1:16" x14ac:dyDescent="0.4">
      <c r="A414" t="s">
        <v>721</v>
      </c>
      <c r="B414" t="s">
        <v>1309</v>
      </c>
      <c r="C414" s="1" t="s">
        <v>1572</v>
      </c>
      <c r="D414" s="1">
        <v>38622</v>
      </c>
      <c r="E414">
        <v>7</v>
      </c>
      <c r="F414">
        <v>3</v>
      </c>
      <c r="G414">
        <v>7</v>
      </c>
      <c r="H414">
        <v>1060</v>
      </c>
      <c r="I414">
        <v>384</v>
      </c>
      <c r="J414">
        <v>1599</v>
      </c>
      <c r="K414">
        <v>32.086681461713916</v>
      </c>
      <c r="L414">
        <v>51.467874988486692</v>
      </c>
      <c r="M414">
        <v>41.796508564580279</v>
      </c>
      <c r="N414">
        <f t="shared" si="22"/>
        <v>2</v>
      </c>
      <c r="O414">
        <f t="shared" si="23"/>
        <v>3</v>
      </c>
      <c r="P414">
        <f t="shared" si="24"/>
        <v>2</v>
      </c>
    </row>
    <row r="415" spans="1:16" x14ac:dyDescent="0.4">
      <c r="A415" t="s">
        <v>722</v>
      </c>
      <c r="B415" t="s">
        <v>332</v>
      </c>
      <c r="C415" s="1" t="s">
        <v>1572</v>
      </c>
      <c r="D415" s="1">
        <v>40290</v>
      </c>
      <c r="E415">
        <v>6</v>
      </c>
      <c r="F415">
        <v>3</v>
      </c>
      <c r="G415">
        <v>5</v>
      </c>
      <c r="H415">
        <v>627</v>
      </c>
      <c r="I415">
        <v>384</v>
      </c>
      <c r="J415">
        <v>987</v>
      </c>
      <c r="K415">
        <v>50.371627394897509</v>
      </c>
      <c r="L415">
        <v>19.779340229805658</v>
      </c>
      <c r="M415">
        <v>36.771659703969675</v>
      </c>
      <c r="N415">
        <f t="shared" si="22"/>
        <v>3</v>
      </c>
      <c r="O415">
        <f t="shared" si="23"/>
        <v>1</v>
      </c>
      <c r="P415">
        <f t="shared" si="24"/>
        <v>2</v>
      </c>
    </row>
    <row r="416" spans="1:16" x14ac:dyDescent="0.4">
      <c r="A416" t="s">
        <v>723</v>
      </c>
      <c r="B416" t="s">
        <v>333</v>
      </c>
      <c r="C416" s="1" t="s">
        <v>1572</v>
      </c>
      <c r="D416" s="1">
        <v>40669</v>
      </c>
      <c r="E416">
        <v>5</v>
      </c>
      <c r="F416">
        <v>2</v>
      </c>
      <c r="G416">
        <v>4</v>
      </c>
      <c r="H416">
        <v>563</v>
      </c>
      <c r="I416">
        <v>280</v>
      </c>
      <c r="J416">
        <v>905</v>
      </c>
      <c r="K416">
        <v>37.211055288340042</v>
      </c>
      <c r="L416">
        <v>24.537776812852801</v>
      </c>
      <c r="M416">
        <v>62.119770849156986</v>
      </c>
      <c r="N416">
        <f t="shared" si="22"/>
        <v>2</v>
      </c>
      <c r="O416">
        <f t="shared" si="23"/>
        <v>1</v>
      </c>
      <c r="P416">
        <f t="shared" si="24"/>
        <v>3</v>
      </c>
    </row>
    <row r="417" spans="1:16" x14ac:dyDescent="0.4">
      <c r="A417" t="s">
        <v>147</v>
      </c>
      <c r="B417" t="s">
        <v>1310</v>
      </c>
      <c r="C417" s="1" t="s">
        <v>1572</v>
      </c>
      <c r="D417" s="1">
        <v>41004</v>
      </c>
      <c r="E417">
        <v>4</v>
      </c>
      <c r="F417">
        <v>2</v>
      </c>
      <c r="G417">
        <v>4</v>
      </c>
      <c r="H417">
        <v>398</v>
      </c>
      <c r="I417">
        <v>280</v>
      </c>
      <c r="J417">
        <v>848</v>
      </c>
      <c r="K417">
        <v>34.759877439013785</v>
      </c>
      <c r="L417">
        <v>1.7966782457663915</v>
      </c>
      <c r="M417">
        <v>43.263711395416607</v>
      </c>
      <c r="N417">
        <f t="shared" si="22"/>
        <v>2</v>
      </c>
      <c r="O417">
        <f t="shared" si="23"/>
        <v>1</v>
      </c>
      <c r="P417">
        <f t="shared" si="24"/>
        <v>2</v>
      </c>
    </row>
    <row r="418" spans="1:16" x14ac:dyDescent="0.4">
      <c r="A418" t="s">
        <v>148</v>
      </c>
      <c r="B418" t="s">
        <v>1311</v>
      </c>
      <c r="C418" s="1" t="s">
        <v>1572</v>
      </c>
      <c r="D418" s="1">
        <v>38737</v>
      </c>
      <c r="E418">
        <v>7</v>
      </c>
      <c r="F418">
        <v>3</v>
      </c>
      <c r="G418">
        <v>7</v>
      </c>
      <c r="H418">
        <v>1060</v>
      </c>
      <c r="I418">
        <v>384</v>
      </c>
      <c r="J418">
        <v>1587</v>
      </c>
      <c r="K418">
        <v>64.305510952443171</v>
      </c>
      <c r="L418">
        <v>78.212141360412645</v>
      </c>
      <c r="M418">
        <v>72.553927024590052</v>
      </c>
      <c r="N418">
        <f t="shared" ref="N418:N481" si="25">IF(AND(K418&gt;0,K418&lt;30),1,IF(AND(K418&gt;=30,K418&lt;50),2,IF(K418&gt;=50,3,0)))</f>
        <v>3</v>
      </c>
      <c r="O418">
        <f t="shared" ref="O418:O481" si="26">IF(AND(L418&gt;0,L418&lt;30),1,IF(AND(L418&gt;=30,L418&lt;50),2,IF(L418&gt;=50,3,0)))</f>
        <v>3</v>
      </c>
      <c r="P418">
        <f t="shared" ref="P418:P481" si="27">IF(AND(M418&gt;0,M418&lt;30),1,IF(AND(M418&gt;=30,M418&lt;50),2,IF(M418&gt;=50,3,0)))</f>
        <v>3</v>
      </c>
    </row>
    <row r="419" spans="1:16" x14ac:dyDescent="0.4">
      <c r="A419" t="s">
        <v>149</v>
      </c>
      <c r="B419" t="s">
        <v>1312</v>
      </c>
      <c r="C419" s="1" t="s">
        <v>1572</v>
      </c>
      <c r="D419" s="1">
        <v>38793</v>
      </c>
      <c r="E419">
        <v>7</v>
      </c>
      <c r="F419">
        <v>3</v>
      </c>
      <c r="G419">
        <v>7</v>
      </c>
      <c r="H419">
        <v>1060</v>
      </c>
      <c r="I419">
        <v>384</v>
      </c>
      <c r="J419">
        <v>1554</v>
      </c>
      <c r="K419">
        <v>43.687516533595058</v>
      </c>
      <c r="L419">
        <v>70.017658538270226</v>
      </c>
      <c r="M419">
        <v>60.897529429419109</v>
      </c>
      <c r="N419">
        <f t="shared" si="25"/>
        <v>2</v>
      </c>
      <c r="O419">
        <f t="shared" si="26"/>
        <v>3</v>
      </c>
      <c r="P419">
        <f t="shared" si="27"/>
        <v>3</v>
      </c>
    </row>
    <row r="420" spans="1:16" x14ac:dyDescent="0.4">
      <c r="A420" t="s">
        <v>724</v>
      </c>
      <c r="B420" t="s">
        <v>334</v>
      </c>
      <c r="C420" s="1" t="s">
        <v>1572</v>
      </c>
      <c r="D420" s="1">
        <v>39541</v>
      </c>
      <c r="E420">
        <v>7</v>
      </c>
      <c r="F420">
        <v>3</v>
      </c>
      <c r="G420">
        <v>6</v>
      </c>
      <c r="H420">
        <v>945</v>
      </c>
      <c r="I420">
        <v>384</v>
      </c>
      <c r="J420">
        <v>1170</v>
      </c>
      <c r="K420">
        <v>35.844567492278408</v>
      </c>
      <c r="L420">
        <v>63.320791021921345</v>
      </c>
      <c r="M420">
        <v>27.122230099499653</v>
      </c>
      <c r="N420">
        <f t="shared" si="25"/>
        <v>2</v>
      </c>
      <c r="O420">
        <f t="shared" si="26"/>
        <v>3</v>
      </c>
      <c r="P420">
        <f t="shared" si="27"/>
        <v>1</v>
      </c>
    </row>
    <row r="421" spans="1:16" x14ac:dyDescent="0.4">
      <c r="A421" t="s">
        <v>725</v>
      </c>
      <c r="B421" t="s">
        <v>1313</v>
      </c>
      <c r="C421" s="1" t="s">
        <v>1573</v>
      </c>
      <c r="D421" s="1">
        <v>39906</v>
      </c>
      <c r="E421">
        <v>6</v>
      </c>
      <c r="F421">
        <v>3</v>
      </c>
      <c r="G421">
        <v>6</v>
      </c>
      <c r="H421">
        <v>802</v>
      </c>
      <c r="I421">
        <v>384</v>
      </c>
      <c r="J421">
        <v>1069</v>
      </c>
      <c r="K421">
        <v>40.757375072345873</v>
      </c>
      <c r="L421">
        <v>49.909842954753714</v>
      </c>
      <c r="M421">
        <v>28.612802027114519</v>
      </c>
      <c r="N421">
        <f t="shared" si="25"/>
        <v>2</v>
      </c>
      <c r="O421">
        <f t="shared" si="26"/>
        <v>2</v>
      </c>
      <c r="P421">
        <f t="shared" si="27"/>
        <v>1</v>
      </c>
    </row>
    <row r="422" spans="1:16" x14ac:dyDescent="0.4">
      <c r="A422" t="s">
        <v>150</v>
      </c>
      <c r="B422" t="s">
        <v>224</v>
      </c>
      <c r="C422" s="1" t="s">
        <v>1573</v>
      </c>
      <c r="D422" s="1">
        <v>40220</v>
      </c>
      <c r="E422">
        <v>6</v>
      </c>
      <c r="F422">
        <v>3</v>
      </c>
      <c r="G422">
        <v>5</v>
      </c>
      <c r="H422">
        <v>671</v>
      </c>
      <c r="I422">
        <v>384</v>
      </c>
      <c r="J422">
        <v>987</v>
      </c>
      <c r="K422">
        <v>38.961610603194323</v>
      </c>
      <c r="L422">
        <v>76.348712335689029</v>
      </c>
      <c r="M422">
        <v>45.909231827153654</v>
      </c>
      <c r="N422">
        <f t="shared" si="25"/>
        <v>2</v>
      </c>
      <c r="O422">
        <f t="shared" si="26"/>
        <v>3</v>
      </c>
      <c r="P422">
        <f t="shared" si="27"/>
        <v>2</v>
      </c>
    </row>
    <row r="423" spans="1:16" x14ac:dyDescent="0.4">
      <c r="A423" t="s">
        <v>726</v>
      </c>
      <c r="B423" t="s">
        <v>1314</v>
      </c>
      <c r="C423" s="1" t="s">
        <v>1573</v>
      </c>
      <c r="D423" s="1">
        <v>40415</v>
      </c>
      <c r="E423">
        <v>5</v>
      </c>
      <c r="F423">
        <v>3</v>
      </c>
      <c r="G423">
        <v>5</v>
      </c>
      <c r="H423">
        <v>579</v>
      </c>
      <c r="I423">
        <v>384</v>
      </c>
      <c r="J423">
        <v>950</v>
      </c>
      <c r="K423">
        <v>69.526922045797463</v>
      </c>
      <c r="L423">
        <v>45.774378243876889</v>
      </c>
      <c r="M423">
        <v>24.898468931372001</v>
      </c>
      <c r="N423">
        <f t="shared" si="25"/>
        <v>3</v>
      </c>
      <c r="O423">
        <f t="shared" si="26"/>
        <v>2</v>
      </c>
      <c r="P423">
        <f t="shared" si="27"/>
        <v>1</v>
      </c>
    </row>
    <row r="424" spans="1:16" x14ac:dyDescent="0.4">
      <c r="A424" t="s">
        <v>151</v>
      </c>
      <c r="B424" t="s">
        <v>225</v>
      </c>
      <c r="C424" s="1" t="s">
        <v>1572</v>
      </c>
      <c r="D424" s="1">
        <v>40870</v>
      </c>
      <c r="E424">
        <v>5</v>
      </c>
      <c r="F424">
        <v>2</v>
      </c>
      <c r="G424">
        <v>4</v>
      </c>
      <c r="H424">
        <v>427</v>
      </c>
      <c r="I424">
        <v>280</v>
      </c>
      <c r="J424">
        <v>905</v>
      </c>
      <c r="K424">
        <v>65.35882984586091</v>
      </c>
      <c r="L424">
        <v>47.176726009552759</v>
      </c>
      <c r="M424">
        <v>76.04564975100611</v>
      </c>
      <c r="N424">
        <f t="shared" si="25"/>
        <v>3</v>
      </c>
      <c r="O424">
        <f t="shared" si="26"/>
        <v>2</v>
      </c>
      <c r="P424">
        <f t="shared" si="27"/>
        <v>3</v>
      </c>
    </row>
    <row r="425" spans="1:16" x14ac:dyDescent="0.4">
      <c r="A425" t="s">
        <v>727</v>
      </c>
      <c r="B425" t="s">
        <v>226</v>
      </c>
      <c r="C425" s="1" t="s">
        <v>1572</v>
      </c>
      <c r="D425" s="1">
        <v>41115</v>
      </c>
      <c r="E425">
        <v>4</v>
      </c>
      <c r="F425">
        <v>2</v>
      </c>
      <c r="G425">
        <v>3</v>
      </c>
      <c r="H425">
        <v>342</v>
      </c>
      <c r="I425">
        <v>280</v>
      </c>
      <c r="J425">
        <v>828</v>
      </c>
      <c r="K425">
        <v>61.908942327782647</v>
      </c>
      <c r="L425">
        <v>29.831198436821538</v>
      </c>
      <c r="M425">
        <v>54.788830723952984</v>
      </c>
      <c r="N425">
        <f t="shared" si="25"/>
        <v>3</v>
      </c>
      <c r="O425">
        <f t="shared" si="26"/>
        <v>1</v>
      </c>
      <c r="P425">
        <f t="shared" si="27"/>
        <v>3</v>
      </c>
    </row>
    <row r="426" spans="1:16" x14ac:dyDescent="0.4">
      <c r="A426" t="s">
        <v>728</v>
      </c>
      <c r="B426" t="s">
        <v>227</v>
      </c>
      <c r="C426" s="1" t="s">
        <v>1573</v>
      </c>
      <c r="D426" s="1">
        <v>42571</v>
      </c>
      <c r="E426">
        <v>1</v>
      </c>
      <c r="F426">
        <v>0</v>
      </c>
      <c r="G426">
        <v>1</v>
      </c>
      <c r="H426">
        <v>110</v>
      </c>
      <c r="I426">
        <v>0</v>
      </c>
      <c r="J426">
        <v>371</v>
      </c>
      <c r="K426">
        <v>36.426116838487971</v>
      </c>
      <c r="L426">
        <v>0</v>
      </c>
      <c r="M426">
        <v>26.598984771573605</v>
      </c>
      <c r="N426">
        <f t="shared" si="25"/>
        <v>2</v>
      </c>
      <c r="O426">
        <f t="shared" si="26"/>
        <v>0</v>
      </c>
      <c r="P426">
        <f t="shared" si="27"/>
        <v>1</v>
      </c>
    </row>
    <row r="427" spans="1:16" x14ac:dyDescent="0.4">
      <c r="A427" t="s">
        <v>729</v>
      </c>
      <c r="B427" t="s">
        <v>1315</v>
      </c>
      <c r="C427" s="1" t="s">
        <v>1574</v>
      </c>
      <c r="D427" s="1">
        <v>40669</v>
      </c>
      <c r="E427">
        <v>5</v>
      </c>
      <c r="F427">
        <v>2</v>
      </c>
      <c r="G427">
        <v>4</v>
      </c>
      <c r="H427">
        <v>563</v>
      </c>
      <c r="I427">
        <v>280</v>
      </c>
      <c r="J427">
        <v>905</v>
      </c>
      <c r="K427">
        <v>47.627241158535178</v>
      </c>
      <c r="L427">
        <v>62.229921819474058</v>
      </c>
      <c r="M427">
        <v>40.205534861628458</v>
      </c>
      <c r="N427">
        <f t="shared" si="25"/>
        <v>2</v>
      </c>
      <c r="O427">
        <f t="shared" si="26"/>
        <v>3</v>
      </c>
      <c r="P427">
        <f t="shared" si="27"/>
        <v>2</v>
      </c>
    </row>
    <row r="428" spans="1:16" x14ac:dyDescent="0.4">
      <c r="A428" t="s">
        <v>152</v>
      </c>
      <c r="B428" t="s">
        <v>335</v>
      </c>
      <c r="C428" s="1" t="s">
        <v>1572</v>
      </c>
      <c r="D428" s="1">
        <v>41352</v>
      </c>
      <c r="E428">
        <v>3</v>
      </c>
      <c r="F428">
        <v>2</v>
      </c>
      <c r="G428">
        <v>2</v>
      </c>
      <c r="H428">
        <v>230</v>
      </c>
      <c r="I428">
        <v>280</v>
      </c>
      <c r="J428">
        <v>784</v>
      </c>
      <c r="K428">
        <v>50.723569422581015</v>
      </c>
      <c r="L428">
        <v>74.632327399044726</v>
      </c>
      <c r="M428">
        <v>66.417723631508679</v>
      </c>
      <c r="N428">
        <f t="shared" si="25"/>
        <v>3</v>
      </c>
      <c r="O428">
        <f t="shared" si="26"/>
        <v>3</v>
      </c>
      <c r="P428">
        <f t="shared" si="27"/>
        <v>3</v>
      </c>
    </row>
    <row r="429" spans="1:16" x14ac:dyDescent="0.4">
      <c r="A429" t="s">
        <v>730</v>
      </c>
      <c r="B429" t="s">
        <v>1316</v>
      </c>
      <c r="C429" s="1" t="s">
        <v>1572</v>
      </c>
      <c r="D429" s="1">
        <v>40389</v>
      </c>
      <c r="E429">
        <v>5</v>
      </c>
      <c r="F429">
        <v>3</v>
      </c>
      <c r="G429">
        <v>5</v>
      </c>
      <c r="H429">
        <v>579</v>
      </c>
      <c r="I429">
        <v>384</v>
      </c>
      <c r="J429">
        <v>968</v>
      </c>
      <c r="K429">
        <v>34.620687429662411</v>
      </c>
      <c r="L429">
        <v>60.580911220871336</v>
      </c>
      <c r="M429">
        <v>50.667632110977536</v>
      </c>
      <c r="N429">
        <f t="shared" si="25"/>
        <v>2</v>
      </c>
      <c r="O429">
        <f t="shared" si="26"/>
        <v>3</v>
      </c>
      <c r="P429">
        <f t="shared" si="27"/>
        <v>3</v>
      </c>
    </row>
    <row r="430" spans="1:16" x14ac:dyDescent="0.4">
      <c r="A430" t="s">
        <v>731</v>
      </c>
      <c r="B430" t="s">
        <v>228</v>
      </c>
      <c r="C430" s="1" t="s">
        <v>1572</v>
      </c>
      <c r="D430" s="1">
        <v>40756</v>
      </c>
      <c r="E430">
        <v>5</v>
      </c>
      <c r="F430">
        <v>2</v>
      </c>
      <c r="G430">
        <v>4</v>
      </c>
      <c r="H430">
        <v>503</v>
      </c>
      <c r="I430">
        <v>280</v>
      </c>
      <c r="J430">
        <v>905</v>
      </c>
      <c r="K430">
        <v>37.326323547025837</v>
      </c>
      <c r="L430">
        <v>28.162613981762917</v>
      </c>
      <c r="M430">
        <v>30.320186997346422</v>
      </c>
      <c r="N430">
        <f t="shared" si="25"/>
        <v>2</v>
      </c>
      <c r="O430">
        <f t="shared" si="26"/>
        <v>1</v>
      </c>
      <c r="P430">
        <f t="shared" si="27"/>
        <v>2</v>
      </c>
    </row>
    <row r="431" spans="1:16" x14ac:dyDescent="0.4">
      <c r="A431" t="s">
        <v>732</v>
      </c>
      <c r="B431" t="s">
        <v>1317</v>
      </c>
      <c r="C431" s="1" t="s">
        <v>1572</v>
      </c>
      <c r="D431" s="1">
        <v>41036</v>
      </c>
      <c r="E431">
        <v>4</v>
      </c>
      <c r="F431">
        <v>2</v>
      </c>
      <c r="G431">
        <v>3</v>
      </c>
      <c r="H431">
        <v>398</v>
      </c>
      <c r="I431">
        <v>280</v>
      </c>
      <c r="J431">
        <v>828</v>
      </c>
      <c r="K431">
        <v>42.614184366236152</v>
      </c>
      <c r="L431">
        <v>49.175531914893611</v>
      </c>
      <c r="M431">
        <v>36.347910927575064</v>
      </c>
      <c r="N431">
        <f t="shared" si="25"/>
        <v>2</v>
      </c>
      <c r="O431">
        <f t="shared" si="26"/>
        <v>2</v>
      </c>
      <c r="P431">
        <f t="shared" si="27"/>
        <v>2</v>
      </c>
    </row>
    <row r="432" spans="1:16" x14ac:dyDescent="0.4">
      <c r="A432" t="s">
        <v>733</v>
      </c>
      <c r="B432" t="s">
        <v>1318</v>
      </c>
      <c r="C432" s="1" t="s">
        <v>1572</v>
      </c>
      <c r="D432" s="1">
        <v>39111</v>
      </c>
      <c r="E432">
        <v>7</v>
      </c>
      <c r="F432">
        <v>3</v>
      </c>
      <c r="G432">
        <v>7</v>
      </c>
      <c r="H432">
        <v>1060</v>
      </c>
      <c r="I432">
        <v>384</v>
      </c>
      <c r="J432">
        <v>1341</v>
      </c>
      <c r="K432">
        <v>71.566642530061841</v>
      </c>
      <c r="L432">
        <v>41.135104368149584</v>
      </c>
      <c r="M432">
        <v>45.722256111856275</v>
      </c>
      <c r="N432">
        <f t="shared" si="25"/>
        <v>3</v>
      </c>
      <c r="O432">
        <f t="shared" si="26"/>
        <v>2</v>
      </c>
      <c r="P432">
        <f t="shared" si="27"/>
        <v>2</v>
      </c>
    </row>
    <row r="433" spans="1:16" x14ac:dyDescent="0.4">
      <c r="A433" t="s">
        <v>734</v>
      </c>
      <c r="B433" t="s">
        <v>1319</v>
      </c>
      <c r="C433" s="1" t="s">
        <v>1573</v>
      </c>
      <c r="D433" s="1">
        <v>39654</v>
      </c>
      <c r="E433">
        <v>7</v>
      </c>
      <c r="F433">
        <v>3</v>
      </c>
      <c r="G433">
        <v>6</v>
      </c>
      <c r="H433">
        <v>868</v>
      </c>
      <c r="I433">
        <v>384</v>
      </c>
      <c r="J433">
        <v>1170</v>
      </c>
      <c r="K433">
        <v>43.292463842247372</v>
      </c>
      <c r="L433">
        <v>33.228178454511173</v>
      </c>
      <c r="M433">
        <v>33.845473647440699</v>
      </c>
      <c r="N433">
        <f t="shared" si="25"/>
        <v>2</v>
      </c>
      <c r="O433">
        <f t="shared" si="26"/>
        <v>2</v>
      </c>
      <c r="P433">
        <f t="shared" si="27"/>
        <v>2</v>
      </c>
    </row>
    <row r="434" spans="1:16" x14ac:dyDescent="0.4">
      <c r="A434" t="s">
        <v>735</v>
      </c>
      <c r="B434" t="s">
        <v>336</v>
      </c>
      <c r="C434" s="1" t="s">
        <v>1572</v>
      </c>
      <c r="D434" s="1">
        <v>40018</v>
      </c>
      <c r="E434">
        <v>6</v>
      </c>
      <c r="F434">
        <v>3</v>
      </c>
      <c r="G434">
        <v>6</v>
      </c>
      <c r="H434">
        <v>802</v>
      </c>
      <c r="I434">
        <v>384</v>
      </c>
      <c r="J434">
        <v>993</v>
      </c>
      <c r="K434">
        <v>39.257181924104657</v>
      </c>
      <c r="L434">
        <v>18.474608835313621</v>
      </c>
      <c r="M434">
        <v>27.383264667333268</v>
      </c>
      <c r="N434">
        <f t="shared" si="25"/>
        <v>2</v>
      </c>
      <c r="O434">
        <f t="shared" si="26"/>
        <v>1</v>
      </c>
      <c r="P434">
        <f t="shared" si="27"/>
        <v>1</v>
      </c>
    </row>
    <row r="435" spans="1:16" x14ac:dyDescent="0.4">
      <c r="A435" t="s">
        <v>153</v>
      </c>
      <c r="B435" t="s">
        <v>1320</v>
      </c>
      <c r="C435" s="1" t="s">
        <v>1572</v>
      </c>
      <c r="D435" s="1">
        <v>40177</v>
      </c>
      <c r="E435">
        <v>6</v>
      </c>
      <c r="F435">
        <v>3</v>
      </c>
      <c r="G435">
        <v>5</v>
      </c>
      <c r="H435">
        <v>701</v>
      </c>
      <c r="I435">
        <v>384</v>
      </c>
      <c r="J435">
        <v>987</v>
      </c>
      <c r="K435">
        <v>50.87605370072405</v>
      </c>
      <c r="L435">
        <v>68.974451966473239</v>
      </c>
      <c r="M435">
        <v>28.546548446059656</v>
      </c>
      <c r="N435">
        <f t="shared" si="25"/>
        <v>3</v>
      </c>
      <c r="O435">
        <f t="shared" si="26"/>
        <v>3</v>
      </c>
      <c r="P435">
        <f t="shared" si="27"/>
        <v>1</v>
      </c>
    </row>
    <row r="436" spans="1:16" x14ac:dyDescent="0.4">
      <c r="A436" t="s">
        <v>736</v>
      </c>
      <c r="B436" t="s">
        <v>1321</v>
      </c>
      <c r="C436" s="1" t="s">
        <v>1572</v>
      </c>
      <c r="D436" s="1">
        <v>40584</v>
      </c>
      <c r="E436">
        <v>5</v>
      </c>
      <c r="F436">
        <v>3</v>
      </c>
      <c r="G436">
        <v>4</v>
      </c>
      <c r="H436">
        <v>579</v>
      </c>
      <c r="I436">
        <v>322</v>
      </c>
      <c r="J436">
        <v>905</v>
      </c>
      <c r="K436">
        <v>26.832972967809138</v>
      </c>
      <c r="L436">
        <v>31.46414958699776</v>
      </c>
      <c r="M436">
        <v>33.682982003830915</v>
      </c>
      <c r="N436">
        <f t="shared" si="25"/>
        <v>1</v>
      </c>
      <c r="O436">
        <f t="shared" si="26"/>
        <v>2</v>
      </c>
      <c r="P436">
        <f t="shared" si="27"/>
        <v>2</v>
      </c>
    </row>
    <row r="437" spans="1:16" x14ac:dyDescent="0.4">
      <c r="A437" t="s">
        <v>737</v>
      </c>
      <c r="B437" t="s">
        <v>71</v>
      </c>
      <c r="C437" s="1" t="s">
        <v>1572</v>
      </c>
      <c r="D437" s="1">
        <v>40997</v>
      </c>
      <c r="E437">
        <v>4</v>
      </c>
      <c r="F437">
        <v>2</v>
      </c>
      <c r="G437">
        <v>4</v>
      </c>
      <c r="H437">
        <v>398</v>
      </c>
      <c r="I437">
        <v>280</v>
      </c>
      <c r="J437">
        <v>850</v>
      </c>
      <c r="K437">
        <v>46.461449665793324</v>
      </c>
      <c r="L437">
        <v>7.3258792878853667</v>
      </c>
      <c r="M437">
        <v>37.470872884309735</v>
      </c>
      <c r="N437">
        <f t="shared" si="25"/>
        <v>2</v>
      </c>
      <c r="O437">
        <f t="shared" si="26"/>
        <v>1</v>
      </c>
      <c r="P437">
        <f t="shared" si="27"/>
        <v>2</v>
      </c>
    </row>
    <row r="438" spans="1:16" x14ac:dyDescent="0.4">
      <c r="A438" t="s">
        <v>738</v>
      </c>
      <c r="B438" t="s">
        <v>1322</v>
      </c>
      <c r="C438" s="1" t="s">
        <v>1573</v>
      </c>
      <c r="D438" s="1">
        <v>42138</v>
      </c>
      <c r="E438">
        <v>2</v>
      </c>
      <c r="F438">
        <v>1</v>
      </c>
      <c r="G438">
        <v>2</v>
      </c>
      <c r="H438">
        <v>166</v>
      </c>
      <c r="I438">
        <v>103</v>
      </c>
      <c r="J438">
        <v>503</v>
      </c>
      <c r="K438">
        <v>43.878437064172516</v>
      </c>
      <c r="L438">
        <v>82.352941176470608</v>
      </c>
      <c r="M438">
        <v>12.596942079341257</v>
      </c>
      <c r="N438">
        <f t="shared" si="25"/>
        <v>2</v>
      </c>
      <c r="O438">
        <f t="shared" si="26"/>
        <v>3</v>
      </c>
      <c r="P438">
        <f t="shared" si="27"/>
        <v>1</v>
      </c>
    </row>
    <row r="439" spans="1:16" x14ac:dyDescent="0.4">
      <c r="A439" t="s">
        <v>739</v>
      </c>
      <c r="B439" t="s">
        <v>1323</v>
      </c>
      <c r="C439" s="1" t="s">
        <v>1573</v>
      </c>
      <c r="D439" s="1">
        <v>41901</v>
      </c>
      <c r="E439">
        <v>2</v>
      </c>
      <c r="F439">
        <v>1</v>
      </c>
      <c r="G439">
        <v>2</v>
      </c>
      <c r="H439">
        <v>166</v>
      </c>
      <c r="I439">
        <v>103</v>
      </c>
      <c r="J439">
        <v>658</v>
      </c>
      <c r="K439">
        <v>56.632763696125174</v>
      </c>
      <c r="L439">
        <v>21.925133689839573</v>
      </c>
      <c r="M439">
        <v>16.076308292622034</v>
      </c>
      <c r="N439">
        <f t="shared" si="25"/>
        <v>3</v>
      </c>
      <c r="O439">
        <f t="shared" si="26"/>
        <v>1</v>
      </c>
      <c r="P439">
        <f t="shared" si="27"/>
        <v>1</v>
      </c>
    </row>
    <row r="440" spans="1:16" x14ac:dyDescent="0.4">
      <c r="A440" t="s">
        <v>154</v>
      </c>
      <c r="B440" t="s">
        <v>1324</v>
      </c>
      <c r="C440" s="1" t="s">
        <v>1573</v>
      </c>
      <c r="D440" s="1">
        <v>42023</v>
      </c>
      <c r="E440">
        <v>2</v>
      </c>
      <c r="F440">
        <v>1</v>
      </c>
      <c r="G440">
        <v>2</v>
      </c>
      <c r="H440">
        <v>166</v>
      </c>
      <c r="I440">
        <v>103</v>
      </c>
      <c r="J440">
        <v>579</v>
      </c>
      <c r="K440">
        <v>60.730517985891694</v>
      </c>
      <c r="L440">
        <v>18.003565062388592</v>
      </c>
      <c r="M440">
        <v>11.952012508976033</v>
      </c>
      <c r="N440">
        <f t="shared" si="25"/>
        <v>3</v>
      </c>
      <c r="O440">
        <f t="shared" si="26"/>
        <v>1</v>
      </c>
      <c r="P440">
        <f t="shared" si="27"/>
        <v>1</v>
      </c>
    </row>
    <row r="441" spans="1:16" x14ac:dyDescent="0.4">
      <c r="A441" t="s">
        <v>740</v>
      </c>
      <c r="B441" t="s">
        <v>229</v>
      </c>
      <c r="C441" s="1" t="s">
        <v>1572</v>
      </c>
      <c r="D441" s="1">
        <v>38877</v>
      </c>
      <c r="E441">
        <v>7</v>
      </c>
      <c r="F441">
        <v>3</v>
      </c>
      <c r="G441">
        <v>7</v>
      </c>
      <c r="H441">
        <v>1060</v>
      </c>
      <c r="I441">
        <v>384</v>
      </c>
      <c r="J441">
        <v>1499</v>
      </c>
      <c r="K441">
        <v>40.104117597961157</v>
      </c>
      <c r="L441">
        <v>57.447355392834119</v>
      </c>
      <c r="M441">
        <v>45.03225278806886</v>
      </c>
      <c r="N441">
        <f t="shared" si="25"/>
        <v>2</v>
      </c>
      <c r="O441">
        <f t="shared" si="26"/>
        <v>3</v>
      </c>
      <c r="P441">
        <f t="shared" si="27"/>
        <v>2</v>
      </c>
    </row>
    <row r="442" spans="1:16" x14ac:dyDescent="0.4">
      <c r="A442" t="s">
        <v>155</v>
      </c>
      <c r="B442" t="s">
        <v>1325</v>
      </c>
      <c r="C442" s="1" t="s">
        <v>1572</v>
      </c>
      <c r="D442" s="1">
        <v>39037</v>
      </c>
      <c r="E442">
        <v>7</v>
      </c>
      <c r="F442">
        <v>3</v>
      </c>
      <c r="G442">
        <v>7</v>
      </c>
      <c r="H442">
        <v>1060</v>
      </c>
      <c r="I442">
        <v>384</v>
      </c>
      <c r="J442">
        <v>1390</v>
      </c>
      <c r="K442">
        <v>44.411325894538599</v>
      </c>
      <c r="L442">
        <v>68.783007218844986</v>
      </c>
      <c r="M442">
        <v>41.145421677501517</v>
      </c>
      <c r="N442">
        <f t="shared" si="25"/>
        <v>2</v>
      </c>
      <c r="O442">
        <f t="shared" si="26"/>
        <v>3</v>
      </c>
      <c r="P442">
        <f t="shared" si="27"/>
        <v>2</v>
      </c>
    </row>
    <row r="443" spans="1:16" x14ac:dyDescent="0.4">
      <c r="A443" t="s">
        <v>741</v>
      </c>
      <c r="B443" t="s">
        <v>1326</v>
      </c>
      <c r="C443" s="1" t="s">
        <v>1572</v>
      </c>
      <c r="D443" s="1">
        <v>39680</v>
      </c>
      <c r="E443">
        <v>7</v>
      </c>
      <c r="F443">
        <v>3</v>
      </c>
      <c r="G443">
        <v>6</v>
      </c>
      <c r="H443">
        <v>850</v>
      </c>
      <c r="I443">
        <v>384</v>
      </c>
      <c r="J443">
        <v>1170</v>
      </c>
      <c r="K443">
        <v>53.180943459780075</v>
      </c>
      <c r="L443">
        <v>61.222684673482547</v>
      </c>
      <c r="M443">
        <v>36.715229408052544</v>
      </c>
      <c r="N443">
        <f t="shared" si="25"/>
        <v>3</v>
      </c>
      <c r="O443">
        <f t="shared" si="26"/>
        <v>3</v>
      </c>
      <c r="P443">
        <f t="shared" si="27"/>
        <v>2</v>
      </c>
    </row>
    <row r="444" spans="1:16" x14ac:dyDescent="0.4">
      <c r="A444" t="s">
        <v>742</v>
      </c>
      <c r="B444" t="s">
        <v>1327</v>
      </c>
      <c r="C444" s="1" t="s">
        <v>1572</v>
      </c>
      <c r="D444" s="1">
        <v>41080</v>
      </c>
      <c r="E444">
        <v>4</v>
      </c>
      <c r="F444">
        <v>2</v>
      </c>
      <c r="G444">
        <v>3</v>
      </c>
      <c r="H444">
        <v>366</v>
      </c>
      <c r="I444">
        <v>280</v>
      </c>
      <c r="J444">
        <v>828</v>
      </c>
      <c r="K444">
        <v>38.786946886707746</v>
      </c>
      <c r="L444">
        <v>12.818497611810683</v>
      </c>
      <c r="M444">
        <v>13.541398488171197</v>
      </c>
      <c r="N444">
        <f t="shared" si="25"/>
        <v>2</v>
      </c>
      <c r="O444">
        <f t="shared" si="26"/>
        <v>1</v>
      </c>
      <c r="P444">
        <f t="shared" si="27"/>
        <v>1</v>
      </c>
    </row>
    <row r="445" spans="1:16" x14ac:dyDescent="0.4">
      <c r="A445" t="s">
        <v>156</v>
      </c>
      <c r="B445" t="s">
        <v>337</v>
      </c>
      <c r="C445" s="1" t="s">
        <v>1572</v>
      </c>
      <c r="D445" s="1">
        <v>38813</v>
      </c>
      <c r="E445">
        <v>7</v>
      </c>
      <c r="F445">
        <v>3</v>
      </c>
      <c r="G445">
        <v>7</v>
      </c>
      <c r="H445">
        <v>1060</v>
      </c>
      <c r="I445">
        <v>384</v>
      </c>
      <c r="J445">
        <v>1540</v>
      </c>
      <c r="K445">
        <v>35.026434166028473</v>
      </c>
      <c r="L445">
        <v>67.279800762181083</v>
      </c>
      <c r="M445">
        <v>74.620162128697814</v>
      </c>
      <c r="N445">
        <f t="shared" si="25"/>
        <v>2</v>
      </c>
      <c r="O445">
        <f t="shared" si="26"/>
        <v>3</v>
      </c>
      <c r="P445">
        <f t="shared" si="27"/>
        <v>3</v>
      </c>
    </row>
    <row r="446" spans="1:16" x14ac:dyDescent="0.4">
      <c r="A446" t="s">
        <v>743</v>
      </c>
      <c r="B446" t="s">
        <v>1328</v>
      </c>
      <c r="C446" s="1" t="s">
        <v>1572</v>
      </c>
      <c r="D446" s="1">
        <v>39300</v>
      </c>
      <c r="E446">
        <v>7</v>
      </c>
      <c r="F446">
        <v>3</v>
      </c>
      <c r="G446">
        <v>7</v>
      </c>
      <c r="H446">
        <v>1060</v>
      </c>
      <c r="I446">
        <v>384</v>
      </c>
      <c r="J446">
        <v>1216</v>
      </c>
      <c r="K446">
        <v>61.049510966725016</v>
      </c>
      <c r="L446">
        <v>51.161289951183569</v>
      </c>
      <c r="M446">
        <v>30.298761359771117</v>
      </c>
      <c r="N446">
        <f t="shared" si="25"/>
        <v>3</v>
      </c>
      <c r="O446">
        <f t="shared" si="26"/>
        <v>3</v>
      </c>
      <c r="P446">
        <f t="shared" si="27"/>
        <v>2</v>
      </c>
    </row>
    <row r="447" spans="1:16" x14ac:dyDescent="0.4">
      <c r="A447" t="s">
        <v>744</v>
      </c>
      <c r="B447" t="s">
        <v>1329</v>
      </c>
      <c r="C447" s="1" t="s">
        <v>1572</v>
      </c>
      <c r="D447" s="1">
        <v>39828</v>
      </c>
      <c r="E447">
        <v>6</v>
      </c>
      <c r="F447">
        <v>3</v>
      </c>
      <c r="G447">
        <v>6</v>
      </c>
      <c r="H447">
        <v>802</v>
      </c>
      <c r="I447">
        <v>384</v>
      </c>
      <c r="J447">
        <v>1120</v>
      </c>
      <c r="K447">
        <v>46.303032112717176</v>
      </c>
      <c r="L447">
        <v>31.764040480795803</v>
      </c>
      <c r="M447">
        <v>75.331642793167632</v>
      </c>
      <c r="N447">
        <f t="shared" si="25"/>
        <v>2</v>
      </c>
      <c r="O447">
        <f t="shared" si="26"/>
        <v>2</v>
      </c>
      <c r="P447">
        <f t="shared" si="27"/>
        <v>3</v>
      </c>
    </row>
    <row r="448" spans="1:16" x14ac:dyDescent="0.4">
      <c r="A448" t="s">
        <v>745</v>
      </c>
      <c r="B448" t="s">
        <v>1330</v>
      </c>
      <c r="C448" s="1" t="s">
        <v>1573</v>
      </c>
      <c r="D448" s="1">
        <v>39994</v>
      </c>
      <c r="E448">
        <v>6</v>
      </c>
      <c r="F448">
        <v>3</v>
      </c>
      <c r="G448">
        <v>6</v>
      </c>
      <c r="H448">
        <v>802</v>
      </c>
      <c r="I448">
        <v>384</v>
      </c>
      <c r="J448">
        <v>1011</v>
      </c>
      <c r="K448">
        <v>56.985003736978825</v>
      </c>
      <c r="L448">
        <v>45.604579511681912</v>
      </c>
      <c r="M448">
        <v>64.6614740818342</v>
      </c>
      <c r="N448">
        <f t="shared" si="25"/>
        <v>3</v>
      </c>
      <c r="O448">
        <f t="shared" si="26"/>
        <v>2</v>
      </c>
      <c r="P448">
        <f t="shared" si="27"/>
        <v>3</v>
      </c>
    </row>
    <row r="449" spans="1:16" x14ac:dyDescent="0.4">
      <c r="A449" t="s">
        <v>157</v>
      </c>
      <c r="B449" t="s">
        <v>72</v>
      </c>
      <c r="C449" s="1" t="s">
        <v>1572</v>
      </c>
      <c r="D449" s="1">
        <v>40570</v>
      </c>
      <c r="E449">
        <v>5</v>
      </c>
      <c r="F449">
        <v>3</v>
      </c>
      <c r="G449">
        <v>4</v>
      </c>
      <c r="H449">
        <v>579</v>
      </c>
      <c r="I449">
        <v>327</v>
      </c>
      <c r="J449">
        <v>905</v>
      </c>
      <c r="K449">
        <v>41.523887603158755</v>
      </c>
      <c r="L449">
        <v>72.239480215275648</v>
      </c>
      <c r="M449">
        <v>41.96242783854543</v>
      </c>
      <c r="N449">
        <f t="shared" si="25"/>
        <v>2</v>
      </c>
      <c r="O449">
        <f t="shared" si="26"/>
        <v>3</v>
      </c>
      <c r="P449">
        <f t="shared" si="27"/>
        <v>2</v>
      </c>
    </row>
    <row r="450" spans="1:16" x14ac:dyDescent="0.4">
      <c r="A450" t="s">
        <v>746</v>
      </c>
      <c r="B450" t="s">
        <v>1331</v>
      </c>
      <c r="C450" s="1" t="s">
        <v>1572</v>
      </c>
      <c r="D450" s="1">
        <v>41019</v>
      </c>
      <c r="E450">
        <v>4</v>
      </c>
      <c r="F450">
        <v>2</v>
      </c>
      <c r="G450">
        <v>4</v>
      </c>
      <c r="H450">
        <v>398</v>
      </c>
      <c r="I450">
        <v>280</v>
      </c>
      <c r="J450">
        <v>837</v>
      </c>
      <c r="K450">
        <v>25.197562158050232</v>
      </c>
      <c r="L450">
        <v>60.547872340425535</v>
      </c>
      <c r="M450">
        <v>58.544228416775653</v>
      </c>
      <c r="N450">
        <f t="shared" si="25"/>
        <v>1</v>
      </c>
      <c r="O450">
        <f t="shared" si="26"/>
        <v>3</v>
      </c>
      <c r="P450">
        <f t="shared" si="27"/>
        <v>3</v>
      </c>
    </row>
    <row r="451" spans="1:16" x14ac:dyDescent="0.4">
      <c r="A451" t="s">
        <v>747</v>
      </c>
      <c r="B451" t="s">
        <v>1332</v>
      </c>
      <c r="C451" s="1" t="s">
        <v>1572</v>
      </c>
      <c r="D451" s="1">
        <v>39037</v>
      </c>
      <c r="E451">
        <v>7</v>
      </c>
      <c r="F451">
        <v>3</v>
      </c>
      <c r="G451">
        <v>7</v>
      </c>
      <c r="H451">
        <v>1060</v>
      </c>
      <c r="I451">
        <v>384</v>
      </c>
      <c r="J451">
        <v>1390</v>
      </c>
      <c r="K451">
        <v>51.527503467479242</v>
      </c>
      <c r="L451">
        <v>60.730296410150139</v>
      </c>
      <c r="M451">
        <v>30.372490485792238</v>
      </c>
      <c r="N451">
        <f t="shared" si="25"/>
        <v>3</v>
      </c>
      <c r="O451">
        <f t="shared" si="26"/>
        <v>3</v>
      </c>
      <c r="P451">
        <f t="shared" si="27"/>
        <v>2</v>
      </c>
    </row>
    <row r="452" spans="1:16" x14ac:dyDescent="0.4">
      <c r="A452" t="s">
        <v>748</v>
      </c>
      <c r="B452" t="s">
        <v>1333</v>
      </c>
      <c r="C452" s="1" t="s">
        <v>1572</v>
      </c>
      <c r="D452" s="1">
        <v>39216</v>
      </c>
      <c r="E452">
        <v>7</v>
      </c>
      <c r="F452">
        <v>3</v>
      </c>
      <c r="G452">
        <v>7</v>
      </c>
      <c r="H452">
        <v>1060</v>
      </c>
      <c r="I452">
        <v>384</v>
      </c>
      <c r="J452">
        <v>1276</v>
      </c>
      <c r="K452">
        <v>61.804180183097174</v>
      </c>
      <c r="L452">
        <v>50.410665354149394</v>
      </c>
      <c r="M452">
        <v>30.844356025259355</v>
      </c>
      <c r="N452">
        <f t="shared" si="25"/>
        <v>3</v>
      </c>
      <c r="O452">
        <f t="shared" si="26"/>
        <v>3</v>
      </c>
      <c r="P452">
        <f t="shared" si="27"/>
        <v>2</v>
      </c>
    </row>
    <row r="453" spans="1:16" x14ac:dyDescent="0.4">
      <c r="A453" t="s">
        <v>749</v>
      </c>
      <c r="B453" t="s">
        <v>1334</v>
      </c>
      <c r="C453" s="1" t="s">
        <v>1572</v>
      </c>
      <c r="D453" s="1">
        <v>39395</v>
      </c>
      <c r="E453">
        <v>7</v>
      </c>
      <c r="F453">
        <v>3</v>
      </c>
      <c r="G453">
        <v>6</v>
      </c>
      <c r="H453">
        <v>1042</v>
      </c>
      <c r="I453">
        <v>384</v>
      </c>
      <c r="J453">
        <v>1170</v>
      </c>
      <c r="K453">
        <v>66.713295274197705</v>
      </c>
      <c r="L453">
        <v>48.408112277793123</v>
      </c>
      <c r="M453">
        <v>41.35172916556445</v>
      </c>
      <c r="N453">
        <f t="shared" si="25"/>
        <v>3</v>
      </c>
      <c r="O453">
        <f t="shared" si="26"/>
        <v>2</v>
      </c>
      <c r="P453">
        <f t="shared" si="27"/>
        <v>2</v>
      </c>
    </row>
    <row r="454" spans="1:16" x14ac:dyDescent="0.4">
      <c r="A454" t="s">
        <v>750</v>
      </c>
      <c r="B454" t="s">
        <v>230</v>
      </c>
      <c r="C454" s="1" t="s">
        <v>1572</v>
      </c>
      <c r="D454" s="1">
        <v>39528</v>
      </c>
      <c r="E454">
        <v>7</v>
      </c>
      <c r="F454">
        <v>3</v>
      </c>
      <c r="G454">
        <v>6</v>
      </c>
      <c r="H454">
        <v>954</v>
      </c>
      <c r="I454">
        <v>384</v>
      </c>
      <c r="J454">
        <v>1170</v>
      </c>
      <c r="K454">
        <v>67.170477880600941</v>
      </c>
      <c r="L454">
        <v>29.59905619646311</v>
      </c>
      <c r="M454">
        <v>56.913504271734006</v>
      </c>
      <c r="N454">
        <f t="shared" si="25"/>
        <v>3</v>
      </c>
      <c r="O454">
        <f t="shared" si="26"/>
        <v>1</v>
      </c>
      <c r="P454">
        <f t="shared" si="27"/>
        <v>3</v>
      </c>
    </row>
    <row r="455" spans="1:16" x14ac:dyDescent="0.4">
      <c r="A455" t="s">
        <v>751</v>
      </c>
      <c r="B455" t="s">
        <v>338</v>
      </c>
      <c r="C455" s="1" t="s">
        <v>1572</v>
      </c>
      <c r="D455" s="1">
        <v>39617</v>
      </c>
      <c r="E455">
        <v>7</v>
      </c>
      <c r="F455">
        <v>3</v>
      </c>
      <c r="G455">
        <v>6</v>
      </c>
      <c r="H455">
        <v>895</v>
      </c>
      <c r="I455">
        <v>384</v>
      </c>
      <c r="J455">
        <v>1170</v>
      </c>
      <c r="K455">
        <v>27.513843403520948</v>
      </c>
      <c r="L455">
        <v>41.321979771115409</v>
      </c>
      <c r="M455">
        <v>44.061821045948392</v>
      </c>
      <c r="N455">
        <f t="shared" si="25"/>
        <v>1</v>
      </c>
      <c r="O455">
        <f t="shared" si="26"/>
        <v>2</v>
      </c>
      <c r="P455">
        <f t="shared" si="27"/>
        <v>2</v>
      </c>
    </row>
    <row r="456" spans="1:16" x14ac:dyDescent="0.4">
      <c r="A456" t="s">
        <v>752</v>
      </c>
      <c r="B456" t="s">
        <v>1335</v>
      </c>
      <c r="C456" s="1" t="s">
        <v>1572</v>
      </c>
      <c r="D456" s="1">
        <v>40267</v>
      </c>
      <c r="E456">
        <v>6</v>
      </c>
      <c r="F456">
        <v>3</v>
      </c>
      <c r="G456">
        <v>5</v>
      </c>
      <c r="H456">
        <v>643</v>
      </c>
      <c r="I456">
        <v>384</v>
      </c>
      <c r="J456">
        <v>987</v>
      </c>
      <c r="K456">
        <v>90.021530296308356</v>
      </c>
      <c r="L456">
        <v>36.766832458321815</v>
      </c>
      <c r="M456">
        <v>25.795247461148438</v>
      </c>
      <c r="N456">
        <f t="shared" si="25"/>
        <v>3</v>
      </c>
      <c r="O456">
        <f t="shared" si="26"/>
        <v>2</v>
      </c>
      <c r="P456">
        <f t="shared" si="27"/>
        <v>1</v>
      </c>
    </row>
    <row r="457" spans="1:16" x14ac:dyDescent="0.4">
      <c r="A457" t="s">
        <v>753</v>
      </c>
      <c r="B457" t="s">
        <v>231</v>
      </c>
      <c r="C457" s="1" t="s">
        <v>1573</v>
      </c>
      <c r="D457" s="1">
        <v>41177</v>
      </c>
      <c r="E457">
        <v>4</v>
      </c>
      <c r="F457">
        <v>2</v>
      </c>
      <c r="G457">
        <v>3</v>
      </c>
      <c r="H457">
        <v>298</v>
      </c>
      <c r="I457">
        <v>280</v>
      </c>
      <c r="J457">
        <v>828</v>
      </c>
      <c r="K457">
        <v>62.819519535693722</v>
      </c>
      <c r="L457">
        <v>61.011274264950735</v>
      </c>
      <c r="M457">
        <v>30.368428340305208</v>
      </c>
      <c r="N457">
        <f t="shared" si="25"/>
        <v>3</v>
      </c>
      <c r="O457">
        <f t="shared" si="26"/>
        <v>3</v>
      </c>
      <c r="P457">
        <f t="shared" si="27"/>
        <v>2</v>
      </c>
    </row>
    <row r="458" spans="1:16" x14ac:dyDescent="0.4">
      <c r="A458" t="s">
        <v>158</v>
      </c>
      <c r="B458" t="s">
        <v>1336</v>
      </c>
      <c r="C458" s="1" t="s">
        <v>1572</v>
      </c>
      <c r="D458" s="1">
        <v>40065</v>
      </c>
      <c r="E458">
        <v>6</v>
      </c>
      <c r="F458">
        <v>3</v>
      </c>
      <c r="G458">
        <v>5</v>
      </c>
      <c r="H458">
        <v>775</v>
      </c>
      <c r="I458">
        <v>384</v>
      </c>
      <c r="J458">
        <v>987</v>
      </c>
      <c r="K458">
        <v>60.0010211126732</v>
      </c>
      <c r="L458">
        <v>59.037760776457581</v>
      </c>
      <c r="M458">
        <v>59.731669245612721</v>
      </c>
      <c r="N458">
        <f t="shared" si="25"/>
        <v>3</v>
      </c>
      <c r="O458">
        <f t="shared" si="26"/>
        <v>3</v>
      </c>
      <c r="P458">
        <f t="shared" si="27"/>
        <v>3</v>
      </c>
    </row>
    <row r="459" spans="1:16" x14ac:dyDescent="0.4">
      <c r="A459" t="s">
        <v>754</v>
      </c>
      <c r="B459" t="s">
        <v>1337</v>
      </c>
      <c r="C459" s="1" t="s">
        <v>1572</v>
      </c>
      <c r="D459" s="1">
        <v>40540</v>
      </c>
      <c r="E459">
        <v>5</v>
      </c>
      <c r="F459">
        <v>3</v>
      </c>
      <c r="G459">
        <v>4</v>
      </c>
      <c r="H459">
        <v>579</v>
      </c>
      <c r="I459">
        <v>348</v>
      </c>
      <c r="J459">
        <v>905</v>
      </c>
      <c r="K459">
        <v>32.151739963265157</v>
      </c>
      <c r="L459">
        <v>67.390888163081854</v>
      </c>
      <c r="M459">
        <v>17.744755822021428</v>
      </c>
      <c r="N459">
        <f t="shared" si="25"/>
        <v>2</v>
      </c>
      <c r="O459">
        <f t="shared" si="26"/>
        <v>3</v>
      </c>
      <c r="P459">
        <f t="shared" si="27"/>
        <v>1</v>
      </c>
    </row>
    <row r="460" spans="1:16" x14ac:dyDescent="0.4">
      <c r="A460" t="s">
        <v>755</v>
      </c>
      <c r="B460" t="s">
        <v>1338</v>
      </c>
      <c r="C460" s="1" t="s">
        <v>1572</v>
      </c>
      <c r="D460" s="1">
        <v>40709</v>
      </c>
      <c r="E460">
        <v>5</v>
      </c>
      <c r="F460">
        <v>2</v>
      </c>
      <c r="G460">
        <v>4</v>
      </c>
      <c r="H460">
        <v>536</v>
      </c>
      <c r="I460">
        <v>280</v>
      </c>
      <c r="J460">
        <v>905</v>
      </c>
      <c r="K460">
        <v>14.270717669584608</v>
      </c>
      <c r="L460">
        <v>33.763352149370384</v>
      </c>
      <c r="M460">
        <v>53.132359062548495</v>
      </c>
      <c r="N460">
        <f t="shared" si="25"/>
        <v>1</v>
      </c>
      <c r="O460">
        <f t="shared" si="26"/>
        <v>2</v>
      </c>
      <c r="P460">
        <f t="shared" si="27"/>
        <v>3</v>
      </c>
    </row>
    <row r="461" spans="1:16" x14ac:dyDescent="0.4">
      <c r="A461" t="s">
        <v>756</v>
      </c>
      <c r="B461" t="s">
        <v>232</v>
      </c>
      <c r="C461" s="1" t="s">
        <v>1574</v>
      </c>
      <c r="D461" s="1">
        <v>41015</v>
      </c>
      <c r="E461">
        <v>4</v>
      </c>
      <c r="F461">
        <v>2</v>
      </c>
      <c r="G461">
        <v>4</v>
      </c>
      <c r="H461">
        <v>398</v>
      </c>
      <c r="I461">
        <v>280</v>
      </c>
      <c r="J461">
        <v>841</v>
      </c>
      <c r="K461">
        <v>80.423481296251992</v>
      </c>
      <c r="L461">
        <v>34.626865671641795</v>
      </c>
      <c r="M461">
        <v>70.939863661553517</v>
      </c>
      <c r="N461">
        <f t="shared" si="25"/>
        <v>3</v>
      </c>
      <c r="O461">
        <f t="shared" si="26"/>
        <v>2</v>
      </c>
      <c r="P461">
        <f t="shared" si="27"/>
        <v>3</v>
      </c>
    </row>
    <row r="462" spans="1:16" x14ac:dyDescent="0.4">
      <c r="A462" t="s">
        <v>757</v>
      </c>
      <c r="B462" t="s">
        <v>1339</v>
      </c>
      <c r="C462" s="1" t="s">
        <v>1572</v>
      </c>
      <c r="D462" s="1">
        <v>39995</v>
      </c>
      <c r="E462">
        <v>6</v>
      </c>
      <c r="F462">
        <v>3</v>
      </c>
      <c r="G462">
        <v>6</v>
      </c>
      <c r="H462">
        <v>802</v>
      </c>
      <c r="I462">
        <v>384</v>
      </c>
      <c r="J462">
        <v>1010</v>
      </c>
      <c r="K462">
        <v>73.078021992175309</v>
      </c>
      <c r="L462">
        <v>39.855687862669249</v>
      </c>
      <c r="M462">
        <v>38.156927769315033</v>
      </c>
      <c r="N462">
        <f t="shared" si="25"/>
        <v>3</v>
      </c>
      <c r="O462">
        <f t="shared" si="26"/>
        <v>2</v>
      </c>
      <c r="P462">
        <f t="shared" si="27"/>
        <v>2</v>
      </c>
    </row>
    <row r="463" spans="1:16" x14ac:dyDescent="0.4">
      <c r="A463" t="s">
        <v>159</v>
      </c>
      <c r="B463" t="s">
        <v>1340</v>
      </c>
      <c r="C463" s="1" t="s">
        <v>1572</v>
      </c>
      <c r="D463" s="1">
        <v>40282</v>
      </c>
      <c r="E463">
        <v>6</v>
      </c>
      <c r="F463">
        <v>3</v>
      </c>
      <c r="G463">
        <v>5</v>
      </c>
      <c r="H463">
        <v>633</v>
      </c>
      <c r="I463">
        <v>384</v>
      </c>
      <c r="J463">
        <v>987</v>
      </c>
      <c r="K463">
        <v>67.073010299330832</v>
      </c>
      <c r="L463">
        <v>15.807795373952288</v>
      </c>
      <c r="M463">
        <v>40.825673428196843</v>
      </c>
      <c r="N463">
        <f t="shared" si="25"/>
        <v>3</v>
      </c>
      <c r="O463">
        <f t="shared" si="26"/>
        <v>1</v>
      </c>
      <c r="P463">
        <f t="shared" si="27"/>
        <v>2</v>
      </c>
    </row>
    <row r="464" spans="1:16" x14ac:dyDescent="0.4">
      <c r="A464" t="s">
        <v>758</v>
      </c>
      <c r="B464" t="s">
        <v>233</v>
      </c>
      <c r="C464" s="1" t="s">
        <v>1572</v>
      </c>
      <c r="D464" s="1">
        <v>40532</v>
      </c>
      <c r="E464">
        <v>5</v>
      </c>
      <c r="F464">
        <v>3</v>
      </c>
      <c r="G464">
        <v>4</v>
      </c>
      <c r="H464">
        <v>579</v>
      </c>
      <c r="I464">
        <v>354</v>
      </c>
      <c r="J464">
        <v>905</v>
      </c>
      <c r="K464">
        <v>70.276737871862622</v>
      </c>
      <c r="L464">
        <v>20.865603123085993</v>
      </c>
      <c r="M464">
        <v>65.032799503785924</v>
      </c>
      <c r="N464">
        <f t="shared" si="25"/>
        <v>3</v>
      </c>
      <c r="O464">
        <f t="shared" si="26"/>
        <v>1</v>
      </c>
      <c r="P464">
        <f t="shared" si="27"/>
        <v>3</v>
      </c>
    </row>
    <row r="465" spans="1:16" x14ac:dyDescent="0.4">
      <c r="A465" t="s">
        <v>759</v>
      </c>
      <c r="B465" t="s">
        <v>1341</v>
      </c>
      <c r="C465" s="1" t="s">
        <v>1572</v>
      </c>
      <c r="D465" s="1">
        <v>40787</v>
      </c>
      <c r="E465">
        <v>5</v>
      </c>
      <c r="F465">
        <v>2</v>
      </c>
      <c r="G465">
        <v>4</v>
      </c>
      <c r="H465">
        <v>480</v>
      </c>
      <c r="I465">
        <v>280</v>
      </c>
      <c r="J465">
        <v>905</v>
      </c>
      <c r="K465">
        <v>39.518400281420774</v>
      </c>
      <c r="L465">
        <v>79.189209726443778</v>
      </c>
      <c r="M465">
        <v>58.937656786398939</v>
      </c>
      <c r="N465">
        <f t="shared" si="25"/>
        <v>2</v>
      </c>
      <c r="O465">
        <f t="shared" si="26"/>
        <v>3</v>
      </c>
      <c r="P465">
        <f t="shared" si="27"/>
        <v>3</v>
      </c>
    </row>
    <row r="466" spans="1:16" x14ac:dyDescent="0.4">
      <c r="A466" t="s">
        <v>760</v>
      </c>
      <c r="B466" t="s">
        <v>339</v>
      </c>
      <c r="C466" s="1" t="s">
        <v>1572</v>
      </c>
      <c r="D466" s="1">
        <v>41052</v>
      </c>
      <c r="E466">
        <v>4</v>
      </c>
      <c r="F466">
        <v>2</v>
      </c>
      <c r="G466">
        <v>3</v>
      </c>
      <c r="H466">
        <v>386</v>
      </c>
      <c r="I466">
        <v>280</v>
      </c>
      <c r="J466">
        <v>828</v>
      </c>
      <c r="K466">
        <v>47.841791479556498</v>
      </c>
      <c r="L466">
        <v>57.08630047763787</v>
      </c>
      <c r="M466">
        <v>72.62988369195584</v>
      </c>
      <c r="N466">
        <f t="shared" si="25"/>
        <v>2</v>
      </c>
      <c r="O466">
        <f t="shared" si="26"/>
        <v>3</v>
      </c>
      <c r="P466">
        <f t="shared" si="27"/>
        <v>3</v>
      </c>
    </row>
    <row r="467" spans="1:16" x14ac:dyDescent="0.4">
      <c r="A467" t="s">
        <v>761</v>
      </c>
      <c r="B467" t="s">
        <v>1342</v>
      </c>
      <c r="C467" s="1" t="s">
        <v>1573</v>
      </c>
      <c r="D467" s="1">
        <v>37537</v>
      </c>
      <c r="E467">
        <v>7</v>
      </c>
      <c r="F467">
        <v>3</v>
      </c>
      <c r="G467">
        <v>7</v>
      </c>
      <c r="H467">
        <v>1060</v>
      </c>
      <c r="I467">
        <v>384</v>
      </c>
      <c r="J467">
        <v>1599</v>
      </c>
      <c r="K467">
        <v>68.295954676613988</v>
      </c>
      <c r="L467">
        <v>12.304122367163458</v>
      </c>
      <c r="M467">
        <v>41.16025639971005</v>
      </c>
      <c r="N467">
        <f t="shared" si="25"/>
        <v>3</v>
      </c>
      <c r="O467">
        <f t="shared" si="26"/>
        <v>1</v>
      </c>
      <c r="P467">
        <f t="shared" si="27"/>
        <v>2</v>
      </c>
    </row>
    <row r="468" spans="1:16" x14ac:dyDescent="0.4">
      <c r="A468" t="s">
        <v>160</v>
      </c>
      <c r="B468" t="s">
        <v>1343</v>
      </c>
      <c r="C468" s="1" t="s">
        <v>1572</v>
      </c>
      <c r="D468" s="1">
        <v>38419</v>
      </c>
      <c r="E468">
        <v>7</v>
      </c>
      <c r="F468">
        <v>3</v>
      </c>
      <c r="G468">
        <v>7</v>
      </c>
      <c r="H468">
        <v>1060</v>
      </c>
      <c r="I468">
        <v>384</v>
      </c>
      <c r="J468">
        <v>1599</v>
      </c>
      <c r="K468">
        <v>80.917088883445501</v>
      </c>
      <c r="L468">
        <v>38.961736955420463</v>
      </c>
      <c r="M468">
        <v>64.595938479121628</v>
      </c>
      <c r="N468">
        <f t="shared" si="25"/>
        <v>3</v>
      </c>
      <c r="O468">
        <f t="shared" si="26"/>
        <v>2</v>
      </c>
      <c r="P468">
        <f t="shared" si="27"/>
        <v>3</v>
      </c>
    </row>
    <row r="469" spans="1:16" x14ac:dyDescent="0.4">
      <c r="A469" t="s">
        <v>762</v>
      </c>
      <c r="B469" t="s">
        <v>234</v>
      </c>
      <c r="C469" s="1" t="s">
        <v>1572</v>
      </c>
      <c r="D469" s="1">
        <v>39101</v>
      </c>
      <c r="E469">
        <v>7</v>
      </c>
      <c r="F469">
        <v>3</v>
      </c>
      <c r="G469">
        <v>7</v>
      </c>
      <c r="H469">
        <v>1060</v>
      </c>
      <c r="I469">
        <v>384</v>
      </c>
      <c r="J469">
        <v>1347</v>
      </c>
      <c r="K469">
        <v>77.438076163605075</v>
      </c>
      <c r="L469">
        <v>47.716946727917474</v>
      </c>
      <c r="M469">
        <v>51.772989834384575</v>
      </c>
      <c r="N469">
        <f t="shared" si="25"/>
        <v>3</v>
      </c>
      <c r="O469">
        <f t="shared" si="26"/>
        <v>2</v>
      </c>
      <c r="P469">
        <f t="shared" si="27"/>
        <v>3</v>
      </c>
    </row>
    <row r="470" spans="1:16" x14ac:dyDescent="0.4">
      <c r="A470" t="s">
        <v>763</v>
      </c>
      <c r="B470" t="s">
        <v>1344</v>
      </c>
      <c r="C470" s="1" t="s">
        <v>1572</v>
      </c>
      <c r="D470" s="1">
        <v>39553</v>
      </c>
      <c r="E470">
        <v>7</v>
      </c>
      <c r="F470">
        <v>3</v>
      </c>
      <c r="G470">
        <v>6</v>
      </c>
      <c r="H470">
        <v>938</v>
      </c>
      <c r="I470">
        <v>384</v>
      </c>
      <c r="J470">
        <v>1170</v>
      </c>
      <c r="K470">
        <v>61.337620222655993</v>
      </c>
      <c r="L470">
        <v>19.926415561388964</v>
      </c>
      <c r="M470">
        <v>48.899990879875268</v>
      </c>
      <c r="N470">
        <f t="shared" si="25"/>
        <v>3</v>
      </c>
      <c r="O470">
        <f t="shared" si="26"/>
        <v>1</v>
      </c>
      <c r="P470">
        <f t="shared" si="27"/>
        <v>2</v>
      </c>
    </row>
    <row r="471" spans="1:16" x14ac:dyDescent="0.4">
      <c r="A471" t="s">
        <v>764</v>
      </c>
      <c r="B471" t="s">
        <v>1345</v>
      </c>
      <c r="C471" s="1" t="s">
        <v>1572</v>
      </c>
      <c r="D471" s="1">
        <v>39171</v>
      </c>
      <c r="E471">
        <v>7</v>
      </c>
      <c r="F471">
        <v>3</v>
      </c>
      <c r="G471">
        <v>7</v>
      </c>
      <c r="H471">
        <v>1060</v>
      </c>
      <c r="I471">
        <v>384</v>
      </c>
      <c r="J471">
        <v>1302</v>
      </c>
      <c r="K471">
        <v>72.84785768607351</v>
      </c>
      <c r="L471">
        <v>36.703926614165972</v>
      </c>
      <c r="M471">
        <v>69.083773699458462</v>
      </c>
      <c r="N471">
        <f t="shared" si="25"/>
        <v>3</v>
      </c>
      <c r="O471">
        <f t="shared" si="26"/>
        <v>2</v>
      </c>
      <c r="P471">
        <f t="shared" si="27"/>
        <v>3</v>
      </c>
    </row>
    <row r="472" spans="1:16" x14ac:dyDescent="0.4">
      <c r="A472" t="s">
        <v>765</v>
      </c>
      <c r="B472" t="s">
        <v>1346</v>
      </c>
      <c r="C472" s="1" t="s">
        <v>1572</v>
      </c>
      <c r="D472" s="1">
        <v>39618</v>
      </c>
      <c r="E472">
        <v>7</v>
      </c>
      <c r="F472">
        <v>3</v>
      </c>
      <c r="G472">
        <v>6</v>
      </c>
      <c r="H472">
        <v>894</v>
      </c>
      <c r="I472">
        <v>384</v>
      </c>
      <c r="J472">
        <v>1170</v>
      </c>
      <c r="K472">
        <v>51.978516494892943</v>
      </c>
      <c r="L472">
        <v>49.705611874827298</v>
      </c>
      <c r="M472">
        <v>57.419084319789448</v>
      </c>
      <c r="N472">
        <f t="shared" si="25"/>
        <v>3</v>
      </c>
      <c r="O472">
        <f t="shared" si="26"/>
        <v>2</v>
      </c>
      <c r="P472">
        <f t="shared" si="27"/>
        <v>3</v>
      </c>
    </row>
    <row r="473" spans="1:16" x14ac:dyDescent="0.4">
      <c r="A473" t="s">
        <v>766</v>
      </c>
      <c r="B473" t="s">
        <v>1347</v>
      </c>
      <c r="C473" s="1" t="s">
        <v>1572</v>
      </c>
      <c r="D473" s="1">
        <v>39983</v>
      </c>
      <c r="E473">
        <v>6</v>
      </c>
      <c r="F473">
        <v>3</v>
      </c>
      <c r="G473">
        <v>6</v>
      </c>
      <c r="H473">
        <v>802</v>
      </c>
      <c r="I473">
        <v>384</v>
      </c>
      <c r="J473">
        <v>1018</v>
      </c>
      <c r="K473">
        <v>65.920473896327451</v>
      </c>
      <c r="L473">
        <v>67.360724935525468</v>
      </c>
      <c r="M473">
        <v>30.059150651843712</v>
      </c>
      <c r="N473">
        <f t="shared" si="25"/>
        <v>3</v>
      </c>
      <c r="O473">
        <f t="shared" si="26"/>
        <v>3</v>
      </c>
      <c r="P473">
        <f t="shared" si="27"/>
        <v>2</v>
      </c>
    </row>
    <row r="474" spans="1:16" x14ac:dyDescent="0.4">
      <c r="A474" t="s">
        <v>767</v>
      </c>
      <c r="B474" t="s">
        <v>1348</v>
      </c>
      <c r="C474" s="1" t="s">
        <v>1572</v>
      </c>
      <c r="D474" s="1">
        <v>40172</v>
      </c>
      <c r="E474">
        <v>6</v>
      </c>
      <c r="F474">
        <v>3</v>
      </c>
      <c r="G474">
        <v>5</v>
      </c>
      <c r="H474">
        <v>704</v>
      </c>
      <c r="I474">
        <v>384</v>
      </c>
      <c r="J474">
        <v>987</v>
      </c>
      <c r="K474">
        <v>57.835778830319825</v>
      </c>
      <c r="L474">
        <v>32.705246327254308</v>
      </c>
      <c r="M474">
        <v>59.019375520950476</v>
      </c>
      <c r="N474">
        <f t="shared" si="25"/>
        <v>3</v>
      </c>
      <c r="O474">
        <f t="shared" si="26"/>
        <v>2</v>
      </c>
      <c r="P474">
        <f t="shared" si="27"/>
        <v>3</v>
      </c>
    </row>
    <row r="475" spans="1:16" x14ac:dyDescent="0.4">
      <c r="A475" t="s">
        <v>768</v>
      </c>
      <c r="B475" t="s">
        <v>1349</v>
      </c>
      <c r="C475" s="1" t="s">
        <v>1572</v>
      </c>
      <c r="D475" s="1">
        <v>41052</v>
      </c>
      <c r="E475">
        <v>4</v>
      </c>
      <c r="F475">
        <v>2</v>
      </c>
      <c r="G475">
        <v>3</v>
      </c>
      <c r="H475">
        <v>386</v>
      </c>
      <c r="I475">
        <v>280</v>
      </c>
      <c r="J475">
        <v>828</v>
      </c>
      <c r="K475">
        <v>55.424205150276521</v>
      </c>
      <c r="L475">
        <v>44.017042987407734</v>
      </c>
      <c r="M475">
        <v>25.234856868649373</v>
      </c>
      <c r="N475">
        <f t="shared" si="25"/>
        <v>3</v>
      </c>
      <c r="O475">
        <f t="shared" si="26"/>
        <v>2</v>
      </c>
      <c r="P475">
        <f t="shared" si="27"/>
        <v>1</v>
      </c>
    </row>
    <row r="476" spans="1:16" x14ac:dyDescent="0.4">
      <c r="A476" t="s">
        <v>161</v>
      </c>
      <c r="B476" t="s">
        <v>235</v>
      </c>
      <c r="C476" s="1" t="s">
        <v>1572</v>
      </c>
      <c r="D476" s="1">
        <v>38072</v>
      </c>
      <c r="E476">
        <v>7</v>
      </c>
      <c r="F476">
        <v>3</v>
      </c>
      <c r="G476">
        <v>7</v>
      </c>
      <c r="H476">
        <v>1060</v>
      </c>
      <c r="I476">
        <v>384</v>
      </c>
      <c r="J476">
        <v>1599</v>
      </c>
      <c r="K476">
        <v>61.957374771002883</v>
      </c>
      <c r="L476">
        <v>49.29472345030856</v>
      </c>
      <c r="M476">
        <v>61.4687712853477</v>
      </c>
      <c r="N476">
        <f t="shared" si="25"/>
        <v>3</v>
      </c>
      <c r="O476">
        <f t="shared" si="26"/>
        <v>2</v>
      </c>
      <c r="P476">
        <f t="shared" si="27"/>
        <v>3</v>
      </c>
    </row>
    <row r="477" spans="1:16" x14ac:dyDescent="0.4">
      <c r="A477" t="s">
        <v>769</v>
      </c>
      <c r="B477" t="s">
        <v>236</v>
      </c>
      <c r="C477" s="1" t="s">
        <v>1572</v>
      </c>
      <c r="D477" s="1">
        <v>40078</v>
      </c>
      <c r="E477">
        <v>6</v>
      </c>
      <c r="F477">
        <v>3</v>
      </c>
      <c r="G477">
        <v>5</v>
      </c>
      <c r="H477">
        <v>766</v>
      </c>
      <c r="I477">
        <v>384</v>
      </c>
      <c r="J477">
        <v>987</v>
      </c>
      <c r="K477">
        <v>50.688249592794691</v>
      </c>
      <c r="L477">
        <v>37.418672860827108</v>
      </c>
      <c r="M477">
        <v>39.339225341315348</v>
      </c>
      <c r="N477">
        <f t="shared" si="25"/>
        <v>3</v>
      </c>
      <c r="O477">
        <f t="shared" si="26"/>
        <v>2</v>
      </c>
      <c r="P477">
        <f t="shared" si="27"/>
        <v>2</v>
      </c>
    </row>
    <row r="478" spans="1:16" x14ac:dyDescent="0.4">
      <c r="A478" t="s">
        <v>770</v>
      </c>
      <c r="B478" t="s">
        <v>1350</v>
      </c>
      <c r="C478" s="1" t="s">
        <v>1572</v>
      </c>
      <c r="D478" s="1">
        <v>40316</v>
      </c>
      <c r="E478">
        <v>6</v>
      </c>
      <c r="F478">
        <v>3</v>
      </c>
      <c r="G478">
        <v>5</v>
      </c>
      <c r="H478">
        <v>610</v>
      </c>
      <c r="I478">
        <v>384</v>
      </c>
      <c r="J478">
        <v>987</v>
      </c>
      <c r="K478">
        <v>27.440637622130506</v>
      </c>
      <c r="L478">
        <v>35.300360654416508</v>
      </c>
      <c r="M478">
        <v>47.727529556193076</v>
      </c>
      <c r="N478">
        <f t="shared" si="25"/>
        <v>1</v>
      </c>
      <c r="O478">
        <f t="shared" si="26"/>
        <v>2</v>
      </c>
      <c r="P478">
        <f t="shared" si="27"/>
        <v>2</v>
      </c>
    </row>
    <row r="479" spans="1:16" x14ac:dyDescent="0.4">
      <c r="A479" t="s">
        <v>771</v>
      </c>
      <c r="B479" t="s">
        <v>1351</v>
      </c>
      <c r="C479" s="1" t="s">
        <v>1572</v>
      </c>
      <c r="D479" s="1">
        <v>40680</v>
      </c>
      <c r="E479">
        <v>5</v>
      </c>
      <c r="F479">
        <v>2</v>
      </c>
      <c r="G479">
        <v>4</v>
      </c>
      <c r="H479">
        <v>556</v>
      </c>
      <c r="I479">
        <v>280</v>
      </c>
      <c r="J479">
        <v>905</v>
      </c>
      <c r="K479">
        <v>70.926489543810703</v>
      </c>
      <c r="L479">
        <v>4.4943551888840645</v>
      </c>
      <c r="M479">
        <v>49.620114959065091</v>
      </c>
      <c r="N479">
        <f t="shared" si="25"/>
        <v>3</v>
      </c>
      <c r="O479">
        <f t="shared" si="26"/>
        <v>1</v>
      </c>
      <c r="P479">
        <f t="shared" si="27"/>
        <v>2</v>
      </c>
    </row>
    <row r="480" spans="1:16" x14ac:dyDescent="0.4">
      <c r="A480" t="s">
        <v>772</v>
      </c>
      <c r="B480" t="s">
        <v>237</v>
      </c>
      <c r="C480" s="1" t="s">
        <v>1572</v>
      </c>
      <c r="D480" s="1">
        <v>40981</v>
      </c>
      <c r="E480">
        <v>4</v>
      </c>
      <c r="F480">
        <v>2</v>
      </c>
      <c r="G480">
        <v>4</v>
      </c>
      <c r="H480">
        <v>398</v>
      </c>
      <c r="I480">
        <v>280</v>
      </c>
      <c r="J480">
        <v>862</v>
      </c>
      <c r="K480">
        <v>50.383299176361881</v>
      </c>
      <c r="L480">
        <v>26.58217542336083</v>
      </c>
      <c r="M480">
        <v>22.368375595059071</v>
      </c>
      <c r="N480">
        <f t="shared" si="25"/>
        <v>3</v>
      </c>
      <c r="O480">
        <f t="shared" si="26"/>
        <v>1</v>
      </c>
      <c r="P480">
        <f t="shared" si="27"/>
        <v>1</v>
      </c>
    </row>
    <row r="481" spans="1:16" x14ac:dyDescent="0.4">
      <c r="A481" t="s">
        <v>773</v>
      </c>
      <c r="B481" t="s">
        <v>1352</v>
      </c>
      <c r="C481" s="1" t="s">
        <v>1572</v>
      </c>
      <c r="D481" s="1">
        <v>41254</v>
      </c>
      <c r="E481">
        <v>3</v>
      </c>
      <c r="F481">
        <v>2</v>
      </c>
      <c r="G481">
        <v>3</v>
      </c>
      <c r="H481">
        <v>254</v>
      </c>
      <c r="I481">
        <v>280</v>
      </c>
      <c r="J481">
        <v>822</v>
      </c>
      <c r="K481">
        <v>68.083769860513968</v>
      </c>
      <c r="L481">
        <v>37.803842813721232</v>
      </c>
      <c r="M481">
        <v>42.05591605395022</v>
      </c>
      <c r="N481">
        <f t="shared" si="25"/>
        <v>3</v>
      </c>
      <c r="O481">
        <f t="shared" si="26"/>
        <v>2</v>
      </c>
      <c r="P481">
        <f t="shared" si="27"/>
        <v>2</v>
      </c>
    </row>
    <row r="482" spans="1:16" x14ac:dyDescent="0.4">
      <c r="A482" t="s">
        <v>774</v>
      </c>
      <c r="B482" t="s">
        <v>1353</v>
      </c>
      <c r="C482" s="1" t="s">
        <v>1572</v>
      </c>
      <c r="D482" s="1">
        <v>38673</v>
      </c>
      <c r="E482">
        <v>7</v>
      </c>
      <c r="F482">
        <v>3</v>
      </c>
      <c r="G482">
        <v>7</v>
      </c>
      <c r="H482">
        <v>1060</v>
      </c>
      <c r="I482">
        <v>384</v>
      </c>
      <c r="J482">
        <v>1599</v>
      </c>
      <c r="K482">
        <v>54.381985908095366</v>
      </c>
      <c r="L482">
        <v>46.643057186607713</v>
      </c>
      <c r="M482">
        <v>51.620531384530196</v>
      </c>
      <c r="N482">
        <f t="shared" ref="N482:N545" si="28">IF(AND(K482&gt;0,K482&lt;30),1,IF(AND(K482&gt;=30,K482&lt;50),2,IF(K482&gt;=50,3,0)))</f>
        <v>3</v>
      </c>
      <c r="O482">
        <f t="shared" ref="O482:O545" si="29">IF(AND(L482&gt;0,L482&lt;30),1,IF(AND(L482&gt;=30,L482&lt;50),2,IF(L482&gt;=50,3,0)))</f>
        <v>2</v>
      </c>
      <c r="P482">
        <f t="shared" ref="P482:P545" si="30">IF(AND(M482&gt;0,M482&lt;30),1,IF(AND(M482&gt;=30,M482&lt;50),2,IF(M482&gt;=50,3,0)))</f>
        <v>3</v>
      </c>
    </row>
    <row r="483" spans="1:16" x14ac:dyDescent="0.4">
      <c r="A483" t="s">
        <v>775</v>
      </c>
      <c r="B483" t="s">
        <v>1354</v>
      </c>
      <c r="C483" s="1" t="s">
        <v>1572</v>
      </c>
      <c r="D483" s="1">
        <v>38883</v>
      </c>
      <c r="E483">
        <v>7</v>
      </c>
      <c r="F483">
        <v>3</v>
      </c>
      <c r="G483">
        <v>7</v>
      </c>
      <c r="H483">
        <v>1060</v>
      </c>
      <c r="I483">
        <v>384</v>
      </c>
      <c r="J483">
        <v>1495</v>
      </c>
      <c r="K483">
        <v>37.016147919775577</v>
      </c>
      <c r="L483">
        <v>40.24772324306899</v>
      </c>
      <c r="M483">
        <v>58.575599011038527</v>
      </c>
      <c r="N483">
        <f t="shared" si="28"/>
        <v>2</v>
      </c>
      <c r="O483">
        <f t="shared" si="29"/>
        <v>2</v>
      </c>
      <c r="P483">
        <f t="shared" si="30"/>
        <v>3</v>
      </c>
    </row>
    <row r="484" spans="1:16" x14ac:dyDescent="0.4">
      <c r="A484" t="s">
        <v>776</v>
      </c>
      <c r="B484" t="s">
        <v>1355</v>
      </c>
      <c r="C484" s="1" t="s">
        <v>1572</v>
      </c>
      <c r="D484" s="1">
        <v>39028</v>
      </c>
      <c r="E484">
        <v>7</v>
      </c>
      <c r="F484">
        <v>3</v>
      </c>
      <c r="G484">
        <v>7</v>
      </c>
      <c r="H484">
        <v>1060</v>
      </c>
      <c r="I484">
        <v>384</v>
      </c>
      <c r="J484">
        <v>1397</v>
      </c>
      <c r="K484">
        <v>57.982536404353979</v>
      </c>
      <c r="L484">
        <v>28.164051706272449</v>
      </c>
      <c r="M484">
        <v>57.493832083490545</v>
      </c>
      <c r="N484">
        <f t="shared" si="28"/>
        <v>3</v>
      </c>
      <c r="O484">
        <f t="shared" si="29"/>
        <v>1</v>
      </c>
      <c r="P484">
        <f t="shared" si="30"/>
        <v>3</v>
      </c>
    </row>
    <row r="485" spans="1:16" x14ac:dyDescent="0.4">
      <c r="A485" t="s">
        <v>162</v>
      </c>
      <c r="B485" t="s">
        <v>1356</v>
      </c>
      <c r="C485" s="1" t="s">
        <v>1572</v>
      </c>
      <c r="D485" s="1">
        <v>39247</v>
      </c>
      <c r="E485">
        <v>7</v>
      </c>
      <c r="F485">
        <v>3</v>
      </c>
      <c r="G485">
        <v>7</v>
      </c>
      <c r="H485">
        <v>1060</v>
      </c>
      <c r="I485">
        <v>384</v>
      </c>
      <c r="J485">
        <v>1253</v>
      </c>
      <c r="K485">
        <v>45.803472993984414</v>
      </c>
      <c r="L485">
        <v>77.149506079027361</v>
      </c>
      <c r="M485">
        <v>64.698681723367017</v>
      </c>
      <c r="N485">
        <f t="shared" si="28"/>
        <v>2</v>
      </c>
      <c r="O485">
        <f t="shared" si="29"/>
        <v>3</v>
      </c>
      <c r="P485">
        <f t="shared" si="30"/>
        <v>3</v>
      </c>
    </row>
    <row r="486" spans="1:16" x14ac:dyDescent="0.4">
      <c r="A486" t="s">
        <v>777</v>
      </c>
      <c r="B486" t="s">
        <v>1357</v>
      </c>
      <c r="C486" s="1" t="s">
        <v>1572</v>
      </c>
      <c r="D486" s="1">
        <v>39728</v>
      </c>
      <c r="E486">
        <v>7</v>
      </c>
      <c r="F486">
        <v>3</v>
      </c>
      <c r="G486">
        <v>6</v>
      </c>
      <c r="H486">
        <v>822</v>
      </c>
      <c r="I486">
        <v>384</v>
      </c>
      <c r="J486">
        <v>1170</v>
      </c>
      <c r="K486">
        <v>57.938348694786789</v>
      </c>
      <c r="L486">
        <v>53.453733766233768</v>
      </c>
      <c r="M486">
        <v>68.878408091603063</v>
      </c>
      <c r="N486">
        <f t="shared" si="28"/>
        <v>3</v>
      </c>
      <c r="O486">
        <f t="shared" si="29"/>
        <v>3</v>
      </c>
      <c r="P486">
        <f t="shared" si="30"/>
        <v>3</v>
      </c>
    </row>
    <row r="487" spans="1:16" x14ac:dyDescent="0.4">
      <c r="A487" t="s">
        <v>268</v>
      </c>
      <c r="B487" t="s">
        <v>340</v>
      </c>
      <c r="C487" s="1" t="s">
        <v>1572</v>
      </c>
      <c r="D487" s="1">
        <v>40519</v>
      </c>
      <c r="E487">
        <v>5</v>
      </c>
      <c r="F487">
        <v>3</v>
      </c>
      <c r="G487">
        <v>4</v>
      </c>
      <c r="H487">
        <v>579</v>
      </c>
      <c r="I487">
        <v>363</v>
      </c>
      <c r="J487">
        <v>905</v>
      </c>
      <c r="K487">
        <v>40.130731279241736</v>
      </c>
      <c r="L487">
        <v>32.201143910051364</v>
      </c>
      <c r="M487">
        <v>60.689084590915719</v>
      </c>
      <c r="N487">
        <f t="shared" si="28"/>
        <v>2</v>
      </c>
      <c r="O487">
        <f t="shared" si="29"/>
        <v>2</v>
      </c>
      <c r="P487">
        <f t="shared" si="30"/>
        <v>3</v>
      </c>
    </row>
    <row r="488" spans="1:16" x14ac:dyDescent="0.4">
      <c r="A488" t="s">
        <v>778</v>
      </c>
      <c r="B488" t="s">
        <v>1358</v>
      </c>
      <c r="C488" s="1" t="s">
        <v>1572</v>
      </c>
      <c r="D488" s="1">
        <v>40967</v>
      </c>
      <c r="E488">
        <v>4</v>
      </c>
      <c r="F488">
        <v>2</v>
      </c>
      <c r="G488">
        <v>4</v>
      </c>
      <c r="H488">
        <v>398</v>
      </c>
      <c r="I488">
        <v>280</v>
      </c>
      <c r="J488">
        <v>872</v>
      </c>
      <c r="K488">
        <v>8.6209757607197552</v>
      </c>
      <c r="L488">
        <v>44.270408163265309</v>
      </c>
      <c r="M488">
        <v>68.38189569944555</v>
      </c>
      <c r="N488">
        <f t="shared" si="28"/>
        <v>1</v>
      </c>
      <c r="O488">
        <f t="shared" si="29"/>
        <v>2</v>
      </c>
      <c r="P488">
        <f t="shared" si="30"/>
        <v>3</v>
      </c>
    </row>
    <row r="489" spans="1:16" x14ac:dyDescent="0.4">
      <c r="A489" t="s">
        <v>779</v>
      </c>
      <c r="B489" t="s">
        <v>341</v>
      </c>
      <c r="C489" s="1" t="s">
        <v>1572</v>
      </c>
      <c r="D489" s="1">
        <v>41142</v>
      </c>
      <c r="E489">
        <v>4</v>
      </c>
      <c r="F489">
        <v>2</v>
      </c>
      <c r="G489">
        <v>3</v>
      </c>
      <c r="H489">
        <v>323</v>
      </c>
      <c r="I489">
        <v>280</v>
      </c>
      <c r="J489">
        <v>828</v>
      </c>
      <c r="K489">
        <v>57.436043539509697</v>
      </c>
      <c r="L489">
        <v>83.452453321754234</v>
      </c>
      <c r="M489">
        <v>33.847947402722497</v>
      </c>
      <c r="N489">
        <f t="shared" si="28"/>
        <v>3</v>
      </c>
      <c r="O489">
        <f t="shared" si="29"/>
        <v>3</v>
      </c>
      <c r="P489">
        <f t="shared" si="30"/>
        <v>2</v>
      </c>
    </row>
    <row r="490" spans="1:16" x14ac:dyDescent="0.4">
      <c r="A490" t="s">
        <v>780</v>
      </c>
      <c r="B490" t="s">
        <v>238</v>
      </c>
      <c r="C490" s="1" t="s">
        <v>1572</v>
      </c>
      <c r="D490" s="1">
        <v>38714</v>
      </c>
      <c r="E490">
        <v>7</v>
      </c>
      <c r="F490">
        <v>3</v>
      </c>
      <c r="G490">
        <v>7</v>
      </c>
      <c r="H490">
        <v>1060</v>
      </c>
      <c r="I490">
        <v>384</v>
      </c>
      <c r="J490">
        <v>1599</v>
      </c>
      <c r="K490">
        <v>63.89609051065603</v>
      </c>
      <c r="L490">
        <v>52.102222356544168</v>
      </c>
      <c r="M490">
        <v>42.446479293126835</v>
      </c>
      <c r="N490">
        <f t="shared" si="28"/>
        <v>3</v>
      </c>
      <c r="O490">
        <f t="shared" si="29"/>
        <v>3</v>
      </c>
      <c r="P490">
        <f t="shared" si="30"/>
        <v>2</v>
      </c>
    </row>
    <row r="491" spans="1:16" x14ac:dyDescent="0.4">
      <c r="A491" t="s">
        <v>781</v>
      </c>
      <c r="B491" t="s">
        <v>1359</v>
      </c>
      <c r="C491" s="1" t="s">
        <v>1572</v>
      </c>
      <c r="D491" s="1">
        <v>39106</v>
      </c>
      <c r="E491">
        <v>7</v>
      </c>
      <c r="F491">
        <v>3</v>
      </c>
      <c r="G491">
        <v>7</v>
      </c>
      <c r="H491">
        <v>1060</v>
      </c>
      <c r="I491">
        <v>384</v>
      </c>
      <c r="J491">
        <v>1344</v>
      </c>
      <c r="K491">
        <v>54.666174850365245</v>
      </c>
      <c r="L491">
        <v>60.153062252463855</v>
      </c>
      <c r="M491">
        <v>44.376591672656907</v>
      </c>
      <c r="N491">
        <f t="shared" si="28"/>
        <v>3</v>
      </c>
      <c r="O491">
        <f t="shared" si="29"/>
        <v>3</v>
      </c>
      <c r="P491">
        <f t="shared" si="30"/>
        <v>2</v>
      </c>
    </row>
    <row r="492" spans="1:16" x14ac:dyDescent="0.4">
      <c r="A492" t="s">
        <v>782</v>
      </c>
      <c r="B492" t="s">
        <v>1360</v>
      </c>
      <c r="C492" s="1" t="s">
        <v>1572</v>
      </c>
      <c r="D492" s="1">
        <v>39743</v>
      </c>
      <c r="E492">
        <v>7</v>
      </c>
      <c r="F492">
        <v>3</v>
      </c>
      <c r="G492">
        <v>6</v>
      </c>
      <c r="H492">
        <v>811</v>
      </c>
      <c r="I492">
        <v>384</v>
      </c>
      <c r="J492">
        <v>1170</v>
      </c>
      <c r="K492">
        <v>45.795845551311345</v>
      </c>
      <c r="L492">
        <v>57.304863797549977</v>
      </c>
      <c r="M492">
        <v>64.305483231269164</v>
      </c>
      <c r="N492">
        <f t="shared" si="28"/>
        <v>2</v>
      </c>
      <c r="O492">
        <f t="shared" si="29"/>
        <v>3</v>
      </c>
      <c r="P492">
        <f t="shared" si="30"/>
        <v>3</v>
      </c>
    </row>
    <row r="493" spans="1:16" x14ac:dyDescent="0.4">
      <c r="A493" t="s">
        <v>783</v>
      </c>
      <c r="B493" t="s">
        <v>1361</v>
      </c>
      <c r="C493" s="1" t="s">
        <v>1572</v>
      </c>
      <c r="D493" s="1">
        <v>40051</v>
      </c>
      <c r="E493">
        <v>6</v>
      </c>
      <c r="F493">
        <v>3</v>
      </c>
      <c r="G493">
        <v>5</v>
      </c>
      <c r="H493">
        <v>785</v>
      </c>
      <c r="I493">
        <v>384</v>
      </c>
      <c r="J493">
        <v>987</v>
      </c>
      <c r="K493">
        <v>51.41244784265966</v>
      </c>
      <c r="L493">
        <v>39.113539939670261</v>
      </c>
      <c r="M493">
        <v>68.852528142043383</v>
      </c>
      <c r="N493">
        <f t="shared" si="28"/>
        <v>3</v>
      </c>
      <c r="O493">
        <f t="shared" si="29"/>
        <v>2</v>
      </c>
      <c r="P493">
        <f t="shared" si="30"/>
        <v>3</v>
      </c>
    </row>
    <row r="494" spans="1:16" x14ac:dyDescent="0.4">
      <c r="A494" t="s">
        <v>784</v>
      </c>
      <c r="B494" t="s">
        <v>1362</v>
      </c>
      <c r="C494" s="1" t="s">
        <v>1572</v>
      </c>
      <c r="D494" s="1">
        <v>40686</v>
      </c>
      <c r="E494">
        <v>5</v>
      </c>
      <c r="F494">
        <v>2</v>
      </c>
      <c r="G494">
        <v>4</v>
      </c>
      <c r="H494">
        <v>552</v>
      </c>
      <c r="I494">
        <v>280</v>
      </c>
      <c r="J494">
        <v>905</v>
      </c>
      <c r="K494">
        <v>23.992717270894637</v>
      </c>
      <c r="L494">
        <v>30.900781589231435</v>
      </c>
      <c r="M494">
        <v>59.901283563723133</v>
      </c>
      <c r="N494">
        <f t="shared" si="28"/>
        <v>1</v>
      </c>
      <c r="O494">
        <f t="shared" si="29"/>
        <v>2</v>
      </c>
      <c r="P494">
        <f t="shared" si="30"/>
        <v>3</v>
      </c>
    </row>
    <row r="495" spans="1:16" x14ac:dyDescent="0.4">
      <c r="A495" t="s">
        <v>785</v>
      </c>
      <c r="B495" t="s">
        <v>73</v>
      </c>
      <c r="C495" s="1" t="s">
        <v>1572</v>
      </c>
      <c r="D495" s="1">
        <v>38896</v>
      </c>
      <c r="E495">
        <v>7</v>
      </c>
      <c r="F495">
        <v>3</v>
      </c>
      <c r="G495">
        <v>7</v>
      </c>
      <c r="H495">
        <v>1060</v>
      </c>
      <c r="I495">
        <v>384</v>
      </c>
      <c r="J495">
        <v>1486</v>
      </c>
      <c r="K495">
        <v>64.784223996192253</v>
      </c>
      <c r="L495">
        <v>77.138849072027256</v>
      </c>
      <c r="M495">
        <v>41.638215899079221</v>
      </c>
      <c r="N495">
        <f t="shared" si="28"/>
        <v>3</v>
      </c>
      <c r="O495">
        <f t="shared" si="29"/>
        <v>3</v>
      </c>
      <c r="P495">
        <f t="shared" si="30"/>
        <v>2</v>
      </c>
    </row>
    <row r="496" spans="1:16" x14ac:dyDescent="0.4">
      <c r="A496" t="s">
        <v>786</v>
      </c>
      <c r="B496" t="s">
        <v>1363</v>
      </c>
      <c r="C496" s="1" t="s">
        <v>1572</v>
      </c>
      <c r="D496" s="1">
        <v>39251</v>
      </c>
      <c r="E496">
        <v>7</v>
      </c>
      <c r="F496">
        <v>3</v>
      </c>
      <c r="G496">
        <v>7</v>
      </c>
      <c r="H496">
        <v>1060</v>
      </c>
      <c r="I496">
        <v>384</v>
      </c>
      <c r="J496">
        <v>1251</v>
      </c>
      <c r="K496">
        <v>63.947823442733679</v>
      </c>
      <c r="L496">
        <v>48.530980876393109</v>
      </c>
      <c r="M496">
        <v>31.129976928649441</v>
      </c>
      <c r="N496">
        <f t="shared" si="28"/>
        <v>3</v>
      </c>
      <c r="O496">
        <f t="shared" si="29"/>
        <v>2</v>
      </c>
      <c r="P496">
        <f t="shared" si="30"/>
        <v>2</v>
      </c>
    </row>
    <row r="497" spans="1:16" x14ac:dyDescent="0.4">
      <c r="A497" t="s">
        <v>787</v>
      </c>
      <c r="B497" t="s">
        <v>1364</v>
      </c>
      <c r="C497" s="1" t="s">
        <v>1572</v>
      </c>
      <c r="D497" s="1">
        <v>40106</v>
      </c>
      <c r="E497">
        <v>6</v>
      </c>
      <c r="F497">
        <v>3</v>
      </c>
      <c r="G497">
        <v>5</v>
      </c>
      <c r="H497">
        <v>752</v>
      </c>
      <c r="I497">
        <v>384</v>
      </c>
      <c r="J497">
        <v>987</v>
      </c>
      <c r="K497">
        <v>50.207050651174839</v>
      </c>
      <c r="L497">
        <v>58.497786566270612</v>
      </c>
      <c r="M497">
        <v>25.310274994867168</v>
      </c>
      <c r="N497">
        <f t="shared" si="28"/>
        <v>3</v>
      </c>
      <c r="O497">
        <f t="shared" si="29"/>
        <v>3</v>
      </c>
      <c r="P497">
        <f t="shared" si="30"/>
        <v>1</v>
      </c>
    </row>
    <row r="498" spans="1:16" x14ac:dyDescent="0.4">
      <c r="A498" t="s">
        <v>788</v>
      </c>
      <c r="B498" t="s">
        <v>1365</v>
      </c>
      <c r="C498" s="1" t="s">
        <v>1572</v>
      </c>
      <c r="D498" s="1">
        <v>40897</v>
      </c>
      <c r="E498">
        <v>5</v>
      </c>
      <c r="F498">
        <v>2</v>
      </c>
      <c r="G498">
        <v>4</v>
      </c>
      <c r="H498">
        <v>408</v>
      </c>
      <c r="I498">
        <v>280</v>
      </c>
      <c r="J498">
        <v>905</v>
      </c>
      <c r="K498">
        <v>36.570377557262098</v>
      </c>
      <c r="L498">
        <v>74.835432045158484</v>
      </c>
      <c r="M498">
        <v>7.7284007278191931</v>
      </c>
      <c r="N498">
        <f t="shared" si="28"/>
        <v>2</v>
      </c>
      <c r="O498">
        <f t="shared" si="29"/>
        <v>3</v>
      </c>
      <c r="P498">
        <f t="shared" si="30"/>
        <v>1</v>
      </c>
    </row>
    <row r="499" spans="1:16" x14ac:dyDescent="0.4">
      <c r="A499" t="s">
        <v>789</v>
      </c>
      <c r="B499" t="s">
        <v>1366</v>
      </c>
      <c r="C499" s="1" t="s">
        <v>1572</v>
      </c>
      <c r="D499" s="1">
        <v>41233</v>
      </c>
      <c r="E499">
        <v>4</v>
      </c>
      <c r="F499">
        <v>2</v>
      </c>
      <c r="G499">
        <v>3</v>
      </c>
      <c r="H499">
        <v>263</v>
      </c>
      <c r="I499">
        <v>280</v>
      </c>
      <c r="J499">
        <v>828</v>
      </c>
      <c r="K499">
        <v>65.803542489266277</v>
      </c>
      <c r="L499">
        <v>91.152084237950504</v>
      </c>
      <c r="M499">
        <v>40.14879217862552</v>
      </c>
      <c r="N499">
        <f t="shared" si="28"/>
        <v>3</v>
      </c>
      <c r="O499">
        <f t="shared" si="29"/>
        <v>3</v>
      </c>
      <c r="P499">
        <f t="shared" si="30"/>
        <v>2</v>
      </c>
    </row>
    <row r="500" spans="1:16" x14ac:dyDescent="0.4">
      <c r="A500" t="s">
        <v>163</v>
      </c>
      <c r="B500" t="s">
        <v>1367</v>
      </c>
      <c r="C500" s="1" t="s">
        <v>1572</v>
      </c>
      <c r="D500" s="1">
        <v>38709</v>
      </c>
      <c r="E500">
        <v>7</v>
      </c>
      <c r="F500">
        <v>3</v>
      </c>
      <c r="G500">
        <v>7</v>
      </c>
      <c r="H500">
        <v>1060</v>
      </c>
      <c r="I500">
        <v>384</v>
      </c>
      <c r="J500">
        <v>1599</v>
      </c>
      <c r="K500">
        <v>67.373651081907937</v>
      </c>
      <c r="L500">
        <v>55.477715989684079</v>
      </c>
      <c r="M500">
        <v>43.730540927197701</v>
      </c>
      <c r="N500">
        <f t="shared" si="28"/>
        <v>3</v>
      </c>
      <c r="O500">
        <f t="shared" si="29"/>
        <v>3</v>
      </c>
      <c r="P500">
        <f t="shared" si="30"/>
        <v>2</v>
      </c>
    </row>
    <row r="501" spans="1:16" x14ac:dyDescent="0.4">
      <c r="A501" t="s">
        <v>790</v>
      </c>
      <c r="B501" t="s">
        <v>342</v>
      </c>
      <c r="C501" s="1" t="s">
        <v>1572</v>
      </c>
      <c r="D501" s="1">
        <v>38854</v>
      </c>
      <c r="E501">
        <v>7</v>
      </c>
      <c r="F501">
        <v>3</v>
      </c>
      <c r="G501">
        <v>7</v>
      </c>
      <c r="H501">
        <v>1060</v>
      </c>
      <c r="I501">
        <v>384</v>
      </c>
      <c r="J501">
        <v>1516</v>
      </c>
      <c r="K501">
        <v>50.081632402156856</v>
      </c>
      <c r="L501">
        <v>59.211777252003316</v>
      </c>
      <c r="M501">
        <v>43.318345661704051</v>
      </c>
      <c r="N501">
        <f t="shared" si="28"/>
        <v>3</v>
      </c>
      <c r="O501">
        <f t="shared" si="29"/>
        <v>3</v>
      </c>
      <c r="P501">
        <f t="shared" si="30"/>
        <v>2</v>
      </c>
    </row>
    <row r="502" spans="1:16" x14ac:dyDescent="0.4">
      <c r="A502" t="s">
        <v>791</v>
      </c>
      <c r="B502" t="s">
        <v>343</v>
      </c>
      <c r="C502" s="1" t="s">
        <v>1572</v>
      </c>
      <c r="D502" s="1">
        <v>39645</v>
      </c>
      <c r="E502">
        <v>7</v>
      </c>
      <c r="F502">
        <v>3</v>
      </c>
      <c r="G502">
        <v>6</v>
      </c>
      <c r="H502">
        <v>875</v>
      </c>
      <c r="I502">
        <v>384</v>
      </c>
      <c r="J502">
        <v>1170</v>
      </c>
      <c r="K502">
        <v>35.087161092258299</v>
      </c>
      <c r="L502">
        <v>61.694579246108503</v>
      </c>
      <c r="M502">
        <v>50.592782931411548</v>
      </c>
      <c r="N502">
        <f t="shared" si="28"/>
        <v>2</v>
      </c>
      <c r="O502">
        <f t="shared" si="29"/>
        <v>3</v>
      </c>
      <c r="P502">
        <f t="shared" si="30"/>
        <v>3</v>
      </c>
    </row>
    <row r="503" spans="1:16" x14ac:dyDescent="0.4">
      <c r="A503" t="s">
        <v>792</v>
      </c>
      <c r="B503" t="s">
        <v>1368</v>
      </c>
      <c r="C503" s="1" t="s">
        <v>1572</v>
      </c>
      <c r="D503" s="1">
        <v>39980</v>
      </c>
      <c r="E503">
        <v>6</v>
      </c>
      <c r="F503">
        <v>3</v>
      </c>
      <c r="G503">
        <v>6</v>
      </c>
      <c r="H503">
        <v>802</v>
      </c>
      <c r="I503">
        <v>384</v>
      </c>
      <c r="J503">
        <v>1021</v>
      </c>
      <c r="K503">
        <v>35.977830500775504</v>
      </c>
      <c r="L503">
        <v>37.722876082251084</v>
      </c>
      <c r="M503">
        <v>72.424509639944986</v>
      </c>
      <c r="N503">
        <f t="shared" si="28"/>
        <v>2</v>
      </c>
      <c r="O503">
        <f t="shared" si="29"/>
        <v>2</v>
      </c>
      <c r="P503">
        <f t="shared" si="30"/>
        <v>3</v>
      </c>
    </row>
    <row r="504" spans="1:16" x14ac:dyDescent="0.4">
      <c r="A504" t="s">
        <v>793</v>
      </c>
      <c r="B504" t="s">
        <v>1369</v>
      </c>
      <c r="C504" s="1" t="s">
        <v>1572</v>
      </c>
      <c r="D504" s="1">
        <v>40505</v>
      </c>
      <c r="E504">
        <v>5</v>
      </c>
      <c r="F504">
        <v>3</v>
      </c>
      <c r="G504">
        <v>4</v>
      </c>
      <c r="H504">
        <v>579</v>
      </c>
      <c r="I504">
        <v>373</v>
      </c>
      <c r="J504">
        <v>905</v>
      </c>
      <c r="K504">
        <v>61.745363687126428</v>
      </c>
      <c r="L504">
        <v>37.246464866854176</v>
      </c>
      <c r="M504">
        <v>31.757124491425895</v>
      </c>
      <c r="N504">
        <f t="shared" si="28"/>
        <v>3</v>
      </c>
      <c r="O504">
        <f t="shared" si="29"/>
        <v>2</v>
      </c>
      <c r="P504">
        <f t="shared" si="30"/>
        <v>2</v>
      </c>
    </row>
    <row r="505" spans="1:16" x14ac:dyDescent="0.4">
      <c r="A505" t="s">
        <v>164</v>
      </c>
      <c r="B505" t="s">
        <v>1370</v>
      </c>
      <c r="C505" s="1" t="s">
        <v>1572</v>
      </c>
      <c r="D505" s="1">
        <v>40806</v>
      </c>
      <c r="E505">
        <v>5</v>
      </c>
      <c r="F505">
        <v>2</v>
      </c>
      <c r="G505">
        <v>4</v>
      </c>
      <c r="H505">
        <v>468</v>
      </c>
      <c r="I505">
        <v>280</v>
      </c>
      <c r="J505">
        <v>905</v>
      </c>
      <c r="K505">
        <v>41.978218774227962</v>
      </c>
      <c r="L505">
        <v>30.076422058184978</v>
      </c>
      <c r="M505">
        <v>47.302205438253026</v>
      </c>
      <c r="N505">
        <f t="shared" si="28"/>
        <v>2</v>
      </c>
      <c r="O505">
        <f t="shared" si="29"/>
        <v>2</v>
      </c>
      <c r="P505">
        <f t="shared" si="30"/>
        <v>2</v>
      </c>
    </row>
    <row r="506" spans="1:16" x14ac:dyDescent="0.4">
      <c r="A506" t="s">
        <v>794</v>
      </c>
      <c r="B506" t="s">
        <v>1371</v>
      </c>
      <c r="C506" s="1" t="s">
        <v>1572</v>
      </c>
      <c r="D506" s="1">
        <v>41072</v>
      </c>
      <c r="E506">
        <v>4</v>
      </c>
      <c r="F506">
        <v>2</v>
      </c>
      <c r="G506">
        <v>3</v>
      </c>
      <c r="H506">
        <v>372</v>
      </c>
      <c r="I506">
        <v>280</v>
      </c>
      <c r="J506">
        <v>828</v>
      </c>
      <c r="K506">
        <v>22.477857489013839</v>
      </c>
      <c r="L506">
        <v>38.156969170646981</v>
      </c>
      <c r="M506">
        <v>38.099809387197986</v>
      </c>
      <c r="N506">
        <f t="shared" si="28"/>
        <v>1</v>
      </c>
      <c r="O506">
        <f t="shared" si="29"/>
        <v>2</v>
      </c>
      <c r="P506">
        <f t="shared" si="30"/>
        <v>2</v>
      </c>
    </row>
    <row r="507" spans="1:16" x14ac:dyDescent="0.4">
      <c r="A507" t="s">
        <v>795</v>
      </c>
      <c r="B507" t="s">
        <v>239</v>
      </c>
      <c r="C507" s="1" t="s">
        <v>1572</v>
      </c>
      <c r="D507" s="1">
        <v>41311</v>
      </c>
      <c r="E507">
        <v>3</v>
      </c>
      <c r="F507">
        <v>2</v>
      </c>
      <c r="G507">
        <v>2</v>
      </c>
      <c r="H507">
        <v>254</v>
      </c>
      <c r="I507">
        <v>280</v>
      </c>
      <c r="J507">
        <v>784</v>
      </c>
      <c r="K507">
        <v>42.711423489423325</v>
      </c>
      <c r="L507">
        <v>36.133630047763788</v>
      </c>
      <c r="M507">
        <v>37.820665649437345</v>
      </c>
      <c r="N507">
        <f t="shared" si="28"/>
        <v>2</v>
      </c>
      <c r="O507">
        <f t="shared" si="29"/>
        <v>2</v>
      </c>
      <c r="P507">
        <f t="shared" si="30"/>
        <v>2</v>
      </c>
    </row>
    <row r="508" spans="1:16" x14ac:dyDescent="0.4">
      <c r="A508" t="s">
        <v>796</v>
      </c>
      <c r="B508" t="s">
        <v>1372</v>
      </c>
      <c r="C508" s="1" t="s">
        <v>1572</v>
      </c>
      <c r="D508" s="1">
        <v>38673</v>
      </c>
      <c r="E508">
        <v>7</v>
      </c>
      <c r="F508">
        <v>3</v>
      </c>
      <c r="G508">
        <v>7</v>
      </c>
      <c r="H508">
        <v>1060</v>
      </c>
      <c r="I508">
        <v>384</v>
      </c>
      <c r="J508">
        <v>1599</v>
      </c>
      <c r="K508">
        <v>46.4514106441423</v>
      </c>
      <c r="L508">
        <v>27.41739920097633</v>
      </c>
      <c r="M508">
        <v>36.454496279018826</v>
      </c>
      <c r="N508">
        <f t="shared" si="28"/>
        <v>2</v>
      </c>
      <c r="O508">
        <f t="shared" si="29"/>
        <v>1</v>
      </c>
      <c r="P508">
        <f t="shared" si="30"/>
        <v>2</v>
      </c>
    </row>
    <row r="509" spans="1:16" x14ac:dyDescent="0.4">
      <c r="A509" t="s">
        <v>797</v>
      </c>
      <c r="B509" t="s">
        <v>1373</v>
      </c>
      <c r="C509" s="1" t="s">
        <v>1572</v>
      </c>
      <c r="D509" s="1">
        <v>39066</v>
      </c>
      <c r="E509">
        <v>7</v>
      </c>
      <c r="F509">
        <v>3</v>
      </c>
      <c r="G509">
        <v>7</v>
      </c>
      <c r="H509">
        <v>1060</v>
      </c>
      <c r="I509">
        <v>384</v>
      </c>
      <c r="J509">
        <v>1369</v>
      </c>
      <c r="K509">
        <v>75.515913317063251</v>
      </c>
      <c r="L509">
        <v>90.300468591691995</v>
      </c>
      <c r="M509">
        <v>57.851962065167712</v>
      </c>
      <c r="N509">
        <f t="shared" si="28"/>
        <v>3</v>
      </c>
      <c r="O509">
        <f t="shared" si="29"/>
        <v>3</v>
      </c>
      <c r="P509">
        <f t="shared" si="30"/>
        <v>3</v>
      </c>
    </row>
    <row r="510" spans="1:16" x14ac:dyDescent="0.4">
      <c r="A510" t="s">
        <v>165</v>
      </c>
      <c r="B510" t="s">
        <v>74</v>
      </c>
      <c r="C510" s="1" t="s">
        <v>1573</v>
      </c>
      <c r="D510" s="1">
        <v>39624</v>
      </c>
      <c r="E510">
        <v>7</v>
      </c>
      <c r="F510">
        <v>3</v>
      </c>
      <c r="G510">
        <v>6</v>
      </c>
      <c r="H510">
        <v>890</v>
      </c>
      <c r="I510">
        <v>384</v>
      </c>
      <c r="J510">
        <v>1170</v>
      </c>
      <c r="K510">
        <v>43.245013557861512</v>
      </c>
      <c r="L510">
        <v>33.835605112622723</v>
      </c>
      <c r="M510">
        <v>75.876321750443353</v>
      </c>
      <c r="N510">
        <f t="shared" si="28"/>
        <v>2</v>
      </c>
      <c r="O510">
        <f t="shared" si="29"/>
        <v>2</v>
      </c>
      <c r="P510">
        <f t="shared" si="30"/>
        <v>3</v>
      </c>
    </row>
    <row r="511" spans="1:16" x14ac:dyDescent="0.4">
      <c r="A511" t="s">
        <v>798</v>
      </c>
      <c r="B511" t="s">
        <v>1374</v>
      </c>
      <c r="C511" s="1" t="s">
        <v>1572</v>
      </c>
      <c r="D511" s="1">
        <v>39925</v>
      </c>
      <c r="E511">
        <v>6</v>
      </c>
      <c r="F511">
        <v>3</v>
      </c>
      <c r="G511">
        <v>6</v>
      </c>
      <c r="H511">
        <v>802</v>
      </c>
      <c r="I511">
        <v>384</v>
      </c>
      <c r="J511">
        <v>1057</v>
      </c>
      <c r="K511">
        <v>58.037833963460976</v>
      </c>
      <c r="L511">
        <v>43.466405602376348</v>
      </c>
      <c r="M511">
        <v>60.052626849021756</v>
      </c>
      <c r="N511">
        <f t="shared" si="28"/>
        <v>3</v>
      </c>
      <c r="O511">
        <f t="shared" si="29"/>
        <v>2</v>
      </c>
      <c r="P511">
        <f t="shared" si="30"/>
        <v>3</v>
      </c>
    </row>
    <row r="512" spans="1:16" x14ac:dyDescent="0.4">
      <c r="A512" t="s">
        <v>799</v>
      </c>
      <c r="B512" t="s">
        <v>1375</v>
      </c>
      <c r="C512" s="1" t="s">
        <v>1572</v>
      </c>
      <c r="D512" s="1">
        <v>40527</v>
      </c>
      <c r="E512">
        <v>5</v>
      </c>
      <c r="F512">
        <v>3</v>
      </c>
      <c r="G512">
        <v>4</v>
      </c>
      <c r="H512">
        <v>579</v>
      </c>
      <c r="I512">
        <v>357</v>
      </c>
      <c r="J512">
        <v>905</v>
      </c>
      <c r="K512">
        <v>44.339146724245865</v>
      </c>
      <c r="L512">
        <v>39.115851699767852</v>
      </c>
      <c r="M512">
        <v>56.749471511244373</v>
      </c>
      <c r="N512">
        <f t="shared" si="28"/>
        <v>2</v>
      </c>
      <c r="O512">
        <f t="shared" si="29"/>
        <v>2</v>
      </c>
      <c r="P512">
        <f t="shared" si="30"/>
        <v>3</v>
      </c>
    </row>
    <row r="513" spans="1:16" x14ac:dyDescent="0.4">
      <c r="A513" t="s">
        <v>166</v>
      </c>
      <c r="B513" t="s">
        <v>1376</v>
      </c>
      <c r="C513" s="1" t="s">
        <v>1572</v>
      </c>
      <c r="D513" s="1">
        <v>40842</v>
      </c>
      <c r="E513">
        <v>5</v>
      </c>
      <c r="F513">
        <v>2</v>
      </c>
      <c r="G513">
        <v>4</v>
      </c>
      <c r="H513">
        <v>447</v>
      </c>
      <c r="I513">
        <v>280</v>
      </c>
      <c r="J513">
        <v>905</v>
      </c>
      <c r="K513">
        <v>47.605313950073068</v>
      </c>
      <c r="L513">
        <v>27.653169778549717</v>
      </c>
      <c r="M513">
        <v>63.990747777856171</v>
      </c>
      <c r="N513">
        <f t="shared" si="28"/>
        <v>2</v>
      </c>
      <c r="O513">
        <f t="shared" si="29"/>
        <v>1</v>
      </c>
      <c r="P513">
        <f t="shared" si="30"/>
        <v>3</v>
      </c>
    </row>
    <row r="514" spans="1:16" x14ac:dyDescent="0.4">
      <c r="A514" t="s">
        <v>800</v>
      </c>
      <c r="B514" t="s">
        <v>1377</v>
      </c>
      <c r="C514" s="1" t="s">
        <v>1572</v>
      </c>
      <c r="D514" s="1">
        <v>41312</v>
      </c>
      <c r="E514">
        <v>3</v>
      </c>
      <c r="F514">
        <v>2</v>
      </c>
      <c r="G514">
        <v>2</v>
      </c>
      <c r="H514">
        <v>253</v>
      </c>
      <c r="I514">
        <v>280</v>
      </c>
      <c r="J514">
        <v>784</v>
      </c>
      <c r="K514">
        <v>50.550079752667628</v>
      </c>
      <c r="L514">
        <v>58.32468519322623</v>
      </c>
      <c r="M514">
        <v>61.583301544917028</v>
      </c>
      <c r="N514">
        <f t="shared" si="28"/>
        <v>3</v>
      </c>
      <c r="O514">
        <f t="shared" si="29"/>
        <v>3</v>
      </c>
      <c r="P514">
        <f t="shared" si="30"/>
        <v>3</v>
      </c>
    </row>
    <row r="515" spans="1:16" x14ac:dyDescent="0.4">
      <c r="A515" t="s">
        <v>801</v>
      </c>
      <c r="B515" t="s">
        <v>1378</v>
      </c>
      <c r="C515" s="1" t="s">
        <v>1572</v>
      </c>
      <c r="D515" s="1">
        <v>38666</v>
      </c>
      <c r="E515">
        <v>7</v>
      </c>
      <c r="F515">
        <v>3</v>
      </c>
      <c r="G515">
        <v>7</v>
      </c>
      <c r="H515">
        <v>1060</v>
      </c>
      <c r="I515">
        <v>384</v>
      </c>
      <c r="J515">
        <v>1599</v>
      </c>
      <c r="K515">
        <v>79.988340484100831</v>
      </c>
      <c r="L515">
        <v>59.730840414018608</v>
      </c>
      <c r="M515">
        <v>47.225698355190261</v>
      </c>
      <c r="N515">
        <f t="shared" si="28"/>
        <v>3</v>
      </c>
      <c r="O515">
        <f t="shared" si="29"/>
        <v>3</v>
      </c>
      <c r="P515">
        <f t="shared" si="30"/>
        <v>2</v>
      </c>
    </row>
    <row r="516" spans="1:16" x14ac:dyDescent="0.4">
      <c r="A516" t="s">
        <v>167</v>
      </c>
      <c r="B516" t="s">
        <v>1379</v>
      </c>
      <c r="C516" s="1" t="s">
        <v>1572</v>
      </c>
      <c r="D516" s="1">
        <v>39057</v>
      </c>
      <c r="E516">
        <v>7</v>
      </c>
      <c r="F516">
        <v>3</v>
      </c>
      <c r="G516">
        <v>7</v>
      </c>
      <c r="H516">
        <v>1060</v>
      </c>
      <c r="I516">
        <v>384</v>
      </c>
      <c r="J516">
        <v>1376</v>
      </c>
      <c r="K516">
        <v>61.718129081631623</v>
      </c>
      <c r="L516">
        <v>46.256900789813024</v>
      </c>
      <c r="M516">
        <v>48.053774988511641</v>
      </c>
      <c r="N516">
        <f t="shared" si="28"/>
        <v>3</v>
      </c>
      <c r="O516">
        <f t="shared" si="29"/>
        <v>2</v>
      </c>
      <c r="P516">
        <f t="shared" si="30"/>
        <v>2</v>
      </c>
    </row>
    <row r="517" spans="1:16" x14ac:dyDescent="0.4">
      <c r="A517" t="s">
        <v>802</v>
      </c>
      <c r="B517" t="s">
        <v>1380</v>
      </c>
      <c r="C517" s="1" t="s">
        <v>1572</v>
      </c>
      <c r="D517" s="1">
        <v>39633</v>
      </c>
      <c r="E517">
        <v>7</v>
      </c>
      <c r="F517">
        <v>3</v>
      </c>
      <c r="G517">
        <v>6</v>
      </c>
      <c r="H517">
        <v>883</v>
      </c>
      <c r="I517">
        <v>384</v>
      </c>
      <c r="J517">
        <v>1170</v>
      </c>
      <c r="K517">
        <v>68.034433828441777</v>
      </c>
      <c r="L517">
        <v>46.362521011789624</v>
      </c>
      <c r="M517">
        <v>42.796715917599634</v>
      </c>
      <c r="N517">
        <f t="shared" si="28"/>
        <v>3</v>
      </c>
      <c r="O517">
        <f t="shared" si="29"/>
        <v>2</v>
      </c>
      <c r="P517">
        <f t="shared" si="30"/>
        <v>2</v>
      </c>
    </row>
    <row r="518" spans="1:16" x14ac:dyDescent="0.4">
      <c r="A518" t="s">
        <v>168</v>
      </c>
      <c r="B518" t="s">
        <v>1381</v>
      </c>
      <c r="C518" s="1" t="s">
        <v>1572</v>
      </c>
      <c r="D518" s="1">
        <v>39976</v>
      </c>
      <c r="E518">
        <v>6</v>
      </c>
      <c r="F518">
        <v>3</v>
      </c>
      <c r="G518">
        <v>6</v>
      </c>
      <c r="H518">
        <v>802</v>
      </c>
      <c r="I518">
        <v>384</v>
      </c>
      <c r="J518">
        <v>1023</v>
      </c>
      <c r="K518">
        <v>73.452976470925108</v>
      </c>
      <c r="L518">
        <v>41.50992015519941</v>
      </c>
      <c r="M518">
        <v>26.827782125842166</v>
      </c>
      <c r="N518">
        <f t="shared" si="28"/>
        <v>3</v>
      </c>
      <c r="O518">
        <f t="shared" si="29"/>
        <v>2</v>
      </c>
      <c r="P518">
        <f t="shared" si="30"/>
        <v>1</v>
      </c>
    </row>
    <row r="519" spans="1:16" x14ac:dyDescent="0.4">
      <c r="A519" t="s">
        <v>169</v>
      </c>
      <c r="B519" t="s">
        <v>344</v>
      </c>
      <c r="C519" s="1" t="s">
        <v>1572</v>
      </c>
      <c r="D519" s="1">
        <v>38705</v>
      </c>
      <c r="E519">
        <v>7</v>
      </c>
      <c r="F519">
        <v>3</v>
      </c>
      <c r="G519">
        <v>7</v>
      </c>
      <c r="H519">
        <v>1060</v>
      </c>
      <c r="I519">
        <v>384</v>
      </c>
      <c r="J519">
        <v>1599</v>
      </c>
      <c r="K519">
        <v>68.93173694977952</v>
      </c>
      <c r="L519">
        <v>43.841674725983239</v>
      </c>
      <c r="M519">
        <v>49.320229561021598</v>
      </c>
      <c r="N519">
        <f t="shared" si="28"/>
        <v>3</v>
      </c>
      <c r="O519">
        <f t="shared" si="29"/>
        <v>2</v>
      </c>
      <c r="P519">
        <f t="shared" si="30"/>
        <v>2</v>
      </c>
    </row>
    <row r="520" spans="1:16" x14ac:dyDescent="0.4">
      <c r="A520" t="s">
        <v>803</v>
      </c>
      <c r="B520" t="s">
        <v>1382</v>
      </c>
      <c r="C520" s="1" t="s">
        <v>1572</v>
      </c>
      <c r="D520" s="1">
        <v>39042</v>
      </c>
      <c r="E520">
        <v>7</v>
      </c>
      <c r="F520">
        <v>3</v>
      </c>
      <c r="G520">
        <v>7</v>
      </c>
      <c r="H520">
        <v>1060</v>
      </c>
      <c r="I520">
        <v>384</v>
      </c>
      <c r="J520">
        <v>1387</v>
      </c>
      <c r="K520">
        <v>54.442251924493988</v>
      </c>
      <c r="L520">
        <v>58.674076920419999</v>
      </c>
      <c r="M520">
        <v>65.616942564801064</v>
      </c>
      <c r="N520">
        <f t="shared" si="28"/>
        <v>3</v>
      </c>
      <c r="O520">
        <f t="shared" si="29"/>
        <v>3</v>
      </c>
      <c r="P520">
        <f t="shared" si="30"/>
        <v>3</v>
      </c>
    </row>
    <row r="521" spans="1:16" x14ac:dyDescent="0.4">
      <c r="A521" t="s">
        <v>804</v>
      </c>
      <c r="B521" t="s">
        <v>240</v>
      </c>
      <c r="C521" s="1" t="s">
        <v>1572</v>
      </c>
      <c r="D521" s="1">
        <v>39882</v>
      </c>
      <c r="E521">
        <v>6</v>
      </c>
      <c r="F521">
        <v>3</v>
      </c>
      <c r="G521">
        <v>6</v>
      </c>
      <c r="H521">
        <v>802</v>
      </c>
      <c r="I521">
        <v>384</v>
      </c>
      <c r="J521">
        <v>1087</v>
      </c>
      <c r="K521">
        <v>47.865936756346734</v>
      </c>
      <c r="L521">
        <v>57.632705282306347</v>
      </c>
      <c r="M521">
        <v>70.778460077706043</v>
      </c>
      <c r="N521">
        <f t="shared" si="28"/>
        <v>2</v>
      </c>
      <c r="O521">
        <f t="shared" si="29"/>
        <v>3</v>
      </c>
      <c r="P521">
        <f t="shared" si="30"/>
        <v>3</v>
      </c>
    </row>
    <row r="522" spans="1:16" x14ac:dyDescent="0.4">
      <c r="A522" t="s">
        <v>805</v>
      </c>
      <c r="B522" t="s">
        <v>345</v>
      </c>
      <c r="C522" s="1" t="s">
        <v>1572</v>
      </c>
      <c r="D522" s="1">
        <v>40296</v>
      </c>
      <c r="E522">
        <v>6</v>
      </c>
      <c r="F522">
        <v>3</v>
      </c>
      <c r="G522">
        <v>5</v>
      </c>
      <c r="H522">
        <v>623</v>
      </c>
      <c r="I522">
        <v>384</v>
      </c>
      <c r="J522">
        <v>987</v>
      </c>
      <c r="K522">
        <v>59.412885091490885</v>
      </c>
      <c r="L522">
        <v>24.756025778299716</v>
      </c>
      <c r="M522">
        <v>25.842934194335005</v>
      </c>
      <c r="N522">
        <f t="shared" si="28"/>
        <v>3</v>
      </c>
      <c r="O522">
        <f t="shared" si="29"/>
        <v>1</v>
      </c>
      <c r="P522">
        <f t="shared" si="30"/>
        <v>1</v>
      </c>
    </row>
    <row r="523" spans="1:16" x14ac:dyDescent="0.4">
      <c r="A523" t="s">
        <v>806</v>
      </c>
      <c r="B523" t="s">
        <v>1383</v>
      </c>
      <c r="C523" s="1" t="s">
        <v>1572</v>
      </c>
      <c r="D523" s="1">
        <v>40436</v>
      </c>
      <c r="E523">
        <v>5</v>
      </c>
      <c r="F523">
        <v>3</v>
      </c>
      <c r="G523">
        <v>5</v>
      </c>
      <c r="H523">
        <v>579</v>
      </c>
      <c r="I523">
        <v>384</v>
      </c>
      <c r="J523">
        <v>935</v>
      </c>
      <c r="K523">
        <v>40.132127731353897</v>
      </c>
      <c r="L523">
        <v>26.815965506125082</v>
      </c>
      <c r="M523">
        <v>54.685042765976952</v>
      </c>
      <c r="N523">
        <f t="shared" si="28"/>
        <v>2</v>
      </c>
      <c r="O523">
        <f t="shared" si="29"/>
        <v>1</v>
      </c>
      <c r="P523">
        <f t="shared" si="30"/>
        <v>3</v>
      </c>
    </row>
    <row r="524" spans="1:16" x14ac:dyDescent="0.4">
      <c r="A524" t="s">
        <v>807</v>
      </c>
      <c r="B524" t="s">
        <v>1384</v>
      </c>
      <c r="C524" s="1" t="s">
        <v>1572</v>
      </c>
      <c r="D524" s="1">
        <v>40764</v>
      </c>
      <c r="E524">
        <v>5</v>
      </c>
      <c r="F524">
        <v>2</v>
      </c>
      <c r="G524">
        <v>4</v>
      </c>
      <c r="H524">
        <v>497</v>
      </c>
      <c r="I524">
        <v>280</v>
      </c>
      <c r="J524">
        <v>905</v>
      </c>
      <c r="K524">
        <v>69.957908754285555</v>
      </c>
      <c r="L524">
        <v>19.810464611376464</v>
      </c>
      <c r="M524">
        <v>63.156168929835403</v>
      </c>
      <c r="N524">
        <f t="shared" si="28"/>
        <v>3</v>
      </c>
      <c r="O524">
        <f t="shared" si="29"/>
        <v>1</v>
      </c>
      <c r="P524">
        <f t="shared" si="30"/>
        <v>3</v>
      </c>
    </row>
    <row r="525" spans="1:16" x14ac:dyDescent="0.4">
      <c r="A525" t="s">
        <v>808</v>
      </c>
      <c r="B525" t="s">
        <v>1385</v>
      </c>
      <c r="C525" s="1" t="s">
        <v>1573</v>
      </c>
      <c r="D525" s="1">
        <v>40973</v>
      </c>
      <c r="E525">
        <v>4</v>
      </c>
      <c r="F525">
        <v>2</v>
      </c>
      <c r="G525">
        <v>4</v>
      </c>
      <c r="H525">
        <v>398</v>
      </c>
      <c r="I525">
        <v>280</v>
      </c>
      <c r="J525">
        <v>868</v>
      </c>
      <c r="K525">
        <v>39.531196202617203</v>
      </c>
      <c r="L525">
        <v>52.892107892107902</v>
      </c>
      <c r="M525">
        <v>41.916360528401334</v>
      </c>
      <c r="N525">
        <f t="shared" si="28"/>
        <v>2</v>
      </c>
      <c r="O525">
        <f t="shared" si="29"/>
        <v>3</v>
      </c>
      <c r="P525">
        <f t="shared" si="30"/>
        <v>2</v>
      </c>
    </row>
    <row r="526" spans="1:16" x14ac:dyDescent="0.4">
      <c r="A526" t="s">
        <v>809</v>
      </c>
      <c r="B526" t="s">
        <v>1386</v>
      </c>
      <c r="C526" s="1" t="s">
        <v>1574</v>
      </c>
      <c r="D526" s="1">
        <v>42093</v>
      </c>
      <c r="E526">
        <v>2</v>
      </c>
      <c r="F526">
        <v>1</v>
      </c>
      <c r="G526">
        <v>2</v>
      </c>
      <c r="H526">
        <v>166</v>
      </c>
      <c r="I526">
        <v>103</v>
      </c>
      <c r="J526">
        <v>534</v>
      </c>
      <c r="K526">
        <v>33.062075866979832</v>
      </c>
      <c r="L526">
        <v>38.059701492537314</v>
      </c>
      <c r="M526">
        <v>54.529692012564034</v>
      </c>
      <c r="N526">
        <f t="shared" si="28"/>
        <v>2</v>
      </c>
      <c r="O526">
        <f t="shared" si="29"/>
        <v>2</v>
      </c>
      <c r="P526">
        <f t="shared" si="30"/>
        <v>3</v>
      </c>
    </row>
    <row r="527" spans="1:16" x14ac:dyDescent="0.4">
      <c r="A527" t="s">
        <v>810</v>
      </c>
      <c r="B527" t="s">
        <v>346</v>
      </c>
      <c r="C527" s="1" t="s">
        <v>1574</v>
      </c>
      <c r="D527" s="1">
        <v>38980</v>
      </c>
      <c r="E527">
        <v>7</v>
      </c>
      <c r="F527">
        <v>3</v>
      </c>
      <c r="G527">
        <v>7</v>
      </c>
      <c r="H527">
        <v>1060</v>
      </c>
      <c r="I527">
        <v>384</v>
      </c>
      <c r="J527">
        <v>1426</v>
      </c>
      <c r="K527">
        <v>40.020933331794474</v>
      </c>
      <c r="L527">
        <v>29.139273868751477</v>
      </c>
      <c r="M527">
        <v>69.052879194616679</v>
      </c>
      <c r="N527">
        <f t="shared" si="28"/>
        <v>2</v>
      </c>
      <c r="O527">
        <f t="shared" si="29"/>
        <v>1</v>
      </c>
      <c r="P527">
        <f t="shared" si="30"/>
        <v>3</v>
      </c>
    </row>
    <row r="528" spans="1:16" x14ac:dyDescent="0.4">
      <c r="A528" t="s">
        <v>811</v>
      </c>
      <c r="B528" t="s">
        <v>1387</v>
      </c>
      <c r="C528" s="1" t="s">
        <v>1572</v>
      </c>
      <c r="D528" s="1">
        <v>39568</v>
      </c>
      <c r="E528">
        <v>7</v>
      </c>
      <c r="F528">
        <v>3</v>
      </c>
      <c r="G528">
        <v>6</v>
      </c>
      <c r="H528">
        <v>927</v>
      </c>
      <c r="I528">
        <v>384</v>
      </c>
      <c r="J528">
        <v>1170</v>
      </c>
      <c r="K528">
        <v>23.492461054224389</v>
      </c>
      <c r="L528">
        <v>53.875214435387313</v>
      </c>
      <c r="M528">
        <v>24.990983519712682</v>
      </c>
      <c r="N528">
        <f t="shared" si="28"/>
        <v>1</v>
      </c>
      <c r="O528">
        <f t="shared" si="29"/>
        <v>3</v>
      </c>
      <c r="P528">
        <f t="shared" si="30"/>
        <v>1</v>
      </c>
    </row>
    <row r="529" spans="1:16" x14ac:dyDescent="0.4">
      <c r="A529" t="s">
        <v>812</v>
      </c>
      <c r="B529" t="s">
        <v>1388</v>
      </c>
      <c r="C529" s="1" t="s">
        <v>1573</v>
      </c>
      <c r="D529" s="1">
        <v>38364</v>
      </c>
      <c r="E529">
        <v>7</v>
      </c>
      <c r="F529">
        <v>3</v>
      </c>
      <c r="G529">
        <v>7</v>
      </c>
      <c r="H529">
        <v>1060</v>
      </c>
      <c r="I529">
        <v>384</v>
      </c>
      <c r="J529">
        <v>1599</v>
      </c>
      <c r="K529">
        <v>56.624508849604219</v>
      </c>
      <c r="L529">
        <v>76.281317977201226</v>
      </c>
      <c r="M529">
        <v>54.736224585590463</v>
      </c>
      <c r="N529">
        <f t="shared" si="28"/>
        <v>3</v>
      </c>
      <c r="O529">
        <f t="shared" si="29"/>
        <v>3</v>
      </c>
      <c r="P529">
        <f t="shared" si="30"/>
        <v>3</v>
      </c>
    </row>
    <row r="530" spans="1:16" x14ac:dyDescent="0.4">
      <c r="A530" t="s">
        <v>813</v>
      </c>
      <c r="B530" t="s">
        <v>241</v>
      </c>
      <c r="C530" s="1" t="s">
        <v>1573</v>
      </c>
      <c r="D530" s="1">
        <v>40759</v>
      </c>
      <c r="E530">
        <v>5</v>
      </c>
      <c r="F530">
        <v>2</v>
      </c>
      <c r="G530">
        <v>4</v>
      </c>
      <c r="H530">
        <v>500</v>
      </c>
      <c r="I530">
        <v>280</v>
      </c>
      <c r="J530">
        <v>905</v>
      </c>
      <c r="K530">
        <v>48.562545616049483</v>
      </c>
      <c r="L530">
        <v>66.413188527159107</v>
      </c>
      <c r="M530">
        <v>34.725397738338465</v>
      </c>
      <c r="N530">
        <f t="shared" si="28"/>
        <v>2</v>
      </c>
      <c r="O530">
        <f t="shared" si="29"/>
        <v>3</v>
      </c>
      <c r="P530">
        <f t="shared" si="30"/>
        <v>2</v>
      </c>
    </row>
    <row r="531" spans="1:16" x14ac:dyDescent="0.4">
      <c r="A531" t="s">
        <v>814</v>
      </c>
      <c r="B531" t="s">
        <v>242</v>
      </c>
      <c r="C531" s="1" t="s">
        <v>1574</v>
      </c>
      <c r="D531" s="1">
        <v>38226</v>
      </c>
      <c r="E531">
        <v>7</v>
      </c>
      <c r="F531">
        <v>3</v>
      </c>
      <c r="G531">
        <v>7</v>
      </c>
      <c r="H531">
        <v>1060</v>
      </c>
      <c r="I531">
        <v>384</v>
      </c>
      <c r="J531">
        <v>1599</v>
      </c>
      <c r="K531">
        <v>88.667992082276768</v>
      </c>
      <c r="L531">
        <v>38.088389895759299</v>
      </c>
      <c r="M531">
        <v>65.258544886179791</v>
      </c>
      <c r="N531">
        <f t="shared" si="28"/>
        <v>3</v>
      </c>
      <c r="O531">
        <f t="shared" si="29"/>
        <v>2</v>
      </c>
      <c r="P531">
        <f t="shared" si="30"/>
        <v>3</v>
      </c>
    </row>
    <row r="532" spans="1:16" x14ac:dyDescent="0.4">
      <c r="A532" t="s">
        <v>815</v>
      </c>
      <c r="B532" t="s">
        <v>1389</v>
      </c>
      <c r="C532" s="1" t="s">
        <v>1572</v>
      </c>
      <c r="D532" s="1">
        <v>38800</v>
      </c>
      <c r="E532">
        <v>7</v>
      </c>
      <c r="F532">
        <v>3</v>
      </c>
      <c r="G532">
        <v>7</v>
      </c>
      <c r="H532">
        <v>1060</v>
      </c>
      <c r="I532">
        <v>384</v>
      </c>
      <c r="J532">
        <v>1549</v>
      </c>
      <c r="K532">
        <v>61.127609000932097</v>
      </c>
      <c r="L532">
        <v>62.134718672285153</v>
      </c>
      <c r="M532">
        <v>47.249377129618281</v>
      </c>
      <c r="N532">
        <f t="shared" si="28"/>
        <v>3</v>
      </c>
      <c r="O532">
        <f t="shared" si="29"/>
        <v>3</v>
      </c>
      <c r="P532">
        <f t="shared" si="30"/>
        <v>2</v>
      </c>
    </row>
    <row r="533" spans="1:16" x14ac:dyDescent="0.4">
      <c r="A533" t="s">
        <v>816</v>
      </c>
      <c r="B533" t="s">
        <v>1390</v>
      </c>
      <c r="C533" s="1" t="s">
        <v>1572</v>
      </c>
      <c r="D533" s="1">
        <v>38974</v>
      </c>
      <c r="E533">
        <v>7</v>
      </c>
      <c r="F533">
        <v>3</v>
      </c>
      <c r="G533">
        <v>7</v>
      </c>
      <c r="H533">
        <v>1060</v>
      </c>
      <c r="I533">
        <v>384</v>
      </c>
      <c r="J533">
        <v>1430</v>
      </c>
      <c r="K533">
        <v>64.661539311716297</v>
      </c>
      <c r="L533">
        <v>54.799200688495908</v>
      </c>
      <c r="M533">
        <v>37.793175020182836</v>
      </c>
      <c r="N533">
        <f t="shared" si="28"/>
        <v>3</v>
      </c>
      <c r="O533">
        <f t="shared" si="29"/>
        <v>3</v>
      </c>
      <c r="P533">
        <f t="shared" si="30"/>
        <v>2</v>
      </c>
    </row>
    <row r="534" spans="1:16" x14ac:dyDescent="0.4">
      <c r="A534" t="s">
        <v>817</v>
      </c>
      <c r="B534" t="s">
        <v>1391</v>
      </c>
      <c r="C534" s="1" t="s">
        <v>1572</v>
      </c>
      <c r="D534" s="1">
        <v>39318</v>
      </c>
      <c r="E534">
        <v>7</v>
      </c>
      <c r="F534">
        <v>3</v>
      </c>
      <c r="G534">
        <v>7</v>
      </c>
      <c r="H534">
        <v>1060</v>
      </c>
      <c r="I534">
        <v>384</v>
      </c>
      <c r="J534">
        <v>1202</v>
      </c>
      <c r="K534">
        <v>70.620699276068223</v>
      </c>
      <c r="L534">
        <v>30.547889610389607</v>
      </c>
      <c r="M534">
        <v>30.50026378924548</v>
      </c>
      <c r="N534">
        <f t="shared" si="28"/>
        <v>3</v>
      </c>
      <c r="O534">
        <f t="shared" si="29"/>
        <v>2</v>
      </c>
      <c r="P534">
        <f t="shared" si="30"/>
        <v>2</v>
      </c>
    </row>
    <row r="535" spans="1:16" x14ac:dyDescent="0.4">
      <c r="A535" t="s">
        <v>40</v>
      </c>
      <c r="B535" t="s">
        <v>1392</v>
      </c>
      <c r="C535" s="1" t="s">
        <v>1572</v>
      </c>
      <c r="D535" s="1">
        <v>39876</v>
      </c>
      <c r="E535">
        <v>6</v>
      </c>
      <c r="F535">
        <v>3</v>
      </c>
      <c r="G535">
        <v>6</v>
      </c>
      <c r="H535">
        <v>802</v>
      </c>
      <c r="I535">
        <v>384</v>
      </c>
      <c r="J535">
        <v>1091</v>
      </c>
      <c r="K535">
        <v>56.529300851524226</v>
      </c>
      <c r="L535">
        <v>43.341730853366492</v>
      </c>
      <c r="M535">
        <v>59.554861836318814</v>
      </c>
      <c r="N535">
        <f t="shared" si="28"/>
        <v>3</v>
      </c>
      <c r="O535">
        <f t="shared" si="29"/>
        <v>2</v>
      </c>
      <c r="P535">
        <f t="shared" si="30"/>
        <v>3</v>
      </c>
    </row>
    <row r="536" spans="1:16" x14ac:dyDescent="0.4">
      <c r="A536" t="s">
        <v>170</v>
      </c>
      <c r="B536" t="s">
        <v>1393</v>
      </c>
      <c r="C536" s="1" t="s">
        <v>1572</v>
      </c>
      <c r="D536" s="1">
        <v>40282</v>
      </c>
      <c r="E536">
        <v>6</v>
      </c>
      <c r="F536">
        <v>3</v>
      </c>
      <c r="G536">
        <v>5</v>
      </c>
      <c r="H536">
        <v>633</v>
      </c>
      <c r="I536">
        <v>384</v>
      </c>
      <c r="J536">
        <v>987</v>
      </c>
      <c r="K536">
        <v>40.288193846898437</v>
      </c>
      <c r="L536">
        <v>51.472314808418531</v>
      </c>
      <c r="M536">
        <v>58.097767051368194</v>
      </c>
      <c r="N536">
        <f t="shared" si="28"/>
        <v>2</v>
      </c>
      <c r="O536">
        <f t="shared" si="29"/>
        <v>3</v>
      </c>
      <c r="P536">
        <f t="shared" si="30"/>
        <v>3</v>
      </c>
    </row>
    <row r="537" spans="1:16" x14ac:dyDescent="0.4">
      <c r="A537" t="s">
        <v>818</v>
      </c>
      <c r="B537" t="s">
        <v>1394</v>
      </c>
      <c r="C537" s="1" t="s">
        <v>1572</v>
      </c>
      <c r="D537" s="1">
        <v>40954</v>
      </c>
      <c r="E537">
        <v>4</v>
      </c>
      <c r="F537">
        <v>2</v>
      </c>
      <c r="G537">
        <v>4</v>
      </c>
      <c r="H537">
        <v>398</v>
      </c>
      <c r="I537">
        <v>280</v>
      </c>
      <c r="J537">
        <v>881</v>
      </c>
      <c r="K537">
        <v>53.936781586417098</v>
      </c>
      <c r="L537">
        <v>62.725032566217983</v>
      </c>
      <c r="M537">
        <v>43.230293082662683</v>
      </c>
      <c r="N537">
        <f t="shared" si="28"/>
        <v>3</v>
      </c>
      <c r="O537">
        <f t="shared" si="29"/>
        <v>3</v>
      </c>
      <c r="P537">
        <f t="shared" si="30"/>
        <v>2</v>
      </c>
    </row>
    <row r="538" spans="1:16" x14ac:dyDescent="0.4">
      <c r="A538" t="s">
        <v>819</v>
      </c>
      <c r="B538" t="s">
        <v>1395</v>
      </c>
      <c r="C538" s="1" t="s">
        <v>1572</v>
      </c>
      <c r="D538" s="1">
        <v>41241</v>
      </c>
      <c r="E538">
        <v>4</v>
      </c>
      <c r="F538">
        <v>2</v>
      </c>
      <c r="G538">
        <v>3</v>
      </c>
      <c r="H538">
        <v>257</v>
      </c>
      <c r="I538">
        <v>280</v>
      </c>
      <c r="J538">
        <v>828</v>
      </c>
      <c r="K538">
        <v>46.480561499903025</v>
      </c>
      <c r="L538">
        <v>49.344116369952232</v>
      </c>
      <c r="M538">
        <v>28.13374793226123</v>
      </c>
      <c r="N538">
        <f t="shared" si="28"/>
        <v>2</v>
      </c>
      <c r="O538">
        <f t="shared" si="29"/>
        <v>2</v>
      </c>
      <c r="P538">
        <f t="shared" si="30"/>
        <v>1</v>
      </c>
    </row>
    <row r="539" spans="1:16" x14ac:dyDescent="0.4">
      <c r="A539" t="s">
        <v>820</v>
      </c>
      <c r="B539" t="s">
        <v>1396</v>
      </c>
      <c r="C539" s="1" t="s">
        <v>1572</v>
      </c>
      <c r="D539" s="1">
        <v>41339</v>
      </c>
      <c r="E539">
        <v>3</v>
      </c>
      <c r="F539">
        <v>2</v>
      </c>
      <c r="G539">
        <v>2</v>
      </c>
      <c r="H539">
        <v>239</v>
      </c>
      <c r="I539">
        <v>280</v>
      </c>
      <c r="J539">
        <v>784</v>
      </c>
      <c r="K539">
        <v>51.659762458806874</v>
      </c>
      <c r="L539">
        <v>72.008033000434224</v>
      </c>
      <c r="M539">
        <v>34.805335685676141</v>
      </c>
      <c r="N539">
        <f t="shared" si="28"/>
        <v>3</v>
      </c>
      <c r="O539">
        <f t="shared" si="29"/>
        <v>3</v>
      </c>
      <c r="P539">
        <f t="shared" si="30"/>
        <v>2</v>
      </c>
    </row>
    <row r="540" spans="1:16" x14ac:dyDescent="0.4">
      <c r="A540" t="s">
        <v>269</v>
      </c>
      <c r="B540" t="s">
        <v>1397</v>
      </c>
      <c r="C540" s="1" t="s">
        <v>1572</v>
      </c>
      <c r="D540" s="1">
        <v>38245</v>
      </c>
      <c r="E540">
        <v>7</v>
      </c>
      <c r="F540">
        <v>3</v>
      </c>
      <c r="G540">
        <v>7</v>
      </c>
      <c r="H540">
        <v>1060</v>
      </c>
      <c r="I540">
        <v>384</v>
      </c>
      <c r="J540">
        <v>1599</v>
      </c>
      <c r="K540">
        <v>74.76374065710327</v>
      </c>
      <c r="L540">
        <v>69.9917176130607</v>
      </c>
      <c r="M540">
        <v>26.975130581630342</v>
      </c>
      <c r="N540">
        <f t="shared" si="28"/>
        <v>3</v>
      </c>
      <c r="O540">
        <f t="shared" si="29"/>
        <v>3</v>
      </c>
      <c r="P540">
        <f t="shared" si="30"/>
        <v>1</v>
      </c>
    </row>
    <row r="541" spans="1:16" x14ac:dyDescent="0.4">
      <c r="A541" t="s">
        <v>821</v>
      </c>
      <c r="B541" t="s">
        <v>1398</v>
      </c>
      <c r="C541" s="1" t="s">
        <v>1574</v>
      </c>
      <c r="D541" s="1">
        <v>40532</v>
      </c>
      <c r="E541">
        <v>5</v>
      </c>
      <c r="F541">
        <v>3</v>
      </c>
      <c r="G541">
        <v>4</v>
      </c>
      <c r="H541">
        <v>579</v>
      </c>
      <c r="I541">
        <v>354</v>
      </c>
      <c r="J541">
        <v>905</v>
      </c>
      <c r="K541">
        <v>53.043721266586473</v>
      </c>
      <c r="L541">
        <v>77.550383674846117</v>
      </c>
      <c r="M541">
        <v>41.778925526861826</v>
      </c>
      <c r="N541">
        <f t="shared" si="28"/>
        <v>3</v>
      </c>
      <c r="O541">
        <f t="shared" si="29"/>
        <v>3</v>
      </c>
      <c r="P541">
        <f t="shared" si="30"/>
        <v>2</v>
      </c>
    </row>
    <row r="542" spans="1:16" x14ac:dyDescent="0.4">
      <c r="A542" t="s">
        <v>822</v>
      </c>
      <c r="B542" t="s">
        <v>347</v>
      </c>
      <c r="C542" s="1" t="s">
        <v>1572</v>
      </c>
      <c r="D542" s="1">
        <v>38636</v>
      </c>
      <c r="E542">
        <v>7</v>
      </c>
      <c r="F542">
        <v>3</v>
      </c>
      <c r="G542">
        <v>7</v>
      </c>
      <c r="H542">
        <v>1060</v>
      </c>
      <c r="I542">
        <v>384</v>
      </c>
      <c r="J542">
        <v>1599</v>
      </c>
      <c r="K542">
        <v>66.430856470826058</v>
      </c>
      <c r="L542">
        <v>68.492799864142953</v>
      </c>
      <c r="M542">
        <v>31.310095125431054</v>
      </c>
      <c r="N542">
        <f t="shared" si="28"/>
        <v>3</v>
      </c>
      <c r="O542">
        <f t="shared" si="29"/>
        <v>3</v>
      </c>
      <c r="P542">
        <f t="shared" si="30"/>
        <v>2</v>
      </c>
    </row>
    <row r="543" spans="1:16" x14ac:dyDescent="0.4">
      <c r="A543" t="s">
        <v>823</v>
      </c>
      <c r="B543" t="s">
        <v>243</v>
      </c>
      <c r="C543" s="1" t="s">
        <v>1572</v>
      </c>
      <c r="D543" s="1">
        <v>39185</v>
      </c>
      <c r="E543">
        <v>7</v>
      </c>
      <c r="F543">
        <v>3</v>
      </c>
      <c r="G543">
        <v>7</v>
      </c>
      <c r="H543">
        <v>1060</v>
      </c>
      <c r="I543">
        <v>384</v>
      </c>
      <c r="J543">
        <v>1292</v>
      </c>
      <c r="K543">
        <v>29.395524091488003</v>
      </c>
      <c r="L543">
        <v>86.015603412544905</v>
      </c>
      <c r="M543">
        <v>64.203544998567779</v>
      </c>
      <c r="N543">
        <f t="shared" si="28"/>
        <v>1</v>
      </c>
      <c r="O543">
        <f t="shared" si="29"/>
        <v>3</v>
      </c>
      <c r="P543">
        <f t="shared" si="30"/>
        <v>3</v>
      </c>
    </row>
    <row r="544" spans="1:16" x14ac:dyDescent="0.4">
      <c r="A544" t="s">
        <v>171</v>
      </c>
      <c r="B544" t="s">
        <v>244</v>
      </c>
      <c r="C544" s="1" t="s">
        <v>1572</v>
      </c>
      <c r="D544" s="1">
        <v>40940</v>
      </c>
      <c r="E544">
        <v>4</v>
      </c>
      <c r="F544">
        <v>2</v>
      </c>
      <c r="G544">
        <v>4</v>
      </c>
      <c r="H544">
        <v>398</v>
      </c>
      <c r="I544">
        <v>280</v>
      </c>
      <c r="J544">
        <v>891</v>
      </c>
      <c r="K544">
        <v>20.492592561807072</v>
      </c>
      <c r="L544">
        <v>88.518996960486319</v>
      </c>
      <c r="M544">
        <v>46.548116680416349</v>
      </c>
      <c r="N544">
        <f t="shared" si="28"/>
        <v>1</v>
      </c>
      <c r="O544">
        <f t="shared" si="29"/>
        <v>3</v>
      </c>
      <c r="P544">
        <f t="shared" si="30"/>
        <v>2</v>
      </c>
    </row>
    <row r="545" spans="1:16" x14ac:dyDescent="0.4">
      <c r="A545" t="s">
        <v>824</v>
      </c>
      <c r="B545" t="s">
        <v>1399</v>
      </c>
      <c r="C545" s="1" t="s">
        <v>1572</v>
      </c>
      <c r="D545" s="1">
        <v>40737</v>
      </c>
      <c r="E545">
        <v>5</v>
      </c>
      <c r="F545">
        <v>2</v>
      </c>
      <c r="G545">
        <v>4</v>
      </c>
      <c r="H545">
        <v>516</v>
      </c>
      <c r="I545">
        <v>280</v>
      </c>
      <c r="J545">
        <v>905</v>
      </c>
      <c r="K545">
        <v>16.227702627282564</v>
      </c>
      <c r="L545">
        <v>79.859096830221461</v>
      </c>
      <c r="M545">
        <v>32.082202524138339</v>
      </c>
      <c r="N545">
        <f t="shared" si="28"/>
        <v>1</v>
      </c>
      <c r="O545">
        <f t="shared" si="29"/>
        <v>3</v>
      </c>
      <c r="P545">
        <f t="shared" si="30"/>
        <v>2</v>
      </c>
    </row>
    <row r="546" spans="1:16" x14ac:dyDescent="0.4">
      <c r="A546" t="s">
        <v>172</v>
      </c>
      <c r="B546" t="s">
        <v>1400</v>
      </c>
      <c r="C546" s="1" t="s">
        <v>1572</v>
      </c>
      <c r="D546" s="1">
        <v>40206</v>
      </c>
      <c r="E546">
        <v>6</v>
      </c>
      <c r="F546">
        <v>3</v>
      </c>
      <c r="G546">
        <v>5</v>
      </c>
      <c r="H546">
        <v>681</v>
      </c>
      <c r="I546">
        <v>384</v>
      </c>
      <c r="J546">
        <v>987</v>
      </c>
      <c r="K546">
        <v>45.962098607774955</v>
      </c>
      <c r="L546">
        <v>45.846739142949247</v>
      </c>
      <c r="M546">
        <v>38.893392572859703</v>
      </c>
      <c r="N546">
        <f t="shared" ref="N546:N609" si="31">IF(AND(K546&gt;0,K546&lt;30),1,IF(AND(K546&gt;=30,K546&lt;50),2,IF(K546&gt;=50,3,0)))</f>
        <v>2</v>
      </c>
      <c r="O546">
        <f t="shared" ref="O546:O609" si="32">IF(AND(L546&gt;0,L546&lt;30),1,IF(AND(L546&gt;=30,L546&lt;50),2,IF(L546&gt;=50,3,0)))</f>
        <v>2</v>
      </c>
      <c r="P546">
        <f t="shared" ref="P546:P609" si="33">IF(AND(M546&gt;0,M546&lt;30),1,IF(AND(M546&gt;=30,M546&lt;50),2,IF(M546&gt;=50,3,0)))</f>
        <v>2</v>
      </c>
    </row>
    <row r="547" spans="1:16" x14ac:dyDescent="0.4">
      <c r="A547" t="s">
        <v>825</v>
      </c>
      <c r="B547" t="s">
        <v>1401</v>
      </c>
      <c r="C547" s="1" t="s">
        <v>1572</v>
      </c>
      <c r="D547" s="1">
        <v>38980</v>
      </c>
      <c r="E547">
        <v>7</v>
      </c>
      <c r="F547">
        <v>3</v>
      </c>
      <c r="G547">
        <v>7</v>
      </c>
      <c r="H547">
        <v>1060</v>
      </c>
      <c r="I547">
        <v>384</v>
      </c>
      <c r="J547">
        <v>1426</v>
      </c>
      <c r="K547">
        <v>36.717291406778145</v>
      </c>
      <c r="L547">
        <v>94.401617332135956</v>
      </c>
      <c r="M547">
        <v>67.265866951826595</v>
      </c>
      <c r="N547">
        <f t="shared" si="31"/>
        <v>2</v>
      </c>
      <c r="O547">
        <f t="shared" si="32"/>
        <v>3</v>
      </c>
      <c r="P547">
        <f t="shared" si="33"/>
        <v>3</v>
      </c>
    </row>
    <row r="548" spans="1:16" x14ac:dyDescent="0.4">
      <c r="A548" t="s">
        <v>826</v>
      </c>
      <c r="B548" t="s">
        <v>1402</v>
      </c>
      <c r="C548" s="1" t="s">
        <v>1572</v>
      </c>
      <c r="D548" s="1">
        <v>39834</v>
      </c>
      <c r="E548">
        <v>6</v>
      </c>
      <c r="F548">
        <v>3</v>
      </c>
      <c r="G548">
        <v>6</v>
      </c>
      <c r="H548">
        <v>802</v>
      </c>
      <c r="I548">
        <v>384</v>
      </c>
      <c r="J548">
        <v>1116</v>
      </c>
      <c r="K548">
        <v>55.146495438075974</v>
      </c>
      <c r="L548">
        <v>79.877793416689698</v>
      </c>
      <c r="M548">
        <v>46.3413336570434</v>
      </c>
      <c r="N548">
        <f t="shared" si="31"/>
        <v>3</v>
      </c>
      <c r="O548">
        <f t="shared" si="32"/>
        <v>3</v>
      </c>
      <c r="P548">
        <f t="shared" si="33"/>
        <v>2</v>
      </c>
    </row>
    <row r="549" spans="1:16" x14ac:dyDescent="0.4">
      <c r="A549" t="s">
        <v>827</v>
      </c>
      <c r="B549" t="s">
        <v>348</v>
      </c>
      <c r="C549" s="1" t="s">
        <v>1572</v>
      </c>
      <c r="D549" s="1">
        <v>38258</v>
      </c>
      <c r="E549">
        <v>7</v>
      </c>
      <c r="F549">
        <v>3</v>
      </c>
      <c r="G549">
        <v>7</v>
      </c>
      <c r="H549">
        <v>1060</v>
      </c>
      <c r="I549">
        <v>384</v>
      </c>
      <c r="J549">
        <v>1599</v>
      </c>
      <c r="K549">
        <v>45.525311310421472</v>
      </c>
      <c r="L549">
        <v>51.125505146449292</v>
      </c>
      <c r="M549">
        <v>42.257118497627602</v>
      </c>
      <c r="N549">
        <f t="shared" si="31"/>
        <v>2</v>
      </c>
      <c r="O549">
        <f t="shared" si="32"/>
        <v>3</v>
      </c>
      <c r="P549">
        <f t="shared" si="33"/>
        <v>2</v>
      </c>
    </row>
    <row r="550" spans="1:16" x14ac:dyDescent="0.4">
      <c r="A550" t="s">
        <v>173</v>
      </c>
      <c r="B550" t="s">
        <v>1403</v>
      </c>
      <c r="C550" s="1" t="s">
        <v>1572</v>
      </c>
      <c r="D550" s="1">
        <v>38519</v>
      </c>
      <c r="E550">
        <v>7</v>
      </c>
      <c r="F550">
        <v>3</v>
      </c>
      <c r="G550">
        <v>7</v>
      </c>
      <c r="H550">
        <v>1060</v>
      </c>
      <c r="I550">
        <v>384</v>
      </c>
      <c r="J550">
        <v>1599</v>
      </c>
      <c r="K550">
        <v>52.209847770832866</v>
      </c>
      <c r="L550">
        <v>73.34116238371557</v>
      </c>
      <c r="M550">
        <v>75.375116848925018</v>
      </c>
      <c r="N550">
        <f t="shared" si="31"/>
        <v>3</v>
      </c>
      <c r="O550">
        <f t="shared" si="32"/>
        <v>3</v>
      </c>
      <c r="P550">
        <f t="shared" si="33"/>
        <v>3</v>
      </c>
    </row>
    <row r="551" spans="1:16" x14ac:dyDescent="0.4">
      <c r="A551" t="s">
        <v>174</v>
      </c>
      <c r="B551" t="s">
        <v>1404</v>
      </c>
      <c r="C551" s="1" t="s">
        <v>1572</v>
      </c>
      <c r="D551" s="1">
        <v>39154</v>
      </c>
      <c r="E551">
        <v>7</v>
      </c>
      <c r="F551">
        <v>3</v>
      </c>
      <c r="G551">
        <v>7</v>
      </c>
      <c r="H551">
        <v>1060</v>
      </c>
      <c r="I551">
        <v>384</v>
      </c>
      <c r="J551">
        <v>1315</v>
      </c>
      <c r="K551">
        <v>67.024792265319377</v>
      </c>
      <c r="L551">
        <v>70.332806599428935</v>
      </c>
      <c r="M551">
        <v>49.481453933550739</v>
      </c>
      <c r="N551">
        <f t="shared" si="31"/>
        <v>3</v>
      </c>
      <c r="O551">
        <f t="shared" si="32"/>
        <v>3</v>
      </c>
      <c r="P551">
        <f t="shared" si="33"/>
        <v>2</v>
      </c>
    </row>
    <row r="552" spans="1:16" x14ac:dyDescent="0.4">
      <c r="A552" t="s">
        <v>828</v>
      </c>
      <c r="B552" t="s">
        <v>1405</v>
      </c>
      <c r="C552" s="1" t="s">
        <v>1572</v>
      </c>
      <c r="D552" s="1">
        <v>39988</v>
      </c>
      <c r="E552">
        <v>6</v>
      </c>
      <c r="F552">
        <v>3</v>
      </c>
      <c r="G552">
        <v>6</v>
      </c>
      <c r="H552">
        <v>802</v>
      </c>
      <c r="I552">
        <v>384</v>
      </c>
      <c r="J552">
        <v>1015</v>
      </c>
      <c r="K552">
        <v>43.447133388893889</v>
      </c>
      <c r="L552">
        <v>59.475604736575484</v>
      </c>
      <c r="M552">
        <v>75.576253786477963</v>
      </c>
      <c r="N552">
        <f t="shared" si="31"/>
        <v>2</v>
      </c>
      <c r="O552">
        <f t="shared" si="32"/>
        <v>3</v>
      </c>
      <c r="P552">
        <f t="shared" si="33"/>
        <v>3</v>
      </c>
    </row>
    <row r="553" spans="1:16" x14ac:dyDescent="0.4">
      <c r="A553" t="s">
        <v>829</v>
      </c>
      <c r="B553" t="s">
        <v>75</v>
      </c>
      <c r="C553" s="1" t="s">
        <v>1572</v>
      </c>
      <c r="D553" s="1">
        <v>40856</v>
      </c>
      <c r="E553">
        <v>5</v>
      </c>
      <c r="F553">
        <v>2</v>
      </c>
      <c r="G553">
        <v>4</v>
      </c>
      <c r="H553">
        <v>437</v>
      </c>
      <c r="I553">
        <v>280</v>
      </c>
      <c r="J553">
        <v>905</v>
      </c>
      <c r="K553">
        <v>43.917348755821443</v>
      </c>
      <c r="L553">
        <v>32.740990013026483</v>
      </c>
      <c r="M553">
        <v>17.746593737596456</v>
      </c>
      <c r="N553">
        <f t="shared" si="31"/>
        <v>2</v>
      </c>
      <c r="O553">
        <f t="shared" si="32"/>
        <v>2</v>
      </c>
      <c r="P553">
        <f t="shared" si="33"/>
        <v>1</v>
      </c>
    </row>
    <row r="554" spans="1:16" x14ac:dyDescent="0.4">
      <c r="A554" t="s">
        <v>830</v>
      </c>
      <c r="B554" t="s">
        <v>1406</v>
      </c>
      <c r="C554" s="1" t="s">
        <v>1574</v>
      </c>
      <c r="D554" s="1">
        <v>40975</v>
      </c>
      <c r="E554">
        <v>4</v>
      </c>
      <c r="F554">
        <v>2</v>
      </c>
      <c r="G554">
        <v>4</v>
      </c>
      <c r="H554">
        <v>398</v>
      </c>
      <c r="I554">
        <v>280</v>
      </c>
      <c r="J554">
        <v>866</v>
      </c>
      <c r="K554">
        <v>59.546996494368955</v>
      </c>
      <c r="L554">
        <v>18.496801705756926</v>
      </c>
      <c r="M554">
        <v>28.431282479237918</v>
      </c>
      <c r="N554">
        <f t="shared" si="31"/>
        <v>3</v>
      </c>
      <c r="O554">
        <f t="shared" si="32"/>
        <v>1</v>
      </c>
      <c r="P554">
        <f t="shared" si="33"/>
        <v>1</v>
      </c>
    </row>
    <row r="555" spans="1:16" x14ac:dyDescent="0.4">
      <c r="A555" t="s">
        <v>831</v>
      </c>
      <c r="B555" t="s">
        <v>1407</v>
      </c>
      <c r="C555" s="1" t="s">
        <v>1573</v>
      </c>
      <c r="D555" s="1">
        <v>38316</v>
      </c>
      <c r="E555">
        <v>7</v>
      </c>
      <c r="F555">
        <v>3</v>
      </c>
      <c r="G555">
        <v>7</v>
      </c>
      <c r="H555">
        <v>1060</v>
      </c>
      <c r="I555">
        <v>384</v>
      </c>
      <c r="J555">
        <v>1599</v>
      </c>
      <c r="K555">
        <v>55.800869517971243</v>
      </c>
      <c r="L555">
        <v>49.023301580153458</v>
      </c>
      <c r="M555">
        <v>40.751427520123691</v>
      </c>
      <c r="N555">
        <f t="shared" si="31"/>
        <v>3</v>
      </c>
      <c r="O555">
        <f t="shared" si="32"/>
        <v>2</v>
      </c>
      <c r="P555">
        <f t="shared" si="33"/>
        <v>2</v>
      </c>
    </row>
    <row r="556" spans="1:16" x14ac:dyDescent="0.4">
      <c r="A556" t="s">
        <v>832</v>
      </c>
      <c r="B556" t="s">
        <v>1408</v>
      </c>
      <c r="C556" s="1" t="s">
        <v>1572</v>
      </c>
      <c r="D556" s="1">
        <v>38728</v>
      </c>
      <c r="E556">
        <v>7</v>
      </c>
      <c r="F556">
        <v>3</v>
      </c>
      <c r="G556">
        <v>7</v>
      </c>
      <c r="H556">
        <v>1060</v>
      </c>
      <c r="I556">
        <v>384</v>
      </c>
      <c r="J556">
        <v>1594</v>
      </c>
      <c r="K556">
        <v>56.313351815828213</v>
      </c>
      <c r="L556">
        <v>35.196985527770103</v>
      </c>
      <c r="M556">
        <v>42.119777836271794</v>
      </c>
      <c r="N556">
        <f t="shared" si="31"/>
        <v>3</v>
      </c>
      <c r="O556">
        <f t="shared" si="32"/>
        <v>2</v>
      </c>
      <c r="P556">
        <f t="shared" si="33"/>
        <v>2</v>
      </c>
    </row>
    <row r="557" spans="1:16" x14ac:dyDescent="0.4">
      <c r="A557" t="s">
        <v>833</v>
      </c>
      <c r="B557" t="s">
        <v>1409</v>
      </c>
      <c r="C557" s="1" t="s">
        <v>1572</v>
      </c>
      <c r="D557" s="1">
        <v>39602</v>
      </c>
      <c r="E557">
        <v>7</v>
      </c>
      <c r="F557">
        <v>3</v>
      </c>
      <c r="G557">
        <v>6</v>
      </c>
      <c r="H557">
        <v>905</v>
      </c>
      <c r="I557">
        <v>384</v>
      </c>
      <c r="J557">
        <v>1170</v>
      </c>
      <c r="K557">
        <v>31.979725544807277</v>
      </c>
      <c r="L557">
        <v>52.348355323754255</v>
      </c>
      <c r="M557">
        <v>36.544077809481152</v>
      </c>
      <c r="N557">
        <f t="shared" si="31"/>
        <v>2</v>
      </c>
      <c r="O557">
        <f t="shared" si="32"/>
        <v>3</v>
      </c>
      <c r="P557">
        <f t="shared" si="33"/>
        <v>2</v>
      </c>
    </row>
    <row r="558" spans="1:16" x14ac:dyDescent="0.4">
      <c r="A558" t="s">
        <v>834</v>
      </c>
      <c r="B558" t="s">
        <v>349</v>
      </c>
      <c r="C558" s="1" t="s">
        <v>1572</v>
      </c>
      <c r="D558" s="1">
        <v>39988</v>
      </c>
      <c r="E558">
        <v>6</v>
      </c>
      <c r="F558">
        <v>3</v>
      </c>
      <c r="G558">
        <v>6</v>
      </c>
      <c r="H558">
        <v>802</v>
      </c>
      <c r="I558">
        <v>384</v>
      </c>
      <c r="J558">
        <v>1015</v>
      </c>
      <c r="K558">
        <v>62.655852864578698</v>
      </c>
      <c r="L558">
        <v>61.748317617666025</v>
      </c>
      <c r="M558">
        <v>59.223198189752772</v>
      </c>
      <c r="N558">
        <f t="shared" si="31"/>
        <v>3</v>
      </c>
      <c r="O558">
        <f t="shared" si="32"/>
        <v>3</v>
      </c>
      <c r="P558">
        <f t="shared" si="33"/>
        <v>3</v>
      </c>
    </row>
    <row r="559" spans="1:16" x14ac:dyDescent="0.4">
      <c r="A559" t="s">
        <v>835</v>
      </c>
      <c r="B559" t="s">
        <v>1410</v>
      </c>
      <c r="C559" s="1" t="s">
        <v>1573</v>
      </c>
      <c r="D559" s="1">
        <v>41885</v>
      </c>
      <c r="E559">
        <v>2</v>
      </c>
      <c r="F559">
        <v>1</v>
      </c>
      <c r="G559">
        <v>2</v>
      </c>
      <c r="H559">
        <v>166</v>
      </c>
      <c r="I559">
        <v>103</v>
      </c>
      <c r="J559">
        <v>669</v>
      </c>
      <c r="K559">
        <v>60.780598267475582</v>
      </c>
      <c r="L559">
        <v>73.083778966131902</v>
      </c>
      <c r="M559">
        <v>18.493497898439912</v>
      </c>
      <c r="N559">
        <f t="shared" si="31"/>
        <v>3</v>
      </c>
      <c r="O559">
        <f t="shared" si="32"/>
        <v>3</v>
      </c>
      <c r="P559">
        <f t="shared" si="33"/>
        <v>1</v>
      </c>
    </row>
    <row r="560" spans="1:16" x14ac:dyDescent="0.4">
      <c r="A560" t="s">
        <v>836</v>
      </c>
      <c r="B560" t="s">
        <v>1411</v>
      </c>
      <c r="C560" s="1" t="s">
        <v>1572</v>
      </c>
      <c r="D560" s="1">
        <v>42086</v>
      </c>
      <c r="E560">
        <v>2</v>
      </c>
      <c r="F560">
        <v>1</v>
      </c>
      <c r="G560">
        <v>2</v>
      </c>
      <c r="H560">
        <v>166</v>
      </c>
      <c r="I560">
        <v>103</v>
      </c>
      <c r="J560">
        <v>539</v>
      </c>
      <c r="K560">
        <v>89.609313446660124</v>
      </c>
      <c r="L560">
        <v>37.234042553191486</v>
      </c>
      <c r="M560">
        <v>89.652855081426509</v>
      </c>
      <c r="N560">
        <f t="shared" si="31"/>
        <v>3</v>
      </c>
      <c r="O560">
        <f t="shared" si="32"/>
        <v>2</v>
      </c>
      <c r="P560">
        <f t="shared" si="33"/>
        <v>3</v>
      </c>
    </row>
    <row r="561" spans="1:16" x14ac:dyDescent="0.4">
      <c r="A561" t="s">
        <v>837</v>
      </c>
      <c r="B561" t="s">
        <v>1412</v>
      </c>
      <c r="C561" s="1" t="s">
        <v>1572</v>
      </c>
      <c r="D561" s="1">
        <v>38413</v>
      </c>
      <c r="E561">
        <v>7</v>
      </c>
      <c r="F561">
        <v>3</v>
      </c>
      <c r="G561">
        <v>7</v>
      </c>
      <c r="H561">
        <v>1060</v>
      </c>
      <c r="I561">
        <v>384</v>
      </c>
      <c r="J561">
        <v>1599</v>
      </c>
      <c r="K561">
        <v>70.634069360768976</v>
      </c>
      <c r="L561">
        <v>40.802571209818552</v>
      </c>
      <c r="M561">
        <v>63.41583348418996</v>
      </c>
      <c r="N561">
        <f t="shared" si="31"/>
        <v>3</v>
      </c>
      <c r="O561">
        <f t="shared" si="32"/>
        <v>2</v>
      </c>
      <c r="P561">
        <f t="shared" si="33"/>
        <v>3</v>
      </c>
    </row>
    <row r="562" spans="1:16" x14ac:dyDescent="0.4">
      <c r="A562" t="s">
        <v>838</v>
      </c>
      <c r="B562" t="s">
        <v>1413</v>
      </c>
      <c r="C562" s="1" t="s">
        <v>1572</v>
      </c>
      <c r="D562" s="1">
        <v>39160</v>
      </c>
      <c r="E562">
        <v>7</v>
      </c>
      <c r="F562">
        <v>3</v>
      </c>
      <c r="G562">
        <v>7</v>
      </c>
      <c r="H562">
        <v>1060</v>
      </c>
      <c r="I562">
        <v>384</v>
      </c>
      <c r="J562">
        <v>1311</v>
      </c>
      <c r="K562">
        <v>77.995665318711673</v>
      </c>
      <c r="L562">
        <v>22.040856417518654</v>
      </c>
      <c r="M562">
        <v>69.951771645861186</v>
      </c>
      <c r="N562">
        <f t="shared" si="31"/>
        <v>3</v>
      </c>
      <c r="O562">
        <f t="shared" si="32"/>
        <v>1</v>
      </c>
      <c r="P562">
        <f t="shared" si="33"/>
        <v>3</v>
      </c>
    </row>
    <row r="563" spans="1:16" x14ac:dyDescent="0.4">
      <c r="A563" t="s">
        <v>839</v>
      </c>
      <c r="B563" t="s">
        <v>245</v>
      </c>
      <c r="C563" s="1" t="s">
        <v>1573</v>
      </c>
      <c r="D563" s="1">
        <v>39806</v>
      </c>
      <c r="E563">
        <v>6</v>
      </c>
      <c r="F563">
        <v>3</v>
      </c>
      <c r="G563">
        <v>6</v>
      </c>
      <c r="H563">
        <v>802</v>
      </c>
      <c r="I563">
        <v>384</v>
      </c>
      <c r="J563">
        <v>1134</v>
      </c>
      <c r="K563">
        <v>88.570503079293474</v>
      </c>
      <c r="L563">
        <v>26.763940267742743</v>
      </c>
      <c r="M563">
        <v>46.942310236296315</v>
      </c>
      <c r="N563">
        <f t="shared" si="31"/>
        <v>3</v>
      </c>
      <c r="O563">
        <f t="shared" si="32"/>
        <v>1</v>
      </c>
      <c r="P563">
        <f t="shared" si="33"/>
        <v>2</v>
      </c>
    </row>
    <row r="564" spans="1:16" x14ac:dyDescent="0.4">
      <c r="A564" t="s">
        <v>840</v>
      </c>
      <c r="B564" t="s">
        <v>350</v>
      </c>
      <c r="C564" s="1" t="s">
        <v>1572</v>
      </c>
      <c r="D564" s="1">
        <v>40634</v>
      </c>
      <c r="E564">
        <v>5</v>
      </c>
      <c r="F564">
        <v>3</v>
      </c>
      <c r="G564">
        <v>4</v>
      </c>
      <c r="H564">
        <v>579</v>
      </c>
      <c r="I564">
        <v>286</v>
      </c>
      <c r="J564">
        <v>905</v>
      </c>
      <c r="K564">
        <v>83.155752050762189</v>
      </c>
      <c r="L564">
        <v>56.523168424894116</v>
      </c>
      <c r="M564">
        <v>42.850724041879687</v>
      </c>
      <c r="N564">
        <f t="shared" si="31"/>
        <v>3</v>
      </c>
      <c r="O564">
        <f t="shared" si="32"/>
        <v>3</v>
      </c>
      <c r="P564">
        <f t="shared" si="33"/>
        <v>2</v>
      </c>
    </row>
    <row r="565" spans="1:16" x14ac:dyDescent="0.4">
      <c r="A565" t="s">
        <v>841</v>
      </c>
      <c r="B565" t="s">
        <v>1414</v>
      </c>
      <c r="C565" s="1" t="s">
        <v>1573</v>
      </c>
      <c r="D565" s="1">
        <v>38633</v>
      </c>
      <c r="E565">
        <v>7</v>
      </c>
      <c r="F565">
        <v>3</v>
      </c>
      <c r="G565">
        <v>7</v>
      </c>
      <c r="H565">
        <v>1060</v>
      </c>
      <c r="I565">
        <v>384</v>
      </c>
      <c r="J565">
        <v>1599</v>
      </c>
      <c r="K565">
        <v>69.938030449712215</v>
      </c>
      <c r="L565">
        <v>77.598978675235784</v>
      </c>
      <c r="M565">
        <v>58.516539695143194</v>
      </c>
      <c r="N565">
        <f t="shared" si="31"/>
        <v>3</v>
      </c>
      <c r="O565">
        <f t="shared" si="32"/>
        <v>3</v>
      </c>
      <c r="P565">
        <f t="shared" si="33"/>
        <v>3</v>
      </c>
    </row>
    <row r="566" spans="1:16" x14ac:dyDescent="0.4">
      <c r="A566" t="s">
        <v>842</v>
      </c>
      <c r="B566" t="s">
        <v>246</v>
      </c>
      <c r="C566" s="1" t="s">
        <v>1572</v>
      </c>
      <c r="D566" s="1">
        <v>39784</v>
      </c>
      <c r="E566">
        <v>6</v>
      </c>
      <c r="F566">
        <v>3</v>
      </c>
      <c r="G566">
        <v>6</v>
      </c>
      <c r="H566">
        <v>802</v>
      </c>
      <c r="I566">
        <v>384</v>
      </c>
      <c r="J566">
        <v>1150</v>
      </c>
      <c r="K566">
        <v>61.34809878001596</v>
      </c>
      <c r="L566">
        <v>43.409551441466334</v>
      </c>
      <c r="M566">
        <v>44.115176527148968</v>
      </c>
      <c r="N566">
        <f t="shared" si="31"/>
        <v>3</v>
      </c>
      <c r="O566">
        <f t="shared" si="32"/>
        <v>2</v>
      </c>
      <c r="P566">
        <f t="shared" si="33"/>
        <v>2</v>
      </c>
    </row>
    <row r="567" spans="1:16" x14ac:dyDescent="0.4">
      <c r="A567" t="s">
        <v>843</v>
      </c>
      <c r="B567" t="s">
        <v>1415</v>
      </c>
      <c r="C567" s="1" t="s">
        <v>1572</v>
      </c>
      <c r="D567" s="1">
        <v>40164</v>
      </c>
      <c r="E567">
        <v>6</v>
      </c>
      <c r="F567">
        <v>3</v>
      </c>
      <c r="G567">
        <v>5</v>
      </c>
      <c r="H567">
        <v>710</v>
      </c>
      <c r="I567">
        <v>384</v>
      </c>
      <c r="J567">
        <v>987</v>
      </c>
      <c r="K567">
        <v>40.806470551523411</v>
      </c>
      <c r="L567">
        <v>26.166665227502993</v>
      </c>
      <c r="M567">
        <v>67.101257017754293</v>
      </c>
      <c r="N567">
        <f t="shared" si="31"/>
        <v>2</v>
      </c>
      <c r="O567">
        <f t="shared" si="32"/>
        <v>1</v>
      </c>
      <c r="P567">
        <f t="shared" si="33"/>
        <v>3</v>
      </c>
    </row>
    <row r="568" spans="1:16" x14ac:dyDescent="0.4">
      <c r="A568" t="s">
        <v>175</v>
      </c>
      <c r="B568" t="s">
        <v>1416</v>
      </c>
      <c r="C568" s="1" t="s">
        <v>1572</v>
      </c>
      <c r="D568" s="1">
        <v>38882</v>
      </c>
      <c r="E568">
        <v>7</v>
      </c>
      <c r="F568">
        <v>3</v>
      </c>
      <c r="G568">
        <v>7</v>
      </c>
      <c r="H568">
        <v>1060</v>
      </c>
      <c r="I568">
        <v>384</v>
      </c>
      <c r="J568">
        <v>1496</v>
      </c>
      <c r="K568">
        <v>31.119670370090748</v>
      </c>
      <c r="L568">
        <v>47.285370325596382</v>
      </c>
      <c r="M568">
        <v>37.387244124845523</v>
      </c>
      <c r="N568">
        <f t="shared" si="31"/>
        <v>2</v>
      </c>
      <c r="O568">
        <f t="shared" si="32"/>
        <v>2</v>
      </c>
      <c r="P568">
        <f t="shared" si="33"/>
        <v>2</v>
      </c>
    </row>
    <row r="569" spans="1:16" x14ac:dyDescent="0.4">
      <c r="A569" t="s">
        <v>176</v>
      </c>
      <c r="B569" t="s">
        <v>1417</v>
      </c>
      <c r="C569" s="1" t="s">
        <v>1572</v>
      </c>
      <c r="D569" s="1">
        <v>39163</v>
      </c>
      <c r="E569">
        <v>7</v>
      </c>
      <c r="F569">
        <v>3</v>
      </c>
      <c r="G569">
        <v>7</v>
      </c>
      <c r="H569">
        <v>1060</v>
      </c>
      <c r="I569">
        <v>384</v>
      </c>
      <c r="J569">
        <v>1308</v>
      </c>
      <c r="K569">
        <v>43.381505834392954</v>
      </c>
      <c r="L569">
        <v>43.075039433084648</v>
      </c>
      <c r="M569">
        <v>58.534122278407942</v>
      </c>
      <c r="N569">
        <f t="shared" si="31"/>
        <v>2</v>
      </c>
      <c r="O569">
        <f t="shared" si="32"/>
        <v>2</v>
      </c>
      <c r="P569">
        <f t="shared" si="33"/>
        <v>3</v>
      </c>
    </row>
    <row r="570" spans="1:16" x14ac:dyDescent="0.4">
      <c r="A570" t="s">
        <v>844</v>
      </c>
      <c r="B570" t="s">
        <v>1418</v>
      </c>
      <c r="C570" s="1" t="s">
        <v>1572</v>
      </c>
      <c r="D570" s="1">
        <v>39632</v>
      </c>
      <c r="E570">
        <v>7</v>
      </c>
      <c r="F570">
        <v>3</v>
      </c>
      <c r="G570">
        <v>6</v>
      </c>
      <c r="H570">
        <v>884</v>
      </c>
      <c r="I570">
        <v>384</v>
      </c>
      <c r="J570">
        <v>1170</v>
      </c>
      <c r="K570">
        <v>37.754809472732589</v>
      </c>
      <c r="L570">
        <v>50.144643144975589</v>
      </c>
      <c r="M570">
        <v>70.086607558124456</v>
      </c>
      <c r="N570">
        <f t="shared" si="31"/>
        <v>2</v>
      </c>
      <c r="O570">
        <f t="shared" si="32"/>
        <v>3</v>
      </c>
      <c r="P570">
        <f t="shared" si="33"/>
        <v>3</v>
      </c>
    </row>
    <row r="571" spans="1:16" x14ac:dyDescent="0.4">
      <c r="A571" t="s">
        <v>845</v>
      </c>
      <c r="B571" t="s">
        <v>1419</v>
      </c>
      <c r="C571" s="1" t="s">
        <v>1572</v>
      </c>
      <c r="D571" s="1">
        <v>39897</v>
      </c>
      <c r="E571">
        <v>6</v>
      </c>
      <c r="F571">
        <v>3</v>
      </c>
      <c r="G571">
        <v>6</v>
      </c>
      <c r="H571">
        <v>802</v>
      </c>
      <c r="I571">
        <v>384</v>
      </c>
      <c r="J571">
        <v>1076</v>
      </c>
      <c r="K571">
        <v>60.712176355273911</v>
      </c>
      <c r="L571">
        <v>62.022190464677173</v>
      </c>
      <c r="M571">
        <v>47.503271716474757</v>
      </c>
      <c r="N571">
        <f t="shared" si="31"/>
        <v>3</v>
      </c>
      <c r="O571">
        <f t="shared" si="32"/>
        <v>3</v>
      </c>
      <c r="P571">
        <f t="shared" si="33"/>
        <v>2</v>
      </c>
    </row>
    <row r="572" spans="1:16" x14ac:dyDescent="0.4">
      <c r="A572" t="s">
        <v>846</v>
      </c>
      <c r="B572" t="s">
        <v>1420</v>
      </c>
      <c r="C572" s="1" t="s">
        <v>1574</v>
      </c>
      <c r="D572" s="1">
        <v>40505</v>
      </c>
      <c r="E572">
        <v>5</v>
      </c>
      <c r="F572">
        <v>3</v>
      </c>
      <c r="G572">
        <v>4</v>
      </c>
      <c r="H572">
        <v>579</v>
      </c>
      <c r="I572">
        <v>373</v>
      </c>
      <c r="J572">
        <v>905</v>
      </c>
      <c r="K572">
        <v>37.713485960192365</v>
      </c>
      <c r="L572">
        <v>58.082076214103751</v>
      </c>
      <c r="M572">
        <v>22.116567085822854</v>
      </c>
      <c r="N572">
        <f t="shared" si="31"/>
        <v>2</v>
      </c>
      <c r="O572">
        <f t="shared" si="32"/>
        <v>3</v>
      </c>
      <c r="P572">
        <f t="shared" si="33"/>
        <v>1</v>
      </c>
    </row>
    <row r="573" spans="1:16" x14ac:dyDescent="0.4">
      <c r="A573" t="s">
        <v>847</v>
      </c>
      <c r="B573" t="s">
        <v>1421</v>
      </c>
      <c r="C573" s="1" t="s">
        <v>1573</v>
      </c>
      <c r="D573" s="1">
        <v>40757</v>
      </c>
      <c r="E573">
        <v>5</v>
      </c>
      <c r="F573">
        <v>2</v>
      </c>
      <c r="G573">
        <v>4</v>
      </c>
      <c r="H573">
        <v>502</v>
      </c>
      <c r="I573">
        <v>280</v>
      </c>
      <c r="J573">
        <v>905</v>
      </c>
      <c r="K573">
        <v>66.352017338799911</v>
      </c>
      <c r="L573">
        <v>72.446579156137972</v>
      </c>
      <c r="M573">
        <v>45.062233850344377</v>
      </c>
      <c r="N573">
        <f t="shared" si="31"/>
        <v>3</v>
      </c>
      <c r="O573">
        <f t="shared" si="32"/>
        <v>3</v>
      </c>
      <c r="P573">
        <f t="shared" si="33"/>
        <v>2</v>
      </c>
    </row>
    <row r="574" spans="1:16" x14ac:dyDescent="0.4">
      <c r="A574" t="s">
        <v>848</v>
      </c>
      <c r="B574" t="s">
        <v>1422</v>
      </c>
      <c r="C574" s="1" t="s">
        <v>1572</v>
      </c>
      <c r="D574" s="1">
        <v>41051</v>
      </c>
      <c r="E574">
        <v>4</v>
      </c>
      <c r="F574">
        <v>2</v>
      </c>
      <c r="G574">
        <v>3</v>
      </c>
      <c r="H574">
        <v>387</v>
      </c>
      <c r="I574">
        <v>280</v>
      </c>
      <c r="J574">
        <v>828</v>
      </c>
      <c r="K574">
        <v>58.698717004054672</v>
      </c>
      <c r="L574">
        <v>79.945722970039085</v>
      </c>
      <c r="M574">
        <v>39.054132795040573</v>
      </c>
      <c r="N574">
        <f t="shared" si="31"/>
        <v>3</v>
      </c>
      <c r="O574">
        <f t="shared" si="32"/>
        <v>3</v>
      </c>
      <c r="P574">
        <f t="shared" si="33"/>
        <v>2</v>
      </c>
    </row>
    <row r="575" spans="1:16" x14ac:dyDescent="0.4">
      <c r="A575" t="s">
        <v>849</v>
      </c>
      <c r="B575" t="s">
        <v>1423</v>
      </c>
      <c r="C575" s="1" t="s">
        <v>1572</v>
      </c>
      <c r="D575" s="1">
        <v>38469</v>
      </c>
      <c r="E575">
        <v>7</v>
      </c>
      <c r="F575">
        <v>3</v>
      </c>
      <c r="G575">
        <v>7</v>
      </c>
      <c r="H575">
        <v>1060</v>
      </c>
      <c r="I575">
        <v>384</v>
      </c>
      <c r="J575">
        <v>1599</v>
      </c>
      <c r="K575">
        <v>65.728861947566699</v>
      </c>
      <c r="L575">
        <v>45.208326137514966</v>
      </c>
      <c r="M575">
        <v>44.084362176060139</v>
      </c>
      <c r="N575">
        <f t="shared" si="31"/>
        <v>3</v>
      </c>
      <c r="O575">
        <f t="shared" si="32"/>
        <v>2</v>
      </c>
      <c r="P575">
        <f t="shared" si="33"/>
        <v>2</v>
      </c>
    </row>
    <row r="576" spans="1:16" x14ac:dyDescent="0.4">
      <c r="A576" t="s">
        <v>850</v>
      </c>
      <c r="B576" t="s">
        <v>1424</v>
      </c>
      <c r="C576" s="1" t="s">
        <v>1572</v>
      </c>
      <c r="D576" s="1">
        <v>39231</v>
      </c>
      <c r="E576">
        <v>7</v>
      </c>
      <c r="F576">
        <v>3</v>
      </c>
      <c r="G576">
        <v>7</v>
      </c>
      <c r="H576">
        <v>1060</v>
      </c>
      <c r="I576">
        <v>384</v>
      </c>
      <c r="J576">
        <v>1265</v>
      </c>
      <c r="K576">
        <v>50.984538365326763</v>
      </c>
      <c r="L576">
        <v>71.941532536612328</v>
      </c>
      <c r="M576">
        <v>52.091888538365204</v>
      </c>
      <c r="N576">
        <f t="shared" si="31"/>
        <v>3</v>
      </c>
      <c r="O576">
        <f t="shared" si="32"/>
        <v>3</v>
      </c>
      <c r="P576">
        <f t="shared" si="33"/>
        <v>3</v>
      </c>
    </row>
    <row r="577" spans="1:16" x14ac:dyDescent="0.4">
      <c r="A577" t="s">
        <v>851</v>
      </c>
      <c r="B577" t="s">
        <v>247</v>
      </c>
      <c r="C577" s="1" t="s">
        <v>1572</v>
      </c>
      <c r="D577" s="1">
        <v>39645</v>
      </c>
      <c r="E577">
        <v>7</v>
      </c>
      <c r="F577">
        <v>3</v>
      </c>
      <c r="G577">
        <v>6</v>
      </c>
      <c r="H577">
        <v>875</v>
      </c>
      <c r="I577">
        <v>384</v>
      </c>
      <c r="J577">
        <v>1170</v>
      </c>
      <c r="K577">
        <v>47.439094080535867</v>
      </c>
      <c r="L577">
        <v>28.178673609192231</v>
      </c>
      <c r="M577">
        <v>47.719765348947966</v>
      </c>
      <c r="N577">
        <f t="shared" si="31"/>
        <v>2</v>
      </c>
      <c r="O577">
        <f t="shared" si="32"/>
        <v>1</v>
      </c>
      <c r="P577">
        <f t="shared" si="33"/>
        <v>2</v>
      </c>
    </row>
    <row r="578" spans="1:16" x14ac:dyDescent="0.4">
      <c r="A578" t="s">
        <v>177</v>
      </c>
      <c r="B578" t="s">
        <v>1425</v>
      </c>
      <c r="C578" s="1" t="s">
        <v>1572</v>
      </c>
      <c r="D578" s="1">
        <v>40028</v>
      </c>
      <c r="E578">
        <v>6</v>
      </c>
      <c r="F578">
        <v>3</v>
      </c>
      <c r="G578">
        <v>5</v>
      </c>
      <c r="H578">
        <v>802</v>
      </c>
      <c r="I578">
        <v>384</v>
      </c>
      <c r="J578">
        <v>987</v>
      </c>
      <c r="K578">
        <v>69.527466054286919</v>
      </c>
      <c r="L578">
        <v>58.548812114304134</v>
      </c>
      <c r="M578">
        <v>33.754743696116151</v>
      </c>
      <c r="N578">
        <f t="shared" si="31"/>
        <v>3</v>
      </c>
      <c r="O578">
        <f t="shared" si="32"/>
        <v>3</v>
      </c>
      <c r="P578">
        <f t="shared" si="33"/>
        <v>2</v>
      </c>
    </row>
    <row r="579" spans="1:16" x14ac:dyDescent="0.4">
      <c r="A579" t="s">
        <v>178</v>
      </c>
      <c r="B579" t="s">
        <v>1426</v>
      </c>
      <c r="C579" s="1" t="s">
        <v>1572</v>
      </c>
      <c r="D579" s="1">
        <v>40351</v>
      </c>
      <c r="E579">
        <v>6</v>
      </c>
      <c r="F579">
        <v>3</v>
      </c>
      <c r="G579">
        <v>5</v>
      </c>
      <c r="H579">
        <v>588</v>
      </c>
      <c r="I579">
        <v>384</v>
      </c>
      <c r="J579">
        <v>987</v>
      </c>
      <c r="K579">
        <v>49.28244266770416</v>
      </c>
      <c r="L579">
        <v>60.092933994197288</v>
      </c>
      <c r="M579">
        <v>32.379732407554165</v>
      </c>
      <c r="N579">
        <f t="shared" si="31"/>
        <v>2</v>
      </c>
      <c r="O579">
        <f t="shared" si="32"/>
        <v>3</v>
      </c>
      <c r="P579">
        <f t="shared" si="33"/>
        <v>2</v>
      </c>
    </row>
    <row r="580" spans="1:16" x14ac:dyDescent="0.4">
      <c r="A580" t="s">
        <v>852</v>
      </c>
      <c r="B580" t="s">
        <v>1427</v>
      </c>
      <c r="C580" s="1" t="s">
        <v>1572</v>
      </c>
      <c r="D580" s="1">
        <v>40442</v>
      </c>
      <c r="E580">
        <v>5</v>
      </c>
      <c r="F580">
        <v>3</v>
      </c>
      <c r="G580">
        <v>5</v>
      </c>
      <c r="H580">
        <v>579</v>
      </c>
      <c r="I580">
        <v>384</v>
      </c>
      <c r="J580">
        <v>931</v>
      </c>
      <c r="K580">
        <v>13.2042172956115</v>
      </c>
      <c r="L580">
        <v>43.096029635258361</v>
      </c>
      <c r="M580">
        <v>84.353449589791481</v>
      </c>
      <c r="N580">
        <f t="shared" si="31"/>
        <v>1</v>
      </c>
      <c r="O580">
        <f t="shared" si="32"/>
        <v>2</v>
      </c>
      <c r="P580">
        <f t="shared" si="33"/>
        <v>3</v>
      </c>
    </row>
    <row r="581" spans="1:16" x14ac:dyDescent="0.4">
      <c r="A581" t="s">
        <v>179</v>
      </c>
      <c r="B581" t="s">
        <v>1428</v>
      </c>
      <c r="C581" s="1" t="s">
        <v>1572</v>
      </c>
      <c r="D581" s="1">
        <v>40169</v>
      </c>
      <c r="E581">
        <v>6</v>
      </c>
      <c r="F581">
        <v>3</v>
      </c>
      <c r="G581">
        <v>5</v>
      </c>
      <c r="H581">
        <v>707</v>
      </c>
      <c r="I581">
        <v>384</v>
      </c>
      <c r="J581">
        <v>987</v>
      </c>
      <c r="K581">
        <v>38.161566758505003</v>
      </c>
      <c r="L581">
        <v>47.425019572625956</v>
      </c>
      <c r="M581">
        <v>33.95054101586242</v>
      </c>
      <c r="N581">
        <f t="shared" si="31"/>
        <v>2</v>
      </c>
      <c r="O581">
        <f t="shared" si="32"/>
        <v>2</v>
      </c>
      <c r="P581">
        <f t="shared" si="33"/>
        <v>2</v>
      </c>
    </row>
    <row r="582" spans="1:16" x14ac:dyDescent="0.4">
      <c r="A582" t="s">
        <v>853</v>
      </c>
      <c r="B582" t="s">
        <v>1429</v>
      </c>
      <c r="C582" s="1" t="s">
        <v>1572</v>
      </c>
      <c r="D582" s="1">
        <v>40303</v>
      </c>
      <c r="E582">
        <v>6</v>
      </c>
      <c r="F582">
        <v>3</v>
      </c>
      <c r="G582">
        <v>5</v>
      </c>
      <c r="H582">
        <v>619</v>
      </c>
      <c r="I582">
        <v>384</v>
      </c>
      <c r="J582">
        <v>987</v>
      </c>
      <c r="K582">
        <v>26.845833772742228</v>
      </c>
      <c r="L582">
        <v>34.146108213594914</v>
      </c>
      <c r="M582">
        <v>33.41044794441013</v>
      </c>
      <c r="N582">
        <f t="shared" si="31"/>
        <v>1</v>
      </c>
      <c r="O582">
        <f t="shared" si="32"/>
        <v>2</v>
      </c>
      <c r="P582">
        <f t="shared" si="33"/>
        <v>2</v>
      </c>
    </row>
    <row r="583" spans="1:16" x14ac:dyDescent="0.4">
      <c r="A583" t="s">
        <v>854</v>
      </c>
      <c r="B583" t="s">
        <v>1430</v>
      </c>
      <c r="C583" s="1" t="s">
        <v>1572</v>
      </c>
      <c r="D583" s="1">
        <v>40631</v>
      </c>
      <c r="E583">
        <v>5</v>
      </c>
      <c r="F583">
        <v>3</v>
      </c>
      <c r="G583">
        <v>4</v>
      </c>
      <c r="H583">
        <v>579</v>
      </c>
      <c r="I583">
        <v>289</v>
      </c>
      <c r="J583">
        <v>905</v>
      </c>
      <c r="K583">
        <v>27.551777821396456</v>
      </c>
      <c r="L583">
        <v>52.759207783827662</v>
      </c>
      <c r="M583">
        <v>57.329735387087837</v>
      </c>
      <c r="N583">
        <f t="shared" si="31"/>
        <v>1</v>
      </c>
      <c r="O583">
        <f t="shared" si="32"/>
        <v>3</v>
      </c>
      <c r="P583">
        <f t="shared" si="33"/>
        <v>3</v>
      </c>
    </row>
    <row r="584" spans="1:16" x14ac:dyDescent="0.4">
      <c r="A584" t="s">
        <v>855</v>
      </c>
      <c r="B584" t="s">
        <v>1431</v>
      </c>
      <c r="C584" s="1" t="s">
        <v>1572</v>
      </c>
      <c r="D584" s="1">
        <v>40977</v>
      </c>
      <c r="E584">
        <v>4</v>
      </c>
      <c r="F584">
        <v>2</v>
      </c>
      <c r="G584">
        <v>4</v>
      </c>
      <c r="H584">
        <v>398</v>
      </c>
      <c r="I584">
        <v>280</v>
      </c>
      <c r="J584">
        <v>864</v>
      </c>
      <c r="K584">
        <v>41.505758834925018</v>
      </c>
      <c r="L584">
        <v>20.187907077724709</v>
      </c>
      <c r="M584">
        <v>31.803449708354556</v>
      </c>
      <c r="N584">
        <f t="shared" si="31"/>
        <v>2</v>
      </c>
      <c r="O584">
        <f t="shared" si="32"/>
        <v>1</v>
      </c>
      <c r="P584">
        <f t="shared" si="33"/>
        <v>2</v>
      </c>
    </row>
    <row r="585" spans="1:16" x14ac:dyDescent="0.4">
      <c r="A585" t="s">
        <v>180</v>
      </c>
      <c r="B585" t="s">
        <v>1432</v>
      </c>
      <c r="C585" s="1" t="s">
        <v>1572</v>
      </c>
      <c r="D585" s="1">
        <v>38595</v>
      </c>
      <c r="E585">
        <v>7</v>
      </c>
      <c r="F585">
        <v>3</v>
      </c>
      <c r="G585">
        <v>7</v>
      </c>
      <c r="H585">
        <v>1060</v>
      </c>
      <c r="I585">
        <v>384</v>
      </c>
      <c r="J585">
        <v>1599</v>
      </c>
      <c r="K585">
        <v>56.95326803130142</v>
      </c>
      <c r="L585">
        <v>34.269797135488623</v>
      </c>
      <c r="M585">
        <v>43.15117920635528</v>
      </c>
      <c r="N585">
        <f t="shared" si="31"/>
        <v>3</v>
      </c>
      <c r="O585">
        <f t="shared" si="32"/>
        <v>2</v>
      </c>
      <c r="P585">
        <f t="shared" si="33"/>
        <v>2</v>
      </c>
    </row>
    <row r="586" spans="1:16" x14ac:dyDescent="0.4">
      <c r="A586" t="s">
        <v>181</v>
      </c>
      <c r="B586" t="s">
        <v>248</v>
      </c>
      <c r="C586" s="1" t="s">
        <v>1572</v>
      </c>
      <c r="D586" s="1">
        <v>39057</v>
      </c>
      <c r="E586">
        <v>7</v>
      </c>
      <c r="F586">
        <v>3</v>
      </c>
      <c r="G586">
        <v>7</v>
      </c>
      <c r="H586">
        <v>1060</v>
      </c>
      <c r="I586">
        <v>384</v>
      </c>
      <c r="J586">
        <v>1376</v>
      </c>
      <c r="K586">
        <v>54.533562343363705</v>
      </c>
      <c r="L586">
        <v>63.128281293174915</v>
      </c>
      <c r="M586">
        <v>72.951864152216757</v>
      </c>
      <c r="N586">
        <f t="shared" si="31"/>
        <v>3</v>
      </c>
      <c r="O586">
        <f t="shared" si="32"/>
        <v>3</v>
      </c>
      <c r="P586">
        <f t="shared" si="33"/>
        <v>3</v>
      </c>
    </row>
    <row r="587" spans="1:16" x14ac:dyDescent="0.4">
      <c r="A587" t="s">
        <v>182</v>
      </c>
      <c r="B587" t="s">
        <v>1433</v>
      </c>
      <c r="C587" s="1" t="s">
        <v>1572</v>
      </c>
      <c r="D587" s="1">
        <v>39281</v>
      </c>
      <c r="E587">
        <v>7</v>
      </c>
      <c r="F587">
        <v>3</v>
      </c>
      <c r="G587">
        <v>7</v>
      </c>
      <c r="H587">
        <v>1060</v>
      </c>
      <c r="I587">
        <v>384</v>
      </c>
      <c r="J587">
        <v>1229</v>
      </c>
      <c r="K587">
        <v>58.625981282621737</v>
      </c>
      <c r="L587">
        <v>77.132142569310119</v>
      </c>
      <c r="M587">
        <v>48.086518755104841</v>
      </c>
      <c r="N587">
        <f t="shared" si="31"/>
        <v>3</v>
      </c>
      <c r="O587">
        <f t="shared" si="32"/>
        <v>3</v>
      </c>
      <c r="P587">
        <f t="shared" si="33"/>
        <v>2</v>
      </c>
    </row>
    <row r="588" spans="1:16" x14ac:dyDescent="0.4">
      <c r="A588" t="s">
        <v>856</v>
      </c>
      <c r="B588" t="s">
        <v>1434</v>
      </c>
      <c r="C588" s="1" t="s">
        <v>1572</v>
      </c>
      <c r="D588" s="1">
        <v>39664</v>
      </c>
      <c r="E588">
        <v>7</v>
      </c>
      <c r="F588">
        <v>3</v>
      </c>
      <c r="G588">
        <v>6</v>
      </c>
      <c r="H588">
        <v>862</v>
      </c>
      <c r="I588">
        <v>384</v>
      </c>
      <c r="J588">
        <v>1170</v>
      </c>
      <c r="K588">
        <v>71.75676558976329</v>
      </c>
      <c r="L588">
        <v>74.620708413926494</v>
      </c>
      <c r="M588">
        <v>37.34982744496034</v>
      </c>
      <c r="N588">
        <f t="shared" si="31"/>
        <v>3</v>
      </c>
      <c r="O588">
        <f t="shared" si="32"/>
        <v>3</v>
      </c>
      <c r="P588">
        <f t="shared" si="33"/>
        <v>2</v>
      </c>
    </row>
    <row r="589" spans="1:16" x14ac:dyDescent="0.4">
      <c r="A589" t="s">
        <v>857</v>
      </c>
      <c r="B589" t="s">
        <v>1435</v>
      </c>
      <c r="C589" s="1" t="s">
        <v>1572</v>
      </c>
      <c r="D589" s="1">
        <v>40219</v>
      </c>
      <c r="E589">
        <v>6</v>
      </c>
      <c r="F589">
        <v>3</v>
      </c>
      <c r="G589">
        <v>5</v>
      </c>
      <c r="H589">
        <v>672</v>
      </c>
      <c r="I589">
        <v>384</v>
      </c>
      <c r="J589">
        <v>987</v>
      </c>
      <c r="K589">
        <v>72.319649403549406</v>
      </c>
      <c r="L589">
        <v>41.359534747167721</v>
      </c>
      <c r="M589">
        <v>59.381799469162281</v>
      </c>
      <c r="N589">
        <f t="shared" si="31"/>
        <v>3</v>
      </c>
      <c r="O589">
        <f t="shared" si="32"/>
        <v>2</v>
      </c>
      <c r="P589">
        <f t="shared" si="33"/>
        <v>3</v>
      </c>
    </row>
    <row r="590" spans="1:16" x14ac:dyDescent="0.4">
      <c r="A590" t="s">
        <v>183</v>
      </c>
      <c r="B590" t="s">
        <v>1436</v>
      </c>
      <c r="C590" s="1" t="s">
        <v>1572</v>
      </c>
      <c r="D590" s="1">
        <v>40654</v>
      </c>
      <c r="E590">
        <v>5</v>
      </c>
      <c r="F590">
        <v>2</v>
      </c>
      <c r="G590">
        <v>4</v>
      </c>
      <c r="H590">
        <v>573</v>
      </c>
      <c r="I590">
        <v>280</v>
      </c>
      <c r="J590">
        <v>905</v>
      </c>
      <c r="K590">
        <v>37.180731567838542</v>
      </c>
      <c r="L590">
        <v>50.925423360833705</v>
      </c>
      <c r="M590">
        <v>39.65526506816046</v>
      </c>
      <c r="N590">
        <f t="shared" si="31"/>
        <v>2</v>
      </c>
      <c r="O590">
        <f t="shared" si="32"/>
        <v>3</v>
      </c>
      <c r="P590">
        <f t="shared" si="33"/>
        <v>2</v>
      </c>
    </row>
    <row r="591" spans="1:16" x14ac:dyDescent="0.4">
      <c r="A591" t="s">
        <v>858</v>
      </c>
      <c r="B591" t="s">
        <v>1437</v>
      </c>
      <c r="C591" s="1" t="s">
        <v>1572</v>
      </c>
      <c r="D591" s="1">
        <v>40840</v>
      </c>
      <c r="E591">
        <v>5</v>
      </c>
      <c r="F591">
        <v>2</v>
      </c>
      <c r="G591">
        <v>4</v>
      </c>
      <c r="H591">
        <v>449</v>
      </c>
      <c r="I591">
        <v>280</v>
      </c>
      <c r="J591">
        <v>905</v>
      </c>
      <c r="K591">
        <v>59.634369694287862</v>
      </c>
      <c r="L591">
        <v>29.112244897959183</v>
      </c>
      <c r="M591">
        <v>55.17333855719265</v>
      </c>
      <c r="N591">
        <f t="shared" si="31"/>
        <v>3</v>
      </c>
      <c r="O591">
        <f t="shared" si="32"/>
        <v>1</v>
      </c>
      <c r="P591">
        <f t="shared" si="33"/>
        <v>3</v>
      </c>
    </row>
    <row r="592" spans="1:16" x14ac:dyDescent="0.4">
      <c r="A592" t="s">
        <v>859</v>
      </c>
      <c r="B592" t="s">
        <v>1438</v>
      </c>
      <c r="C592" s="1" t="s">
        <v>1572</v>
      </c>
      <c r="D592" s="1">
        <v>41025</v>
      </c>
      <c r="E592">
        <v>4</v>
      </c>
      <c r="F592">
        <v>2</v>
      </c>
      <c r="G592">
        <v>4</v>
      </c>
      <c r="H592">
        <v>398</v>
      </c>
      <c r="I592">
        <v>280</v>
      </c>
      <c r="J592">
        <v>833</v>
      </c>
      <c r="K592">
        <v>68.89332894188432</v>
      </c>
      <c r="L592">
        <v>47.027789839339988</v>
      </c>
      <c r="M592">
        <v>23.94935886421532</v>
      </c>
      <c r="N592">
        <f t="shared" si="31"/>
        <v>3</v>
      </c>
      <c r="O592">
        <f t="shared" si="32"/>
        <v>2</v>
      </c>
      <c r="P592">
        <f t="shared" si="33"/>
        <v>1</v>
      </c>
    </row>
    <row r="593" spans="1:16" x14ac:dyDescent="0.4">
      <c r="A593" t="s">
        <v>860</v>
      </c>
      <c r="B593" t="s">
        <v>249</v>
      </c>
      <c r="C593" s="1" t="s">
        <v>1572</v>
      </c>
      <c r="D593" s="1">
        <v>38622</v>
      </c>
      <c r="E593">
        <v>7</v>
      </c>
      <c r="F593">
        <v>3</v>
      </c>
      <c r="G593">
        <v>7</v>
      </c>
      <c r="H593">
        <v>1060</v>
      </c>
      <c r="I593">
        <v>384</v>
      </c>
      <c r="J593">
        <v>1599</v>
      </c>
      <c r="K593">
        <v>57.369424682383411</v>
      </c>
      <c r="L593">
        <v>70.722719213410713</v>
      </c>
      <c r="M593">
        <v>29.051326255274965</v>
      </c>
      <c r="N593">
        <f t="shared" si="31"/>
        <v>3</v>
      </c>
      <c r="O593">
        <f t="shared" si="32"/>
        <v>3</v>
      </c>
      <c r="P593">
        <f t="shared" si="33"/>
        <v>1</v>
      </c>
    </row>
    <row r="594" spans="1:16" x14ac:dyDescent="0.4">
      <c r="A594" t="s">
        <v>861</v>
      </c>
      <c r="B594" t="s">
        <v>1439</v>
      </c>
      <c r="C594" s="1" t="s">
        <v>1572</v>
      </c>
      <c r="D594" s="1">
        <v>41417</v>
      </c>
      <c r="E594">
        <v>3</v>
      </c>
      <c r="F594">
        <v>2</v>
      </c>
      <c r="G594">
        <v>2</v>
      </c>
      <c r="H594">
        <v>188</v>
      </c>
      <c r="I594">
        <v>280</v>
      </c>
      <c r="J594">
        <v>784</v>
      </c>
      <c r="K594">
        <v>58.307306415767094</v>
      </c>
      <c r="L594">
        <v>63.141120277898402</v>
      </c>
      <c r="M594">
        <v>39.728566660308985</v>
      </c>
      <c r="N594">
        <f t="shared" si="31"/>
        <v>3</v>
      </c>
      <c r="O594">
        <f t="shared" si="32"/>
        <v>3</v>
      </c>
      <c r="P594">
        <f t="shared" si="33"/>
        <v>2</v>
      </c>
    </row>
    <row r="595" spans="1:16" x14ac:dyDescent="0.4">
      <c r="A595" t="s">
        <v>862</v>
      </c>
      <c r="B595" t="s">
        <v>1440</v>
      </c>
      <c r="C595" s="1" t="s">
        <v>1572</v>
      </c>
      <c r="D595" s="1">
        <v>38562</v>
      </c>
      <c r="E595">
        <v>7</v>
      </c>
      <c r="F595">
        <v>3</v>
      </c>
      <c r="G595">
        <v>7</v>
      </c>
      <c r="H595">
        <v>1060</v>
      </c>
      <c r="I595">
        <v>384</v>
      </c>
      <c r="J595">
        <v>1599</v>
      </c>
      <c r="K595">
        <v>69.062279619833078</v>
      </c>
      <c r="L595">
        <v>71.466212754444129</v>
      </c>
      <c r="M595">
        <v>64.41177656008405</v>
      </c>
      <c r="N595">
        <f t="shared" si="31"/>
        <v>3</v>
      </c>
      <c r="O595">
        <f t="shared" si="32"/>
        <v>3</v>
      </c>
      <c r="P595">
        <f t="shared" si="33"/>
        <v>3</v>
      </c>
    </row>
    <row r="596" spans="1:16" x14ac:dyDescent="0.4">
      <c r="A596" t="s">
        <v>863</v>
      </c>
      <c r="B596" t="s">
        <v>250</v>
      </c>
      <c r="C596" s="1" t="s">
        <v>1572</v>
      </c>
      <c r="D596" s="1">
        <v>38589</v>
      </c>
      <c r="E596">
        <v>7</v>
      </c>
      <c r="F596">
        <v>3</v>
      </c>
      <c r="G596">
        <v>7</v>
      </c>
      <c r="H596">
        <v>1060</v>
      </c>
      <c r="I596">
        <v>384</v>
      </c>
      <c r="J596">
        <v>1599</v>
      </c>
      <c r="K596">
        <v>34.473859828840126</v>
      </c>
      <c r="L596">
        <v>34.247641210739616</v>
      </c>
      <c r="M596">
        <v>31.554574059512014</v>
      </c>
      <c r="N596">
        <f t="shared" si="31"/>
        <v>2</v>
      </c>
      <c r="O596">
        <f t="shared" si="32"/>
        <v>2</v>
      </c>
      <c r="P596">
        <f t="shared" si="33"/>
        <v>2</v>
      </c>
    </row>
    <row r="597" spans="1:16" x14ac:dyDescent="0.4">
      <c r="A597" t="s">
        <v>864</v>
      </c>
      <c r="B597" t="s">
        <v>1441</v>
      </c>
      <c r="C597" s="1" t="s">
        <v>1572</v>
      </c>
      <c r="D597" s="1">
        <v>39009</v>
      </c>
      <c r="E597">
        <v>7</v>
      </c>
      <c r="F597">
        <v>3</v>
      </c>
      <c r="G597">
        <v>7</v>
      </c>
      <c r="H597">
        <v>1060</v>
      </c>
      <c r="I597">
        <v>384</v>
      </c>
      <c r="J597">
        <v>1410</v>
      </c>
      <c r="K597">
        <v>66.994928263546868</v>
      </c>
      <c r="L597">
        <v>54.172941420281852</v>
      </c>
      <c r="M597">
        <v>69.423955479625604</v>
      </c>
      <c r="N597">
        <f t="shared" si="31"/>
        <v>3</v>
      </c>
      <c r="O597">
        <f t="shared" si="32"/>
        <v>3</v>
      </c>
      <c r="P597">
        <f t="shared" si="33"/>
        <v>3</v>
      </c>
    </row>
    <row r="598" spans="1:16" x14ac:dyDescent="0.4">
      <c r="A598" t="s">
        <v>865</v>
      </c>
      <c r="B598" t="s">
        <v>1442</v>
      </c>
      <c r="C598" s="1" t="s">
        <v>1572</v>
      </c>
      <c r="D598" s="1">
        <v>39098</v>
      </c>
      <c r="E598">
        <v>7</v>
      </c>
      <c r="F598">
        <v>3</v>
      </c>
      <c r="G598">
        <v>7</v>
      </c>
      <c r="H598">
        <v>1060</v>
      </c>
      <c r="I598">
        <v>384</v>
      </c>
      <c r="J598">
        <v>1350</v>
      </c>
      <c r="K598">
        <v>62.200556678678275</v>
      </c>
      <c r="L598">
        <v>52.225062171870682</v>
      </c>
      <c r="M598">
        <v>34.265444768603366</v>
      </c>
      <c r="N598">
        <f t="shared" si="31"/>
        <v>3</v>
      </c>
      <c r="O598">
        <f t="shared" si="32"/>
        <v>3</v>
      </c>
      <c r="P598">
        <f t="shared" si="33"/>
        <v>2</v>
      </c>
    </row>
    <row r="599" spans="1:16" x14ac:dyDescent="0.4">
      <c r="A599" t="s">
        <v>866</v>
      </c>
      <c r="B599" t="s">
        <v>1443</v>
      </c>
      <c r="C599" s="1" t="s">
        <v>1572</v>
      </c>
      <c r="D599" s="1">
        <v>38936</v>
      </c>
      <c r="E599">
        <v>7</v>
      </c>
      <c r="F599">
        <v>3</v>
      </c>
      <c r="G599">
        <v>7</v>
      </c>
      <c r="H599">
        <v>1060</v>
      </c>
      <c r="I599">
        <v>384</v>
      </c>
      <c r="J599">
        <v>1458</v>
      </c>
      <c r="K599">
        <v>40.753604680836169</v>
      </c>
      <c r="L599">
        <v>67.175238325504282</v>
      </c>
      <c r="M599">
        <v>54.846413671429758</v>
      </c>
      <c r="N599">
        <f t="shared" si="31"/>
        <v>2</v>
      </c>
      <c r="O599">
        <f t="shared" si="32"/>
        <v>3</v>
      </c>
      <c r="P599">
        <f t="shared" si="33"/>
        <v>3</v>
      </c>
    </row>
    <row r="600" spans="1:16" x14ac:dyDescent="0.4">
      <c r="A600" t="s">
        <v>867</v>
      </c>
      <c r="B600" t="s">
        <v>1444</v>
      </c>
      <c r="C600" s="1" t="s">
        <v>1572</v>
      </c>
      <c r="D600" s="1">
        <v>39427</v>
      </c>
      <c r="E600">
        <v>7</v>
      </c>
      <c r="F600">
        <v>3</v>
      </c>
      <c r="G600">
        <v>6</v>
      </c>
      <c r="H600">
        <v>1020</v>
      </c>
      <c r="I600">
        <v>384</v>
      </c>
      <c r="J600">
        <v>1170</v>
      </c>
      <c r="K600">
        <v>58.30155954124124</v>
      </c>
      <c r="L600">
        <v>65.753567686745882</v>
      </c>
      <c r="M600">
        <v>22.22140964379734</v>
      </c>
      <c r="N600">
        <f t="shared" si="31"/>
        <v>3</v>
      </c>
      <c r="O600">
        <f t="shared" si="32"/>
        <v>3</v>
      </c>
      <c r="P600">
        <f t="shared" si="33"/>
        <v>1</v>
      </c>
    </row>
    <row r="601" spans="1:16" x14ac:dyDescent="0.4">
      <c r="A601" t="s">
        <v>868</v>
      </c>
      <c r="B601" t="s">
        <v>1445</v>
      </c>
      <c r="C601" s="1" t="s">
        <v>1572</v>
      </c>
      <c r="D601" s="1">
        <v>39183</v>
      </c>
      <c r="E601">
        <v>7</v>
      </c>
      <c r="F601">
        <v>3</v>
      </c>
      <c r="G601">
        <v>7</v>
      </c>
      <c r="H601">
        <v>1060</v>
      </c>
      <c r="I601">
        <v>384</v>
      </c>
      <c r="J601">
        <v>1294</v>
      </c>
      <c r="K601">
        <v>41.213828268806459</v>
      </c>
      <c r="L601">
        <v>46.086554181633971</v>
      </c>
      <c r="M601">
        <v>60.594506354535319</v>
      </c>
      <c r="N601">
        <f t="shared" si="31"/>
        <v>2</v>
      </c>
      <c r="O601">
        <f t="shared" si="32"/>
        <v>2</v>
      </c>
      <c r="P601">
        <f t="shared" si="33"/>
        <v>3</v>
      </c>
    </row>
    <row r="602" spans="1:16" x14ac:dyDescent="0.4">
      <c r="A602" t="s">
        <v>869</v>
      </c>
      <c r="B602" t="s">
        <v>251</v>
      </c>
      <c r="C602" s="1" t="s">
        <v>1572</v>
      </c>
      <c r="D602" s="1">
        <v>39933</v>
      </c>
      <c r="E602">
        <v>6</v>
      </c>
      <c r="F602">
        <v>3</v>
      </c>
      <c r="G602">
        <v>6</v>
      </c>
      <c r="H602">
        <v>802</v>
      </c>
      <c r="I602">
        <v>384</v>
      </c>
      <c r="J602">
        <v>1051</v>
      </c>
      <c r="K602">
        <v>75.805037675042556</v>
      </c>
      <c r="L602">
        <v>54.534963042276871</v>
      </c>
      <c r="M602">
        <v>42.7475823489277</v>
      </c>
      <c r="N602">
        <f t="shared" si="31"/>
        <v>3</v>
      </c>
      <c r="O602">
        <f t="shared" si="32"/>
        <v>3</v>
      </c>
      <c r="P602">
        <f t="shared" si="33"/>
        <v>2</v>
      </c>
    </row>
    <row r="603" spans="1:16" x14ac:dyDescent="0.4">
      <c r="A603" t="s">
        <v>870</v>
      </c>
      <c r="B603" t="s">
        <v>1446</v>
      </c>
      <c r="C603" s="1" t="s">
        <v>1572</v>
      </c>
      <c r="D603" s="1">
        <v>40282</v>
      </c>
      <c r="E603">
        <v>6</v>
      </c>
      <c r="F603">
        <v>3</v>
      </c>
      <c r="G603">
        <v>5</v>
      </c>
      <c r="H603">
        <v>633</v>
      </c>
      <c r="I603">
        <v>384</v>
      </c>
      <c r="J603">
        <v>987</v>
      </c>
      <c r="K603">
        <v>64.210256438312427</v>
      </c>
      <c r="L603">
        <v>71.300932002394759</v>
      </c>
      <c r="M603">
        <v>76.825438716485721</v>
      </c>
      <c r="N603">
        <f t="shared" si="31"/>
        <v>3</v>
      </c>
      <c r="O603">
        <f t="shared" si="32"/>
        <v>3</v>
      </c>
      <c r="P603">
        <f t="shared" si="33"/>
        <v>3</v>
      </c>
    </row>
    <row r="604" spans="1:16" x14ac:dyDescent="0.4">
      <c r="A604" t="s">
        <v>871</v>
      </c>
      <c r="B604" t="s">
        <v>1447</v>
      </c>
      <c r="C604" s="1" t="s">
        <v>1573</v>
      </c>
      <c r="D604" s="1">
        <v>38938</v>
      </c>
      <c r="E604">
        <v>7</v>
      </c>
      <c r="F604">
        <v>3</v>
      </c>
      <c r="G604">
        <v>7</v>
      </c>
      <c r="H604">
        <v>1060</v>
      </c>
      <c r="I604">
        <v>384</v>
      </c>
      <c r="J604">
        <v>1456</v>
      </c>
      <c r="K604">
        <v>61.502325896030996</v>
      </c>
      <c r="L604">
        <v>50.124575146811857</v>
      </c>
      <c r="M604">
        <v>53.941807203835367</v>
      </c>
      <c r="N604">
        <f t="shared" si="31"/>
        <v>3</v>
      </c>
      <c r="O604">
        <f t="shared" si="32"/>
        <v>3</v>
      </c>
      <c r="P604">
        <f t="shared" si="33"/>
        <v>3</v>
      </c>
    </row>
    <row r="605" spans="1:16" x14ac:dyDescent="0.4">
      <c r="A605" t="s">
        <v>872</v>
      </c>
      <c r="B605" t="s">
        <v>1448</v>
      </c>
      <c r="C605" s="1" t="s">
        <v>1572</v>
      </c>
      <c r="D605" s="1">
        <v>40863</v>
      </c>
      <c r="E605">
        <v>5</v>
      </c>
      <c r="F605">
        <v>2</v>
      </c>
      <c r="G605">
        <v>4</v>
      </c>
      <c r="H605">
        <v>432</v>
      </c>
      <c r="I605">
        <v>280</v>
      </c>
      <c r="J605">
        <v>905</v>
      </c>
      <c r="K605">
        <v>64.847202492022689</v>
      </c>
      <c r="L605">
        <v>29.628636561007379</v>
      </c>
      <c r="M605">
        <v>67.516076124873891</v>
      </c>
      <c r="N605">
        <f t="shared" si="31"/>
        <v>3</v>
      </c>
      <c r="O605">
        <f t="shared" si="32"/>
        <v>1</v>
      </c>
      <c r="P605">
        <f t="shared" si="33"/>
        <v>3</v>
      </c>
    </row>
    <row r="606" spans="1:16" x14ac:dyDescent="0.4">
      <c r="A606" t="s">
        <v>873</v>
      </c>
      <c r="B606" t="s">
        <v>1449</v>
      </c>
      <c r="C606" s="1" t="s">
        <v>1572</v>
      </c>
      <c r="D606" s="1">
        <v>39199</v>
      </c>
      <c r="E606">
        <v>7</v>
      </c>
      <c r="F606">
        <v>3</v>
      </c>
      <c r="G606">
        <v>7</v>
      </c>
      <c r="H606">
        <v>1060</v>
      </c>
      <c r="I606">
        <v>384</v>
      </c>
      <c r="J606">
        <v>1282</v>
      </c>
      <c r="K606">
        <v>65.609949756192705</v>
      </c>
      <c r="L606">
        <v>41.272012008381687</v>
      </c>
      <c r="M606">
        <v>31.568556602695217</v>
      </c>
      <c r="N606">
        <f t="shared" si="31"/>
        <v>3</v>
      </c>
      <c r="O606">
        <f t="shared" si="32"/>
        <v>2</v>
      </c>
      <c r="P606">
        <f t="shared" si="33"/>
        <v>2</v>
      </c>
    </row>
    <row r="607" spans="1:16" x14ac:dyDescent="0.4">
      <c r="A607" t="s">
        <v>874</v>
      </c>
      <c r="B607" t="s">
        <v>1450</v>
      </c>
      <c r="C607" s="1" t="s">
        <v>1572</v>
      </c>
      <c r="D607" s="1">
        <v>39380</v>
      </c>
      <c r="E607">
        <v>7</v>
      </c>
      <c r="F607">
        <v>3</v>
      </c>
      <c r="G607">
        <v>6</v>
      </c>
      <c r="H607">
        <v>1053</v>
      </c>
      <c r="I607">
        <v>384</v>
      </c>
      <c r="J607">
        <v>1170</v>
      </c>
      <c r="K607">
        <v>56.372569390845086</v>
      </c>
      <c r="L607">
        <v>33.715978170765403</v>
      </c>
      <c r="M607">
        <v>58.353484337685423</v>
      </c>
      <c r="N607">
        <f t="shared" si="31"/>
        <v>3</v>
      </c>
      <c r="O607">
        <f t="shared" si="32"/>
        <v>2</v>
      </c>
      <c r="P607">
        <f t="shared" si="33"/>
        <v>3</v>
      </c>
    </row>
    <row r="608" spans="1:16" x14ac:dyDescent="0.4">
      <c r="A608" t="s">
        <v>875</v>
      </c>
      <c r="B608" t="s">
        <v>1451</v>
      </c>
      <c r="C608" s="1" t="s">
        <v>1572</v>
      </c>
      <c r="D608" s="1">
        <v>41627</v>
      </c>
      <c r="E608">
        <v>2</v>
      </c>
      <c r="F608">
        <v>2</v>
      </c>
      <c r="G608">
        <v>2</v>
      </c>
      <c r="H608">
        <v>166</v>
      </c>
      <c r="I608">
        <v>162</v>
      </c>
      <c r="J608">
        <v>784</v>
      </c>
      <c r="K608">
        <v>51.987260971510359</v>
      </c>
      <c r="L608">
        <v>62.584420511922481</v>
      </c>
      <c r="M608">
        <v>60.521767118062179</v>
      </c>
      <c r="N608">
        <f t="shared" si="31"/>
        <v>3</v>
      </c>
      <c r="O608">
        <f t="shared" si="32"/>
        <v>3</v>
      </c>
      <c r="P608">
        <f t="shared" si="33"/>
        <v>3</v>
      </c>
    </row>
    <row r="609" spans="1:16" x14ac:dyDescent="0.4">
      <c r="A609" t="s">
        <v>876</v>
      </c>
      <c r="B609" t="s">
        <v>1452</v>
      </c>
      <c r="C609" s="1" t="s">
        <v>1572</v>
      </c>
      <c r="D609" s="1">
        <v>39153</v>
      </c>
      <c r="E609">
        <v>7</v>
      </c>
      <c r="F609">
        <v>3</v>
      </c>
      <c r="G609">
        <v>7</v>
      </c>
      <c r="H609">
        <v>1060</v>
      </c>
      <c r="I609">
        <v>384</v>
      </c>
      <c r="J609">
        <v>1316</v>
      </c>
      <c r="K609">
        <v>37.54456136852275</v>
      </c>
      <c r="L609">
        <v>47.013210083356363</v>
      </c>
      <c r="M609">
        <v>30.969912471172275</v>
      </c>
      <c r="N609">
        <f t="shared" si="31"/>
        <v>2</v>
      </c>
      <c r="O609">
        <f t="shared" si="32"/>
        <v>2</v>
      </c>
      <c r="P609">
        <f t="shared" si="33"/>
        <v>2</v>
      </c>
    </row>
    <row r="610" spans="1:16" x14ac:dyDescent="0.4">
      <c r="A610" t="s">
        <v>877</v>
      </c>
      <c r="B610" t="s">
        <v>1453</v>
      </c>
      <c r="C610" s="1" t="s">
        <v>1572</v>
      </c>
      <c r="D610" s="1">
        <v>39836</v>
      </c>
      <c r="E610">
        <v>6</v>
      </c>
      <c r="F610">
        <v>3</v>
      </c>
      <c r="G610">
        <v>6</v>
      </c>
      <c r="H610">
        <v>802</v>
      </c>
      <c r="I610">
        <v>384</v>
      </c>
      <c r="J610">
        <v>1114</v>
      </c>
      <c r="K610">
        <v>25.563660440049762</v>
      </c>
      <c r="L610">
        <v>48.527325400663166</v>
      </c>
      <c r="M610">
        <v>18.16230181209351</v>
      </c>
      <c r="N610">
        <f t="shared" ref="N610:N673" si="34">IF(AND(K610&gt;0,K610&lt;30),1,IF(AND(K610&gt;=30,K610&lt;50),2,IF(K610&gt;=50,3,0)))</f>
        <v>1</v>
      </c>
      <c r="O610">
        <f t="shared" ref="O610:O673" si="35">IF(AND(L610&gt;0,L610&lt;30),1,IF(AND(L610&gt;=30,L610&lt;50),2,IF(L610&gt;=50,3,0)))</f>
        <v>2</v>
      </c>
      <c r="P610">
        <f t="shared" ref="P610:P673" si="36">IF(AND(M610&gt;0,M610&lt;30),1,IF(AND(M610&gt;=30,M610&lt;50),2,IF(M610&gt;=50,3,0)))</f>
        <v>1</v>
      </c>
    </row>
    <row r="611" spans="1:16" x14ac:dyDescent="0.4">
      <c r="A611" t="s">
        <v>184</v>
      </c>
      <c r="B611" t="s">
        <v>1454</v>
      </c>
      <c r="C611" s="1" t="s">
        <v>1572</v>
      </c>
      <c r="D611" s="1">
        <v>39654</v>
      </c>
      <c r="E611">
        <v>7</v>
      </c>
      <c r="F611">
        <v>3</v>
      </c>
      <c r="G611">
        <v>6</v>
      </c>
      <c r="H611">
        <v>868</v>
      </c>
      <c r="I611">
        <v>384</v>
      </c>
      <c r="J611">
        <v>1170</v>
      </c>
      <c r="K611">
        <v>35.108784811089073</v>
      </c>
      <c r="L611">
        <v>47.040928375702315</v>
      </c>
      <c r="M611">
        <v>65.35871138415844</v>
      </c>
      <c r="N611">
        <f t="shared" si="34"/>
        <v>2</v>
      </c>
      <c r="O611">
        <f t="shared" si="35"/>
        <v>2</v>
      </c>
      <c r="P611">
        <f t="shared" si="36"/>
        <v>3</v>
      </c>
    </row>
    <row r="612" spans="1:16" x14ac:dyDescent="0.4">
      <c r="A612" t="s">
        <v>878</v>
      </c>
      <c r="B612" t="s">
        <v>351</v>
      </c>
      <c r="C612" s="1" t="s">
        <v>1573</v>
      </c>
      <c r="D612" s="1">
        <v>40007</v>
      </c>
      <c r="E612">
        <v>6</v>
      </c>
      <c r="F612">
        <v>3</v>
      </c>
      <c r="G612">
        <v>6</v>
      </c>
      <c r="H612">
        <v>802</v>
      </c>
      <c r="I612">
        <v>384</v>
      </c>
      <c r="J612">
        <v>1002</v>
      </c>
      <c r="K612">
        <v>40.559209542419211</v>
      </c>
      <c r="L612">
        <v>40.437705331117336</v>
      </c>
      <c r="M612">
        <v>26.937721715899531</v>
      </c>
      <c r="N612">
        <f t="shared" si="34"/>
        <v>2</v>
      </c>
      <c r="O612">
        <f t="shared" si="35"/>
        <v>2</v>
      </c>
      <c r="P612">
        <f t="shared" si="36"/>
        <v>1</v>
      </c>
    </row>
    <row r="613" spans="1:16" x14ac:dyDescent="0.4">
      <c r="A613" t="s">
        <v>879</v>
      </c>
      <c r="B613" t="s">
        <v>1455</v>
      </c>
      <c r="C613" s="1" t="s">
        <v>1572</v>
      </c>
      <c r="D613" s="1">
        <v>40212</v>
      </c>
      <c r="E613">
        <v>6</v>
      </c>
      <c r="F613">
        <v>3</v>
      </c>
      <c r="G613">
        <v>5</v>
      </c>
      <c r="H613">
        <v>677</v>
      </c>
      <c r="I613">
        <v>384</v>
      </c>
      <c r="J613">
        <v>987</v>
      </c>
      <c r="K613">
        <v>49.053221477348295</v>
      </c>
      <c r="L613">
        <v>36.896090943630838</v>
      </c>
      <c r="M613">
        <v>53.549220988640293</v>
      </c>
      <c r="N613">
        <f t="shared" si="34"/>
        <v>2</v>
      </c>
      <c r="O613">
        <f t="shared" si="35"/>
        <v>2</v>
      </c>
      <c r="P613">
        <f t="shared" si="36"/>
        <v>3</v>
      </c>
    </row>
    <row r="614" spans="1:16" x14ac:dyDescent="0.4">
      <c r="A614" t="s">
        <v>880</v>
      </c>
      <c r="B614" t="s">
        <v>1456</v>
      </c>
      <c r="C614" s="1" t="s">
        <v>1572</v>
      </c>
      <c r="D614" s="1">
        <v>40380</v>
      </c>
      <c r="E614">
        <v>5</v>
      </c>
      <c r="F614">
        <v>3</v>
      </c>
      <c r="G614">
        <v>5</v>
      </c>
      <c r="H614">
        <v>579</v>
      </c>
      <c r="I614">
        <v>384</v>
      </c>
      <c r="J614">
        <v>975</v>
      </c>
      <c r="K614">
        <v>19.125836254211862</v>
      </c>
      <c r="L614">
        <v>45.222048563138991</v>
      </c>
      <c r="M614">
        <v>52.470102762884387</v>
      </c>
      <c r="N614">
        <f t="shared" si="34"/>
        <v>1</v>
      </c>
      <c r="O614">
        <f t="shared" si="35"/>
        <v>2</v>
      </c>
      <c r="P614">
        <f t="shared" si="36"/>
        <v>3</v>
      </c>
    </row>
    <row r="615" spans="1:16" x14ac:dyDescent="0.4">
      <c r="A615" t="s">
        <v>881</v>
      </c>
      <c r="B615" t="s">
        <v>1457</v>
      </c>
      <c r="C615" s="1" t="s">
        <v>1572</v>
      </c>
      <c r="D615" s="1">
        <v>40571</v>
      </c>
      <c r="E615">
        <v>5</v>
      </c>
      <c r="F615">
        <v>3</v>
      </c>
      <c r="G615">
        <v>4</v>
      </c>
      <c r="H615">
        <v>579</v>
      </c>
      <c r="I615">
        <v>326</v>
      </c>
      <c r="J615">
        <v>905</v>
      </c>
      <c r="K615">
        <v>35.665305553606665</v>
      </c>
      <c r="L615">
        <v>37.145164979883972</v>
      </c>
      <c r="M615">
        <v>54.522755228424941</v>
      </c>
      <c r="N615">
        <f t="shared" si="34"/>
        <v>2</v>
      </c>
      <c r="O615">
        <f t="shared" si="35"/>
        <v>2</v>
      </c>
      <c r="P615">
        <f t="shared" si="36"/>
        <v>3</v>
      </c>
    </row>
    <row r="616" spans="1:16" x14ac:dyDescent="0.4">
      <c r="A616" t="s">
        <v>882</v>
      </c>
      <c r="B616" t="s">
        <v>1458</v>
      </c>
      <c r="C616" s="1" t="s">
        <v>1572</v>
      </c>
      <c r="D616" s="1">
        <v>40737</v>
      </c>
      <c r="E616">
        <v>5</v>
      </c>
      <c r="F616">
        <v>2</v>
      </c>
      <c r="G616">
        <v>4</v>
      </c>
      <c r="H616">
        <v>516</v>
      </c>
      <c r="I616">
        <v>280</v>
      </c>
      <c r="J616">
        <v>905</v>
      </c>
      <c r="K616">
        <v>37.327857466796168</v>
      </c>
      <c r="L616">
        <v>47.795701259227094</v>
      </c>
      <c r="M616">
        <v>54.682176746442195</v>
      </c>
      <c r="N616">
        <f t="shared" si="34"/>
        <v>2</v>
      </c>
      <c r="O616">
        <f t="shared" si="35"/>
        <v>2</v>
      </c>
      <c r="P616">
        <f t="shared" si="36"/>
        <v>3</v>
      </c>
    </row>
    <row r="617" spans="1:16" x14ac:dyDescent="0.4">
      <c r="A617" t="s">
        <v>883</v>
      </c>
      <c r="B617" t="s">
        <v>1459</v>
      </c>
      <c r="C617" s="1" t="s">
        <v>1572</v>
      </c>
      <c r="D617" s="1">
        <v>39554</v>
      </c>
      <c r="E617">
        <v>7</v>
      </c>
      <c r="F617">
        <v>3</v>
      </c>
      <c r="G617">
        <v>6</v>
      </c>
      <c r="H617">
        <v>937</v>
      </c>
      <c r="I617">
        <v>384</v>
      </c>
      <c r="J617">
        <v>1170</v>
      </c>
      <c r="K617">
        <v>62.645912514529591</v>
      </c>
      <c r="L617">
        <v>40.600066489361701</v>
      </c>
      <c r="M617">
        <v>53.509409468982042</v>
      </c>
      <c r="N617">
        <f t="shared" si="34"/>
        <v>3</v>
      </c>
      <c r="O617">
        <f t="shared" si="35"/>
        <v>2</v>
      </c>
      <c r="P617">
        <f t="shared" si="36"/>
        <v>3</v>
      </c>
    </row>
    <row r="618" spans="1:16" x14ac:dyDescent="0.4">
      <c r="A618" t="s">
        <v>884</v>
      </c>
      <c r="B618" t="s">
        <v>1460</v>
      </c>
      <c r="C618" s="1" t="s">
        <v>1573</v>
      </c>
      <c r="D618" s="1">
        <v>39968</v>
      </c>
      <c r="E618">
        <v>6</v>
      </c>
      <c r="F618">
        <v>3</v>
      </c>
      <c r="G618">
        <v>6</v>
      </c>
      <c r="H618">
        <v>802</v>
      </c>
      <c r="I618">
        <v>384</v>
      </c>
      <c r="J618">
        <v>1029</v>
      </c>
      <c r="K618">
        <v>56.843922788776723</v>
      </c>
      <c r="L618">
        <v>26.862087355408928</v>
      </c>
      <c r="M618">
        <v>58.521547004205516</v>
      </c>
      <c r="N618">
        <f t="shared" si="34"/>
        <v>3</v>
      </c>
      <c r="O618">
        <f t="shared" si="35"/>
        <v>1</v>
      </c>
      <c r="P618">
        <f t="shared" si="36"/>
        <v>3</v>
      </c>
    </row>
    <row r="619" spans="1:16" x14ac:dyDescent="0.4">
      <c r="A619" t="s">
        <v>885</v>
      </c>
      <c r="B619" t="s">
        <v>1461</v>
      </c>
      <c r="C619" s="1" t="s">
        <v>1572</v>
      </c>
      <c r="D619" s="1">
        <v>40150</v>
      </c>
      <c r="E619">
        <v>6</v>
      </c>
      <c r="F619">
        <v>3</v>
      </c>
      <c r="G619">
        <v>5</v>
      </c>
      <c r="H619">
        <v>720</v>
      </c>
      <c r="I619">
        <v>384</v>
      </c>
      <c r="J619">
        <v>987</v>
      </c>
      <c r="K619">
        <v>52.433423096018679</v>
      </c>
      <c r="L619">
        <v>25.375031661600815</v>
      </c>
      <c r="M619">
        <v>49.522592658693576</v>
      </c>
      <c r="N619">
        <f t="shared" si="34"/>
        <v>3</v>
      </c>
      <c r="O619">
        <f t="shared" si="35"/>
        <v>1</v>
      </c>
      <c r="P619">
        <f t="shared" si="36"/>
        <v>2</v>
      </c>
    </row>
    <row r="620" spans="1:16" x14ac:dyDescent="0.4">
      <c r="A620" t="s">
        <v>886</v>
      </c>
      <c r="B620" t="s">
        <v>1462</v>
      </c>
      <c r="C620" s="1" t="s">
        <v>1573</v>
      </c>
      <c r="D620" s="1">
        <v>41358</v>
      </c>
      <c r="E620">
        <v>3</v>
      </c>
      <c r="F620">
        <v>2</v>
      </c>
      <c r="G620">
        <v>2</v>
      </c>
      <c r="H620">
        <v>226</v>
      </c>
      <c r="I620">
        <v>280</v>
      </c>
      <c r="J620">
        <v>784</v>
      </c>
      <c r="K620">
        <v>65.185539323523997</v>
      </c>
      <c r="L620">
        <v>11.800717664688253</v>
      </c>
      <c r="M620">
        <v>63.819451808547754</v>
      </c>
      <c r="N620">
        <f t="shared" si="34"/>
        <v>3</v>
      </c>
      <c r="O620">
        <f t="shared" si="35"/>
        <v>1</v>
      </c>
      <c r="P620">
        <f t="shared" si="36"/>
        <v>3</v>
      </c>
    </row>
    <row r="621" spans="1:16" x14ac:dyDescent="0.4">
      <c r="A621" t="s">
        <v>887</v>
      </c>
      <c r="B621" t="s">
        <v>1463</v>
      </c>
      <c r="C621" s="1" t="s">
        <v>1573</v>
      </c>
      <c r="D621" s="1">
        <v>41612</v>
      </c>
      <c r="E621">
        <v>2</v>
      </c>
      <c r="F621">
        <v>2</v>
      </c>
      <c r="G621">
        <v>2</v>
      </c>
      <c r="H621">
        <v>166</v>
      </c>
      <c r="I621">
        <v>173</v>
      </c>
      <c r="J621">
        <v>784</v>
      </c>
      <c r="K621">
        <v>89.208105783771529</v>
      </c>
      <c r="L621">
        <v>37.240757861449652</v>
      </c>
      <c r="M621">
        <v>30.534375919325157</v>
      </c>
      <c r="N621">
        <f t="shared" si="34"/>
        <v>3</v>
      </c>
      <c r="O621">
        <f t="shared" si="35"/>
        <v>2</v>
      </c>
      <c r="P621">
        <f t="shared" si="36"/>
        <v>2</v>
      </c>
    </row>
    <row r="622" spans="1:16" x14ac:dyDescent="0.4">
      <c r="A622" t="s">
        <v>185</v>
      </c>
      <c r="B622" t="s">
        <v>1464</v>
      </c>
      <c r="C622" s="1" t="s">
        <v>1573</v>
      </c>
      <c r="D622" s="1">
        <v>41779</v>
      </c>
      <c r="E622">
        <v>2</v>
      </c>
      <c r="F622">
        <v>1</v>
      </c>
      <c r="G622">
        <v>2</v>
      </c>
      <c r="H622">
        <v>166</v>
      </c>
      <c r="I622">
        <v>103</v>
      </c>
      <c r="J622">
        <v>744</v>
      </c>
      <c r="K622">
        <v>95.281620763522966</v>
      </c>
      <c r="L622">
        <v>82.887700534759361</v>
      </c>
      <c r="M622">
        <v>35.034415450996505</v>
      </c>
      <c r="N622">
        <f t="shared" si="34"/>
        <v>3</v>
      </c>
      <c r="O622">
        <f t="shared" si="35"/>
        <v>3</v>
      </c>
      <c r="P622">
        <f t="shared" si="36"/>
        <v>2</v>
      </c>
    </row>
    <row r="623" spans="1:16" x14ac:dyDescent="0.4">
      <c r="A623" t="s">
        <v>888</v>
      </c>
      <c r="B623" t="s">
        <v>1465</v>
      </c>
      <c r="C623" s="1" t="s">
        <v>1572</v>
      </c>
      <c r="D623" s="1">
        <v>41073</v>
      </c>
      <c r="E623">
        <v>4</v>
      </c>
      <c r="F623">
        <v>2</v>
      </c>
      <c r="G623">
        <v>3</v>
      </c>
      <c r="H623">
        <v>371</v>
      </c>
      <c r="I623">
        <v>280</v>
      </c>
      <c r="J623">
        <v>828</v>
      </c>
      <c r="K623">
        <v>13.828645843296645</v>
      </c>
      <c r="L623">
        <v>37.819148936170215</v>
      </c>
      <c r="M623">
        <v>58.061001840759957</v>
      </c>
      <c r="N623">
        <f t="shared" si="34"/>
        <v>1</v>
      </c>
      <c r="O623">
        <f t="shared" si="35"/>
        <v>2</v>
      </c>
      <c r="P623">
        <f t="shared" si="36"/>
        <v>3</v>
      </c>
    </row>
    <row r="624" spans="1:16" x14ac:dyDescent="0.4">
      <c r="A624" t="s">
        <v>889</v>
      </c>
      <c r="B624" t="s">
        <v>1466</v>
      </c>
      <c r="C624" s="1" t="s">
        <v>1573</v>
      </c>
      <c r="D624" s="1">
        <v>41430</v>
      </c>
      <c r="E624">
        <v>3</v>
      </c>
      <c r="F624">
        <v>2</v>
      </c>
      <c r="G624">
        <v>2</v>
      </c>
      <c r="H624">
        <v>179</v>
      </c>
      <c r="I624">
        <v>280</v>
      </c>
      <c r="J624">
        <v>784</v>
      </c>
      <c r="K624">
        <v>57.742919368484159</v>
      </c>
      <c r="L624">
        <v>75.909360247595558</v>
      </c>
      <c r="M624">
        <v>24.598658982533678</v>
      </c>
      <c r="N624">
        <f t="shared" si="34"/>
        <v>3</v>
      </c>
      <c r="O624">
        <f t="shared" si="35"/>
        <v>3</v>
      </c>
      <c r="P624">
        <f t="shared" si="36"/>
        <v>1</v>
      </c>
    </row>
    <row r="625" spans="1:16" x14ac:dyDescent="0.4">
      <c r="A625" t="s">
        <v>890</v>
      </c>
      <c r="B625" t="s">
        <v>1467</v>
      </c>
      <c r="C625" s="1" t="s">
        <v>1573</v>
      </c>
      <c r="D625" s="1">
        <v>42217</v>
      </c>
      <c r="E625">
        <v>2</v>
      </c>
      <c r="F625">
        <v>1</v>
      </c>
      <c r="G625">
        <v>1</v>
      </c>
      <c r="H625">
        <v>127</v>
      </c>
      <c r="I625">
        <v>103</v>
      </c>
      <c r="J625">
        <v>486</v>
      </c>
      <c r="K625">
        <v>72.564498670618022</v>
      </c>
      <c r="L625">
        <v>67.914438502673804</v>
      </c>
      <c r="M625">
        <v>10.19108280254777</v>
      </c>
      <c r="N625">
        <f t="shared" si="34"/>
        <v>3</v>
      </c>
      <c r="O625">
        <f t="shared" si="35"/>
        <v>3</v>
      </c>
      <c r="P625">
        <f t="shared" si="36"/>
        <v>1</v>
      </c>
    </row>
    <row r="626" spans="1:16" x14ac:dyDescent="0.4">
      <c r="A626" t="s">
        <v>186</v>
      </c>
      <c r="B626" t="s">
        <v>1468</v>
      </c>
      <c r="C626" s="1" t="s">
        <v>1572</v>
      </c>
      <c r="D626" s="1">
        <v>41528</v>
      </c>
      <c r="E626">
        <v>2</v>
      </c>
      <c r="F626">
        <v>2</v>
      </c>
      <c r="G626">
        <v>2</v>
      </c>
      <c r="H626">
        <v>166</v>
      </c>
      <c r="I626">
        <v>226</v>
      </c>
      <c r="J626">
        <v>784</v>
      </c>
      <c r="K626">
        <v>59.035239222271514</v>
      </c>
      <c r="L626">
        <v>39.542760849334101</v>
      </c>
      <c r="M626">
        <v>27.593338737364107</v>
      </c>
      <c r="N626">
        <f t="shared" si="34"/>
        <v>3</v>
      </c>
      <c r="O626">
        <f t="shared" si="35"/>
        <v>2</v>
      </c>
      <c r="P626">
        <f t="shared" si="36"/>
        <v>1</v>
      </c>
    </row>
    <row r="627" spans="1:16" x14ac:dyDescent="0.4">
      <c r="A627" t="s">
        <v>891</v>
      </c>
      <c r="B627" t="s">
        <v>1469</v>
      </c>
      <c r="C627" s="1" t="s">
        <v>1573</v>
      </c>
      <c r="D627" s="1">
        <v>41752</v>
      </c>
      <c r="E627">
        <v>2</v>
      </c>
      <c r="F627">
        <v>1</v>
      </c>
      <c r="G627">
        <v>2</v>
      </c>
      <c r="H627">
        <v>166</v>
      </c>
      <c r="I627">
        <v>103</v>
      </c>
      <c r="J627">
        <v>761</v>
      </c>
      <c r="K627">
        <v>76.816657960751357</v>
      </c>
      <c r="L627">
        <v>99.286987522281635</v>
      </c>
      <c r="M627">
        <v>25.810200361927194</v>
      </c>
      <c r="N627">
        <f t="shared" si="34"/>
        <v>3</v>
      </c>
      <c r="O627">
        <f t="shared" si="35"/>
        <v>3</v>
      </c>
      <c r="P627">
        <f t="shared" si="36"/>
        <v>1</v>
      </c>
    </row>
    <row r="628" spans="1:16" x14ac:dyDescent="0.4">
      <c r="A628" t="s">
        <v>187</v>
      </c>
      <c r="B628" t="s">
        <v>1470</v>
      </c>
      <c r="C628" s="1" t="s">
        <v>1573</v>
      </c>
      <c r="D628" s="1">
        <v>42075</v>
      </c>
      <c r="E628">
        <v>2</v>
      </c>
      <c r="F628">
        <v>1</v>
      </c>
      <c r="G628">
        <v>2</v>
      </c>
      <c r="H628">
        <v>166</v>
      </c>
      <c r="I628">
        <v>103</v>
      </c>
      <c r="J628">
        <v>546</v>
      </c>
      <c r="K628">
        <v>82.938135822487808</v>
      </c>
      <c r="L628">
        <v>94.652406417112303</v>
      </c>
      <c r="M628">
        <v>70.772609775465043</v>
      </c>
      <c r="N628">
        <f t="shared" si="34"/>
        <v>3</v>
      </c>
      <c r="O628">
        <f t="shared" si="35"/>
        <v>3</v>
      </c>
      <c r="P628">
        <f t="shared" si="36"/>
        <v>3</v>
      </c>
    </row>
    <row r="629" spans="1:16" x14ac:dyDescent="0.4">
      <c r="A629" t="s">
        <v>892</v>
      </c>
      <c r="B629" t="s">
        <v>1471</v>
      </c>
      <c r="C629" s="1" t="s">
        <v>1573</v>
      </c>
      <c r="D629" s="1">
        <v>42149</v>
      </c>
      <c r="E629">
        <v>2</v>
      </c>
      <c r="F629">
        <v>1</v>
      </c>
      <c r="G629">
        <v>2</v>
      </c>
      <c r="H629">
        <v>166</v>
      </c>
      <c r="I629">
        <v>103</v>
      </c>
      <c r="J629">
        <v>496</v>
      </c>
      <c r="K629">
        <v>18.593178910624374</v>
      </c>
      <c r="L629">
        <v>83.957219251336909</v>
      </c>
      <c r="M629">
        <v>72.900055659651201</v>
      </c>
      <c r="N629">
        <f t="shared" si="34"/>
        <v>1</v>
      </c>
      <c r="O629">
        <f t="shared" si="35"/>
        <v>3</v>
      </c>
      <c r="P629">
        <f t="shared" si="36"/>
        <v>3</v>
      </c>
    </row>
    <row r="630" spans="1:16" x14ac:dyDescent="0.4">
      <c r="A630" t="s">
        <v>893</v>
      </c>
      <c r="B630" t="s">
        <v>1472</v>
      </c>
      <c r="C630" s="1" t="s">
        <v>1572</v>
      </c>
      <c r="D630" s="1">
        <v>39051</v>
      </c>
      <c r="E630">
        <v>7</v>
      </c>
      <c r="F630">
        <v>3</v>
      </c>
      <c r="G630">
        <v>7</v>
      </c>
      <c r="H630">
        <v>1060</v>
      </c>
      <c r="I630">
        <v>384</v>
      </c>
      <c r="J630">
        <v>1380</v>
      </c>
      <c r="K630">
        <v>57.286265007198722</v>
      </c>
      <c r="L630">
        <v>61.82465085889288</v>
      </c>
      <c r="M630">
        <v>62.531210425633994</v>
      </c>
      <c r="N630">
        <f t="shared" si="34"/>
        <v>3</v>
      </c>
      <c r="O630">
        <f t="shared" si="35"/>
        <v>3</v>
      </c>
      <c r="P630">
        <f t="shared" si="36"/>
        <v>3</v>
      </c>
    </row>
    <row r="631" spans="1:16" x14ac:dyDescent="0.4">
      <c r="A631" t="s">
        <v>894</v>
      </c>
      <c r="B631" t="s">
        <v>1473</v>
      </c>
      <c r="C631" s="1" t="s">
        <v>1572</v>
      </c>
      <c r="D631" s="1">
        <v>39951</v>
      </c>
      <c r="E631">
        <v>6</v>
      </c>
      <c r="F631">
        <v>3</v>
      </c>
      <c r="G631">
        <v>6</v>
      </c>
      <c r="H631">
        <v>802</v>
      </c>
      <c r="I631">
        <v>384</v>
      </c>
      <c r="J631">
        <v>1040</v>
      </c>
      <c r="K631">
        <v>45.49675621815441</v>
      </c>
      <c r="L631">
        <v>67.630870348623006</v>
      </c>
      <c r="M631">
        <v>35.794516012775993</v>
      </c>
      <c r="N631">
        <f t="shared" si="34"/>
        <v>2</v>
      </c>
      <c r="O631">
        <f t="shared" si="35"/>
        <v>3</v>
      </c>
      <c r="P631">
        <f t="shared" si="36"/>
        <v>2</v>
      </c>
    </row>
    <row r="632" spans="1:16" x14ac:dyDescent="0.4">
      <c r="A632" t="s">
        <v>895</v>
      </c>
      <c r="B632" t="s">
        <v>1474</v>
      </c>
      <c r="C632" s="1" t="s">
        <v>1574</v>
      </c>
      <c r="D632" s="1">
        <v>41897</v>
      </c>
      <c r="E632">
        <v>2</v>
      </c>
      <c r="F632">
        <v>1</v>
      </c>
      <c r="G632">
        <v>2</v>
      </c>
      <c r="H632">
        <v>166</v>
      </c>
      <c r="I632">
        <v>103</v>
      </c>
      <c r="J632">
        <v>662</v>
      </c>
      <c r="K632">
        <v>72.318020271159668</v>
      </c>
      <c r="L632">
        <v>82.835820895522389</v>
      </c>
      <c r="M632">
        <v>24.84894259818731</v>
      </c>
      <c r="N632">
        <f t="shared" si="34"/>
        <v>3</v>
      </c>
      <c r="O632">
        <f t="shared" si="35"/>
        <v>3</v>
      </c>
      <c r="P632">
        <f t="shared" si="36"/>
        <v>1</v>
      </c>
    </row>
    <row r="633" spans="1:16" x14ac:dyDescent="0.4">
      <c r="A633" t="s">
        <v>896</v>
      </c>
      <c r="B633" t="s">
        <v>252</v>
      </c>
      <c r="C633" s="1" t="s">
        <v>1573</v>
      </c>
      <c r="D633" s="1">
        <v>42116</v>
      </c>
      <c r="E633">
        <v>2</v>
      </c>
      <c r="F633">
        <v>1</v>
      </c>
      <c r="G633">
        <v>2</v>
      </c>
      <c r="H633">
        <v>166</v>
      </c>
      <c r="I633">
        <v>103</v>
      </c>
      <c r="J633">
        <v>518</v>
      </c>
      <c r="K633">
        <v>67.722644095186936</v>
      </c>
      <c r="L633">
        <v>60.784313725490186</v>
      </c>
      <c r="M633">
        <v>18.009649502225077</v>
      </c>
      <c r="N633">
        <f t="shared" si="34"/>
        <v>3</v>
      </c>
      <c r="O633">
        <f t="shared" si="35"/>
        <v>3</v>
      </c>
      <c r="P633">
        <f t="shared" si="36"/>
        <v>1</v>
      </c>
    </row>
    <row r="634" spans="1:16" x14ac:dyDescent="0.4">
      <c r="A634" t="s">
        <v>897</v>
      </c>
      <c r="B634" t="s">
        <v>352</v>
      </c>
      <c r="C634" s="1" t="s">
        <v>1573</v>
      </c>
      <c r="D634" s="1">
        <v>41681</v>
      </c>
      <c r="E634">
        <v>2</v>
      </c>
      <c r="F634">
        <v>2</v>
      </c>
      <c r="G634">
        <v>2</v>
      </c>
      <c r="H634">
        <v>166</v>
      </c>
      <c r="I634">
        <v>130</v>
      </c>
      <c r="J634">
        <v>784</v>
      </c>
      <c r="K634">
        <v>82.154546728078813</v>
      </c>
      <c r="L634">
        <v>45.056723725680357</v>
      </c>
      <c r="M634">
        <v>16.241071856164524</v>
      </c>
      <c r="N634">
        <f t="shared" si="34"/>
        <v>3</v>
      </c>
      <c r="O634">
        <f t="shared" si="35"/>
        <v>2</v>
      </c>
      <c r="P634">
        <f t="shared" si="36"/>
        <v>1</v>
      </c>
    </row>
    <row r="635" spans="1:16" x14ac:dyDescent="0.4">
      <c r="A635" t="s">
        <v>898</v>
      </c>
      <c r="B635" t="s">
        <v>253</v>
      </c>
      <c r="C635" s="1" t="s">
        <v>1573</v>
      </c>
      <c r="D635" s="1">
        <v>41681</v>
      </c>
      <c r="E635">
        <v>2</v>
      </c>
      <c r="F635">
        <v>2</v>
      </c>
      <c r="G635">
        <v>2</v>
      </c>
      <c r="H635">
        <v>166</v>
      </c>
      <c r="I635">
        <v>130</v>
      </c>
      <c r="J635">
        <v>784</v>
      </c>
      <c r="K635">
        <v>82.606630447790309</v>
      </c>
      <c r="L635">
        <v>46.479405809590439</v>
      </c>
      <c r="M635">
        <v>18.228432631852606</v>
      </c>
      <c r="N635">
        <f t="shared" si="34"/>
        <v>3</v>
      </c>
      <c r="O635">
        <f t="shared" si="35"/>
        <v>2</v>
      </c>
      <c r="P635">
        <f t="shared" si="36"/>
        <v>1</v>
      </c>
    </row>
    <row r="636" spans="1:16" x14ac:dyDescent="0.4">
      <c r="A636" t="s">
        <v>899</v>
      </c>
      <c r="B636" t="s">
        <v>1475</v>
      </c>
      <c r="C636" s="1" t="s">
        <v>1572</v>
      </c>
      <c r="D636" s="1">
        <v>41788</v>
      </c>
      <c r="E636">
        <v>2</v>
      </c>
      <c r="F636">
        <v>1</v>
      </c>
      <c r="G636">
        <v>2</v>
      </c>
      <c r="H636">
        <v>166</v>
      </c>
      <c r="I636">
        <v>103</v>
      </c>
      <c r="J636">
        <v>737</v>
      </c>
      <c r="K636">
        <v>56.276993993163359</v>
      </c>
      <c r="L636">
        <v>28.936170212765958</v>
      </c>
      <c r="M636">
        <v>14.520784507215986</v>
      </c>
      <c r="N636">
        <f t="shared" si="34"/>
        <v>3</v>
      </c>
      <c r="O636">
        <f t="shared" si="35"/>
        <v>1</v>
      </c>
      <c r="P636">
        <f t="shared" si="36"/>
        <v>1</v>
      </c>
    </row>
    <row r="637" spans="1:16" x14ac:dyDescent="0.4">
      <c r="A637" t="s">
        <v>188</v>
      </c>
      <c r="B637" t="s">
        <v>1476</v>
      </c>
      <c r="C637" s="1" t="s">
        <v>1572</v>
      </c>
      <c r="D637" s="1">
        <v>41788</v>
      </c>
      <c r="E637">
        <v>2</v>
      </c>
      <c r="F637">
        <v>1</v>
      </c>
      <c r="G637">
        <v>2</v>
      </c>
      <c r="H637">
        <v>166</v>
      </c>
      <c r="I637">
        <v>103</v>
      </c>
      <c r="J637">
        <v>737</v>
      </c>
      <c r="K637">
        <v>58.511952349907354</v>
      </c>
      <c r="L637">
        <v>28.085106382978722</v>
      </c>
      <c r="M637">
        <v>17.562291846552363</v>
      </c>
      <c r="N637">
        <f t="shared" si="34"/>
        <v>3</v>
      </c>
      <c r="O637">
        <f t="shared" si="35"/>
        <v>1</v>
      </c>
      <c r="P637">
        <f t="shared" si="36"/>
        <v>1</v>
      </c>
    </row>
    <row r="638" spans="1:16" x14ac:dyDescent="0.4">
      <c r="A638" t="s">
        <v>900</v>
      </c>
      <c r="B638" t="s">
        <v>1477</v>
      </c>
      <c r="C638" s="1" t="s">
        <v>1572</v>
      </c>
      <c r="D638" s="1">
        <v>39594</v>
      </c>
      <c r="E638">
        <v>7</v>
      </c>
      <c r="F638">
        <v>3</v>
      </c>
      <c r="G638">
        <v>6</v>
      </c>
      <c r="H638">
        <v>911</v>
      </c>
      <c r="I638">
        <v>384</v>
      </c>
      <c r="J638">
        <v>1170</v>
      </c>
      <c r="K638">
        <v>17.863235662606385</v>
      </c>
      <c r="L638">
        <v>26.720815199871051</v>
      </c>
      <c r="M638">
        <v>39.610744127444015</v>
      </c>
      <c r="N638">
        <f t="shared" si="34"/>
        <v>1</v>
      </c>
      <c r="O638">
        <f t="shared" si="35"/>
        <v>1</v>
      </c>
      <c r="P638">
        <f t="shared" si="36"/>
        <v>2</v>
      </c>
    </row>
    <row r="639" spans="1:16" x14ac:dyDescent="0.4">
      <c r="A639" t="s">
        <v>901</v>
      </c>
      <c r="B639" t="s">
        <v>1478</v>
      </c>
      <c r="C639" s="1" t="s">
        <v>1572</v>
      </c>
      <c r="D639" s="1">
        <v>39927</v>
      </c>
      <c r="E639">
        <v>6</v>
      </c>
      <c r="F639">
        <v>3</v>
      </c>
      <c r="G639">
        <v>6</v>
      </c>
      <c r="H639">
        <v>802</v>
      </c>
      <c r="I639">
        <v>384</v>
      </c>
      <c r="J639">
        <v>1055</v>
      </c>
      <c r="K639">
        <v>28.15530762889242</v>
      </c>
      <c r="L639">
        <v>15.687754731970157</v>
      </c>
      <c r="M639">
        <v>47.264067012068658</v>
      </c>
      <c r="N639">
        <f t="shared" si="34"/>
        <v>1</v>
      </c>
      <c r="O639">
        <f t="shared" si="35"/>
        <v>1</v>
      </c>
      <c r="P639">
        <f t="shared" si="36"/>
        <v>2</v>
      </c>
    </row>
    <row r="640" spans="1:16" x14ac:dyDescent="0.4">
      <c r="A640" t="s">
        <v>189</v>
      </c>
      <c r="B640" t="s">
        <v>1479</v>
      </c>
      <c r="C640" s="1" t="s">
        <v>1572</v>
      </c>
      <c r="D640" s="1">
        <v>40375</v>
      </c>
      <c r="E640">
        <v>5</v>
      </c>
      <c r="F640">
        <v>3</v>
      </c>
      <c r="G640">
        <v>5</v>
      </c>
      <c r="H640">
        <v>579</v>
      </c>
      <c r="I640">
        <v>384</v>
      </c>
      <c r="J640">
        <v>978</v>
      </c>
      <c r="K640">
        <v>53.656104439063867</v>
      </c>
      <c r="L640">
        <v>15.804586038961039</v>
      </c>
      <c r="M640">
        <v>32.998738409913095</v>
      </c>
      <c r="N640">
        <f t="shared" si="34"/>
        <v>3</v>
      </c>
      <c r="O640">
        <f t="shared" si="35"/>
        <v>1</v>
      </c>
      <c r="P640">
        <f t="shared" si="36"/>
        <v>2</v>
      </c>
    </row>
    <row r="641" spans="1:16" x14ac:dyDescent="0.4">
      <c r="A641" t="s">
        <v>902</v>
      </c>
      <c r="B641" t="s">
        <v>1480</v>
      </c>
      <c r="C641" s="1" t="s">
        <v>1574</v>
      </c>
      <c r="D641" s="1">
        <v>41961</v>
      </c>
      <c r="E641">
        <v>2</v>
      </c>
      <c r="F641">
        <v>1</v>
      </c>
      <c r="G641">
        <v>2</v>
      </c>
      <c r="H641">
        <v>166</v>
      </c>
      <c r="I641">
        <v>103</v>
      </c>
      <c r="J641">
        <v>621</v>
      </c>
      <c r="K641">
        <v>42.097149952977638</v>
      </c>
      <c r="L641">
        <v>24.626865671641792</v>
      </c>
      <c r="M641">
        <v>45.130025254248849</v>
      </c>
      <c r="N641">
        <f t="shared" si="34"/>
        <v>2</v>
      </c>
      <c r="O641">
        <f t="shared" si="35"/>
        <v>1</v>
      </c>
      <c r="P641">
        <f t="shared" si="36"/>
        <v>2</v>
      </c>
    </row>
    <row r="642" spans="1:16" x14ac:dyDescent="0.4">
      <c r="A642" t="s">
        <v>903</v>
      </c>
      <c r="B642" t="s">
        <v>1481</v>
      </c>
      <c r="C642" s="1" t="s">
        <v>1572</v>
      </c>
      <c r="D642" s="1">
        <v>40541</v>
      </c>
      <c r="E642">
        <v>5</v>
      </c>
      <c r="F642">
        <v>3</v>
      </c>
      <c r="G642">
        <v>4</v>
      </c>
      <c r="H642">
        <v>579</v>
      </c>
      <c r="I642">
        <v>347</v>
      </c>
      <c r="J642">
        <v>905</v>
      </c>
      <c r="K642">
        <v>21.288399797945676</v>
      </c>
      <c r="L642">
        <v>31.795445999873007</v>
      </c>
      <c r="M642">
        <v>38.430063100173946</v>
      </c>
      <c r="N642">
        <f t="shared" si="34"/>
        <v>1</v>
      </c>
      <c r="O642">
        <f t="shared" si="35"/>
        <v>2</v>
      </c>
      <c r="P642">
        <f t="shared" si="36"/>
        <v>2</v>
      </c>
    </row>
    <row r="643" spans="1:16" x14ac:dyDescent="0.4">
      <c r="A643" t="s">
        <v>270</v>
      </c>
      <c r="B643" t="s">
        <v>353</v>
      </c>
      <c r="C643" s="1" t="s">
        <v>1572</v>
      </c>
      <c r="D643" s="1">
        <v>40753</v>
      </c>
      <c r="E643">
        <v>5</v>
      </c>
      <c r="F643">
        <v>2</v>
      </c>
      <c r="G643">
        <v>4</v>
      </c>
      <c r="H643">
        <v>504</v>
      </c>
      <c r="I643">
        <v>280</v>
      </c>
      <c r="J643">
        <v>905</v>
      </c>
      <c r="K643">
        <v>32.850441898744769</v>
      </c>
      <c r="L643">
        <v>29.848349978289189</v>
      </c>
      <c r="M643">
        <v>76.04813817896212</v>
      </c>
      <c r="N643">
        <f t="shared" si="34"/>
        <v>2</v>
      </c>
      <c r="O643">
        <f t="shared" si="35"/>
        <v>1</v>
      </c>
      <c r="P643">
        <f t="shared" si="36"/>
        <v>3</v>
      </c>
    </row>
    <row r="644" spans="1:16" x14ac:dyDescent="0.4">
      <c r="A644" t="s">
        <v>904</v>
      </c>
      <c r="B644" t="s">
        <v>1482</v>
      </c>
      <c r="C644" s="1" t="s">
        <v>1572</v>
      </c>
      <c r="D644" s="1">
        <v>41173</v>
      </c>
      <c r="E644">
        <v>4</v>
      </c>
      <c r="F644">
        <v>2</v>
      </c>
      <c r="G644">
        <v>3</v>
      </c>
      <c r="H644">
        <v>300</v>
      </c>
      <c r="I644">
        <v>280</v>
      </c>
      <c r="J644">
        <v>828</v>
      </c>
      <c r="K644">
        <v>48.516818271754104</v>
      </c>
      <c r="L644">
        <v>1.3201259227095095</v>
      </c>
      <c r="M644">
        <v>49.404609275348527</v>
      </c>
      <c r="N644">
        <f t="shared" si="34"/>
        <v>2</v>
      </c>
      <c r="O644">
        <f t="shared" si="35"/>
        <v>1</v>
      </c>
      <c r="P644">
        <f t="shared" si="36"/>
        <v>2</v>
      </c>
    </row>
    <row r="645" spans="1:16" x14ac:dyDescent="0.4">
      <c r="A645" t="s">
        <v>905</v>
      </c>
      <c r="B645" t="s">
        <v>1483</v>
      </c>
      <c r="C645" s="1" t="s">
        <v>1573</v>
      </c>
      <c r="D645" s="1">
        <v>38882</v>
      </c>
      <c r="E645">
        <v>7</v>
      </c>
      <c r="F645">
        <v>3</v>
      </c>
      <c r="G645">
        <v>7</v>
      </c>
      <c r="H645">
        <v>1060</v>
      </c>
      <c r="I645">
        <v>384</v>
      </c>
      <c r="J645">
        <v>1496</v>
      </c>
      <c r="K645">
        <v>57.556325021303181</v>
      </c>
      <c r="L645">
        <v>88.666975118328594</v>
      </c>
      <c r="M645">
        <v>8.5533717989021234</v>
      </c>
      <c r="N645">
        <f t="shared" si="34"/>
        <v>3</v>
      </c>
      <c r="O645">
        <f t="shared" si="35"/>
        <v>3</v>
      </c>
      <c r="P645">
        <f t="shared" si="36"/>
        <v>1</v>
      </c>
    </row>
    <row r="646" spans="1:16" x14ac:dyDescent="0.4">
      <c r="A646" t="s">
        <v>271</v>
      </c>
      <c r="B646" t="s">
        <v>1484</v>
      </c>
      <c r="C646" s="1" t="s">
        <v>1572</v>
      </c>
      <c r="D646" s="1">
        <v>39013</v>
      </c>
      <c r="E646">
        <v>7</v>
      </c>
      <c r="F646">
        <v>3</v>
      </c>
      <c r="G646">
        <v>7</v>
      </c>
      <c r="H646">
        <v>1060</v>
      </c>
      <c r="I646">
        <v>384</v>
      </c>
      <c r="J646">
        <v>1408</v>
      </c>
      <c r="K646">
        <v>29.320188365969283</v>
      </c>
      <c r="L646">
        <v>54.922716910748825</v>
      </c>
      <c r="M646">
        <v>54.639385280787742</v>
      </c>
      <c r="N646">
        <f t="shared" si="34"/>
        <v>1</v>
      </c>
      <c r="O646">
        <f t="shared" si="35"/>
        <v>3</v>
      </c>
      <c r="P646">
        <f t="shared" si="36"/>
        <v>3</v>
      </c>
    </row>
    <row r="647" spans="1:16" x14ac:dyDescent="0.4">
      <c r="A647" t="s">
        <v>906</v>
      </c>
      <c r="B647" t="s">
        <v>1485</v>
      </c>
      <c r="C647" s="1" t="s">
        <v>1572</v>
      </c>
      <c r="D647" s="1">
        <v>39302</v>
      </c>
      <c r="E647">
        <v>7</v>
      </c>
      <c r="F647">
        <v>3</v>
      </c>
      <c r="G647">
        <v>7</v>
      </c>
      <c r="H647">
        <v>1060</v>
      </c>
      <c r="I647">
        <v>384</v>
      </c>
      <c r="J647">
        <v>1214</v>
      </c>
      <c r="K647">
        <v>46.151800126134781</v>
      </c>
      <c r="L647">
        <v>72.715349256240216</v>
      </c>
      <c r="M647">
        <v>55.529714957566526</v>
      </c>
      <c r="N647">
        <f t="shared" si="34"/>
        <v>2</v>
      </c>
      <c r="O647">
        <f t="shared" si="35"/>
        <v>3</v>
      </c>
      <c r="P647">
        <f t="shared" si="36"/>
        <v>3</v>
      </c>
    </row>
    <row r="648" spans="1:16" x14ac:dyDescent="0.4">
      <c r="A648" t="s">
        <v>272</v>
      </c>
      <c r="B648" t="s">
        <v>1486</v>
      </c>
      <c r="C648" s="1" t="s">
        <v>1572</v>
      </c>
      <c r="D648" s="1">
        <v>39913</v>
      </c>
      <c r="E648">
        <v>6</v>
      </c>
      <c r="F648">
        <v>3</v>
      </c>
      <c r="G648">
        <v>6</v>
      </c>
      <c r="H648">
        <v>802</v>
      </c>
      <c r="I648">
        <v>384</v>
      </c>
      <c r="J648">
        <v>1065</v>
      </c>
      <c r="K648">
        <v>48.409363228775049</v>
      </c>
      <c r="L648">
        <v>30.189286002118447</v>
      </c>
      <c r="M648">
        <v>76.77290827210642</v>
      </c>
      <c r="N648">
        <f t="shared" si="34"/>
        <v>2</v>
      </c>
      <c r="O648">
        <f t="shared" si="35"/>
        <v>2</v>
      </c>
      <c r="P648">
        <f t="shared" si="36"/>
        <v>3</v>
      </c>
    </row>
    <row r="649" spans="1:16" x14ac:dyDescent="0.4">
      <c r="A649" t="s">
        <v>273</v>
      </c>
      <c r="B649" t="s">
        <v>1487</v>
      </c>
      <c r="C649" s="1" t="s">
        <v>1573</v>
      </c>
      <c r="D649" s="1">
        <v>40359</v>
      </c>
      <c r="E649">
        <v>6</v>
      </c>
      <c r="F649">
        <v>3</v>
      </c>
      <c r="G649">
        <v>5</v>
      </c>
      <c r="H649">
        <v>582</v>
      </c>
      <c r="I649">
        <v>384</v>
      </c>
      <c r="J649">
        <v>987</v>
      </c>
      <c r="K649">
        <v>77.506887392652231</v>
      </c>
      <c r="L649">
        <v>39.027080929395034</v>
      </c>
      <c r="M649">
        <v>16.663645222402689</v>
      </c>
      <c r="N649">
        <f t="shared" si="34"/>
        <v>3</v>
      </c>
      <c r="O649">
        <f t="shared" si="35"/>
        <v>2</v>
      </c>
      <c r="P649">
        <f t="shared" si="36"/>
        <v>1</v>
      </c>
    </row>
    <row r="650" spans="1:16" x14ac:dyDescent="0.4">
      <c r="A650" t="s">
        <v>907</v>
      </c>
      <c r="B650" t="s">
        <v>354</v>
      </c>
      <c r="C650" s="1" t="s">
        <v>1572</v>
      </c>
      <c r="D650" s="1">
        <v>40534</v>
      </c>
      <c r="E650">
        <v>5</v>
      </c>
      <c r="F650">
        <v>3</v>
      </c>
      <c r="G650">
        <v>4</v>
      </c>
      <c r="H650">
        <v>579</v>
      </c>
      <c r="I650">
        <v>352</v>
      </c>
      <c r="J650">
        <v>905</v>
      </c>
      <c r="K650">
        <v>63.523874168683925</v>
      </c>
      <c r="L650">
        <v>47.176141339727707</v>
      </c>
      <c r="M650">
        <v>17.326617310655791</v>
      </c>
      <c r="N650">
        <f t="shared" si="34"/>
        <v>3</v>
      </c>
      <c r="O650">
        <f t="shared" si="35"/>
        <v>2</v>
      </c>
      <c r="P650">
        <f t="shared" si="36"/>
        <v>1</v>
      </c>
    </row>
    <row r="651" spans="1:16" x14ac:dyDescent="0.4">
      <c r="A651" t="s">
        <v>908</v>
      </c>
      <c r="B651" t="s">
        <v>1488</v>
      </c>
      <c r="C651" s="1" t="s">
        <v>1572</v>
      </c>
      <c r="D651" s="1">
        <v>40716</v>
      </c>
      <c r="E651">
        <v>5</v>
      </c>
      <c r="F651">
        <v>2</v>
      </c>
      <c r="G651">
        <v>4</v>
      </c>
      <c r="H651">
        <v>531</v>
      </c>
      <c r="I651">
        <v>280</v>
      </c>
      <c r="J651">
        <v>905</v>
      </c>
      <c r="K651">
        <v>39.974368143256989</v>
      </c>
      <c r="L651">
        <v>23.840968302214502</v>
      </c>
      <c r="M651">
        <v>33.29107373038606</v>
      </c>
      <c r="N651">
        <f t="shared" si="34"/>
        <v>2</v>
      </c>
      <c r="O651">
        <f t="shared" si="35"/>
        <v>1</v>
      </c>
      <c r="P651">
        <f t="shared" si="36"/>
        <v>2</v>
      </c>
    </row>
    <row r="652" spans="1:16" x14ac:dyDescent="0.4">
      <c r="A652" t="s">
        <v>909</v>
      </c>
      <c r="B652" t="s">
        <v>355</v>
      </c>
      <c r="C652" s="1" t="s">
        <v>1572</v>
      </c>
      <c r="D652" s="1">
        <v>41124</v>
      </c>
      <c r="E652">
        <v>4</v>
      </c>
      <c r="F652">
        <v>2</v>
      </c>
      <c r="G652">
        <v>3</v>
      </c>
      <c r="H652">
        <v>335</v>
      </c>
      <c r="I652">
        <v>280</v>
      </c>
      <c r="J652">
        <v>828</v>
      </c>
      <c r="K652">
        <v>39.874772512222265</v>
      </c>
      <c r="L652">
        <v>48.429874077290492</v>
      </c>
      <c r="M652">
        <v>16.086503598057888</v>
      </c>
      <c r="N652">
        <f t="shared" si="34"/>
        <v>2</v>
      </c>
      <c r="O652">
        <f t="shared" si="35"/>
        <v>2</v>
      </c>
      <c r="P652">
        <f t="shared" si="36"/>
        <v>1</v>
      </c>
    </row>
    <row r="653" spans="1:16" x14ac:dyDescent="0.4">
      <c r="A653" t="s">
        <v>910</v>
      </c>
      <c r="B653" t="s">
        <v>1489</v>
      </c>
      <c r="C653" s="1" t="s">
        <v>1574</v>
      </c>
      <c r="D653" s="1">
        <v>42186</v>
      </c>
      <c r="E653">
        <v>2</v>
      </c>
      <c r="F653">
        <v>1</v>
      </c>
      <c r="G653">
        <v>1</v>
      </c>
      <c r="H653">
        <v>150</v>
      </c>
      <c r="I653">
        <v>103</v>
      </c>
      <c r="J653">
        <v>486</v>
      </c>
      <c r="K653">
        <v>11.020239081548111</v>
      </c>
      <c r="L653">
        <v>67.164179104477611</v>
      </c>
      <c r="M653">
        <v>14.743589743589743</v>
      </c>
      <c r="N653">
        <f t="shared" si="34"/>
        <v>1</v>
      </c>
      <c r="O653">
        <f t="shared" si="35"/>
        <v>3</v>
      </c>
      <c r="P653">
        <f t="shared" si="36"/>
        <v>1</v>
      </c>
    </row>
    <row r="654" spans="1:16" x14ac:dyDescent="0.4">
      <c r="A654" t="s">
        <v>911</v>
      </c>
      <c r="B654" t="s">
        <v>1490</v>
      </c>
      <c r="C654" s="1" t="s">
        <v>1572</v>
      </c>
      <c r="D654" s="1">
        <v>41430</v>
      </c>
      <c r="E654">
        <v>3</v>
      </c>
      <c r="F654">
        <v>2</v>
      </c>
      <c r="G654">
        <v>2</v>
      </c>
      <c r="H654">
        <v>179</v>
      </c>
      <c r="I654">
        <v>280</v>
      </c>
      <c r="J654">
        <v>784</v>
      </c>
      <c r="K654">
        <v>69.816103807604463</v>
      </c>
      <c r="L654">
        <v>74.74696048632218</v>
      </c>
      <c r="M654">
        <v>69.572525271790965</v>
      </c>
      <c r="N654">
        <f t="shared" si="34"/>
        <v>3</v>
      </c>
      <c r="O654">
        <f t="shared" si="35"/>
        <v>3</v>
      </c>
      <c r="P654">
        <f t="shared" si="36"/>
        <v>3</v>
      </c>
    </row>
    <row r="655" spans="1:16" x14ac:dyDescent="0.4">
      <c r="A655" t="s">
        <v>912</v>
      </c>
      <c r="B655" t="s">
        <v>1491</v>
      </c>
      <c r="C655" s="1" t="s">
        <v>1572</v>
      </c>
      <c r="D655" s="1">
        <v>41768</v>
      </c>
      <c r="E655">
        <v>2</v>
      </c>
      <c r="F655">
        <v>1</v>
      </c>
      <c r="G655">
        <v>2</v>
      </c>
      <c r="H655">
        <v>166</v>
      </c>
      <c r="I655">
        <v>103</v>
      </c>
      <c r="J655">
        <v>751</v>
      </c>
      <c r="K655">
        <v>26.72809945964962</v>
      </c>
      <c r="L655">
        <v>11.48936170212766</v>
      </c>
      <c r="M655">
        <v>33.841468080873014</v>
      </c>
      <c r="N655">
        <f t="shared" si="34"/>
        <v>1</v>
      </c>
      <c r="O655">
        <f t="shared" si="35"/>
        <v>1</v>
      </c>
      <c r="P655">
        <f t="shared" si="36"/>
        <v>2</v>
      </c>
    </row>
    <row r="656" spans="1:16" x14ac:dyDescent="0.4">
      <c r="A656" t="s">
        <v>274</v>
      </c>
      <c r="B656" t="s">
        <v>1492</v>
      </c>
      <c r="C656" s="1" t="s">
        <v>1573</v>
      </c>
      <c r="D656" s="1">
        <v>42165</v>
      </c>
      <c r="E656">
        <v>2</v>
      </c>
      <c r="F656">
        <v>1</v>
      </c>
      <c r="G656">
        <v>1</v>
      </c>
      <c r="H656">
        <v>164</v>
      </c>
      <c r="I656">
        <v>103</v>
      </c>
      <c r="J656">
        <v>486</v>
      </c>
      <c r="K656">
        <v>73.900838177656453</v>
      </c>
      <c r="L656">
        <v>81.105169340463462</v>
      </c>
      <c r="M656">
        <v>25.605095541401273</v>
      </c>
      <c r="N656">
        <f t="shared" si="34"/>
        <v>3</v>
      </c>
      <c r="O656">
        <f t="shared" si="35"/>
        <v>3</v>
      </c>
      <c r="P656">
        <f t="shared" si="36"/>
        <v>1</v>
      </c>
    </row>
    <row r="657" spans="1:16" x14ac:dyDescent="0.4">
      <c r="A657" t="s">
        <v>913</v>
      </c>
      <c r="B657" t="s">
        <v>1493</v>
      </c>
      <c r="C657" s="1" t="s">
        <v>1573</v>
      </c>
      <c r="D657" s="1">
        <v>41376</v>
      </c>
      <c r="E657">
        <v>3</v>
      </c>
      <c r="F657">
        <v>2</v>
      </c>
      <c r="G657">
        <v>2</v>
      </c>
      <c r="H657">
        <v>214</v>
      </c>
      <c r="I657">
        <v>280</v>
      </c>
      <c r="J657">
        <v>784</v>
      </c>
      <c r="K657">
        <v>70.730860508493706</v>
      </c>
      <c r="L657">
        <v>35.023426328573386</v>
      </c>
      <c r="M657">
        <v>43.208806108765998</v>
      </c>
      <c r="N657">
        <f t="shared" si="34"/>
        <v>3</v>
      </c>
      <c r="O657">
        <f t="shared" si="35"/>
        <v>2</v>
      </c>
      <c r="P657">
        <f t="shared" si="36"/>
        <v>2</v>
      </c>
    </row>
    <row r="658" spans="1:16" x14ac:dyDescent="0.4">
      <c r="A658" t="s">
        <v>914</v>
      </c>
      <c r="B658" t="s">
        <v>1494</v>
      </c>
      <c r="C658" s="1" t="s">
        <v>1573</v>
      </c>
      <c r="D658" s="1">
        <v>41771</v>
      </c>
      <c r="E658">
        <v>2</v>
      </c>
      <c r="F658">
        <v>1</v>
      </c>
      <c r="G658">
        <v>2</v>
      </c>
      <c r="H658">
        <v>166</v>
      </c>
      <c r="I658">
        <v>103</v>
      </c>
      <c r="J658">
        <v>750</v>
      </c>
      <c r="K658">
        <v>62.285341526157353</v>
      </c>
      <c r="L658">
        <v>82.531194295900178</v>
      </c>
      <c r="M658">
        <v>28.333230100308931</v>
      </c>
      <c r="N658">
        <f t="shared" si="34"/>
        <v>3</v>
      </c>
      <c r="O658">
        <f t="shared" si="35"/>
        <v>3</v>
      </c>
      <c r="P658">
        <f t="shared" si="36"/>
        <v>1</v>
      </c>
    </row>
    <row r="659" spans="1:16" x14ac:dyDescent="0.4">
      <c r="A659" t="s">
        <v>915</v>
      </c>
      <c r="B659" t="s">
        <v>1495</v>
      </c>
      <c r="C659" s="1" t="s">
        <v>1572</v>
      </c>
      <c r="D659" s="1">
        <v>41985</v>
      </c>
      <c r="E659">
        <v>2</v>
      </c>
      <c r="F659">
        <v>1</v>
      </c>
      <c r="G659">
        <v>2</v>
      </c>
      <c r="H659">
        <v>166</v>
      </c>
      <c r="I659">
        <v>103</v>
      </c>
      <c r="J659">
        <v>603</v>
      </c>
      <c r="K659">
        <v>38.210930831779585</v>
      </c>
      <c r="L659">
        <v>11.276595744680851</v>
      </c>
      <c r="M659">
        <v>82.784276814127566</v>
      </c>
      <c r="N659">
        <f t="shared" si="34"/>
        <v>2</v>
      </c>
      <c r="O659">
        <f t="shared" si="35"/>
        <v>1</v>
      </c>
      <c r="P659">
        <f t="shared" si="36"/>
        <v>3</v>
      </c>
    </row>
    <row r="660" spans="1:16" x14ac:dyDescent="0.4">
      <c r="A660" t="s">
        <v>916</v>
      </c>
      <c r="B660" t="s">
        <v>356</v>
      </c>
      <c r="C660" s="1" t="s">
        <v>1573</v>
      </c>
      <c r="D660" s="1">
        <v>41789</v>
      </c>
      <c r="E660">
        <v>2</v>
      </c>
      <c r="F660">
        <v>1</v>
      </c>
      <c r="G660">
        <v>2</v>
      </c>
      <c r="H660">
        <v>166</v>
      </c>
      <c r="I660">
        <v>103</v>
      </c>
      <c r="J660">
        <v>736</v>
      </c>
      <c r="K660">
        <v>52.764841789603452</v>
      </c>
      <c r="L660">
        <v>63.636363636363633</v>
      </c>
      <c r="M660">
        <v>66.162549696489336</v>
      </c>
      <c r="N660">
        <f t="shared" si="34"/>
        <v>3</v>
      </c>
      <c r="O660">
        <f t="shared" si="35"/>
        <v>3</v>
      </c>
      <c r="P660">
        <f t="shared" si="36"/>
        <v>3</v>
      </c>
    </row>
    <row r="661" spans="1:16" x14ac:dyDescent="0.4">
      <c r="A661" t="s">
        <v>917</v>
      </c>
      <c r="B661" t="s">
        <v>1496</v>
      </c>
      <c r="C661" s="1" t="s">
        <v>1573</v>
      </c>
      <c r="D661" s="1">
        <v>42191</v>
      </c>
      <c r="E661">
        <v>2</v>
      </c>
      <c r="F661">
        <v>1</v>
      </c>
      <c r="G661">
        <v>1</v>
      </c>
      <c r="H661">
        <v>147</v>
      </c>
      <c r="I661">
        <v>103</v>
      </c>
      <c r="J661">
        <v>486</v>
      </c>
      <c r="K661">
        <v>56.107833793897434</v>
      </c>
      <c r="L661">
        <v>65.418894830659539</v>
      </c>
      <c r="M661">
        <v>94.140127388535021</v>
      </c>
      <c r="N661">
        <f t="shared" si="34"/>
        <v>3</v>
      </c>
      <c r="O661">
        <f t="shared" si="35"/>
        <v>3</v>
      </c>
      <c r="P661">
        <f t="shared" si="36"/>
        <v>3</v>
      </c>
    </row>
    <row r="662" spans="1:16" x14ac:dyDescent="0.4">
      <c r="A662" t="s">
        <v>918</v>
      </c>
      <c r="B662" t="s">
        <v>1497</v>
      </c>
      <c r="C662" s="1" t="s">
        <v>1573</v>
      </c>
      <c r="D662" s="1">
        <v>42191</v>
      </c>
      <c r="E662">
        <v>2</v>
      </c>
      <c r="F662">
        <v>1</v>
      </c>
      <c r="G662">
        <v>1</v>
      </c>
      <c r="H662">
        <v>147</v>
      </c>
      <c r="I662">
        <v>103</v>
      </c>
      <c r="J662">
        <v>486</v>
      </c>
      <c r="K662">
        <v>54.626979324722242</v>
      </c>
      <c r="L662">
        <v>62.745098039215677</v>
      </c>
      <c r="M662">
        <v>91.592356687898089</v>
      </c>
      <c r="N662">
        <f t="shared" si="34"/>
        <v>3</v>
      </c>
      <c r="O662">
        <f t="shared" si="35"/>
        <v>3</v>
      </c>
      <c r="P662">
        <f t="shared" si="36"/>
        <v>3</v>
      </c>
    </row>
    <row r="663" spans="1:16" x14ac:dyDescent="0.4">
      <c r="A663" t="s">
        <v>919</v>
      </c>
      <c r="B663" t="s">
        <v>357</v>
      </c>
      <c r="C663" s="1" t="s">
        <v>1573</v>
      </c>
      <c r="D663" s="1">
        <v>42186</v>
      </c>
      <c r="E663">
        <v>2</v>
      </c>
      <c r="F663">
        <v>1</v>
      </c>
      <c r="G663">
        <v>1</v>
      </c>
      <c r="H663">
        <v>150</v>
      </c>
      <c r="I663">
        <v>103</v>
      </c>
      <c r="J663">
        <v>486</v>
      </c>
      <c r="K663">
        <v>52.449977559400601</v>
      </c>
      <c r="L663">
        <v>84.135472370766493</v>
      </c>
      <c r="M663">
        <v>12.611464968152866</v>
      </c>
      <c r="N663">
        <f t="shared" si="34"/>
        <v>3</v>
      </c>
      <c r="O663">
        <f t="shared" si="35"/>
        <v>3</v>
      </c>
      <c r="P663">
        <f t="shared" si="36"/>
        <v>1</v>
      </c>
    </row>
    <row r="664" spans="1:16" x14ac:dyDescent="0.4">
      <c r="A664" t="s">
        <v>920</v>
      </c>
      <c r="B664" t="s">
        <v>1498</v>
      </c>
      <c r="C664" s="1" t="s">
        <v>1574</v>
      </c>
      <c r="D664" s="1">
        <v>42199</v>
      </c>
      <c r="E664">
        <v>2</v>
      </c>
      <c r="F664">
        <v>1</v>
      </c>
      <c r="G664">
        <v>1</v>
      </c>
      <c r="H664">
        <v>141</v>
      </c>
      <c r="I664">
        <v>103</v>
      </c>
      <c r="J664">
        <v>486</v>
      </c>
      <c r="K664">
        <v>61.168124898677029</v>
      </c>
      <c r="L664">
        <v>2.2388059701492535</v>
      </c>
      <c r="M664">
        <v>46.794871794871796</v>
      </c>
      <c r="N664">
        <f t="shared" si="34"/>
        <v>3</v>
      </c>
      <c r="O664">
        <f t="shared" si="35"/>
        <v>1</v>
      </c>
      <c r="P664">
        <f t="shared" si="36"/>
        <v>2</v>
      </c>
    </row>
    <row r="665" spans="1:16" x14ac:dyDescent="0.4">
      <c r="A665" t="s">
        <v>921</v>
      </c>
      <c r="B665" t="s">
        <v>1499</v>
      </c>
      <c r="C665" s="1" t="s">
        <v>1574</v>
      </c>
      <c r="D665" s="1">
        <v>42039</v>
      </c>
      <c r="E665">
        <v>2</v>
      </c>
      <c r="F665">
        <v>1</v>
      </c>
      <c r="G665">
        <v>2</v>
      </c>
      <c r="H665">
        <v>166</v>
      </c>
      <c r="I665">
        <v>103</v>
      </c>
      <c r="J665">
        <v>567</v>
      </c>
      <c r="K665">
        <v>72.254345802322092</v>
      </c>
      <c r="L665">
        <v>0.74626865671641796</v>
      </c>
      <c r="M665">
        <v>72.127872127872124</v>
      </c>
      <c r="N665">
        <f t="shared" si="34"/>
        <v>3</v>
      </c>
      <c r="O665">
        <f t="shared" si="35"/>
        <v>1</v>
      </c>
      <c r="P665">
        <f t="shared" si="36"/>
        <v>3</v>
      </c>
    </row>
    <row r="666" spans="1:16" x14ac:dyDescent="0.4">
      <c r="A666" t="s">
        <v>922</v>
      </c>
      <c r="B666" t="s">
        <v>358</v>
      </c>
      <c r="C666" s="1" t="s">
        <v>1572</v>
      </c>
      <c r="D666" s="1">
        <v>40836</v>
      </c>
      <c r="E666">
        <v>5</v>
      </c>
      <c r="F666">
        <v>2</v>
      </c>
      <c r="G666">
        <v>4</v>
      </c>
      <c r="H666">
        <v>451</v>
      </c>
      <c r="I666">
        <v>280</v>
      </c>
      <c r="J666">
        <v>905</v>
      </c>
      <c r="K666">
        <v>32.301541014485032</v>
      </c>
      <c r="L666">
        <v>6.2058184976118111</v>
      </c>
      <c r="M666">
        <v>41.376353706778843</v>
      </c>
      <c r="N666">
        <f t="shared" si="34"/>
        <v>2</v>
      </c>
      <c r="O666">
        <f t="shared" si="35"/>
        <v>1</v>
      </c>
      <c r="P666">
        <f t="shared" si="36"/>
        <v>2</v>
      </c>
    </row>
    <row r="667" spans="1:16" x14ac:dyDescent="0.4">
      <c r="A667" t="s">
        <v>923</v>
      </c>
      <c r="B667" t="s">
        <v>359</v>
      </c>
      <c r="C667" s="1" t="s">
        <v>1572</v>
      </c>
      <c r="D667" s="1">
        <v>40500</v>
      </c>
      <c r="E667">
        <v>5</v>
      </c>
      <c r="F667">
        <v>3</v>
      </c>
      <c r="G667">
        <v>4</v>
      </c>
      <c r="H667">
        <v>579</v>
      </c>
      <c r="I667">
        <v>376</v>
      </c>
      <c r="J667">
        <v>905</v>
      </c>
      <c r="K667">
        <v>81.610079958187058</v>
      </c>
      <c r="L667">
        <v>16.385727219815045</v>
      </c>
      <c r="M667">
        <v>35.964314576709079</v>
      </c>
      <c r="N667">
        <f t="shared" si="34"/>
        <v>3</v>
      </c>
      <c r="O667">
        <f t="shared" si="35"/>
        <v>1</v>
      </c>
      <c r="P667">
        <f t="shared" si="36"/>
        <v>2</v>
      </c>
    </row>
    <row r="668" spans="1:16" x14ac:dyDescent="0.4">
      <c r="A668" t="s">
        <v>924</v>
      </c>
      <c r="B668" t="s">
        <v>1500</v>
      </c>
      <c r="C668" s="1" t="s">
        <v>1572</v>
      </c>
      <c r="D668" s="1">
        <v>40024</v>
      </c>
      <c r="E668">
        <v>6</v>
      </c>
      <c r="F668">
        <v>3</v>
      </c>
      <c r="G668">
        <v>6</v>
      </c>
      <c r="H668">
        <v>802</v>
      </c>
      <c r="I668">
        <v>384</v>
      </c>
      <c r="J668">
        <v>989</v>
      </c>
      <c r="K668">
        <v>51.015708369389507</v>
      </c>
      <c r="L668">
        <v>60.085500713825184</v>
      </c>
      <c r="M668">
        <v>58.81033858451304</v>
      </c>
      <c r="N668">
        <f t="shared" si="34"/>
        <v>3</v>
      </c>
      <c r="O668">
        <f t="shared" si="35"/>
        <v>3</v>
      </c>
      <c r="P668">
        <f t="shared" si="36"/>
        <v>3</v>
      </c>
    </row>
    <row r="669" spans="1:16" x14ac:dyDescent="0.4">
      <c r="A669" t="s">
        <v>925</v>
      </c>
      <c r="B669" t="s">
        <v>1501</v>
      </c>
      <c r="C669" s="1" t="s">
        <v>1572</v>
      </c>
      <c r="D669" s="1">
        <v>39030</v>
      </c>
      <c r="E669">
        <v>7</v>
      </c>
      <c r="F669">
        <v>3</v>
      </c>
      <c r="G669">
        <v>7</v>
      </c>
      <c r="H669">
        <v>1060</v>
      </c>
      <c r="I669">
        <v>384</v>
      </c>
      <c r="J669">
        <v>1395</v>
      </c>
      <c r="K669">
        <v>67.246222504040418</v>
      </c>
      <c r="L669">
        <v>39.587931461269228</v>
      </c>
      <c r="M669">
        <v>55.366258107879609</v>
      </c>
      <c r="N669">
        <f t="shared" si="34"/>
        <v>3</v>
      </c>
      <c r="O669">
        <f t="shared" si="35"/>
        <v>2</v>
      </c>
      <c r="P669">
        <f t="shared" si="36"/>
        <v>3</v>
      </c>
    </row>
    <row r="670" spans="1:16" x14ac:dyDescent="0.4">
      <c r="A670" t="s">
        <v>926</v>
      </c>
      <c r="B670" t="s">
        <v>1502</v>
      </c>
      <c r="C670" s="1" t="s">
        <v>1572</v>
      </c>
      <c r="D670" s="1">
        <v>38837</v>
      </c>
      <c r="E670">
        <v>7</v>
      </c>
      <c r="F670">
        <v>3</v>
      </c>
      <c r="G670">
        <v>7</v>
      </c>
      <c r="H670">
        <v>1060</v>
      </c>
      <c r="I670">
        <v>384</v>
      </c>
      <c r="J670">
        <v>1523</v>
      </c>
      <c r="K670">
        <v>73.982660337179738</v>
      </c>
      <c r="L670">
        <v>48.601845295661782</v>
      </c>
      <c r="M670">
        <v>50.74170261069716</v>
      </c>
      <c r="N670">
        <f t="shared" si="34"/>
        <v>3</v>
      </c>
      <c r="O670">
        <f t="shared" si="35"/>
        <v>2</v>
      </c>
      <c r="P670">
        <f t="shared" si="36"/>
        <v>3</v>
      </c>
    </row>
    <row r="671" spans="1:16" x14ac:dyDescent="0.4">
      <c r="A671" t="s">
        <v>927</v>
      </c>
      <c r="B671" t="s">
        <v>1503</v>
      </c>
      <c r="C671" s="1" t="s">
        <v>1572</v>
      </c>
      <c r="D671" s="1">
        <v>38687</v>
      </c>
      <c r="E671">
        <v>7</v>
      </c>
      <c r="F671">
        <v>3</v>
      </c>
      <c r="G671">
        <v>7</v>
      </c>
      <c r="H671">
        <v>1060</v>
      </c>
      <c r="I671">
        <v>384</v>
      </c>
      <c r="J671">
        <v>1599</v>
      </c>
      <c r="K671">
        <v>43.900658514103675</v>
      </c>
      <c r="L671">
        <v>50.004914743943999</v>
      </c>
      <c r="M671">
        <v>75.67888473298423</v>
      </c>
      <c r="N671">
        <f t="shared" si="34"/>
        <v>2</v>
      </c>
      <c r="O671">
        <f t="shared" si="35"/>
        <v>3</v>
      </c>
      <c r="P671">
        <f t="shared" si="36"/>
        <v>3</v>
      </c>
    </row>
    <row r="672" spans="1:16" x14ac:dyDescent="0.4">
      <c r="A672" t="s">
        <v>275</v>
      </c>
      <c r="B672" t="s">
        <v>1504</v>
      </c>
      <c r="C672" s="1" t="s">
        <v>1572</v>
      </c>
      <c r="D672" s="1">
        <v>38968</v>
      </c>
      <c r="E672">
        <v>7</v>
      </c>
      <c r="F672">
        <v>3</v>
      </c>
      <c r="G672">
        <v>7</v>
      </c>
      <c r="H672">
        <v>1060</v>
      </c>
      <c r="I672">
        <v>384</v>
      </c>
      <c r="J672">
        <v>1434</v>
      </c>
      <c r="K672">
        <v>59.657345840939428</v>
      </c>
      <c r="L672">
        <v>43.910632253384911</v>
      </c>
      <c r="M672">
        <v>43.248089801256086</v>
      </c>
      <c r="N672">
        <f t="shared" si="34"/>
        <v>3</v>
      </c>
      <c r="O672">
        <f t="shared" si="35"/>
        <v>2</v>
      </c>
      <c r="P672">
        <f t="shared" si="36"/>
        <v>2</v>
      </c>
    </row>
    <row r="673" spans="1:16" x14ac:dyDescent="0.4">
      <c r="A673" t="s">
        <v>928</v>
      </c>
      <c r="B673" t="s">
        <v>1505</v>
      </c>
      <c r="C673" s="1" t="s">
        <v>1572</v>
      </c>
      <c r="D673" s="1">
        <v>39142</v>
      </c>
      <c r="E673">
        <v>7</v>
      </c>
      <c r="F673">
        <v>3</v>
      </c>
      <c r="G673">
        <v>7</v>
      </c>
      <c r="H673">
        <v>1060</v>
      </c>
      <c r="I673">
        <v>384</v>
      </c>
      <c r="J673">
        <v>1323</v>
      </c>
      <c r="K673">
        <v>59.646410957870621</v>
      </c>
      <c r="L673">
        <v>47.022046548309845</v>
      </c>
      <c r="M673">
        <v>55.380682412946683</v>
      </c>
      <c r="N673">
        <f t="shared" si="34"/>
        <v>3</v>
      </c>
      <c r="O673">
        <f t="shared" si="35"/>
        <v>2</v>
      </c>
      <c r="P673">
        <f t="shared" si="36"/>
        <v>3</v>
      </c>
    </row>
    <row r="674" spans="1:16" x14ac:dyDescent="0.4">
      <c r="A674" t="s">
        <v>929</v>
      </c>
      <c r="B674" t="s">
        <v>1506</v>
      </c>
      <c r="C674" s="1" t="s">
        <v>1572</v>
      </c>
      <c r="D674" s="1">
        <v>39777</v>
      </c>
      <c r="E674">
        <v>6</v>
      </c>
      <c r="F674">
        <v>3</v>
      </c>
      <c r="G674">
        <v>6</v>
      </c>
      <c r="H674">
        <v>802</v>
      </c>
      <c r="I674">
        <v>384</v>
      </c>
      <c r="J674">
        <v>1155</v>
      </c>
      <c r="K674">
        <v>27.117112431392275</v>
      </c>
      <c r="L674">
        <v>48.392079994473612</v>
      </c>
      <c r="M674">
        <v>52.883425167080951</v>
      </c>
      <c r="N674">
        <f t="shared" ref="N674:N737" si="37">IF(AND(K674&gt;0,K674&lt;30),1,IF(AND(K674&gt;=30,K674&lt;50),2,IF(K674&gt;=50,3,0)))</f>
        <v>1</v>
      </c>
      <c r="O674">
        <f t="shared" ref="O674:O737" si="38">IF(AND(L674&gt;0,L674&lt;30),1,IF(AND(L674&gt;=30,L674&lt;50),2,IF(L674&gt;=50,3,0)))</f>
        <v>2</v>
      </c>
      <c r="P674">
        <f t="shared" ref="P674:P737" si="39">IF(AND(M674&gt;0,M674&lt;30),1,IF(AND(M674&gt;=30,M674&lt;50),2,IF(M674&gt;=50,3,0)))</f>
        <v>3</v>
      </c>
    </row>
    <row r="675" spans="1:16" x14ac:dyDescent="0.4">
      <c r="A675" t="s">
        <v>930</v>
      </c>
      <c r="B675" t="s">
        <v>360</v>
      </c>
      <c r="C675" s="1" t="s">
        <v>1572</v>
      </c>
      <c r="D675" s="1">
        <v>40498</v>
      </c>
      <c r="E675">
        <v>5</v>
      </c>
      <c r="F675">
        <v>3</v>
      </c>
      <c r="G675">
        <v>4</v>
      </c>
      <c r="H675">
        <v>579</v>
      </c>
      <c r="I675">
        <v>378</v>
      </c>
      <c r="J675">
        <v>905</v>
      </c>
      <c r="K675">
        <v>37.060135173588222</v>
      </c>
      <c r="L675">
        <v>63.162516116404468</v>
      </c>
      <c r="M675">
        <v>27.143135348276772</v>
      </c>
      <c r="N675">
        <f t="shared" si="37"/>
        <v>2</v>
      </c>
      <c r="O675">
        <f t="shared" si="38"/>
        <v>3</v>
      </c>
      <c r="P675">
        <f t="shared" si="39"/>
        <v>1</v>
      </c>
    </row>
    <row r="676" spans="1:16" x14ac:dyDescent="0.4">
      <c r="A676" t="s">
        <v>931</v>
      </c>
      <c r="B676" t="s">
        <v>1507</v>
      </c>
      <c r="C676" s="1" t="s">
        <v>1573</v>
      </c>
      <c r="D676" s="1">
        <v>40869</v>
      </c>
      <c r="E676">
        <v>5</v>
      </c>
      <c r="F676">
        <v>2</v>
      </c>
      <c r="G676">
        <v>4</v>
      </c>
      <c r="H676">
        <v>428</v>
      </c>
      <c r="I676">
        <v>280</v>
      </c>
      <c r="J676">
        <v>905</v>
      </c>
      <c r="K676">
        <v>53.640544219810693</v>
      </c>
      <c r="L676">
        <v>40.751013692190163</v>
      </c>
      <c r="M676">
        <v>33.138721632529084</v>
      </c>
      <c r="N676">
        <f t="shared" si="37"/>
        <v>3</v>
      </c>
      <c r="O676">
        <f t="shared" si="38"/>
        <v>2</v>
      </c>
      <c r="P676">
        <f t="shared" si="39"/>
        <v>2</v>
      </c>
    </row>
    <row r="677" spans="1:16" x14ac:dyDescent="0.4">
      <c r="A677" t="s">
        <v>932</v>
      </c>
      <c r="B677" t="s">
        <v>361</v>
      </c>
      <c r="C677" s="1" t="s">
        <v>1572</v>
      </c>
      <c r="D677" s="1">
        <v>41135</v>
      </c>
      <c r="E677">
        <v>4</v>
      </c>
      <c r="F677">
        <v>2</v>
      </c>
      <c r="G677">
        <v>3</v>
      </c>
      <c r="H677">
        <v>328</v>
      </c>
      <c r="I677">
        <v>280</v>
      </c>
      <c r="J677">
        <v>828</v>
      </c>
      <c r="K677">
        <v>47.637783313408598</v>
      </c>
      <c r="L677">
        <v>29.24099001302649</v>
      </c>
      <c r="M677">
        <v>53.080248655962613</v>
      </c>
      <c r="N677">
        <f t="shared" si="37"/>
        <v>2</v>
      </c>
      <c r="O677">
        <f t="shared" si="38"/>
        <v>1</v>
      </c>
      <c r="P677">
        <f t="shared" si="39"/>
        <v>3</v>
      </c>
    </row>
    <row r="678" spans="1:16" x14ac:dyDescent="0.4">
      <c r="A678" t="s">
        <v>933</v>
      </c>
      <c r="B678" t="s">
        <v>362</v>
      </c>
      <c r="C678" s="1" t="s">
        <v>1572</v>
      </c>
      <c r="D678" s="1">
        <v>38987</v>
      </c>
      <c r="E678">
        <v>7</v>
      </c>
      <c r="F678">
        <v>3</v>
      </c>
      <c r="G678">
        <v>7</v>
      </c>
      <c r="H678">
        <v>1060</v>
      </c>
      <c r="I678">
        <v>384</v>
      </c>
      <c r="J678">
        <v>1421</v>
      </c>
      <c r="K678">
        <v>44.438540238062288</v>
      </c>
      <c r="L678">
        <v>41.068269607165888</v>
      </c>
      <c r="M678">
        <v>46.523507618551953</v>
      </c>
      <c r="N678">
        <f t="shared" si="37"/>
        <v>2</v>
      </c>
      <c r="O678">
        <f t="shared" si="38"/>
        <v>2</v>
      </c>
      <c r="P678">
        <f t="shared" si="39"/>
        <v>2</v>
      </c>
    </row>
    <row r="679" spans="1:16" x14ac:dyDescent="0.4">
      <c r="A679" t="s">
        <v>276</v>
      </c>
      <c r="B679" t="s">
        <v>1508</v>
      </c>
      <c r="C679" s="1" t="s">
        <v>1574</v>
      </c>
      <c r="D679" s="1">
        <v>39988</v>
      </c>
      <c r="E679">
        <v>6</v>
      </c>
      <c r="F679">
        <v>3</v>
      </c>
      <c r="G679">
        <v>6</v>
      </c>
      <c r="H679">
        <v>802</v>
      </c>
      <c r="I679">
        <v>384</v>
      </c>
      <c r="J679">
        <v>1015</v>
      </c>
      <c r="K679">
        <v>44.528700867055129</v>
      </c>
      <c r="L679">
        <v>36.199582444918271</v>
      </c>
      <c r="M679">
        <v>26.167413384451923</v>
      </c>
      <c r="N679">
        <f t="shared" si="37"/>
        <v>2</v>
      </c>
      <c r="O679">
        <f t="shared" si="38"/>
        <v>2</v>
      </c>
      <c r="P679">
        <f t="shared" si="39"/>
        <v>1</v>
      </c>
    </row>
    <row r="680" spans="1:16" x14ac:dyDescent="0.4">
      <c r="A680" t="s">
        <v>277</v>
      </c>
      <c r="B680" t="s">
        <v>1509</v>
      </c>
      <c r="C680" s="1" t="s">
        <v>1574</v>
      </c>
      <c r="D680" s="1">
        <v>40158</v>
      </c>
      <c r="E680">
        <v>6</v>
      </c>
      <c r="F680">
        <v>3</v>
      </c>
      <c r="G680">
        <v>5</v>
      </c>
      <c r="H680">
        <v>714</v>
      </c>
      <c r="I680">
        <v>384</v>
      </c>
      <c r="J680">
        <v>987</v>
      </c>
      <c r="K680">
        <v>63.927787314819071</v>
      </c>
      <c r="L680">
        <v>47.879649372186684</v>
      </c>
      <c r="M680">
        <v>47.079875485382374</v>
      </c>
      <c r="N680">
        <f t="shared" si="37"/>
        <v>3</v>
      </c>
      <c r="O680">
        <f t="shared" si="38"/>
        <v>2</v>
      </c>
      <c r="P680">
        <f t="shared" si="39"/>
        <v>2</v>
      </c>
    </row>
    <row r="681" spans="1:16" x14ac:dyDescent="0.4">
      <c r="A681" t="s">
        <v>278</v>
      </c>
      <c r="B681" t="s">
        <v>1510</v>
      </c>
      <c r="C681" s="1" t="s">
        <v>1574</v>
      </c>
      <c r="D681" s="1">
        <v>40337</v>
      </c>
      <c r="E681">
        <v>6</v>
      </c>
      <c r="F681">
        <v>3</v>
      </c>
      <c r="G681">
        <v>5</v>
      </c>
      <c r="H681">
        <v>595</v>
      </c>
      <c r="I681">
        <v>384</v>
      </c>
      <c r="J681">
        <v>987</v>
      </c>
      <c r="K681">
        <v>43.876279787402964</v>
      </c>
      <c r="L681">
        <v>59.202129234778482</v>
      </c>
      <c r="M681">
        <v>79.529653214258957</v>
      </c>
      <c r="N681">
        <f t="shared" si="37"/>
        <v>2</v>
      </c>
      <c r="O681">
        <f t="shared" si="38"/>
        <v>3</v>
      </c>
      <c r="P681">
        <f t="shared" si="39"/>
        <v>3</v>
      </c>
    </row>
    <row r="682" spans="1:16" x14ac:dyDescent="0.4">
      <c r="A682" t="s">
        <v>279</v>
      </c>
      <c r="B682" t="s">
        <v>1511</v>
      </c>
      <c r="C682" s="1" t="s">
        <v>1574</v>
      </c>
      <c r="D682" s="1">
        <v>40520</v>
      </c>
      <c r="E682">
        <v>5</v>
      </c>
      <c r="F682">
        <v>3</v>
      </c>
      <c r="G682">
        <v>4</v>
      </c>
      <c r="H682">
        <v>579</v>
      </c>
      <c r="I682">
        <v>362</v>
      </c>
      <c r="J682">
        <v>905</v>
      </c>
      <c r="K682">
        <v>51.485315237032388</v>
      </c>
      <c r="L682">
        <v>55.492335743016042</v>
      </c>
      <c r="M682">
        <v>42.402529936751577</v>
      </c>
      <c r="N682">
        <f t="shared" si="37"/>
        <v>3</v>
      </c>
      <c r="O682">
        <f t="shared" si="38"/>
        <v>3</v>
      </c>
      <c r="P682">
        <f t="shared" si="39"/>
        <v>2</v>
      </c>
    </row>
    <row r="683" spans="1:16" x14ac:dyDescent="0.4">
      <c r="A683" t="s">
        <v>934</v>
      </c>
      <c r="B683" t="s">
        <v>1512</v>
      </c>
      <c r="C683" s="1" t="s">
        <v>1574</v>
      </c>
      <c r="D683" s="1">
        <v>40751</v>
      </c>
      <c r="E683">
        <v>5</v>
      </c>
      <c r="F683">
        <v>2</v>
      </c>
      <c r="G683">
        <v>4</v>
      </c>
      <c r="H683">
        <v>506</v>
      </c>
      <c r="I683">
        <v>280</v>
      </c>
      <c r="J683">
        <v>905</v>
      </c>
      <c r="K683">
        <v>25.217071579177098</v>
      </c>
      <c r="L683">
        <v>17.890902629708599</v>
      </c>
      <c r="M683">
        <v>73.424944376390599</v>
      </c>
      <c r="N683">
        <f t="shared" si="37"/>
        <v>1</v>
      </c>
      <c r="O683">
        <f t="shared" si="38"/>
        <v>1</v>
      </c>
      <c r="P683">
        <f t="shared" si="39"/>
        <v>3</v>
      </c>
    </row>
    <row r="684" spans="1:16" x14ac:dyDescent="0.4">
      <c r="A684" t="s">
        <v>935</v>
      </c>
      <c r="B684" t="s">
        <v>1513</v>
      </c>
      <c r="C684" s="1" t="s">
        <v>1572</v>
      </c>
      <c r="D684" s="1">
        <v>39048</v>
      </c>
      <c r="E684">
        <v>7</v>
      </c>
      <c r="F684">
        <v>3</v>
      </c>
      <c r="G684">
        <v>7</v>
      </c>
      <c r="H684">
        <v>1060</v>
      </c>
      <c r="I684">
        <v>384</v>
      </c>
      <c r="J684">
        <v>1383</v>
      </c>
      <c r="K684">
        <v>47.636252411555539</v>
      </c>
      <c r="L684">
        <v>76.234363486690611</v>
      </c>
      <c r="M684">
        <v>39.929077824268461</v>
      </c>
      <c r="N684">
        <f t="shared" si="37"/>
        <v>2</v>
      </c>
      <c r="O684">
        <f t="shared" si="38"/>
        <v>3</v>
      </c>
      <c r="P684">
        <f t="shared" si="39"/>
        <v>2</v>
      </c>
    </row>
    <row r="685" spans="1:16" x14ac:dyDescent="0.4">
      <c r="A685" t="s">
        <v>280</v>
      </c>
      <c r="B685" t="s">
        <v>363</v>
      </c>
      <c r="C685" s="1" t="s">
        <v>1572</v>
      </c>
      <c r="D685" s="1">
        <v>39603</v>
      </c>
      <c r="E685">
        <v>7</v>
      </c>
      <c r="F685">
        <v>3</v>
      </c>
      <c r="G685">
        <v>6</v>
      </c>
      <c r="H685">
        <v>904</v>
      </c>
      <c r="I685">
        <v>384</v>
      </c>
      <c r="J685">
        <v>1170</v>
      </c>
      <c r="K685">
        <v>31.108018112586461</v>
      </c>
      <c r="L685">
        <v>67.785544464400843</v>
      </c>
      <c r="M685">
        <v>32.269032130282035</v>
      </c>
      <c r="N685">
        <f t="shared" si="37"/>
        <v>2</v>
      </c>
      <c r="O685">
        <f t="shared" si="38"/>
        <v>3</v>
      </c>
      <c r="P685">
        <f t="shared" si="39"/>
        <v>2</v>
      </c>
    </row>
    <row r="686" spans="1:16" x14ac:dyDescent="0.4">
      <c r="A686" t="s">
        <v>936</v>
      </c>
      <c r="B686" t="s">
        <v>1514</v>
      </c>
      <c r="C686" s="1" t="s">
        <v>1572</v>
      </c>
      <c r="D686" s="1">
        <v>40051</v>
      </c>
      <c r="E686">
        <v>6</v>
      </c>
      <c r="F686">
        <v>3</v>
      </c>
      <c r="G686">
        <v>5</v>
      </c>
      <c r="H686">
        <v>785</v>
      </c>
      <c r="I686">
        <v>384</v>
      </c>
      <c r="J686">
        <v>987</v>
      </c>
      <c r="K686">
        <v>61.883108813550919</v>
      </c>
      <c r="L686">
        <v>47.874283296490738</v>
      </c>
      <c r="M686">
        <v>26.947096120262387</v>
      </c>
      <c r="N686">
        <f t="shared" si="37"/>
        <v>3</v>
      </c>
      <c r="O686">
        <f t="shared" si="38"/>
        <v>2</v>
      </c>
      <c r="P686">
        <f t="shared" si="39"/>
        <v>1</v>
      </c>
    </row>
    <row r="687" spans="1:16" x14ac:dyDescent="0.4">
      <c r="A687" t="s">
        <v>937</v>
      </c>
      <c r="B687" t="s">
        <v>1515</v>
      </c>
      <c r="C687" s="1" t="s">
        <v>1572</v>
      </c>
      <c r="D687" s="1">
        <v>40219</v>
      </c>
      <c r="E687">
        <v>6</v>
      </c>
      <c r="F687">
        <v>3</v>
      </c>
      <c r="G687">
        <v>5</v>
      </c>
      <c r="H687">
        <v>672</v>
      </c>
      <c r="I687">
        <v>384</v>
      </c>
      <c r="J687">
        <v>987</v>
      </c>
      <c r="K687">
        <v>52.159933211313316</v>
      </c>
      <c r="L687">
        <v>34.663573903932949</v>
      </c>
      <c r="M687">
        <v>62.755866161978901</v>
      </c>
      <c r="N687">
        <f t="shared" si="37"/>
        <v>3</v>
      </c>
      <c r="O687">
        <f t="shared" si="38"/>
        <v>2</v>
      </c>
      <c r="P687">
        <f t="shared" si="39"/>
        <v>3</v>
      </c>
    </row>
    <row r="688" spans="1:16" x14ac:dyDescent="0.4">
      <c r="A688" t="s">
        <v>938</v>
      </c>
      <c r="B688" t="s">
        <v>1516</v>
      </c>
      <c r="C688" s="1" t="s">
        <v>1572</v>
      </c>
      <c r="D688" s="1">
        <v>39274</v>
      </c>
      <c r="E688">
        <v>7</v>
      </c>
      <c r="F688">
        <v>3</v>
      </c>
      <c r="G688">
        <v>7</v>
      </c>
      <c r="H688">
        <v>1060</v>
      </c>
      <c r="I688">
        <v>384</v>
      </c>
      <c r="J688">
        <v>1234</v>
      </c>
      <c r="K688">
        <v>59.87734847573725</v>
      </c>
      <c r="L688">
        <v>70.66427477664179</v>
      </c>
      <c r="M688">
        <v>75.554699154882542</v>
      </c>
      <c r="N688">
        <f t="shared" si="37"/>
        <v>3</v>
      </c>
      <c r="O688">
        <f t="shared" si="38"/>
        <v>3</v>
      </c>
      <c r="P688">
        <f t="shared" si="39"/>
        <v>3</v>
      </c>
    </row>
    <row r="689" spans="1:16" x14ac:dyDescent="0.4">
      <c r="A689" t="s">
        <v>281</v>
      </c>
      <c r="B689" t="s">
        <v>1517</v>
      </c>
      <c r="C689" s="1" t="s">
        <v>1573</v>
      </c>
      <c r="D689" s="1">
        <v>41137</v>
      </c>
      <c r="E689">
        <v>4</v>
      </c>
      <c r="F689">
        <v>2</v>
      </c>
      <c r="G689">
        <v>3</v>
      </c>
      <c r="H689">
        <v>326</v>
      </c>
      <c r="I689">
        <v>280</v>
      </c>
      <c r="J689">
        <v>828</v>
      </c>
      <c r="K689">
        <v>46.640826695429652</v>
      </c>
      <c r="L689">
        <v>60.630362284774051</v>
      </c>
      <c r="M689">
        <v>53.262964771385676</v>
      </c>
      <c r="N689">
        <f t="shared" si="37"/>
        <v>2</v>
      </c>
      <c r="O689">
        <f t="shared" si="38"/>
        <v>3</v>
      </c>
      <c r="P689">
        <f t="shared" si="39"/>
        <v>3</v>
      </c>
    </row>
    <row r="690" spans="1:16" x14ac:dyDescent="0.4">
      <c r="A690" t="s">
        <v>939</v>
      </c>
      <c r="B690" t="s">
        <v>1518</v>
      </c>
      <c r="C690" s="1" t="s">
        <v>1572</v>
      </c>
      <c r="D690" s="1">
        <v>39191</v>
      </c>
      <c r="E690">
        <v>7</v>
      </c>
      <c r="F690">
        <v>3</v>
      </c>
      <c r="G690">
        <v>7</v>
      </c>
      <c r="H690">
        <v>1060</v>
      </c>
      <c r="I690">
        <v>384</v>
      </c>
      <c r="J690">
        <v>1288</v>
      </c>
      <c r="K690">
        <v>69.01235113267802</v>
      </c>
      <c r="L690">
        <v>48.501298125633234</v>
      </c>
      <c r="M690">
        <v>36.018158661602214</v>
      </c>
      <c r="N690">
        <f t="shared" si="37"/>
        <v>3</v>
      </c>
      <c r="O690">
        <f t="shared" si="38"/>
        <v>2</v>
      </c>
      <c r="P690">
        <f t="shared" si="39"/>
        <v>2</v>
      </c>
    </row>
    <row r="691" spans="1:16" x14ac:dyDescent="0.4">
      <c r="A691" t="s">
        <v>282</v>
      </c>
      <c r="B691" t="s">
        <v>1519</v>
      </c>
      <c r="C691" s="1" t="s">
        <v>1572</v>
      </c>
      <c r="D691" s="1">
        <v>40078</v>
      </c>
      <c r="E691">
        <v>6</v>
      </c>
      <c r="F691">
        <v>3</v>
      </c>
      <c r="G691">
        <v>5</v>
      </c>
      <c r="H691">
        <v>766</v>
      </c>
      <c r="I691">
        <v>384</v>
      </c>
      <c r="J691">
        <v>987</v>
      </c>
      <c r="K691">
        <v>62.300173298641276</v>
      </c>
      <c r="L691">
        <v>15.643593994657826</v>
      </c>
      <c r="M691">
        <v>23.72463485376629</v>
      </c>
      <c r="N691">
        <f t="shared" si="37"/>
        <v>3</v>
      </c>
      <c r="O691">
        <f t="shared" si="38"/>
        <v>1</v>
      </c>
      <c r="P691">
        <f t="shared" si="39"/>
        <v>1</v>
      </c>
    </row>
    <row r="692" spans="1:16" x14ac:dyDescent="0.4">
      <c r="A692" t="s">
        <v>940</v>
      </c>
      <c r="B692" t="s">
        <v>1520</v>
      </c>
      <c r="C692" s="1" t="s">
        <v>1572</v>
      </c>
      <c r="D692" s="1">
        <v>40357</v>
      </c>
      <c r="E692">
        <v>6</v>
      </c>
      <c r="F692">
        <v>3</v>
      </c>
      <c r="G692">
        <v>5</v>
      </c>
      <c r="H692">
        <v>584</v>
      </c>
      <c r="I692">
        <v>384</v>
      </c>
      <c r="J692">
        <v>987</v>
      </c>
      <c r="K692">
        <v>37.527602840107498</v>
      </c>
      <c r="L692">
        <v>62.079073408860644</v>
      </c>
      <c r="M692">
        <v>57.69114462846472</v>
      </c>
      <c r="N692">
        <f t="shared" si="37"/>
        <v>2</v>
      </c>
      <c r="O692">
        <f t="shared" si="38"/>
        <v>3</v>
      </c>
      <c r="P692">
        <f t="shared" si="39"/>
        <v>3</v>
      </c>
    </row>
    <row r="693" spans="1:16" x14ac:dyDescent="0.4">
      <c r="A693" t="s">
        <v>941</v>
      </c>
      <c r="B693" t="s">
        <v>364</v>
      </c>
      <c r="C693" s="1" t="s">
        <v>1572</v>
      </c>
      <c r="D693" s="1">
        <v>40668</v>
      </c>
      <c r="E693">
        <v>5</v>
      </c>
      <c r="F693">
        <v>2</v>
      </c>
      <c r="G693">
        <v>4</v>
      </c>
      <c r="H693">
        <v>564</v>
      </c>
      <c r="I693">
        <v>280</v>
      </c>
      <c r="J693">
        <v>905</v>
      </c>
      <c r="K693">
        <v>57.397986129827366</v>
      </c>
      <c r="L693">
        <v>52.521602257924442</v>
      </c>
      <c r="M693">
        <v>45.13634485669926</v>
      </c>
      <c r="N693">
        <f t="shared" si="37"/>
        <v>3</v>
      </c>
      <c r="O693">
        <f t="shared" si="38"/>
        <v>3</v>
      </c>
      <c r="P693">
        <f t="shared" si="39"/>
        <v>2</v>
      </c>
    </row>
    <row r="694" spans="1:16" x14ac:dyDescent="0.4">
      <c r="A694" t="s">
        <v>942</v>
      </c>
      <c r="B694" t="s">
        <v>1521</v>
      </c>
      <c r="C694" s="1" t="s">
        <v>1572</v>
      </c>
      <c r="D694" s="1">
        <v>40989</v>
      </c>
      <c r="E694">
        <v>4</v>
      </c>
      <c r="F694">
        <v>2</v>
      </c>
      <c r="G694">
        <v>4</v>
      </c>
      <c r="H694">
        <v>398</v>
      </c>
      <c r="I694">
        <v>280</v>
      </c>
      <c r="J694">
        <v>856</v>
      </c>
      <c r="K694">
        <v>56.882563874903475</v>
      </c>
      <c r="L694">
        <v>49.854211897524969</v>
      </c>
      <c r="M694">
        <v>17.499691907267923</v>
      </c>
      <c r="N694">
        <f t="shared" si="37"/>
        <v>3</v>
      </c>
      <c r="O694">
        <f t="shared" si="38"/>
        <v>2</v>
      </c>
      <c r="P694">
        <f t="shared" si="39"/>
        <v>1</v>
      </c>
    </row>
    <row r="695" spans="1:16" x14ac:dyDescent="0.4">
      <c r="A695" t="s">
        <v>943</v>
      </c>
      <c r="B695" t="s">
        <v>1522</v>
      </c>
      <c r="C695" s="1" t="s">
        <v>1572</v>
      </c>
      <c r="D695" s="1">
        <v>38384</v>
      </c>
      <c r="E695">
        <v>7</v>
      </c>
      <c r="F695">
        <v>3</v>
      </c>
      <c r="G695">
        <v>7</v>
      </c>
      <c r="H695">
        <v>1060</v>
      </c>
      <c r="I695">
        <v>384</v>
      </c>
      <c r="J695">
        <v>1599</v>
      </c>
      <c r="K695">
        <v>44.218709101618657</v>
      </c>
      <c r="L695">
        <v>46.137327876024678</v>
      </c>
      <c r="M695">
        <v>71.181465580701641</v>
      </c>
      <c r="N695">
        <f t="shared" si="37"/>
        <v>2</v>
      </c>
      <c r="O695">
        <f t="shared" si="38"/>
        <v>2</v>
      </c>
      <c r="P695">
        <f t="shared" si="39"/>
        <v>3</v>
      </c>
    </row>
    <row r="696" spans="1:16" x14ac:dyDescent="0.4">
      <c r="A696" t="s">
        <v>944</v>
      </c>
      <c r="B696" t="s">
        <v>1523</v>
      </c>
      <c r="C696" s="1" t="s">
        <v>1572</v>
      </c>
      <c r="D696" s="1">
        <v>39066</v>
      </c>
      <c r="E696">
        <v>7</v>
      </c>
      <c r="F696">
        <v>3</v>
      </c>
      <c r="G696">
        <v>7</v>
      </c>
      <c r="H696">
        <v>1060</v>
      </c>
      <c r="I696">
        <v>384</v>
      </c>
      <c r="J696">
        <v>1369</v>
      </c>
      <c r="K696">
        <v>32.938665522966041</v>
      </c>
      <c r="L696">
        <v>70.665591611402789</v>
      </c>
      <c r="M696">
        <v>74.400587948916339</v>
      </c>
      <c r="N696">
        <f t="shared" si="37"/>
        <v>2</v>
      </c>
      <c r="O696">
        <f t="shared" si="38"/>
        <v>3</v>
      </c>
      <c r="P696">
        <f t="shared" si="39"/>
        <v>3</v>
      </c>
    </row>
    <row r="697" spans="1:16" x14ac:dyDescent="0.4">
      <c r="A697" t="s">
        <v>945</v>
      </c>
      <c r="B697" t="s">
        <v>1524</v>
      </c>
      <c r="C697" s="1" t="s">
        <v>1572</v>
      </c>
      <c r="D697" s="1">
        <v>39561</v>
      </c>
      <c r="E697">
        <v>7</v>
      </c>
      <c r="F697">
        <v>3</v>
      </c>
      <c r="G697">
        <v>6</v>
      </c>
      <c r="H697">
        <v>932</v>
      </c>
      <c r="I697">
        <v>384</v>
      </c>
      <c r="J697">
        <v>1170</v>
      </c>
      <c r="K697">
        <v>74.218304519281574</v>
      </c>
      <c r="L697">
        <v>70.463626577323396</v>
      </c>
      <c r="M697">
        <v>50.260689473822872</v>
      </c>
      <c r="N697">
        <f t="shared" si="37"/>
        <v>3</v>
      </c>
      <c r="O697">
        <f t="shared" si="38"/>
        <v>3</v>
      </c>
      <c r="P697">
        <f t="shared" si="39"/>
        <v>3</v>
      </c>
    </row>
    <row r="698" spans="1:16" x14ac:dyDescent="0.4">
      <c r="A698" t="s">
        <v>946</v>
      </c>
      <c r="B698" t="s">
        <v>1525</v>
      </c>
      <c r="C698" s="1" t="s">
        <v>1572</v>
      </c>
      <c r="D698" s="1">
        <v>40177</v>
      </c>
      <c r="E698">
        <v>6</v>
      </c>
      <c r="F698">
        <v>3</v>
      </c>
      <c r="G698">
        <v>5</v>
      </c>
      <c r="H698">
        <v>701</v>
      </c>
      <c r="I698">
        <v>384</v>
      </c>
      <c r="J698">
        <v>987</v>
      </c>
      <c r="K698">
        <v>34.911486432040718</v>
      </c>
      <c r="L698">
        <v>59.581807819839732</v>
      </c>
      <c r="M698">
        <v>72.065333405255089</v>
      </c>
      <c r="N698">
        <f t="shared" si="37"/>
        <v>2</v>
      </c>
      <c r="O698">
        <f t="shared" si="38"/>
        <v>3</v>
      </c>
      <c r="P698">
        <f t="shared" si="39"/>
        <v>3</v>
      </c>
    </row>
    <row r="699" spans="1:16" x14ac:dyDescent="0.4">
      <c r="A699" t="s">
        <v>947</v>
      </c>
      <c r="B699" t="s">
        <v>1526</v>
      </c>
      <c r="C699" s="1" t="s">
        <v>1572</v>
      </c>
      <c r="D699" s="1">
        <v>40814</v>
      </c>
      <c r="E699">
        <v>5</v>
      </c>
      <c r="F699">
        <v>2</v>
      </c>
      <c r="G699">
        <v>4</v>
      </c>
      <c r="H699">
        <v>462</v>
      </c>
      <c r="I699">
        <v>280</v>
      </c>
      <c r="J699">
        <v>905</v>
      </c>
      <c r="K699">
        <v>56.929148777779474</v>
      </c>
      <c r="L699">
        <v>30.366369952236216</v>
      </c>
      <c r="M699">
        <v>58.771040952508208</v>
      </c>
      <c r="N699">
        <f t="shared" si="37"/>
        <v>3</v>
      </c>
      <c r="O699">
        <f t="shared" si="38"/>
        <v>2</v>
      </c>
      <c r="P699">
        <f t="shared" si="39"/>
        <v>3</v>
      </c>
    </row>
    <row r="700" spans="1:16" x14ac:dyDescent="0.4">
      <c r="A700" t="s">
        <v>948</v>
      </c>
      <c r="B700" t="s">
        <v>1527</v>
      </c>
      <c r="C700" s="1" t="s">
        <v>1572</v>
      </c>
      <c r="D700" s="1">
        <v>38988</v>
      </c>
      <c r="E700">
        <v>7</v>
      </c>
      <c r="F700">
        <v>3</v>
      </c>
      <c r="G700">
        <v>7</v>
      </c>
      <c r="H700">
        <v>1060</v>
      </c>
      <c r="I700">
        <v>384</v>
      </c>
      <c r="J700">
        <v>1420</v>
      </c>
      <c r="K700">
        <v>88.448335392249447</v>
      </c>
      <c r="L700">
        <v>49.305992101869755</v>
      </c>
      <c r="M700">
        <v>50.836247924696032</v>
      </c>
      <c r="N700">
        <f t="shared" si="37"/>
        <v>3</v>
      </c>
      <c r="O700">
        <f t="shared" si="38"/>
        <v>2</v>
      </c>
      <c r="P700">
        <f t="shared" si="39"/>
        <v>3</v>
      </c>
    </row>
    <row r="701" spans="1:16" x14ac:dyDescent="0.4">
      <c r="A701" t="s">
        <v>949</v>
      </c>
      <c r="B701" t="s">
        <v>1528</v>
      </c>
      <c r="C701" s="1" t="s">
        <v>1572</v>
      </c>
      <c r="D701" s="1">
        <v>39311</v>
      </c>
      <c r="E701">
        <v>7</v>
      </c>
      <c r="F701">
        <v>3</v>
      </c>
      <c r="G701">
        <v>7</v>
      </c>
      <c r="H701">
        <v>1060</v>
      </c>
      <c r="I701">
        <v>384</v>
      </c>
      <c r="J701">
        <v>1207</v>
      </c>
      <c r="K701">
        <v>89.701892531199078</v>
      </c>
      <c r="L701">
        <v>62.154514368610116</v>
      </c>
      <c r="M701">
        <v>50.088939467425199</v>
      </c>
      <c r="N701">
        <f t="shared" si="37"/>
        <v>3</v>
      </c>
      <c r="O701">
        <f t="shared" si="38"/>
        <v>3</v>
      </c>
      <c r="P701">
        <f t="shared" si="39"/>
        <v>3</v>
      </c>
    </row>
    <row r="702" spans="1:16" x14ac:dyDescent="0.4">
      <c r="A702" t="s">
        <v>950</v>
      </c>
      <c r="B702" t="s">
        <v>1529</v>
      </c>
      <c r="C702" s="1" t="s">
        <v>1572</v>
      </c>
      <c r="D702" s="1">
        <v>40317</v>
      </c>
      <c r="E702">
        <v>6</v>
      </c>
      <c r="F702">
        <v>3</v>
      </c>
      <c r="G702">
        <v>5</v>
      </c>
      <c r="H702">
        <v>609</v>
      </c>
      <c r="I702">
        <v>384</v>
      </c>
      <c r="J702">
        <v>987</v>
      </c>
      <c r="K702">
        <v>71.342620727996845</v>
      </c>
      <c r="L702">
        <v>26.386094512756745</v>
      </c>
      <c r="M702">
        <v>50.861711969311131</v>
      </c>
      <c r="N702">
        <f t="shared" si="37"/>
        <v>3</v>
      </c>
      <c r="O702">
        <f t="shared" si="38"/>
        <v>1</v>
      </c>
      <c r="P702">
        <f t="shared" si="39"/>
        <v>3</v>
      </c>
    </row>
    <row r="703" spans="1:16" x14ac:dyDescent="0.4">
      <c r="A703" t="s">
        <v>951</v>
      </c>
      <c r="B703" t="s">
        <v>1530</v>
      </c>
      <c r="C703" s="1" t="s">
        <v>1573</v>
      </c>
      <c r="D703" s="1">
        <v>40673</v>
      </c>
      <c r="E703">
        <v>5</v>
      </c>
      <c r="F703">
        <v>2</v>
      </c>
      <c r="G703">
        <v>4</v>
      </c>
      <c r="H703">
        <v>561</v>
      </c>
      <c r="I703">
        <v>280</v>
      </c>
      <c r="J703">
        <v>905</v>
      </c>
      <c r="K703">
        <v>65.582883437113708</v>
      </c>
      <c r="L703">
        <v>35.20762325909385</v>
      </c>
      <c r="M703">
        <v>39.247231502193785</v>
      </c>
      <c r="N703">
        <f t="shared" si="37"/>
        <v>3</v>
      </c>
      <c r="O703">
        <f t="shared" si="38"/>
        <v>2</v>
      </c>
      <c r="P703">
        <f t="shared" si="39"/>
        <v>2</v>
      </c>
    </row>
    <row r="704" spans="1:16" x14ac:dyDescent="0.4">
      <c r="A704" t="s">
        <v>952</v>
      </c>
      <c r="B704" t="s">
        <v>1531</v>
      </c>
      <c r="C704" s="1" t="s">
        <v>1572</v>
      </c>
      <c r="D704" s="1">
        <v>41072</v>
      </c>
      <c r="E704">
        <v>4</v>
      </c>
      <c r="F704">
        <v>2</v>
      </c>
      <c r="G704">
        <v>3</v>
      </c>
      <c r="H704">
        <v>372</v>
      </c>
      <c r="I704">
        <v>280</v>
      </c>
      <c r="J704">
        <v>828</v>
      </c>
      <c r="K704">
        <v>21.612097887417587</v>
      </c>
      <c r="L704">
        <v>0.46265740338688671</v>
      </c>
      <c r="M704">
        <v>61.217469194583941</v>
      </c>
      <c r="N704">
        <f t="shared" si="37"/>
        <v>1</v>
      </c>
      <c r="O704">
        <f t="shared" si="38"/>
        <v>1</v>
      </c>
      <c r="P704">
        <f t="shared" si="39"/>
        <v>3</v>
      </c>
    </row>
    <row r="705" spans="1:16" x14ac:dyDescent="0.4">
      <c r="A705" t="s">
        <v>953</v>
      </c>
      <c r="B705" t="s">
        <v>1532</v>
      </c>
      <c r="C705" s="1" t="s">
        <v>1572</v>
      </c>
      <c r="D705" s="1">
        <v>39149</v>
      </c>
      <c r="E705">
        <v>7</v>
      </c>
      <c r="F705">
        <v>3</v>
      </c>
      <c r="G705">
        <v>7</v>
      </c>
      <c r="H705">
        <v>1060</v>
      </c>
      <c r="I705">
        <v>384</v>
      </c>
      <c r="J705">
        <v>1318</v>
      </c>
      <c r="K705">
        <v>57.268553952322087</v>
      </c>
      <c r="L705">
        <v>55.533095007829047</v>
      </c>
      <c r="M705">
        <v>53.894295037320497</v>
      </c>
      <c r="N705">
        <f t="shared" si="37"/>
        <v>3</v>
      </c>
      <c r="O705">
        <f t="shared" si="38"/>
        <v>3</v>
      </c>
      <c r="P705">
        <f t="shared" si="39"/>
        <v>3</v>
      </c>
    </row>
    <row r="706" spans="1:16" x14ac:dyDescent="0.4">
      <c r="A706" t="s">
        <v>954</v>
      </c>
      <c r="B706" t="s">
        <v>365</v>
      </c>
      <c r="C706" s="1" t="s">
        <v>1572</v>
      </c>
      <c r="D706" s="1">
        <v>40148</v>
      </c>
      <c r="E706">
        <v>6</v>
      </c>
      <c r="F706">
        <v>3</v>
      </c>
      <c r="G706">
        <v>5</v>
      </c>
      <c r="H706">
        <v>722</v>
      </c>
      <c r="I706">
        <v>384</v>
      </c>
      <c r="J706">
        <v>987</v>
      </c>
      <c r="K706">
        <v>55.778428597216902</v>
      </c>
      <c r="L706">
        <v>59.732070898959194</v>
      </c>
      <c r="M706">
        <v>58.827447348731546</v>
      </c>
      <c r="N706">
        <f t="shared" si="37"/>
        <v>3</v>
      </c>
      <c r="O706">
        <f t="shared" si="38"/>
        <v>3</v>
      </c>
      <c r="P706">
        <f t="shared" si="39"/>
        <v>3</v>
      </c>
    </row>
    <row r="707" spans="1:16" x14ac:dyDescent="0.4">
      <c r="A707" t="s">
        <v>955</v>
      </c>
      <c r="B707" t="s">
        <v>1533</v>
      </c>
      <c r="C707" s="1" t="s">
        <v>1572</v>
      </c>
      <c r="D707" s="1">
        <v>40387</v>
      </c>
      <c r="E707">
        <v>5</v>
      </c>
      <c r="F707">
        <v>3</v>
      </c>
      <c r="G707">
        <v>5</v>
      </c>
      <c r="H707">
        <v>579</v>
      </c>
      <c r="I707">
        <v>384</v>
      </c>
      <c r="J707">
        <v>970</v>
      </c>
      <c r="K707">
        <v>75.885457365569053</v>
      </c>
      <c r="L707">
        <v>60.103533434650444</v>
      </c>
      <c r="M707">
        <v>62.27682361573698</v>
      </c>
      <c r="N707">
        <f t="shared" si="37"/>
        <v>3</v>
      </c>
      <c r="O707">
        <f t="shared" si="38"/>
        <v>3</v>
      </c>
      <c r="P707">
        <f t="shared" si="39"/>
        <v>3</v>
      </c>
    </row>
    <row r="708" spans="1:16" x14ac:dyDescent="0.4">
      <c r="A708" t="s">
        <v>956</v>
      </c>
      <c r="B708" t="s">
        <v>1534</v>
      </c>
      <c r="C708" s="1" t="s">
        <v>1572</v>
      </c>
      <c r="D708" s="1">
        <v>40707</v>
      </c>
      <c r="E708">
        <v>5</v>
      </c>
      <c r="F708">
        <v>2</v>
      </c>
      <c r="G708">
        <v>4</v>
      </c>
      <c r="H708">
        <v>538</v>
      </c>
      <c r="I708">
        <v>280</v>
      </c>
      <c r="J708">
        <v>905</v>
      </c>
      <c r="K708">
        <v>58.301245297940866</v>
      </c>
      <c r="L708">
        <v>61.550803300043427</v>
      </c>
      <c r="M708">
        <v>46.19988430255237</v>
      </c>
      <c r="N708">
        <f t="shared" si="37"/>
        <v>3</v>
      </c>
      <c r="O708">
        <f t="shared" si="38"/>
        <v>3</v>
      </c>
      <c r="P708">
        <f t="shared" si="39"/>
        <v>2</v>
      </c>
    </row>
    <row r="709" spans="1:16" x14ac:dyDescent="0.4">
      <c r="A709" t="s">
        <v>957</v>
      </c>
      <c r="B709" t="s">
        <v>366</v>
      </c>
      <c r="C709" s="1" t="s">
        <v>1572</v>
      </c>
      <c r="D709" s="1">
        <v>41156</v>
      </c>
      <c r="E709">
        <v>4</v>
      </c>
      <c r="F709">
        <v>2</v>
      </c>
      <c r="G709">
        <v>3</v>
      </c>
      <c r="H709">
        <v>313</v>
      </c>
      <c r="I709">
        <v>280</v>
      </c>
      <c r="J709">
        <v>828</v>
      </c>
      <c r="K709">
        <v>63.947185519076797</v>
      </c>
      <c r="L709">
        <v>55.54342162396874</v>
      </c>
      <c r="M709">
        <v>56.803654683403188</v>
      </c>
      <c r="N709">
        <f t="shared" si="37"/>
        <v>3</v>
      </c>
      <c r="O709">
        <f t="shared" si="38"/>
        <v>3</v>
      </c>
      <c r="P709">
        <f t="shared" si="39"/>
        <v>3</v>
      </c>
    </row>
    <row r="710" spans="1:16" x14ac:dyDescent="0.4">
      <c r="A710" t="s">
        <v>283</v>
      </c>
      <c r="B710" t="s">
        <v>1535</v>
      </c>
      <c r="C710" s="1" t="s">
        <v>1572</v>
      </c>
      <c r="D710" s="1">
        <v>40067</v>
      </c>
      <c r="E710">
        <v>6</v>
      </c>
      <c r="F710">
        <v>3</v>
      </c>
      <c r="G710">
        <v>5</v>
      </c>
      <c r="H710">
        <v>773</v>
      </c>
      <c r="I710">
        <v>384</v>
      </c>
      <c r="J710">
        <v>987</v>
      </c>
      <c r="K710">
        <v>49.322755923679978</v>
      </c>
      <c r="L710">
        <v>88.258029094132823</v>
      </c>
      <c r="M710">
        <v>82.887775093178377</v>
      </c>
      <c r="N710">
        <f t="shared" si="37"/>
        <v>2</v>
      </c>
      <c r="O710">
        <f t="shared" si="38"/>
        <v>3</v>
      </c>
      <c r="P710">
        <f t="shared" si="39"/>
        <v>3</v>
      </c>
    </row>
    <row r="711" spans="1:16" x14ac:dyDescent="0.4">
      <c r="A711" t="s">
        <v>958</v>
      </c>
      <c r="B711" t="s">
        <v>367</v>
      </c>
      <c r="C711" s="1" t="s">
        <v>1572</v>
      </c>
      <c r="D711" s="1">
        <v>40220</v>
      </c>
      <c r="E711">
        <v>6</v>
      </c>
      <c r="F711">
        <v>3</v>
      </c>
      <c r="G711">
        <v>5</v>
      </c>
      <c r="H711">
        <v>671</v>
      </c>
      <c r="I711">
        <v>384</v>
      </c>
      <c r="J711">
        <v>987</v>
      </c>
      <c r="K711">
        <v>65.425961739830981</v>
      </c>
      <c r="L711">
        <v>80.557013908077735</v>
      </c>
      <c r="M711">
        <v>43.687887617710821</v>
      </c>
      <c r="N711">
        <f t="shared" si="37"/>
        <v>3</v>
      </c>
      <c r="O711">
        <f t="shared" si="38"/>
        <v>3</v>
      </c>
      <c r="P711">
        <f t="shared" si="39"/>
        <v>2</v>
      </c>
    </row>
    <row r="712" spans="1:16" x14ac:dyDescent="0.4">
      <c r="A712" t="s">
        <v>284</v>
      </c>
      <c r="B712" t="s">
        <v>368</v>
      </c>
      <c r="C712" s="1" t="s">
        <v>1572</v>
      </c>
      <c r="D712" s="1">
        <v>40436</v>
      </c>
      <c r="E712">
        <v>5</v>
      </c>
      <c r="F712">
        <v>3</v>
      </c>
      <c r="G712">
        <v>5</v>
      </c>
      <c r="H712">
        <v>579</v>
      </c>
      <c r="I712">
        <v>384</v>
      </c>
      <c r="J712">
        <v>935</v>
      </c>
      <c r="K712">
        <v>46.209032781798321</v>
      </c>
      <c r="L712">
        <v>80.661202162199501</v>
      </c>
      <c r="M712">
        <v>52.60065407689882</v>
      </c>
      <c r="N712">
        <f t="shared" si="37"/>
        <v>2</v>
      </c>
      <c r="O712">
        <f t="shared" si="38"/>
        <v>3</v>
      </c>
      <c r="P712">
        <f t="shared" si="39"/>
        <v>3</v>
      </c>
    </row>
    <row r="713" spans="1:16" x14ac:dyDescent="0.4">
      <c r="A713" t="s">
        <v>959</v>
      </c>
      <c r="B713" t="s">
        <v>1536</v>
      </c>
      <c r="C713" s="1" t="s">
        <v>1572</v>
      </c>
      <c r="D713" s="1">
        <v>41121</v>
      </c>
      <c r="E713">
        <v>4</v>
      </c>
      <c r="F713">
        <v>2</v>
      </c>
      <c r="G713">
        <v>3</v>
      </c>
      <c r="H713">
        <v>338</v>
      </c>
      <c r="I713">
        <v>280</v>
      </c>
      <c r="J713">
        <v>828</v>
      </c>
      <c r="K713">
        <v>55.421054581165663</v>
      </c>
      <c r="L713">
        <v>91.866912722535815</v>
      </c>
      <c r="M713">
        <v>45.883111857386886</v>
      </c>
      <c r="N713">
        <f t="shared" si="37"/>
        <v>3</v>
      </c>
      <c r="O713">
        <f t="shared" si="38"/>
        <v>3</v>
      </c>
      <c r="P713">
        <f t="shared" si="39"/>
        <v>2</v>
      </c>
    </row>
    <row r="714" spans="1:16" x14ac:dyDescent="0.4">
      <c r="A714" t="s">
        <v>960</v>
      </c>
      <c r="B714" t="s">
        <v>1537</v>
      </c>
      <c r="C714" s="1" t="s">
        <v>1572</v>
      </c>
      <c r="D714" s="1">
        <v>39217</v>
      </c>
      <c r="E714">
        <v>7</v>
      </c>
      <c r="F714">
        <v>3</v>
      </c>
      <c r="G714">
        <v>7</v>
      </c>
      <c r="H714">
        <v>1060</v>
      </c>
      <c r="I714">
        <v>384</v>
      </c>
      <c r="J714">
        <v>1275</v>
      </c>
      <c r="K714">
        <v>68.304667613532473</v>
      </c>
      <c r="L714">
        <v>22.059112208713273</v>
      </c>
      <c r="M714">
        <v>43.12399536643435</v>
      </c>
      <c r="N714">
        <f t="shared" si="37"/>
        <v>3</v>
      </c>
      <c r="O714">
        <f t="shared" si="38"/>
        <v>1</v>
      </c>
      <c r="P714">
        <f t="shared" si="39"/>
        <v>2</v>
      </c>
    </row>
    <row r="715" spans="1:16" x14ac:dyDescent="0.4">
      <c r="A715" t="s">
        <v>961</v>
      </c>
      <c r="B715" t="s">
        <v>369</v>
      </c>
      <c r="C715" s="1" t="s">
        <v>1572</v>
      </c>
      <c r="D715" s="1">
        <v>39714</v>
      </c>
      <c r="E715">
        <v>7</v>
      </c>
      <c r="F715">
        <v>3</v>
      </c>
      <c r="G715">
        <v>6</v>
      </c>
      <c r="H715">
        <v>827</v>
      </c>
      <c r="I715">
        <v>384</v>
      </c>
      <c r="J715">
        <v>1170</v>
      </c>
      <c r="K715">
        <v>33.402756841314961</v>
      </c>
      <c r="L715">
        <v>46.111286209358013</v>
      </c>
      <c r="M715">
        <v>52.810216268606098</v>
      </c>
      <c r="N715">
        <f t="shared" si="37"/>
        <v>2</v>
      </c>
      <c r="O715">
        <f t="shared" si="38"/>
        <v>2</v>
      </c>
      <c r="P715">
        <f t="shared" si="39"/>
        <v>3</v>
      </c>
    </row>
    <row r="716" spans="1:16" x14ac:dyDescent="0.4">
      <c r="A716" t="s">
        <v>962</v>
      </c>
      <c r="B716" t="s">
        <v>370</v>
      </c>
      <c r="C716" s="1" t="s">
        <v>1572</v>
      </c>
      <c r="D716" s="1">
        <v>40347</v>
      </c>
      <c r="E716">
        <v>6</v>
      </c>
      <c r="F716">
        <v>3</v>
      </c>
      <c r="G716">
        <v>5</v>
      </c>
      <c r="H716">
        <v>590</v>
      </c>
      <c r="I716">
        <v>384</v>
      </c>
      <c r="J716">
        <v>987</v>
      </c>
      <c r="K716">
        <v>63.573691295632045</v>
      </c>
      <c r="L716">
        <v>63.537536266924569</v>
      </c>
      <c r="M716">
        <v>37.240851260033601</v>
      </c>
      <c r="N716">
        <f t="shared" si="37"/>
        <v>3</v>
      </c>
      <c r="O716">
        <f t="shared" si="38"/>
        <v>3</v>
      </c>
      <c r="P716">
        <f t="shared" si="39"/>
        <v>2</v>
      </c>
    </row>
    <row r="717" spans="1:16" x14ac:dyDescent="0.4">
      <c r="A717" t="s">
        <v>285</v>
      </c>
      <c r="B717" t="s">
        <v>1538</v>
      </c>
      <c r="C717" s="1" t="s">
        <v>1572</v>
      </c>
      <c r="D717" s="1">
        <v>40694</v>
      </c>
      <c r="E717">
        <v>5</v>
      </c>
      <c r="F717">
        <v>2</v>
      </c>
      <c r="G717">
        <v>4</v>
      </c>
      <c r="H717">
        <v>546</v>
      </c>
      <c r="I717">
        <v>280</v>
      </c>
      <c r="J717">
        <v>905</v>
      </c>
      <c r="K717">
        <v>40.856234589832468</v>
      </c>
      <c r="L717">
        <v>35.824033868866692</v>
      </c>
      <c r="M717">
        <v>61.793764293844191</v>
      </c>
      <c r="N717">
        <f t="shared" si="37"/>
        <v>2</v>
      </c>
      <c r="O717">
        <f t="shared" si="38"/>
        <v>2</v>
      </c>
      <c r="P717">
        <f t="shared" si="39"/>
        <v>3</v>
      </c>
    </row>
    <row r="718" spans="1:16" x14ac:dyDescent="0.4">
      <c r="A718" t="s">
        <v>963</v>
      </c>
      <c r="B718" t="s">
        <v>371</v>
      </c>
      <c r="C718" s="1" t="s">
        <v>1572</v>
      </c>
      <c r="D718" s="1">
        <v>41060</v>
      </c>
      <c r="E718">
        <v>4</v>
      </c>
      <c r="F718">
        <v>2</v>
      </c>
      <c r="G718">
        <v>3</v>
      </c>
      <c r="H718">
        <v>380</v>
      </c>
      <c r="I718">
        <v>280</v>
      </c>
      <c r="J718">
        <v>828</v>
      </c>
      <c r="K718">
        <v>54.713498011392815</v>
      </c>
      <c r="L718">
        <v>33.634172818063398</v>
      </c>
      <c r="M718">
        <v>69.036793026916811</v>
      </c>
      <c r="N718">
        <f t="shared" si="37"/>
        <v>3</v>
      </c>
      <c r="O718">
        <f t="shared" si="38"/>
        <v>2</v>
      </c>
      <c r="P718">
        <f t="shared" si="39"/>
        <v>3</v>
      </c>
    </row>
    <row r="719" spans="1:16" x14ac:dyDescent="0.4">
      <c r="A719" t="s">
        <v>286</v>
      </c>
      <c r="B719" t="s">
        <v>372</v>
      </c>
      <c r="C719" s="1" t="s">
        <v>1573</v>
      </c>
      <c r="D719" s="1">
        <v>41373</v>
      </c>
      <c r="E719">
        <v>3</v>
      </c>
      <c r="F719">
        <v>2</v>
      </c>
      <c r="G719">
        <v>2</v>
      </c>
      <c r="H719">
        <v>217</v>
      </c>
      <c r="I719">
        <v>280</v>
      </c>
      <c r="J719">
        <v>784</v>
      </c>
      <c r="K719">
        <v>87.184118027483052</v>
      </c>
      <c r="L719">
        <v>30.657345105874519</v>
      </c>
      <c r="M719">
        <v>22.571692396368537</v>
      </c>
      <c r="N719">
        <f t="shared" si="37"/>
        <v>3</v>
      </c>
      <c r="O719">
        <f t="shared" si="38"/>
        <v>2</v>
      </c>
      <c r="P719">
        <f t="shared" si="39"/>
        <v>1</v>
      </c>
    </row>
    <row r="720" spans="1:16" x14ac:dyDescent="0.4">
      <c r="A720" t="s">
        <v>287</v>
      </c>
      <c r="B720" t="s">
        <v>373</v>
      </c>
      <c r="C720" s="1" t="s">
        <v>1573</v>
      </c>
      <c r="D720" s="1">
        <v>41351</v>
      </c>
      <c r="E720">
        <v>3</v>
      </c>
      <c r="F720">
        <v>2</v>
      </c>
      <c r="G720">
        <v>2</v>
      </c>
      <c r="H720">
        <v>231</v>
      </c>
      <c r="I720">
        <v>280</v>
      </c>
      <c r="J720">
        <v>784</v>
      </c>
      <c r="K720">
        <v>70.561680860936931</v>
      </c>
      <c r="L720">
        <v>33.350950520068167</v>
      </c>
      <c r="M720">
        <v>13.740451846175951</v>
      </c>
      <c r="N720">
        <f t="shared" si="37"/>
        <v>3</v>
      </c>
      <c r="O720">
        <f t="shared" si="38"/>
        <v>2</v>
      </c>
      <c r="P720">
        <f t="shared" si="39"/>
        <v>1</v>
      </c>
    </row>
    <row r="721" spans="1:16" x14ac:dyDescent="0.4">
      <c r="A721" t="s">
        <v>964</v>
      </c>
      <c r="B721" t="s">
        <v>374</v>
      </c>
      <c r="C721" s="1" t="s">
        <v>1572</v>
      </c>
      <c r="D721" s="1">
        <v>39664</v>
      </c>
      <c r="E721">
        <v>7</v>
      </c>
      <c r="F721">
        <v>3</v>
      </c>
      <c r="G721">
        <v>6</v>
      </c>
      <c r="H721">
        <v>862</v>
      </c>
      <c r="I721">
        <v>384</v>
      </c>
      <c r="J721">
        <v>1170</v>
      </c>
      <c r="K721">
        <v>33.865675504854707</v>
      </c>
      <c r="L721">
        <v>33.661297147001932</v>
      </c>
      <c r="M721">
        <v>60.438108172071807</v>
      </c>
      <c r="N721">
        <f t="shared" si="37"/>
        <v>2</v>
      </c>
      <c r="O721">
        <f t="shared" si="38"/>
        <v>2</v>
      </c>
      <c r="P721">
        <f t="shared" si="39"/>
        <v>3</v>
      </c>
    </row>
    <row r="722" spans="1:16" x14ac:dyDescent="0.4">
      <c r="A722" t="s">
        <v>965</v>
      </c>
      <c r="B722" t="s">
        <v>1539</v>
      </c>
      <c r="C722" s="1" t="s">
        <v>1572</v>
      </c>
      <c r="D722" s="1">
        <v>40085</v>
      </c>
      <c r="E722">
        <v>6</v>
      </c>
      <c r="F722">
        <v>3</v>
      </c>
      <c r="G722">
        <v>5</v>
      </c>
      <c r="H722">
        <v>761</v>
      </c>
      <c r="I722">
        <v>384</v>
      </c>
      <c r="J722">
        <v>987</v>
      </c>
      <c r="K722">
        <v>45.662099784088142</v>
      </c>
      <c r="L722">
        <v>57.021226225016115</v>
      </c>
      <c r="M722">
        <v>42.193617611333678</v>
      </c>
      <c r="N722">
        <f t="shared" si="37"/>
        <v>2</v>
      </c>
      <c r="O722">
        <f t="shared" si="38"/>
        <v>3</v>
      </c>
      <c r="P722">
        <f t="shared" si="39"/>
        <v>2</v>
      </c>
    </row>
    <row r="723" spans="1:16" x14ac:dyDescent="0.4">
      <c r="A723" t="s">
        <v>966</v>
      </c>
      <c r="B723" t="s">
        <v>1540</v>
      </c>
      <c r="C723" s="1" t="s">
        <v>1572</v>
      </c>
      <c r="D723" s="1">
        <v>40262</v>
      </c>
      <c r="E723">
        <v>6</v>
      </c>
      <c r="F723">
        <v>3</v>
      </c>
      <c r="G723">
        <v>5</v>
      </c>
      <c r="H723">
        <v>646</v>
      </c>
      <c r="I723">
        <v>384</v>
      </c>
      <c r="J723">
        <v>987</v>
      </c>
      <c r="K723">
        <v>33.847912018714482</v>
      </c>
      <c r="L723">
        <v>18.979877613521229</v>
      </c>
      <c r="M723">
        <v>62.240416823160452</v>
      </c>
      <c r="N723">
        <f t="shared" si="37"/>
        <v>2</v>
      </c>
      <c r="O723">
        <f t="shared" si="38"/>
        <v>1</v>
      </c>
      <c r="P723">
        <f t="shared" si="39"/>
        <v>3</v>
      </c>
    </row>
    <row r="724" spans="1:16" x14ac:dyDescent="0.4">
      <c r="A724" t="s">
        <v>967</v>
      </c>
      <c r="B724" t="s">
        <v>375</v>
      </c>
      <c r="C724" s="1" t="s">
        <v>1572</v>
      </c>
      <c r="D724" s="1">
        <v>40422</v>
      </c>
      <c r="E724">
        <v>5</v>
      </c>
      <c r="F724">
        <v>3</v>
      </c>
      <c r="G724">
        <v>5</v>
      </c>
      <c r="H724">
        <v>579</v>
      </c>
      <c r="I724">
        <v>384</v>
      </c>
      <c r="J724">
        <v>945</v>
      </c>
      <c r="K724">
        <v>40.633969207127734</v>
      </c>
      <c r="L724">
        <v>83.792088341622915</v>
      </c>
      <c r="M724">
        <v>54.372070246270624</v>
      </c>
      <c r="N724">
        <f t="shared" si="37"/>
        <v>2</v>
      </c>
      <c r="O724">
        <f t="shared" si="38"/>
        <v>3</v>
      </c>
      <c r="P724">
        <f t="shared" si="39"/>
        <v>3</v>
      </c>
    </row>
    <row r="725" spans="1:16" x14ac:dyDescent="0.4">
      <c r="A725" t="s">
        <v>968</v>
      </c>
      <c r="B725" t="s">
        <v>1541</v>
      </c>
      <c r="C725" s="1" t="s">
        <v>1572</v>
      </c>
      <c r="D725" s="1">
        <v>40792</v>
      </c>
      <c r="E725">
        <v>5</v>
      </c>
      <c r="F725">
        <v>2</v>
      </c>
      <c r="G725">
        <v>4</v>
      </c>
      <c r="H725">
        <v>477</v>
      </c>
      <c r="I725">
        <v>280</v>
      </c>
      <c r="J725">
        <v>905</v>
      </c>
      <c r="K725">
        <v>54.528014451594174</v>
      </c>
      <c r="L725">
        <v>78.222210160660012</v>
      </c>
      <c r="M725">
        <v>38.084334268661671</v>
      </c>
      <c r="N725">
        <f t="shared" si="37"/>
        <v>3</v>
      </c>
      <c r="O725">
        <f t="shared" si="38"/>
        <v>3</v>
      </c>
      <c r="P725">
        <f t="shared" si="39"/>
        <v>2</v>
      </c>
    </row>
    <row r="726" spans="1:16" x14ac:dyDescent="0.4">
      <c r="A726" t="s">
        <v>969</v>
      </c>
      <c r="B726" t="s">
        <v>376</v>
      </c>
      <c r="C726" s="1" t="s">
        <v>1572</v>
      </c>
      <c r="D726" s="1">
        <v>41023</v>
      </c>
      <c r="E726">
        <v>4</v>
      </c>
      <c r="F726">
        <v>2</v>
      </c>
      <c r="G726">
        <v>4</v>
      </c>
      <c r="H726">
        <v>398</v>
      </c>
      <c r="I726">
        <v>280</v>
      </c>
      <c r="J726">
        <v>835</v>
      </c>
      <c r="K726">
        <v>35.638153341772757</v>
      </c>
      <c r="L726">
        <v>12.872448979591837</v>
      </c>
      <c r="M726">
        <v>70.613705185176542</v>
      </c>
      <c r="N726">
        <f t="shared" si="37"/>
        <v>2</v>
      </c>
      <c r="O726">
        <f t="shared" si="38"/>
        <v>1</v>
      </c>
      <c r="P726">
        <f t="shared" si="39"/>
        <v>3</v>
      </c>
    </row>
    <row r="727" spans="1:16" x14ac:dyDescent="0.4">
      <c r="A727" t="s">
        <v>970</v>
      </c>
      <c r="B727" t="s">
        <v>1542</v>
      </c>
      <c r="C727" s="1" t="s">
        <v>1572</v>
      </c>
      <c r="D727" s="1">
        <v>41227</v>
      </c>
      <c r="E727">
        <v>4</v>
      </c>
      <c r="F727">
        <v>2</v>
      </c>
      <c r="G727">
        <v>3</v>
      </c>
      <c r="H727">
        <v>267</v>
      </c>
      <c r="I727">
        <v>280</v>
      </c>
      <c r="J727">
        <v>828</v>
      </c>
      <c r="K727">
        <v>24.977146480299542</v>
      </c>
      <c r="L727">
        <v>20.151758575770732</v>
      </c>
      <c r="M727">
        <v>35.852070070883563</v>
      </c>
      <c r="N727">
        <f t="shared" si="37"/>
        <v>1</v>
      </c>
      <c r="O727">
        <f t="shared" si="38"/>
        <v>1</v>
      </c>
      <c r="P727">
        <f t="shared" si="39"/>
        <v>2</v>
      </c>
    </row>
    <row r="728" spans="1:16" x14ac:dyDescent="0.4">
      <c r="A728" t="s">
        <v>971</v>
      </c>
      <c r="B728" t="s">
        <v>1543</v>
      </c>
      <c r="C728" s="1" t="s">
        <v>1572</v>
      </c>
      <c r="D728" s="1">
        <v>40680</v>
      </c>
      <c r="E728">
        <v>5</v>
      </c>
      <c r="F728">
        <v>2</v>
      </c>
      <c r="G728">
        <v>4</v>
      </c>
      <c r="H728">
        <v>556</v>
      </c>
      <c r="I728">
        <v>280</v>
      </c>
      <c r="J728">
        <v>905</v>
      </c>
      <c r="K728">
        <v>33.50501217585316</v>
      </c>
      <c r="L728">
        <v>67.677160225792449</v>
      </c>
      <c r="M728">
        <v>80.494471761532395</v>
      </c>
      <c r="N728">
        <f t="shared" si="37"/>
        <v>2</v>
      </c>
      <c r="O728">
        <f t="shared" si="38"/>
        <v>3</v>
      </c>
      <c r="P728">
        <f t="shared" si="39"/>
        <v>3</v>
      </c>
    </row>
    <row r="729" spans="1:16" x14ac:dyDescent="0.4">
      <c r="A729" t="s">
        <v>972</v>
      </c>
      <c r="B729" t="s">
        <v>1544</v>
      </c>
      <c r="C729" s="1" t="s">
        <v>1572</v>
      </c>
      <c r="D729" s="1">
        <v>40212</v>
      </c>
      <c r="E729">
        <v>6</v>
      </c>
      <c r="F729">
        <v>3</v>
      </c>
      <c r="G729">
        <v>5</v>
      </c>
      <c r="H729">
        <v>677</v>
      </c>
      <c r="I729">
        <v>384</v>
      </c>
      <c r="J729">
        <v>987</v>
      </c>
      <c r="K729">
        <v>64.871886353404662</v>
      </c>
      <c r="L729">
        <v>75.484559212950174</v>
      </c>
      <c r="M729">
        <v>45.479351260370663</v>
      </c>
      <c r="N729">
        <f t="shared" si="37"/>
        <v>3</v>
      </c>
      <c r="O729">
        <f t="shared" si="38"/>
        <v>3</v>
      </c>
      <c r="P729">
        <f t="shared" si="39"/>
        <v>2</v>
      </c>
    </row>
    <row r="730" spans="1:16" x14ac:dyDescent="0.4">
      <c r="A730" t="s">
        <v>973</v>
      </c>
      <c r="B730" t="s">
        <v>1545</v>
      </c>
      <c r="C730" s="1" t="s">
        <v>1572</v>
      </c>
      <c r="D730" s="1">
        <v>40358</v>
      </c>
      <c r="E730">
        <v>6</v>
      </c>
      <c r="F730">
        <v>3</v>
      </c>
      <c r="G730">
        <v>5</v>
      </c>
      <c r="H730">
        <v>583</v>
      </c>
      <c r="I730">
        <v>384</v>
      </c>
      <c r="J730">
        <v>987</v>
      </c>
      <c r="K730">
        <v>63.663259162908254</v>
      </c>
      <c r="L730">
        <v>63.289849002947399</v>
      </c>
      <c r="M730">
        <v>30.762673682154709</v>
      </c>
      <c r="N730">
        <f t="shared" si="37"/>
        <v>3</v>
      </c>
      <c r="O730">
        <f t="shared" si="38"/>
        <v>3</v>
      </c>
      <c r="P730">
        <f t="shared" si="39"/>
        <v>2</v>
      </c>
    </row>
    <row r="731" spans="1:16" x14ac:dyDescent="0.4">
      <c r="A731" t="s">
        <v>974</v>
      </c>
      <c r="B731" t="s">
        <v>1546</v>
      </c>
      <c r="C731" s="1" t="s">
        <v>1572</v>
      </c>
      <c r="D731" s="1">
        <v>40571</v>
      </c>
      <c r="E731">
        <v>5</v>
      </c>
      <c r="F731">
        <v>3</v>
      </c>
      <c r="G731">
        <v>4</v>
      </c>
      <c r="H731">
        <v>579</v>
      </c>
      <c r="I731">
        <v>326</v>
      </c>
      <c r="J731">
        <v>905</v>
      </c>
      <c r="K731">
        <v>68.112881553003746</v>
      </c>
      <c r="L731">
        <v>63.141190822981457</v>
      </c>
      <c r="M731">
        <v>20.416587540175826</v>
      </c>
      <c r="N731">
        <f t="shared" si="37"/>
        <v>3</v>
      </c>
      <c r="O731">
        <f t="shared" si="38"/>
        <v>3</v>
      </c>
      <c r="P731">
        <f t="shared" si="39"/>
        <v>1</v>
      </c>
    </row>
    <row r="732" spans="1:16" x14ac:dyDescent="0.4">
      <c r="A732" t="s">
        <v>975</v>
      </c>
      <c r="B732" t="s">
        <v>377</v>
      </c>
      <c r="C732" s="1" t="s">
        <v>1572</v>
      </c>
      <c r="D732" s="1">
        <v>40869</v>
      </c>
      <c r="E732">
        <v>5</v>
      </c>
      <c r="F732">
        <v>2</v>
      </c>
      <c r="G732">
        <v>4</v>
      </c>
      <c r="H732">
        <v>428</v>
      </c>
      <c r="I732">
        <v>280</v>
      </c>
      <c r="J732">
        <v>905</v>
      </c>
      <c r="K732">
        <v>42.264300245984757</v>
      </c>
      <c r="L732">
        <v>54.990664350846714</v>
      </c>
      <c r="M732">
        <v>45.023239736121539</v>
      </c>
      <c r="N732">
        <f t="shared" si="37"/>
        <v>2</v>
      </c>
      <c r="O732">
        <f t="shared" si="38"/>
        <v>3</v>
      </c>
      <c r="P732">
        <f t="shared" si="39"/>
        <v>2</v>
      </c>
    </row>
    <row r="733" spans="1:16" x14ac:dyDescent="0.4">
      <c r="A733" t="s">
        <v>976</v>
      </c>
      <c r="B733" t="s">
        <v>1547</v>
      </c>
      <c r="C733" s="1" t="s">
        <v>1573</v>
      </c>
      <c r="D733" s="1">
        <v>41130</v>
      </c>
      <c r="E733">
        <v>4</v>
      </c>
      <c r="F733">
        <v>2</v>
      </c>
      <c r="G733">
        <v>3</v>
      </c>
      <c r="H733">
        <v>331</v>
      </c>
      <c r="I733">
        <v>280</v>
      </c>
      <c r="J733">
        <v>828</v>
      </c>
      <c r="K733">
        <v>54.264080453371704</v>
      </c>
      <c r="L733">
        <v>56.063991155902919</v>
      </c>
      <c r="M733">
        <v>23.71272962244992</v>
      </c>
      <c r="N733">
        <f t="shared" si="37"/>
        <v>3</v>
      </c>
      <c r="O733">
        <f t="shared" si="38"/>
        <v>3</v>
      </c>
      <c r="P733">
        <f t="shared" si="39"/>
        <v>1</v>
      </c>
    </row>
    <row r="734" spans="1:16" x14ac:dyDescent="0.4">
      <c r="A734" t="s">
        <v>977</v>
      </c>
      <c r="B734" t="s">
        <v>378</v>
      </c>
      <c r="C734" s="1" t="s">
        <v>1573</v>
      </c>
      <c r="D734" s="1">
        <v>41305</v>
      </c>
      <c r="E734">
        <v>3</v>
      </c>
      <c r="F734">
        <v>2</v>
      </c>
      <c r="G734">
        <v>3</v>
      </c>
      <c r="H734">
        <v>254</v>
      </c>
      <c r="I734">
        <v>280</v>
      </c>
      <c r="J734">
        <v>788</v>
      </c>
      <c r="K734">
        <v>71.300895171332442</v>
      </c>
      <c r="L734">
        <v>79.586540910070312</v>
      </c>
      <c r="M734">
        <v>40.467321793998849</v>
      </c>
      <c r="N734">
        <f t="shared" si="37"/>
        <v>3</v>
      </c>
      <c r="O734">
        <f t="shared" si="38"/>
        <v>3</v>
      </c>
      <c r="P734">
        <f t="shared" si="39"/>
        <v>2</v>
      </c>
    </row>
    <row r="735" spans="1:16" x14ac:dyDescent="0.4">
      <c r="A735" t="s">
        <v>978</v>
      </c>
      <c r="B735" t="s">
        <v>1548</v>
      </c>
      <c r="C735" s="1" t="s">
        <v>1572</v>
      </c>
      <c r="D735" s="1">
        <v>40806</v>
      </c>
      <c r="E735">
        <v>5</v>
      </c>
      <c r="F735">
        <v>2</v>
      </c>
      <c r="G735">
        <v>4</v>
      </c>
      <c r="H735">
        <v>468</v>
      </c>
      <c r="I735">
        <v>280</v>
      </c>
      <c r="J735">
        <v>905</v>
      </c>
      <c r="K735">
        <v>34.607573415953986</v>
      </c>
      <c r="L735">
        <v>37.50586191923577</v>
      </c>
      <c r="M735">
        <v>80.611181082271713</v>
      </c>
      <c r="N735">
        <f t="shared" si="37"/>
        <v>2</v>
      </c>
      <c r="O735">
        <f t="shared" si="38"/>
        <v>2</v>
      </c>
      <c r="P735">
        <f t="shared" si="39"/>
        <v>3</v>
      </c>
    </row>
    <row r="736" spans="1:16" x14ac:dyDescent="0.4">
      <c r="A736" t="s">
        <v>979</v>
      </c>
      <c r="B736" t="s">
        <v>1549</v>
      </c>
      <c r="C736" s="1" t="s">
        <v>1572</v>
      </c>
      <c r="D736" s="1">
        <v>40807</v>
      </c>
      <c r="E736">
        <v>5</v>
      </c>
      <c r="F736">
        <v>2</v>
      </c>
      <c r="G736">
        <v>4</v>
      </c>
      <c r="H736">
        <v>467</v>
      </c>
      <c r="I736">
        <v>280</v>
      </c>
      <c r="J736">
        <v>905</v>
      </c>
      <c r="K736">
        <v>53.13135703445019</v>
      </c>
      <c r="L736">
        <v>14.733716891011724</v>
      </c>
      <c r="M736">
        <v>32.4992894316307</v>
      </c>
      <c r="N736">
        <f t="shared" si="37"/>
        <v>3</v>
      </c>
      <c r="O736">
        <f t="shared" si="38"/>
        <v>1</v>
      </c>
      <c r="P736">
        <f t="shared" si="39"/>
        <v>2</v>
      </c>
    </row>
    <row r="737" spans="1:16" x14ac:dyDescent="0.4">
      <c r="A737" t="s">
        <v>980</v>
      </c>
      <c r="B737" t="s">
        <v>379</v>
      </c>
      <c r="C737" s="1" t="s">
        <v>1573</v>
      </c>
      <c r="D737" s="1">
        <v>41024</v>
      </c>
      <c r="E737">
        <v>4</v>
      </c>
      <c r="F737">
        <v>2</v>
      </c>
      <c r="G737">
        <v>4</v>
      </c>
      <c r="H737">
        <v>398</v>
      </c>
      <c r="I737">
        <v>280</v>
      </c>
      <c r="J737">
        <v>834</v>
      </c>
      <c r="K737">
        <v>57.229175019566213</v>
      </c>
      <c r="L737">
        <v>46.542783197194957</v>
      </c>
      <c r="M737">
        <v>7.3621263900713156</v>
      </c>
      <c r="N737">
        <f t="shared" si="37"/>
        <v>3</v>
      </c>
      <c r="O737">
        <f t="shared" si="38"/>
        <v>2</v>
      </c>
      <c r="P737">
        <f t="shared" si="39"/>
        <v>1</v>
      </c>
    </row>
    <row r="738" spans="1:16" x14ac:dyDescent="0.4">
      <c r="A738" t="s">
        <v>981</v>
      </c>
      <c r="B738" t="s">
        <v>1550</v>
      </c>
      <c r="C738" s="1" t="s">
        <v>1573</v>
      </c>
      <c r="D738" s="1">
        <v>40878</v>
      </c>
      <c r="E738">
        <v>5</v>
      </c>
      <c r="F738">
        <v>2</v>
      </c>
      <c r="G738">
        <v>4</v>
      </c>
      <c r="H738">
        <v>421</v>
      </c>
      <c r="I738">
        <v>280</v>
      </c>
      <c r="J738">
        <v>905</v>
      </c>
      <c r="K738">
        <v>74.64927331487533</v>
      </c>
      <c r="L738">
        <v>81.838829063093783</v>
      </c>
      <c r="M738">
        <v>16.77386875251015</v>
      </c>
      <c r="N738">
        <f t="shared" ref="N738:N758" si="40">IF(AND(K738&gt;0,K738&lt;30),1,IF(AND(K738&gt;=30,K738&lt;50),2,IF(K738&gt;=50,3,0)))</f>
        <v>3</v>
      </c>
      <c r="O738">
        <f t="shared" ref="O738:O758" si="41">IF(AND(L738&gt;0,L738&lt;30),1,IF(AND(L738&gt;=30,L738&lt;50),2,IF(L738&gt;=50,3,0)))</f>
        <v>3</v>
      </c>
      <c r="P738">
        <f t="shared" ref="P738:P758" si="42">IF(AND(M738&gt;0,M738&lt;30),1,IF(AND(M738&gt;=30,M738&lt;50),2,IF(M738&gt;=50,3,0)))</f>
        <v>1</v>
      </c>
    </row>
    <row r="739" spans="1:16" x14ac:dyDescent="0.4">
      <c r="A739" t="s">
        <v>982</v>
      </c>
      <c r="B739" t="s">
        <v>1551</v>
      </c>
      <c r="C739" s="1" t="s">
        <v>1572</v>
      </c>
      <c r="D739" s="1">
        <v>40903</v>
      </c>
      <c r="E739">
        <v>5</v>
      </c>
      <c r="F739">
        <v>2</v>
      </c>
      <c r="G739">
        <v>4</v>
      </c>
      <c r="H739">
        <v>404</v>
      </c>
      <c r="I739">
        <v>280</v>
      </c>
      <c r="J739">
        <v>905</v>
      </c>
      <c r="K739">
        <v>54.499335180535319</v>
      </c>
      <c r="L739">
        <v>24.61485019539731</v>
      </c>
      <c r="M739">
        <v>73.667232015425625</v>
      </c>
      <c r="N739">
        <f t="shared" si="40"/>
        <v>3</v>
      </c>
      <c r="O739">
        <f t="shared" si="41"/>
        <v>1</v>
      </c>
      <c r="P739">
        <f t="shared" si="42"/>
        <v>3</v>
      </c>
    </row>
    <row r="740" spans="1:16" x14ac:dyDescent="0.4">
      <c r="A740" t="s">
        <v>983</v>
      </c>
      <c r="B740" t="s">
        <v>1552</v>
      </c>
      <c r="C740" s="1" t="s">
        <v>1572</v>
      </c>
      <c r="D740" s="1">
        <v>40977</v>
      </c>
      <c r="E740">
        <v>4</v>
      </c>
      <c r="F740">
        <v>2</v>
      </c>
      <c r="G740">
        <v>4</v>
      </c>
      <c r="H740">
        <v>398</v>
      </c>
      <c r="I740">
        <v>280</v>
      </c>
      <c r="J740">
        <v>864</v>
      </c>
      <c r="K740">
        <v>61.625208337093717</v>
      </c>
      <c r="L740">
        <v>13.152627008250107</v>
      </c>
      <c r="M740">
        <v>58.125109576037175</v>
      </c>
      <c r="N740">
        <f t="shared" si="40"/>
        <v>3</v>
      </c>
      <c r="O740">
        <f t="shared" si="41"/>
        <v>1</v>
      </c>
      <c r="P740">
        <f t="shared" si="42"/>
        <v>3</v>
      </c>
    </row>
    <row r="741" spans="1:16" x14ac:dyDescent="0.4">
      <c r="A741" t="s">
        <v>984</v>
      </c>
      <c r="B741" t="s">
        <v>380</v>
      </c>
      <c r="C741" s="1" t="s">
        <v>1574</v>
      </c>
      <c r="D741" s="1">
        <v>42366</v>
      </c>
      <c r="E741">
        <v>1</v>
      </c>
      <c r="F741">
        <v>1</v>
      </c>
      <c r="G741">
        <v>1</v>
      </c>
      <c r="H741">
        <v>110</v>
      </c>
      <c r="I741">
        <v>22</v>
      </c>
      <c r="J741">
        <v>486</v>
      </c>
      <c r="K741">
        <v>66.901408450704224</v>
      </c>
      <c r="L741">
        <v>12.080536912751677</v>
      </c>
      <c r="M741">
        <v>10.256410256410257</v>
      </c>
      <c r="N741">
        <f t="shared" si="40"/>
        <v>3</v>
      </c>
      <c r="O741">
        <f t="shared" si="41"/>
        <v>1</v>
      </c>
      <c r="P741">
        <f t="shared" si="42"/>
        <v>1</v>
      </c>
    </row>
    <row r="742" spans="1:16" x14ac:dyDescent="0.4">
      <c r="A742" t="s">
        <v>985</v>
      </c>
      <c r="B742" t="s">
        <v>1553</v>
      </c>
      <c r="C742" s="1" t="s">
        <v>1572</v>
      </c>
      <c r="D742" s="1">
        <v>42187</v>
      </c>
      <c r="E742">
        <v>2</v>
      </c>
      <c r="F742">
        <v>1</v>
      </c>
      <c r="G742">
        <v>1</v>
      </c>
      <c r="H742">
        <v>149</v>
      </c>
      <c r="I742">
        <v>103</v>
      </c>
      <c r="J742">
        <v>486</v>
      </c>
      <c r="L742">
        <v>100</v>
      </c>
      <c r="M742">
        <v>50.617283950617285</v>
      </c>
      <c r="N742">
        <f t="shared" si="40"/>
        <v>0</v>
      </c>
      <c r="O742">
        <f t="shared" si="41"/>
        <v>3</v>
      </c>
      <c r="P742">
        <f t="shared" si="42"/>
        <v>3</v>
      </c>
    </row>
    <row r="743" spans="1:16" x14ac:dyDescent="0.4">
      <c r="A743" t="s">
        <v>986</v>
      </c>
      <c r="B743" t="s">
        <v>1554</v>
      </c>
      <c r="C743" s="1" t="s">
        <v>1573</v>
      </c>
      <c r="D743" s="1">
        <v>42187</v>
      </c>
      <c r="E743">
        <v>2</v>
      </c>
      <c r="F743">
        <v>1</v>
      </c>
      <c r="G743">
        <v>1</v>
      </c>
      <c r="H743">
        <v>149</v>
      </c>
      <c r="I743">
        <v>103</v>
      </c>
      <c r="J743">
        <v>486</v>
      </c>
      <c r="M743">
        <v>81.910828025477713</v>
      </c>
      <c r="N743">
        <f t="shared" si="40"/>
        <v>0</v>
      </c>
      <c r="O743">
        <f t="shared" si="41"/>
        <v>0</v>
      </c>
      <c r="P743">
        <f t="shared" si="42"/>
        <v>3</v>
      </c>
    </row>
    <row r="744" spans="1:16" x14ac:dyDescent="0.4">
      <c r="A744" t="s">
        <v>987</v>
      </c>
      <c r="B744" t="s">
        <v>1555</v>
      </c>
      <c r="C744" s="1" t="s">
        <v>1572</v>
      </c>
      <c r="D744" s="1">
        <v>42209</v>
      </c>
      <c r="E744">
        <v>2</v>
      </c>
      <c r="F744">
        <v>1</v>
      </c>
      <c r="G744">
        <v>1</v>
      </c>
      <c r="H744">
        <v>133</v>
      </c>
      <c r="I744">
        <v>103</v>
      </c>
      <c r="J744">
        <v>486</v>
      </c>
      <c r="L744">
        <v>82.765957446808514</v>
      </c>
      <c r="M744">
        <v>42.592592592592595</v>
      </c>
      <c r="N744">
        <f t="shared" si="40"/>
        <v>0</v>
      </c>
      <c r="O744">
        <f t="shared" si="41"/>
        <v>3</v>
      </c>
      <c r="P744">
        <f t="shared" si="42"/>
        <v>2</v>
      </c>
    </row>
    <row r="745" spans="1:16" x14ac:dyDescent="0.4">
      <c r="A745" t="s">
        <v>988</v>
      </c>
      <c r="B745" t="s">
        <v>1556</v>
      </c>
      <c r="C745" s="1" t="s">
        <v>1572</v>
      </c>
      <c r="D745" s="1">
        <v>42209</v>
      </c>
      <c r="E745">
        <v>2</v>
      </c>
      <c r="F745">
        <v>1</v>
      </c>
      <c r="G745">
        <v>1</v>
      </c>
      <c r="H745">
        <v>133</v>
      </c>
      <c r="I745">
        <v>103</v>
      </c>
      <c r="J745">
        <v>486</v>
      </c>
      <c r="L745">
        <v>83.61702127659575</v>
      </c>
      <c r="M745">
        <v>20.987654320987655</v>
      </c>
      <c r="N745">
        <f t="shared" si="40"/>
        <v>0</v>
      </c>
      <c r="O745">
        <f t="shared" si="41"/>
        <v>3</v>
      </c>
      <c r="P745">
        <f t="shared" si="42"/>
        <v>1</v>
      </c>
    </row>
    <row r="746" spans="1:16" x14ac:dyDescent="0.4">
      <c r="A746" t="s">
        <v>989</v>
      </c>
      <c r="B746" t="s">
        <v>1557</v>
      </c>
      <c r="C746" s="1" t="s">
        <v>1572</v>
      </c>
      <c r="D746" s="1">
        <v>42293</v>
      </c>
      <c r="E746">
        <v>1</v>
      </c>
      <c r="F746">
        <v>1</v>
      </c>
      <c r="G746">
        <v>1</v>
      </c>
      <c r="H746">
        <v>110</v>
      </c>
      <c r="I746">
        <v>73</v>
      </c>
      <c r="J746">
        <v>486</v>
      </c>
      <c r="K746">
        <v>74.573378839590447</v>
      </c>
      <c r="L746">
        <v>10.92436974789916</v>
      </c>
      <c r="M746">
        <v>1.2345679012345678</v>
      </c>
      <c r="N746">
        <f t="shared" si="40"/>
        <v>3</v>
      </c>
      <c r="O746">
        <f t="shared" si="41"/>
        <v>1</v>
      </c>
      <c r="P746">
        <f t="shared" si="42"/>
        <v>1</v>
      </c>
    </row>
    <row r="747" spans="1:16" x14ac:dyDescent="0.4">
      <c r="A747" t="s">
        <v>990</v>
      </c>
      <c r="B747" t="s">
        <v>1558</v>
      </c>
      <c r="C747" s="1" t="s">
        <v>1573</v>
      </c>
      <c r="D747" s="1">
        <v>42187</v>
      </c>
      <c r="E747">
        <v>2</v>
      </c>
      <c r="F747">
        <v>1</v>
      </c>
      <c r="G747">
        <v>1</v>
      </c>
      <c r="H747">
        <v>149</v>
      </c>
      <c r="I747">
        <v>103</v>
      </c>
      <c r="J747">
        <v>486</v>
      </c>
      <c r="N747">
        <f t="shared" si="40"/>
        <v>0</v>
      </c>
      <c r="O747">
        <f t="shared" si="41"/>
        <v>0</v>
      </c>
      <c r="P747">
        <f t="shared" si="42"/>
        <v>0</v>
      </c>
    </row>
    <row r="748" spans="1:16" x14ac:dyDescent="0.4">
      <c r="A748" t="s">
        <v>991</v>
      </c>
      <c r="B748" t="s">
        <v>1559</v>
      </c>
      <c r="C748" s="1" t="s">
        <v>1572</v>
      </c>
      <c r="D748" s="1">
        <v>42235</v>
      </c>
      <c r="E748">
        <v>2</v>
      </c>
      <c r="F748">
        <v>1</v>
      </c>
      <c r="G748">
        <v>1</v>
      </c>
      <c r="H748">
        <v>115</v>
      </c>
      <c r="I748">
        <v>103</v>
      </c>
      <c r="J748">
        <v>486</v>
      </c>
      <c r="M748">
        <v>91.563786008230451</v>
      </c>
      <c r="N748">
        <f t="shared" si="40"/>
        <v>0</v>
      </c>
      <c r="O748">
        <f t="shared" si="41"/>
        <v>0</v>
      </c>
      <c r="P748">
        <f t="shared" si="42"/>
        <v>3</v>
      </c>
    </row>
    <row r="749" spans="1:16" x14ac:dyDescent="0.4">
      <c r="A749" t="s">
        <v>992</v>
      </c>
      <c r="B749" t="s">
        <v>1560</v>
      </c>
      <c r="C749" s="1" t="s">
        <v>1572</v>
      </c>
      <c r="D749" s="1">
        <v>42271</v>
      </c>
      <c r="E749">
        <v>1</v>
      </c>
      <c r="F749">
        <v>1</v>
      </c>
      <c r="G749">
        <v>1</v>
      </c>
      <c r="H749">
        <v>110</v>
      </c>
      <c r="I749">
        <v>84</v>
      </c>
      <c r="J749">
        <v>486</v>
      </c>
      <c r="K749">
        <v>90.443686006825942</v>
      </c>
      <c r="M749">
        <v>67.695473251028801</v>
      </c>
      <c r="N749">
        <f t="shared" si="40"/>
        <v>3</v>
      </c>
      <c r="O749">
        <f t="shared" si="41"/>
        <v>0</v>
      </c>
      <c r="P749">
        <f t="shared" si="42"/>
        <v>3</v>
      </c>
    </row>
    <row r="750" spans="1:16" x14ac:dyDescent="0.4">
      <c r="A750" t="s">
        <v>288</v>
      </c>
      <c r="B750" t="s">
        <v>1561</v>
      </c>
      <c r="C750" s="1" t="s">
        <v>1572</v>
      </c>
      <c r="D750" s="1">
        <v>42333</v>
      </c>
      <c r="E750">
        <v>1</v>
      </c>
      <c r="F750">
        <v>1</v>
      </c>
      <c r="G750">
        <v>1</v>
      </c>
      <c r="H750">
        <v>110</v>
      </c>
      <c r="I750">
        <v>45</v>
      </c>
      <c r="J750">
        <v>486</v>
      </c>
      <c r="N750">
        <f t="shared" si="40"/>
        <v>0</v>
      </c>
      <c r="O750">
        <f t="shared" si="41"/>
        <v>0</v>
      </c>
      <c r="P750">
        <f t="shared" si="42"/>
        <v>0</v>
      </c>
    </row>
    <row r="751" spans="1:16" x14ac:dyDescent="0.4">
      <c r="A751" t="s">
        <v>993</v>
      </c>
      <c r="B751" t="s">
        <v>1562</v>
      </c>
      <c r="C751" s="1" t="s">
        <v>1572</v>
      </c>
      <c r="D751" s="1">
        <v>42333</v>
      </c>
      <c r="E751">
        <v>1</v>
      </c>
      <c r="F751">
        <v>1</v>
      </c>
      <c r="G751">
        <v>1</v>
      </c>
      <c r="H751">
        <v>110</v>
      </c>
      <c r="I751">
        <v>45</v>
      </c>
      <c r="J751">
        <v>486</v>
      </c>
      <c r="N751">
        <f t="shared" si="40"/>
        <v>0</v>
      </c>
      <c r="O751">
        <f t="shared" si="41"/>
        <v>0</v>
      </c>
      <c r="P751">
        <f t="shared" si="42"/>
        <v>0</v>
      </c>
    </row>
    <row r="752" spans="1:16" x14ac:dyDescent="0.4">
      <c r="A752" t="s">
        <v>289</v>
      </c>
      <c r="B752" t="s">
        <v>1563</v>
      </c>
      <c r="C752" s="1" t="s">
        <v>1572</v>
      </c>
      <c r="D752" s="1">
        <v>42333</v>
      </c>
      <c r="E752">
        <v>1</v>
      </c>
      <c r="F752">
        <v>1</v>
      </c>
      <c r="G752">
        <v>1</v>
      </c>
      <c r="H752">
        <v>110</v>
      </c>
      <c r="I752">
        <v>45</v>
      </c>
      <c r="J752">
        <v>486</v>
      </c>
      <c r="N752">
        <f t="shared" si="40"/>
        <v>0</v>
      </c>
      <c r="O752">
        <f t="shared" si="41"/>
        <v>0</v>
      </c>
      <c r="P752">
        <f t="shared" si="42"/>
        <v>0</v>
      </c>
    </row>
    <row r="753" spans="1:16" x14ac:dyDescent="0.4">
      <c r="A753" t="s">
        <v>994</v>
      </c>
      <c r="B753" t="s">
        <v>1564</v>
      </c>
      <c r="C753" s="1" t="s">
        <v>1572</v>
      </c>
      <c r="D753" s="1">
        <v>42325</v>
      </c>
      <c r="E753">
        <v>1</v>
      </c>
      <c r="F753">
        <v>1</v>
      </c>
      <c r="G753">
        <v>1</v>
      </c>
      <c r="H753">
        <v>110</v>
      </c>
      <c r="I753">
        <v>51</v>
      </c>
      <c r="J753">
        <v>486</v>
      </c>
      <c r="K753">
        <v>16.552901023890787</v>
      </c>
      <c r="M753">
        <v>86.831275720164612</v>
      </c>
      <c r="N753">
        <f t="shared" si="40"/>
        <v>1</v>
      </c>
      <c r="O753">
        <f t="shared" si="41"/>
        <v>0</v>
      </c>
      <c r="P753">
        <f t="shared" si="42"/>
        <v>3</v>
      </c>
    </row>
    <row r="754" spans="1:16" x14ac:dyDescent="0.4">
      <c r="A754" t="s">
        <v>995</v>
      </c>
      <c r="B754" t="s">
        <v>381</v>
      </c>
      <c r="C754" s="1" t="s">
        <v>1573</v>
      </c>
      <c r="D754" s="1">
        <v>42345</v>
      </c>
      <c r="E754">
        <v>1</v>
      </c>
      <c r="F754">
        <v>1</v>
      </c>
      <c r="G754">
        <v>1</v>
      </c>
      <c r="H754">
        <v>110</v>
      </c>
      <c r="I754">
        <v>37</v>
      </c>
      <c r="J754">
        <v>486</v>
      </c>
      <c r="N754">
        <f t="shared" si="40"/>
        <v>0</v>
      </c>
      <c r="O754">
        <f t="shared" si="41"/>
        <v>0</v>
      </c>
      <c r="P754">
        <f t="shared" si="42"/>
        <v>0</v>
      </c>
    </row>
    <row r="755" spans="1:16" x14ac:dyDescent="0.4">
      <c r="A755" t="s">
        <v>996</v>
      </c>
      <c r="B755" t="s">
        <v>1565</v>
      </c>
      <c r="C755" s="1" t="s">
        <v>1572</v>
      </c>
      <c r="D755" s="1">
        <v>42207</v>
      </c>
      <c r="E755">
        <v>2</v>
      </c>
      <c r="F755">
        <v>1</v>
      </c>
      <c r="G755">
        <v>1</v>
      </c>
      <c r="H755">
        <v>135</v>
      </c>
      <c r="I755">
        <v>103</v>
      </c>
      <c r="J755">
        <v>486</v>
      </c>
      <c r="M755">
        <v>50.205761316872426</v>
      </c>
      <c r="N755">
        <f t="shared" si="40"/>
        <v>0</v>
      </c>
      <c r="O755">
        <f t="shared" si="41"/>
        <v>0</v>
      </c>
      <c r="P755">
        <f t="shared" si="42"/>
        <v>3</v>
      </c>
    </row>
    <row r="756" spans="1:16" x14ac:dyDescent="0.4">
      <c r="A756" t="s">
        <v>290</v>
      </c>
      <c r="B756" t="s">
        <v>1566</v>
      </c>
      <c r="C756" s="1" t="s">
        <v>1572</v>
      </c>
      <c r="D756" s="1">
        <v>42369</v>
      </c>
      <c r="E756">
        <v>1</v>
      </c>
      <c r="F756">
        <v>1</v>
      </c>
      <c r="G756">
        <v>1</v>
      </c>
      <c r="H756">
        <v>110</v>
      </c>
      <c r="I756">
        <v>19</v>
      </c>
      <c r="J756">
        <v>486</v>
      </c>
      <c r="N756">
        <f t="shared" si="40"/>
        <v>0</v>
      </c>
      <c r="O756">
        <f t="shared" si="41"/>
        <v>0</v>
      </c>
      <c r="P756">
        <f t="shared" si="42"/>
        <v>0</v>
      </c>
    </row>
    <row r="757" spans="1:16" x14ac:dyDescent="0.4">
      <c r="A757" t="s">
        <v>997</v>
      </c>
      <c r="B757" t="s">
        <v>1567</v>
      </c>
      <c r="C757" s="1" t="s">
        <v>1572</v>
      </c>
      <c r="D757" s="1">
        <v>42291</v>
      </c>
      <c r="E757">
        <v>1</v>
      </c>
      <c r="F757">
        <v>1</v>
      </c>
      <c r="G757">
        <v>1</v>
      </c>
      <c r="H757">
        <v>110</v>
      </c>
      <c r="I757">
        <v>75</v>
      </c>
      <c r="J757">
        <v>486</v>
      </c>
      <c r="K757">
        <v>36.348122866894201</v>
      </c>
      <c r="M757">
        <v>72.016460905349788</v>
      </c>
      <c r="N757">
        <f t="shared" si="40"/>
        <v>2</v>
      </c>
      <c r="O757">
        <f t="shared" si="41"/>
        <v>0</v>
      </c>
      <c r="P757">
        <f t="shared" si="42"/>
        <v>3</v>
      </c>
    </row>
    <row r="758" spans="1:16" x14ac:dyDescent="0.4">
      <c r="A758" t="s">
        <v>291</v>
      </c>
      <c r="B758" t="s">
        <v>1568</v>
      </c>
      <c r="C758" s="1" t="s">
        <v>1572</v>
      </c>
      <c r="D758" s="1">
        <v>42235</v>
      </c>
      <c r="E758">
        <v>2</v>
      </c>
      <c r="F758">
        <v>1</v>
      </c>
      <c r="G758">
        <v>1</v>
      </c>
      <c r="H758">
        <v>115</v>
      </c>
      <c r="I758">
        <v>103</v>
      </c>
      <c r="J758">
        <v>486</v>
      </c>
      <c r="M758">
        <v>98.559670781893004</v>
      </c>
      <c r="N758">
        <f t="shared" si="40"/>
        <v>0</v>
      </c>
      <c r="O758">
        <f t="shared" si="41"/>
        <v>0</v>
      </c>
      <c r="P758">
        <f t="shared" si="42"/>
        <v>3</v>
      </c>
    </row>
    <row r="759" spans="1:16" x14ac:dyDescent="0.4">
      <c r="A759" t="s">
        <v>998</v>
      </c>
      <c r="B759" t="s">
        <v>1569</v>
      </c>
      <c r="C759" s="1" t="s">
        <v>1572</v>
      </c>
      <c r="D759" s="1">
        <v>42342</v>
      </c>
      <c r="E759">
        <v>1</v>
      </c>
      <c r="F759">
        <v>1</v>
      </c>
      <c r="G759">
        <v>1</v>
      </c>
      <c r="H759">
        <v>110</v>
      </c>
      <c r="I759">
        <v>38</v>
      </c>
      <c r="J759">
        <v>486</v>
      </c>
      <c r="N759">
        <f t="shared" ref="N759:N762" si="43">IF(AND(K759&gt;0,K759&lt;30),1,IF(AND(K759&gt;=30,K759&lt;50),2,IF(K759&gt;=50,3,0)))</f>
        <v>0</v>
      </c>
      <c r="O759">
        <f t="shared" ref="O759:O762" si="44">IF(AND(L759&gt;0,L759&lt;30),1,IF(AND(L759&gt;=30,L759&lt;50),2,IF(L759&gt;=50,3,0)))</f>
        <v>0</v>
      </c>
      <c r="P759">
        <f t="shared" ref="P759:P762" si="45">IF(AND(M759&gt;0,M759&lt;30),1,IF(AND(M759&gt;=30,M759&lt;50),2,IF(M759&gt;=50,3,0)))</f>
        <v>0</v>
      </c>
    </row>
    <row r="760" spans="1:16" x14ac:dyDescent="0.4">
      <c r="A760" t="s">
        <v>999</v>
      </c>
      <c r="B760" t="s">
        <v>1570</v>
      </c>
      <c r="C760" s="1" t="s">
        <v>1572</v>
      </c>
      <c r="D760" s="1">
        <v>42291</v>
      </c>
      <c r="E760">
        <v>1</v>
      </c>
      <c r="F760">
        <v>1</v>
      </c>
      <c r="G760">
        <v>1</v>
      </c>
      <c r="H760">
        <v>110</v>
      </c>
      <c r="I760">
        <v>75</v>
      </c>
      <c r="J760">
        <v>486</v>
      </c>
      <c r="N760">
        <f t="shared" si="43"/>
        <v>0</v>
      </c>
      <c r="O760">
        <f t="shared" si="44"/>
        <v>0</v>
      </c>
      <c r="P760">
        <f t="shared" si="45"/>
        <v>0</v>
      </c>
    </row>
    <row r="761" spans="1:16" x14ac:dyDescent="0.4">
      <c r="A761" t="s">
        <v>1000</v>
      </c>
      <c r="B761" t="s">
        <v>1571</v>
      </c>
      <c r="C761" s="1" t="s">
        <v>1572</v>
      </c>
      <c r="D761" s="1">
        <v>42310</v>
      </c>
      <c r="E761">
        <v>1</v>
      </c>
      <c r="F761">
        <v>1</v>
      </c>
      <c r="G761">
        <v>1</v>
      </c>
      <c r="H761">
        <v>110</v>
      </c>
      <c r="I761">
        <v>62</v>
      </c>
      <c r="J761">
        <v>486</v>
      </c>
      <c r="N761">
        <f t="shared" si="43"/>
        <v>0</v>
      </c>
      <c r="O761">
        <f t="shared" si="44"/>
        <v>0</v>
      </c>
      <c r="P761">
        <f t="shared" si="45"/>
        <v>0</v>
      </c>
    </row>
    <row r="762" spans="1:16" x14ac:dyDescent="0.4">
      <c r="A762" t="s">
        <v>1001</v>
      </c>
      <c r="B762" t="s">
        <v>382</v>
      </c>
      <c r="C762" s="1" t="s">
        <v>1572</v>
      </c>
      <c r="D762" s="1">
        <v>42363</v>
      </c>
      <c r="E762">
        <v>1</v>
      </c>
      <c r="F762">
        <v>1</v>
      </c>
      <c r="G762">
        <v>1</v>
      </c>
      <c r="H762">
        <v>110</v>
      </c>
      <c r="I762">
        <v>23</v>
      </c>
      <c r="J762">
        <v>486</v>
      </c>
      <c r="N762">
        <f t="shared" si="43"/>
        <v>0</v>
      </c>
      <c r="O762">
        <f t="shared" si="44"/>
        <v>0</v>
      </c>
      <c r="P762">
        <f t="shared" si="45"/>
        <v>0</v>
      </c>
    </row>
  </sheetData>
  <phoneticPr fontId="1" type="noConversion"/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 macro="[0]!categorize">
                <anchor moveWithCells="1">
                  <from>
                    <xdr:col>19</xdr:col>
                    <xdr:colOff>485775</xdr:colOff>
                    <xdr:row>1</xdr:row>
                    <xdr:rowOff>38100</xdr:rowOff>
                  </from>
                  <to>
                    <xdr:col>20</xdr:col>
                    <xdr:colOff>614363</xdr:colOff>
                    <xdr:row>2</xdr:row>
                    <xdr:rowOff>147638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P100"/>
  <sheetViews>
    <sheetView tabSelected="1" workbookViewId="0">
      <selection activeCell="C5" sqref="C5"/>
    </sheetView>
  </sheetViews>
  <sheetFormatPr defaultRowHeight="13.9" x14ac:dyDescent="0.4"/>
  <cols>
    <col min="1" max="1" width="14.86328125" bestFit="1" customWidth="1"/>
    <col min="2" max="2" width="21" bestFit="1" customWidth="1"/>
    <col min="3" max="3" width="14.86328125" bestFit="1" customWidth="1"/>
    <col min="4" max="4" width="10.59765625" style="1" bestFit="1" customWidth="1"/>
    <col min="5" max="5" width="12.86328125" bestFit="1" customWidth="1"/>
    <col min="6" max="6" width="14.86328125" bestFit="1" customWidth="1"/>
    <col min="7" max="7" width="12.86328125" bestFit="1" customWidth="1"/>
    <col min="8" max="8" width="14.86328125" bestFit="1" customWidth="1"/>
    <col min="9" max="9" width="16.9296875" bestFit="1" customWidth="1"/>
    <col min="10" max="10" width="14.86328125" bestFit="1" customWidth="1"/>
    <col min="11" max="11" width="16.9296875" bestFit="1" customWidth="1"/>
    <col min="12" max="12" width="19" bestFit="1" customWidth="1"/>
    <col min="13" max="13" width="12.86328125" bestFit="1" customWidth="1"/>
    <col min="14" max="14" width="15.796875" customWidth="1"/>
    <col min="15" max="15" width="17.06640625" customWidth="1"/>
    <col min="16" max="16" width="12.86328125" bestFit="1" customWidth="1"/>
  </cols>
  <sheetData>
    <row r="1" spans="1:16" x14ac:dyDescent="0.4">
      <c r="A1" t="s">
        <v>1575</v>
      </c>
      <c r="B1" t="s">
        <v>1576</v>
      </c>
      <c r="C1" t="s">
        <v>1577</v>
      </c>
      <c r="D1" s="1" t="s">
        <v>1578</v>
      </c>
      <c r="E1" t="s">
        <v>1579</v>
      </c>
      <c r="F1" t="s">
        <v>1580</v>
      </c>
      <c r="G1" t="s">
        <v>1581</v>
      </c>
      <c r="H1" t="s">
        <v>1582</v>
      </c>
      <c r="I1" t="s">
        <v>1583</v>
      </c>
      <c r="J1" t="s">
        <v>1584</v>
      </c>
      <c r="K1" t="s">
        <v>1585</v>
      </c>
      <c r="L1" t="s">
        <v>1586</v>
      </c>
      <c r="M1" t="s">
        <v>1587</v>
      </c>
      <c r="N1" t="s">
        <v>1588</v>
      </c>
      <c r="O1" t="s">
        <v>1586</v>
      </c>
      <c r="P1" t="s">
        <v>1587</v>
      </c>
    </row>
    <row r="3" spans="1:16" x14ac:dyDescent="0.4">
      <c r="A3" t="s">
        <v>1589</v>
      </c>
    </row>
    <row r="4" spans="1:16" x14ac:dyDescent="0.4">
      <c r="A4" t="s">
        <v>1590</v>
      </c>
      <c r="B4" t="s">
        <v>1591</v>
      </c>
      <c r="C4" t="s">
        <v>1592</v>
      </c>
      <c r="D4" s="1">
        <v>42038</v>
      </c>
      <c r="E4">
        <v>2</v>
      </c>
      <c r="F4">
        <v>1</v>
      </c>
      <c r="G4">
        <v>2</v>
      </c>
      <c r="H4">
        <v>166</v>
      </c>
      <c r="I4">
        <v>103</v>
      </c>
      <c r="J4">
        <v>568</v>
      </c>
      <c r="K4">
        <v>28.641378730665718</v>
      </c>
      <c r="L4">
        <v>5.2238805970149258</v>
      </c>
      <c r="M4">
        <v>20.890184859154928</v>
      </c>
      <c r="N4">
        <v>1</v>
      </c>
      <c r="O4">
        <v>1</v>
      </c>
      <c r="P4">
        <v>1</v>
      </c>
    </row>
    <row r="7" spans="1:16" x14ac:dyDescent="0.4">
      <c r="A7" t="s">
        <v>1593</v>
      </c>
    </row>
    <row r="8" spans="1:16" x14ac:dyDescent="0.4">
      <c r="A8" t="s">
        <v>1594</v>
      </c>
      <c r="B8" t="s">
        <v>1595</v>
      </c>
      <c r="C8" t="s">
        <v>1596</v>
      </c>
      <c r="D8" s="1">
        <v>42139</v>
      </c>
      <c r="E8">
        <v>2</v>
      </c>
      <c r="F8">
        <v>1</v>
      </c>
      <c r="G8">
        <v>2</v>
      </c>
      <c r="H8">
        <v>166</v>
      </c>
      <c r="I8">
        <v>103</v>
      </c>
      <c r="J8">
        <v>502</v>
      </c>
      <c r="K8">
        <v>24.880967167639632</v>
      </c>
      <c r="L8">
        <v>2.3172905525846703</v>
      </c>
      <c r="M8">
        <v>45.072045534058809</v>
      </c>
      <c r="N8">
        <v>1</v>
      </c>
      <c r="O8">
        <v>1</v>
      </c>
      <c r="P8">
        <v>2</v>
      </c>
    </row>
    <row r="9" spans="1:16" x14ac:dyDescent="0.4">
      <c r="A9" t="s">
        <v>1597</v>
      </c>
      <c r="B9" t="s">
        <v>1598</v>
      </c>
      <c r="C9" t="s">
        <v>1599</v>
      </c>
      <c r="D9" s="1">
        <v>42145</v>
      </c>
      <c r="E9">
        <v>2</v>
      </c>
      <c r="F9">
        <v>1</v>
      </c>
      <c r="G9">
        <v>2</v>
      </c>
      <c r="H9">
        <v>166</v>
      </c>
      <c r="I9">
        <v>103</v>
      </c>
      <c r="J9">
        <v>498</v>
      </c>
      <c r="K9">
        <v>11.175068296402685</v>
      </c>
      <c r="L9">
        <v>2.9787234042553186</v>
      </c>
      <c r="M9">
        <v>39.722127020115472</v>
      </c>
      <c r="N9">
        <v>1</v>
      </c>
      <c r="O9">
        <v>1</v>
      </c>
      <c r="P9">
        <v>2</v>
      </c>
    </row>
    <row r="10" spans="1:16" x14ac:dyDescent="0.4">
      <c r="A10" t="s">
        <v>1600</v>
      </c>
      <c r="B10" t="s">
        <v>1601</v>
      </c>
      <c r="C10" t="s">
        <v>1599</v>
      </c>
      <c r="D10" s="1">
        <v>40897</v>
      </c>
      <c r="E10">
        <v>5</v>
      </c>
      <c r="F10">
        <v>2</v>
      </c>
      <c r="G10">
        <v>4</v>
      </c>
      <c r="H10">
        <v>408</v>
      </c>
      <c r="I10">
        <v>280</v>
      </c>
      <c r="J10">
        <v>905</v>
      </c>
      <c r="K10">
        <v>29.897097081176664</v>
      </c>
      <c r="L10">
        <v>3.4159791576204945</v>
      </c>
      <c r="M10">
        <v>37.114192329729576</v>
      </c>
      <c r="N10">
        <v>1</v>
      </c>
      <c r="O10">
        <v>1</v>
      </c>
      <c r="P10">
        <v>2</v>
      </c>
    </row>
    <row r="11" spans="1:16" x14ac:dyDescent="0.4">
      <c r="A11" t="s">
        <v>1602</v>
      </c>
      <c r="B11" t="s">
        <v>1603</v>
      </c>
      <c r="C11" t="s">
        <v>1599</v>
      </c>
      <c r="D11" s="1">
        <v>41137</v>
      </c>
      <c r="E11">
        <v>4</v>
      </c>
      <c r="F11">
        <v>2</v>
      </c>
      <c r="G11">
        <v>3</v>
      </c>
      <c r="H11">
        <v>326</v>
      </c>
      <c r="I11">
        <v>280</v>
      </c>
      <c r="J11">
        <v>828</v>
      </c>
      <c r="K11">
        <v>21.083518854985218</v>
      </c>
      <c r="L11">
        <v>15.351280937907076</v>
      </c>
      <c r="M11">
        <v>43.521877391348006</v>
      </c>
      <c r="N11">
        <v>1</v>
      </c>
      <c r="O11">
        <v>1</v>
      </c>
      <c r="P11">
        <v>2</v>
      </c>
    </row>
    <row r="12" spans="1:16" x14ac:dyDescent="0.4">
      <c r="A12" t="s">
        <v>1604</v>
      </c>
      <c r="B12" t="s">
        <v>1605</v>
      </c>
      <c r="C12" t="s">
        <v>1599</v>
      </c>
      <c r="D12" s="1">
        <v>41739</v>
      </c>
      <c r="E12">
        <v>2</v>
      </c>
      <c r="F12">
        <v>1</v>
      </c>
      <c r="G12">
        <v>2</v>
      </c>
      <c r="H12">
        <v>166</v>
      </c>
      <c r="I12">
        <v>103</v>
      </c>
      <c r="J12">
        <v>770</v>
      </c>
      <c r="K12">
        <v>21.080158439983236</v>
      </c>
      <c r="L12">
        <v>10.851063829787234</v>
      </c>
      <c r="M12">
        <v>46.673998854973334</v>
      </c>
      <c r="N12">
        <v>1</v>
      </c>
      <c r="O12">
        <v>1</v>
      </c>
      <c r="P12">
        <v>2</v>
      </c>
    </row>
    <row r="13" spans="1:16" x14ac:dyDescent="0.4">
      <c r="A13" t="s">
        <v>1606</v>
      </c>
      <c r="B13" t="s">
        <v>1607</v>
      </c>
      <c r="C13" t="s">
        <v>1599</v>
      </c>
      <c r="D13" s="1">
        <v>39594</v>
      </c>
      <c r="E13">
        <v>7</v>
      </c>
      <c r="F13">
        <v>3</v>
      </c>
      <c r="G13">
        <v>6</v>
      </c>
      <c r="H13">
        <v>911</v>
      </c>
      <c r="I13">
        <v>384</v>
      </c>
      <c r="J13">
        <v>1170</v>
      </c>
      <c r="K13">
        <v>17.863235662606385</v>
      </c>
      <c r="L13">
        <v>26.720815199871051</v>
      </c>
      <c r="M13">
        <v>39.610744127444015</v>
      </c>
      <c r="N13">
        <v>1</v>
      </c>
      <c r="O13">
        <v>1</v>
      </c>
      <c r="P13">
        <v>2</v>
      </c>
    </row>
    <row r="14" spans="1:16" x14ac:dyDescent="0.4">
      <c r="A14" t="s">
        <v>1608</v>
      </c>
      <c r="B14" t="s">
        <v>1609</v>
      </c>
      <c r="C14" t="s">
        <v>1599</v>
      </c>
      <c r="D14" s="1">
        <v>39927</v>
      </c>
      <c r="E14">
        <v>6</v>
      </c>
      <c r="F14">
        <v>3</v>
      </c>
      <c r="G14">
        <v>6</v>
      </c>
      <c r="H14">
        <v>802</v>
      </c>
      <c r="I14">
        <v>384</v>
      </c>
      <c r="J14">
        <v>1055</v>
      </c>
      <c r="K14">
        <v>28.15530762889242</v>
      </c>
      <c r="L14">
        <v>15.687754731970157</v>
      </c>
      <c r="M14">
        <v>47.264067012068658</v>
      </c>
      <c r="N14">
        <v>1</v>
      </c>
      <c r="O14">
        <v>1</v>
      </c>
      <c r="P14">
        <v>2</v>
      </c>
    </row>
    <row r="15" spans="1:16" x14ac:dyDescent="0.4">
      <c r="A15" t="s">
        <v>1610</v>
      </c>
      <c r="B15" t="s">
        <v>1611</v>
      </c>
      <c r="C15" t="s">
        <v>1599</v>
      </c>
      <c r="D15" s="1">
        <v>41768</v>
      </c>
      <c r="E15">
        <v>2</v>
      </c>
      <c r="F15">
        <v>1</v>
      </c>
      <c r="G15">
        <v>2</v>
      </c>
      <c r="H15">
        <v>166</v>
      </c>
      <c r="I15">
        <v>103</v>
      </c>
      <c r="J15">
        <v>751</v>
      </c>
      <c r="K15">
        <v>26.72809945964962</v>
      </c>
      <c r="L15">
        <v>11.48936170212766</v>
      </c>
      <c r="M15">
        <v>33.841468080873014</v>
      </c>
      <c r="N15">
        <v>1</v>
      </c>
      <c r="O15">
        <v>1</v>
      </c>
      <c r="P15">
        <v>2</v>
      </c>
    </row>
    <row r="16" spans="1:16" x14ac:dyDescent="0.4">
      <c r="A16" t="s">
        <v>1612</v>
      </c>
      <c r="B16" t="s">
        <v>1613</v>
      </c>
      <c r="C16" t="s">
        <v>1599</v>
      </c>
      <c r="D16" s="1">
        <v>41227</v>
      </c>
      <c r="E16">
        <v>4</v>
      </c>
      <c r="F16">
        <v>2</v>
      </c>
      <c r="G16">
        <v>3</v>
      </c>
      <c r="H16">
        <v>267</v>
      </c>
      <c r="I16">
        <v>280</v>
      </c>
      <c r="J16">
        <v>828</v>
      </c>
      <c r="K16">
        <v>24.977146480299542</v>
      </c>
      <c r="L16">
        <v>20.151758575770732</v>
      </c>
      <c r="M16">
        <v>35.852070070883563</v>
      </c>
      <c r="N16">
        <v>1</v>
      </c>
      <c r="O16">
        <v>1</v>
      </c>
      <c r="P16">
        <v>2</v>
      </c>
    </row>
    <row r="19" spans="1:16" x14ac:dyDescent="0.4">
      <c r="A19" t="s">
        <v>1614</v>
      </c>
    </row>
    <row r="20" spans="1:16" x14ac:dyDescent="0.4">
      <c r="A20" t="s">
        <v>1615</v>
      </c>
      <c r="B20" t="s">
        <v>1616</v>
      </c>
      <c r="C20" t="s">
        <v>1596</v>
      </c>
      <c r="D20" s="1">
        <v>41695</v>
      </c>
      <c r="E20">
        <v>2</v>
      </c>
      <c r="F20">
        <v>2</v>
      </c>
      <c r="G20">
        <v>2</v>
      </c>
      <c r="H20">
        <v>166</v>
      </c>
      <c r="I20">
        <v>120</v>
      </c>
      <c r="J20">
        <v>784</v>
      </c>
      <c r="K20">
        <v>29.909630519441603</v>
      </c>
      <c r="L20">
        <v>42.278508743807087</v>
      </c>
      <c r="M20">
        <v>29.047149407869078</v>
      </c>
      <c r="N20">
        <v>1</v>
      </c>
      <c r="O20">
        <v>2</v>
      </c>
      <c r="P20">
        <v>1</v>
      </c>
    </row>
    <row r="21" spans="1:16" x14ac:dyDescent="0.4">
      <c r="A21" t="s">
        <v>1617</v>
      </c>
      <c r="B21" t="s">
        <v>1618</v>
      </c>
      <c r="C21" t="s">
        <v>1592</v>
      </c>
      <c r="D21" s="1">
        <v>42082</v>
      </c>
      <c r="E21">
        <v>2</v>
      </c>
      <c r="F21">
        <v>1</v>
      </c>
      <c r="G21">
        <v>2</v>
      </c>
      <c r="H21">
        <v>166</v>
      </c>
      <c r="I21">
        <v>103</v>
      </c>
      <c r="J21">
        <v>541</v>
      </c>
      <c r="K21">
        <v>29.764682000345726</v>
      </c>
      <c r="L21">
        <v>49.253731343283583</v>
      </c>
      <c r="M21">
        <v>12.952659267962312</v>
      </c>
      <c r="N21">
        <v>1</v>
      </c>
      <c r="O21">
        <v>2</v>
      </c>
      <c r="P21">
        <v>1</v>
      </c>
    </row>
    <row r="22" spans="1:16" x14ac:dyDescent="0.4">
      <c r="A22" t="s">
        <v>1619</v>
      </c>
      <c r="B22" t="s">
        <v>1620</v>
      </c>
      <c r="C22" t="s">
        <v>1592</v>
      </c>
      <c r="D22" s="1">
        <v>42086</v>
      </c>
      <c r="E22">
        <v>2</v>
      </c>
      <c r="F22">
        <v>1</v>
      </c>
      <c r="G22">
        <v>2</v>
      </c>
      <c r="H22">
        <v>166</v>
      </c>
      <c r="I22">
        <v>103</v>
      </c>
      <c r="J22">
        <v>539</v>
      </c>
      <c r="K22">
        <v>14.951248986997086</v>
      </c>
      <c r="L22">
        <v>43.283582089552233</v>
      </c>
      <c r="M22">
        <v>15.74733244492057</v>
      </c>
      <c r="N22">
        <v>1</v>
      </c>
      <c r="O22">
        <v>2</v>
      </c>
      <c r="P22">
        <v>1</v>
      </c>
    </row>
    <row r="23" spans="1:16" x14ac:dyDescent="0.4">
      <c r="A23" t="s">
        <v>1621</v>
      </c>
      <c r="B23" t="s">
        <v>1622</v>
      </c>
      <c r="C23" t="s">
        <v>1599</v>
      </c>
      <c r="D23" s="1">
        <v>42285</v>
      </c>
      <c r="E23">
        <v>1</v>
      </c>
      <c r="F23">
        <v>1</v>
      </c>
      <c r="G23">
        <v>1</v>
      </c>
      <c r="H23">
        <v>110</v>
      </c>
      <c r="I23">
        <v>79</v>
      </c>
      <c r="J23">
        <v>486</v>
      </c>
      <c r="K23">
        <v>28.839590443686003</v>
      </c>
      <c r="L23">
        <v>48.210526315789473</v>
      </c>
      <c r="M23">
        <v>5.761316872427984</v>
      </c>
      <c r="N23">
        <v>1</v>
      </c>
      <c r="O23">
        <v>2</v>
      </c>
      <c r="P23">
        <v>1</v>
      </c>
    </row>
    <row r="24" spans="1:16" x14ac:dyDescent="0.4">
      <c r="A24" t="s">
        <v>1623</v>
      </c>
      <c r="B24" t="s">
        <v>1624</v>
      </c>
      <c r="C24" t="s">
        <v>1599</v>
      </c>
      <c r="D24" s="1">
        <v>39595</v>
      </c>
      <c r="E24">
        <v>7</v>
      </c>
      <c r="F24">
        <v>3</v>
      </c>
      <c r="G24">
        <v>6</v>
      </c>
      <c r="H24">
        <v>910</v>
      </c>
      <c r="I24">
        <v>384</v>
      </c>
      <c r="J24">
        <v>1170</v>
      </c>
      <c r="K24">
        <v>23.532718087283857</v>
      </c>
      <c r="L24">
        <v>42.776895090724878</v>
      </c>
      <c r="M24">
        <v>28.322419652403553</v>
      </c>
      <c r="N24">
        <v>1</v>
      </c>
      <c r="O24">
        <v>2</v>
      </c>
      <c r="P24">
        <v>1</v>
      </c>
    </row>
    <row r="25" spans="1:16" x14ac:dyDescent="0.4">
      <c r="A25" t="s">
        <v>1625</v>
      </c>
      <c r="B25" t="s">
        <v>1626</v>
      </c>
      <c r="C25" t="s">
        <v>1599</v>
      </c>
      <c r="D25" s="1">
        <v>39836</v>
      </c>
      <c r="E25">
        <v>6</v>
      </c>
      <c r="F25">
        <v>3</v>
      </c>
      <c r="G25">
        <v>6</v>
      </c>
      <c r="H25">
        <v>802</v>
      </c>
      <c r="I25">
        <v>384</v>
      </c>
      <c r="J25">
        <v>1114</v>
      </c>
      <c r="K25">
        <v>25.563660440049762</v>
      </c>
      <c r="L25">
        <v>48.527325400663166</v>
      </c>
      <c r="M25">
        <v>18.16230181209351</v>
      </c>
      <c r="N25">
        <v>1</v>
      </c>
      <c r="O25">
        <v>2</v>
      </c>
      <c r="P25">
        <v>1</v>
      </c>
    </row>
    <row r="28" spans="1:16" x14ac:dyDescent="0.4">
      <c r="A28" t="s">
        <v>1627</v>
      </c>
    </row>
    <row r="29" spans="1:16" x14ac:dyDescent="0.4">
      <c r="A29" t="s">
        <v>1628</v>
      </c>
      <c r="B29" t="s">
        <v>1629</v>
      </c>
      <c r="C29" t="s">
        <v>1599</v>
      </c>
      <c r="D29" s="1">
        <v>41397</v>
      </c>
      <c r="E29">
        <v>3</v>
      </c>
      <c r="F29">
        <v>2</v>
      </c>
      <c r="G29">
        <v>2</v>
      </c>
      <c r="H29">
        <v>202</v>
      </c>
      <c r="I29">
        <v>280</v>
      </c>
      <c r="J29">
        <v>784</v>
      </c>
      <c r="K29">
        <v>47.653202024799249</v>
      </c>
      <c r="L29">
        <v>29.952561875814158</v>
      </c>
      <c r="M29">
        <v>2.3412168605760062</v>
      </c>
      <c r="N29">
        <v>2</v>
      </c>
      <c r="O29">
        <v>1</v>
      </c>
      <c r="P29">
        <v>1</v>
      </c>
    </row>
    <row r="30" spans="1:16" x14ac:dyDescent="0.4">
      <c r="A30" t="s">
        <v>1630</v>
      </c>
      <c r="B30" t="s">
        <v>1631</v>
      </c>
      <c r="C30" t="s">
        <v>1599</v>
      </c>
      <c r="D30" s="1">
        <v>41606</v>
      </c>
      <c r="E30">
        <v>2</v>
      </c>
      <c r="F30">
        <v>2</v>
      </c>
      <c r="G30">
        <v>2</v>
      </c>
      <c r="H30">
        <v>166</v>
      </c>
      <c r="I30">
        <v>177</v>
      </c>
      <c r="J30">
        <v>784</v>
      </c>
      <c r="K30">
        <v>39.887529804276291</v>
      </c>
      <c r="L30">
        <v>24.047634917840675</v>
      </c>
      <c r="M30">
        <v>24.541054739652871</v>
      </c>
      <c r="N30">
        <v>2</v>
      </c>
      <c r="O30">
        <v>1</v>
      </c>
      <c r="P30">
        <v>1</v>
      </c>
    </row>
    <row r="31" spans="1:16" x14ac:dyDescent="0.4">
      <c r="A31" t="s">
        <v>1632</v>
      </c>
      <c r="B31" t="s">
        <v>1633</v>
      </c>
      <c r="C31" t="s">
        <v>1592</v>
      </c>
      <c r="D31" s="1">
        <v>42130</v>
      </c>
      <c r="E31">
        <v>2</v>
      </c>
      <c r="F31">
        <v>1</v>
      </c>
      <c r="G31">
        <v>2</v>
      </c>
      <c r="H31">
        <v>166</v>
      </c>
      <c r="I31">
        <v>103</v>
      </c>
      <c r="J31">
        <v>509</v>
      </c>
      <c r="K31">
        <v>31.881877913126775</v>
      </c>
      <c r="L31">
        <v>26.865671641791046</v>
      </c>
      <c r="M31">
        <v>25.52796685824859</v>
      </c>
      <c r="N31">
        <v>2</v>
      </c>
      <c r="O31">
        <v>1</v>
      </c>
      <c r="P31">
        <v>1</v>
      </c>
    </row>
    <row r="32" spans="1:16" x14ac:dyDescent="0.4">
      <c r="A32" t="s">
        <v>1634</v>
      </c>
      <c r="B32" t="s">
        <v>1635</v>
      </c>
      <c r="C32" t="s">
        <v>1599</v>
      </c>
      <c r="D32" s="1">
        <v>40708</v>
      </c>
      <c r="E32">
        <v>5</v>
      </c>
      <c r="F32">
        <v>2</v>
      </c>
      <c r="G32">
        <v>4</v>
      </c>
      <c r="H32">
        <v>537</v>
      </c>
      <c r="I32">
        <v>280</v>
      </c>
      <c r="J32">
        <v>905</v>
      </c>
      <c r="K32">
        <v>49.636838092880964</v>
      </c>
      <c r="L32">
        <v>15.525184541901867</v>
      </c>
      <c r="M32">
        <v>28.554276121694372</v>
      </c>
      <c r="N32">
        <v>2</v>
      </c>
      <c r="O32">
        <v>1</v>
      </c>
      <c r="P32">
        <v>1</v>
      </c>
    </row>
    <row r="33" spans="1:16" x14ac:dyDescent="0.4">
      <c r="A33" t="s">
        <v>1636</v>
      </c>
      <c r="B33" t="s">
        <v>1637</v>
      </c>
      <c r="C33" t="s">
        <v>1599</v>
      </c>
      <c r="D33" s="1">
        <v>40018</v>
      </c>
      <c r="E33">
        <v>6</v>
      </c>
      <c r="F33">
        <v>3</v>
      </c>
      <c r="G33">
        <v>6</v>
      </c>
      <c r="H33">
        <v>802</v>
      </c>
      <c r="I33">
        <v>384</v>
      </c>
      <c r="J33">
        <v>993</v>
      </c>
      <c r="K33">
        <v>39.257181924104657</v>
      </c>
      <c r="L33">
        <v>18.474608835313621</v>
      </c>
      <c r="M33">
        <v>27.383264667333268</v>
      </c>
      <c r="N33">
        <v>2</v>
      </c>
      <c r="O33">
        <v>1</v>
      </c>
      <c r="P33">
        <v>1</v>
      </c>
    </row>
    <row r="34" spans="1:16" x14ac:dyDescent="0.4">
      <c r="A34" t="s">
        <v>1638</v>
      </c>
      <c r="B34" t="s">
        <v>1639</v>
      </c>
      <c r="C34" t="s">
        <v>1599</v>
      </c>
      <c r="D34" s="1">
        <v>41080</v>
      </c>
      <c r="E34">
        <v>4</v>
      </c>
      <c r="F34">
        <v>2</v>
      </c>
      <c r="G34">
        <v>3</v>
      </c>
      <c r="H34">
        <v>366</v>
      </c>
      <c r="I34">
        <v>280</v>
      </c>
      <c r="J34">
        <v>828</v>
      </c>
      <c r="K34">
        <v>38.786946886707746</v>
      </c>
      <c r="L34">
        <v>12.818497611810683</v>
      </c>
      <c r="M34">
        <v>13.541398488171197</v>
      </c>
      <c r="N34">
        <v>2</v>
      </c>
      <c r="O34">
        <v>1</v>
      </c>
      <c r="P34">
        <v>1</v>
      </c>
    </row>
    <row r="37" spans="1:16" x14ac:dyDescent="0.4">
      <c r="A37" t="s">
        <v>1640</v>
      </c>
    </row>
    <row r="38" spans="1:16" x14ac:dyDescent="0.4">
      <c r="A38" t="s">
        <v>1641</v>
      </c>
      <c r="B38" t="s">
        <v>1642</v>
      </c>
      <c r="C38" t="s">
        <v>1592</v>
      </c>
      <c r="D38" s="1">
        <v>41750</v>
      </c>
      <c r="E38">
        <v>2</v>
      </c>
      <c r="F38">
        <v>1</v>
      </c>
      <c r="G38">
        <v>2</v>
      </c>
      <c r="H38">
        <v>166</v>
      </c>
      <c r="I38">
        <v>103</v>
      </c>
      <c r="J38">
        <v>763</v>
      </c>
      <c r="K38">
        <v>38.549181588800906</v>
      </c>
      <c r="L38">
        <v>34.328358208955223</v>
      </c>
      <c r="M38">
        <v>25.835937762543271</v>
      </c>
      <c r="N38">
        <v>2</v>
      </c>
      <c r="O38">
        <v>2</v>
      </c>
      <c r="P38">
        <v>1</v>
      </c>
    </row>
    <row r="39" spans="1:16" x14ac:dyDescent="0.4">
      <c r="A39" t="s">
        <v>1643</v>
      </c>
      <c r="B39" t="s">
        <v>1644</v>
      </c>
      <c r="C39" t="s">
        <v>1599</v>
      </c>
      <c r="D39" s="1">
        <v>42285</v>
      </c>
      <c r="E39">
        <v>1</v>
      </c>
      <c r="F39">
        <v>1</v>
      </c>
      <c r="G39">
        <v>1</v>
      </c>
      <c r="H39">
        <v>110</v>
      </c>
      <c r="I39">
        <v>79</v>
      </c>
      <c r="J39">
        <v>486</v>
      </c>
      <c r="K39">
        <v>32.935153583617748</v>
      </c>
      <c r="L39">
        <v>33.05263157894737</v>
      </c>
      <c r="M39">
        <v>23.045267489711936</v>
      </c>
      <c r="N39">
        <v>2</v>
      </c>
      <c r="O39">
        <v>2</v>
      </c>
      <c r="P39">
        <v>1</v>
      </c>
    </row>
    <row r="40" spans="1:16" x14ac:dyDescent="0.4">
      <c r="A40" t="s">
        <v>1645</v>
      </c>
      <c r="B40" t="s">
        <v>1646</v>
      </c>
      <c r="C40" t="s">
        <v>1599</v>
      </c>
      <c r="D40" s="1">
        <v>40694</v>
      </c>
      <c r="E40">
        <v>5</v>
      </c>
      <c r="F40">
        <v>2</v>
      </c>
      <c r="G40">
        <v>4</v>
      </c>
      <c r="H40">
        <v>546</v>
      </c>
      <c r="I40">
        <v>280</v>
      </c>
      <c r="J40">
        <v>905</v>
      </c>
      <c r="K40">
        <v>39.257650828452618</v>
      </c>
      <c r="L40">
        <v>46.62396873643074</v>
      </c>
      <c r="M40">
        <v>25.740472835471685</v>
      </c>
      <c r="N40">
        <v>2</v>
      </c>
      <c r="O40">
        <v>2</v>
      </c>
      <c r="P40">
        <v>1</v>
      </c>
    </row>
    <row r="41" spans="1:16" x14ac:dyDescent="0.4">
      <c r="A41" t="s">
        <v>1647</v>
      </c>
      <c r="B41" t="s">
        <v>1648</v>
      </c>
      <c r="C41" t="s">
        <v>1599</v>
      </c>
      <c r="D41" s="1">
        <v>38358</v>
      </c>
      <c r="E41">
        <v>7</v>
      </c>
      <c r="F41">
        <v>3</v>
      </c>
      <c r="G41">
        <v>7</v>
      </c>
      <c r="H41">
        <v>1060</v>
      </c>
      <c r="I41">
        <v>384</v>
      </c>
      <c r="J41">
        <v>1599</v>
      </c>
      <c r="K41">
        <v>38.775660064004548</v>
      </c>
      <c r="L41">
        <v>33.003844006171136</v>
      </c>
      <c r="M41">
        <v>25.401435754476815</v>
      </c>
      <c r="N41">
        <v>2</v>
      </c>
      <c r="O41">
        <v>2</v>
      </c>
      <c r="P41">
        <v>1</v>
      </c>
    </row>
    <row r="42" spans="1:16" x14ac:dyDescent="0.4">
      <c r="A42" t="s">
        <v>1649</v>
      </c>
      <c r="B42" t="s">
        <v>1650</v>
      </c>
      <c r="C42" t="s">
        <v>1596</v>
      </c>
      <c r="D42" s="1">
        <v>39906</v>
      </c>
      <c r="E42">
        <v>6</v>
      </c>
      <c r="F42">
        <v>3</v>
      </c>
      <c r="G42">
        <v>6</v>
      </c>
      <c r="H42">
        <v>802</v>
      </c>
      <c r="I42">
        <v>384</v>
      </c>
      <c r="J42">
        <v>1069</v>
      </c>
      <c r="K42">
        <v>40.757375072345873</v>
      </c>
      <c r="L42">
        <v>49.909842954753714</v>
      </c>
      <c r="M42">
        <v>28.612802027114519</v>
      </c>
      <c r="N42">
        <v>2</v>
      </c>
      <c r="O42">
        <v>2</v>
      </c>
      <c r="P42">
        <v>1</v>
      </c>
    </row>
    <row r="43" spans="1:16" x14ac:dyDescent="0.4">
      <c r="A43" t="s">
        <v>1651</v>
      </c>
      <c r="B43" t="s">
        <v>1652</v>
      </c>
      <c r="C43" t="s">
        <v>1599</v>
      </c>
      <c r="D43" s="1">
        <v>41241</v>
      </c>
      <c r="E43">
        <v>4</v>
      </c>
      <c r="F43">
        <v>2</v>
      </c>
      <c r="G43">
        <v>3</v>
      </c>
      <c r="H43">
        <v>257</v>
      </c>
      <c r="I43">
        <v>280</v>
      </c>
      <c r="J43">
        <v>828</v>
      </c>
      <c r="K43">
        <v>46.480561499903025</v>
      </c>
      <c r="L43">
        <v>49.344116369952232</v>
      </c>
      <c r="M43">
        <v>28.13374793226123</v>
      </c>
      <c r="N43">
        <v>2</v>
      </c>
      <c r="O43">
        <v>2</v>
      </c>
      <c r="P43">
        <v>1</v>
      </c>
    </row>
    <row r="44" spans="1:16" x14ac:dyDescent="0.4">
      <c r="A44" t="s">
        <v>1653</v>
      </c>
      <c r="B44" t="s">
        <v>1654</v>
      </c>
      <c r="C44" t="s">
        <v>1599</v>
      </c>
      <c r="D44" s="1">
        <v>40856</v>
      </c>
      <c r="E44">
        <v>5</v>
      </c>
      <c r="F44">
        <v>2</v>
      </c>
      <c r="G44">
        <v>4</v>
      </c>
      <c r="H44">
        <v>437</v>
      </c>
      <c r="I44">
        <v>280</v>
      </c>
      <c r="J44">
        <v>905</v>
      </c>
      <c r="K44">
        <v>43.917348755821443</v>
      </c>
      <c r="L44">
        <v>32.740990013026483</v>
      </c>
      <c r="M44">
        <v>17.746593737596456</v>
      </c>
      <c r="N44">
        <v>2</v>
      </c>
      <c r="O44">
        <v>2</v>
      </c>
      <c r="P44">
        <v>1</v>
      </c>
    </row>
    <row r="45" spans="1:16" x14ac:dyDescent="0.4">
      <c r="A45" t="s">
        <v>1655</v>
      </c>
      <c r="B45" t="s">
        <v>1656</v>
      </c>
      <c r="C45" t="s">
        <v>1596</v>
      </c>
      <c r="D45" s="1">
        <v>40007</v>
      </c>
      <c r="E45">
        <v>6</v>
      </c>
      <c r="F45">
        <v>3</v>
      </c>
      <c r="G45">
        <v>6</v>
      </c>
      <c r="H45">
        <v>802</v>
      </c>
      <c r="I45">
        <v>384</v>
      </c>
      <c r="J45">
        <v>1002</v>
      </c>
      <c r="K45">
        <v>40.559209542419211</v>
      </c>
      <c r="L45">
        <v>40.437705331117336</v>
      </c>
      <c r="M45">
        <v>26.937721715899531</v>
      </c>
      <c r="N45">
        <v>2</v>
      </c>
      <c r="O45">
        <v>2</v>
      </c>
      <c r="P45">
        <v>1</v>
      </c>
    </row>
    <row r="46" spans="1:16" x14ac:dyDescent="0.4">
      <c r="A46" t="s">
        <v>1657</v>
      </c>
      <c r="B46" t="s">
        <v>1658</v>
      </c>
      <c r="C46" t="s">
        <v>1599</v>
      </c>
      <c r="D46" s="1">
        <v>41124</v>
      </c>
      <c r="E46">
        <v>4</v>
      </c>
      <c r="F46">
        <v>2</v>
      </c>
      <c r="G46">
        <v>3</v>
      </c>
      <c r="H46">
        <v>335</v>
      </c>
      <c r="I46">
        <v>280</v>
      </c>
      <c r="J46">
        <v>828</v>
      </c>
      <c r="K46">
        <v>39.874772512222265</v>
      </c>
      <c r="L46">
        <v>48.429874077290492</v>
      </c>
      <c r="M46">
        <v>16.086503598057888</v>
      </c>
      <c r="N46">
        <v>2</v>
      </c>
      <c r="O46">
        <v>2</v>
      </c>
      <c r="P46">
        <v>1</v>
      </c>
    </row>
    <row r="47" spans="1:16" x14ac:dyDescent="0.4">
      <c r="A47" t="s">
        <v>1659</v>
      </c>
      <c r="B47" t="s">
        <v>1660</v>
      </c>
      <c r="C47" t="s">
        <v>1592</v>
      </c>
      <c r="D47" s="1">
        <v>39988</v>
      </c>
      <c r="E47">
        <v>6</v>
      </c>
      <c r="F47">
        <v>3</v>
      </c>
      <c r="G47">
        <v>6</v>
      </c>
      <c r="H47">
        <v>802</v>
      </c>
      <c r="I47">
        <v>384</v>
      </c>
      <c r="J47">
        <v>1015</v>
      </c>
      <c r="K47">
        <v>44.528700867055129</v>
      </c>
      <c r="L47">
        <v>36.199582444918271</v>
      </c>
      <c r="M47">
        <v>26.167413384451923</v>
      </c>
      <c r="N47">
        <v>2</v>
      </c>
      <c r="O47">
        <v>2</v>
      </c>
      <c r="P47">
        <v>1</v>
      </c>
    </row>
    <row r="50" spans="1:16" x14ac:dyDescent="0.4">
      <c r="A50" t="s">
        <v>1661</v>
      </c>
    </row>
    <row r="51" spans="1:16" x14ac:dyDescent="0.4">
      <c r="A51" t="s">
        <v>1662</v>
      </c>
      <c r="B51" t="s">
        <v>1663</v>
      </c>
      <c r="C51" t="s">
        <v>1592</v>
      </c>
      <c r="D51" s="1">
        <v>41621</v>
      </c>
      <c r="E51">
        <v>2</v>
      </c>
      <c r="F51">
        <v>2</v>
      </c>
      <c r="G51">
        <v>2</v>
      </c>
      <c r="H51">
        <v>166</v>
      </c>
      <c r="I51">
        <v>166</v>
      </c>
      <c r="J51">
        <v>784</v>
      </c>
      <c r="K51">
        <v>42.910922352038142</v>
      </c>
      <c r="L51">
        <v>29.771174249235749</v>
      </c>
      <c r="M51">
        <v>43.65953689167975</v>
      </c>
      <c r="N51">
        <v>2</v>
      </c>
      <c r="O51">
        <v>1</v>
      </c>
      <c r="P51">
        <v>2</v>
      </c>
    </row>
    <row r="52" spans="1:16" x14ac:dyDescent="0.4">
      <c r="A52" t="s">
        <v>1664</v>
      </c>
      <c r="B52" t="s">
        <v>1665</v>
      </c>
      <c r="C52" t="s">
        <v>1599</v>
      </c>
      <c r="D52" s="1">
        <v>41719</v>
      </c>
      <c r="E52">
        <v>2</v>
      </c>
      <c r="F52">
        <v>1</v>
      </c>
      <c r="G52">
        <v>2</v>
      </c>
      <c r="H52">
        <v>166</v>
      </c>
      <c r="I52">
        <v>103</v>
      </c>
      <c r="J52">
        <v>783</v>
      </c>
      <c r="K52">
        <v>38.733664678778339</v>
      </c>
      <c r="L52">
        <v>22.340425531914892</v>
      </c>
      <c r="M52">
        <v>46.42892229099126</v>
      </c>
      <c r="N52">
        <v>2</v>
      </c>
      <c r="O52">
        <v>1</v>
      </c>
      <c r="P52">
        <v>2</v>
      </c>
    </row>
    <row r="53" spans="1:16" x14ac:dyDescent="0.4">
      <c r="A53" t="s">
        <v>1666</v>
      </c>
      <c r="B53" t="s">
        <v>1667</v>
      </c>
      <c r="C53" t="s">
        <v>1592</v>
      </c>
      <c r="D53" s="1">
        <v>41992</v>
      </c>
      <c r="E53">
        <v>2</v>
      </c>
      <c r="F53">
        <v>1</v>
      </c>
      <c r="G53">
        <v>2</v>
      </c>
      <c r="H53">
        <v>166</v>
      </c>
      <c r="I53">
        <v>103</v>
      </c>
      <c r="J53">
        <v>598</v>
      </c>
      <c r="K53">
        <v>30.998682105016094</v>
      </c>
      <c r="L53">
        <v>18.656716417910449</v>
      </c>
      <c r="M53">
        <v>49.643160011052984</v>
      </c>
      <c r="N53">
        <v>2</v>
      </c>
      <c r="O53">
        <v>1</v>
      </c>
      <c r="P53">
        <v>2</v>
      </c>
    </row>
    <row r="54" spans="1:16" x14ac:dyDescent="0.4">
      <c r="A54" t="s">
        <v>1668</v>
      </c>
      <c r="B54" t="s">
        <v>1669</v>
      </c>
      <c r="C54" t="s">
        <v>1592</v>
      </c>
      <c r="D54" s="1">
        <v>42017</v>
      </c>
      <c r="E54">
        <v>2</v>
      </c>
      <c r="F54">
        <v>1</v>
      </c>
      <c r="G54">
        <v>2</v>
      </c>
      <c r="H54">
        <v>166</v>
      </c>
      <c r="I54">
        <v>103</v>
      </c>
      <c r="J54">
        <v>583</v>
      </c>
      <c r="K54">
        <v>47.005872641546837</v>
      </c>
      <c r="L54">
        <v>23.134328358208954</v>
      </c>
      <c r="M54">
        <v>43.841593692636394</v>
      </c>
      <c r="N54">
        <v>2</v>
      </c>
      <c r="O54">
        <v>1</v>
      </c>
      <c r="P54">
        <v>2</v>
      </c>
    </row>
    <row r="55" spans="1:16" x14ac:dyDescent="0.4">
      <c r="A55" t="s">
        <v>1670</v>
      </c>
      <c r="B55" t="s">
        <v>1671</v>
      </c>
      <c r="C55" t="s">
        <v>1592</v>
      </c>
      <c r="D55" s="1">
        <v>42122</v>
      </c>
      <c r="E55">
        <v>2</v>
      </c>
      <c r="F55">
        <v>1</v>
      </c>
      <c r="G55">
        <v>2</v>
      </c>
      <c r="H55">
        <v>166</v>
      </c>
      <c r="I55">
        <v>103</v>
      </c>
      <c r="J55">
        <v>514</v>
      </c>
      <c r="K55">
        <v>42.672876579372648</v>
      </c>
      <c r="L55">
        <v>26.119402985074625</v>
      </c>
      <c r="M55">
        <v>49.893648862934405</v>
      </c>
      <c r="N55">
        <v>2</v>
      </c>
      <c r="O55">
        <v>1</v>
      </c>
      <c r="P55">
        <v>2</v>
      </c>
    </row>
    <row r="56" spans="1:16" x14ac:dyDescent="0.4">
      <c r="A56" t="s">
        <v>1672</v>
      </c>
      <c r="B56" t="s">
        <v>1673</v>
      </c>
      <c r="C56" t="s">
        <v>1592</v>
      </c>
      <c r="D56" s="1">
        <v>42146</v>
      </c>
      <c r="E56">
        <v>2</v>
      </c>
      <c r="F56">
        <v>1</v>
      </c>
      <c r="G56">
        <v>2</v>
      </c>
      <c r="H56">
        <v>166</v>
      </c>
      <c r="I56">
        <v>103</v>
      </c>
      <c r="J56">
        <v>497</v>
      </c>
      <c r="K56">
        <v>45.78130872839786</v>
      </c>
      <c r="L56">
        <v>2.9850746268656718</v>
      </c>
      <c r="M56">
        <v>35.153606404642026</v>
      </c>
      <c r="N56">
        <v>2</v>
      </c>
      <c r="O56">
        <v>1</v>
      </c>
      <c r="P56">
        <v>2</v>
      </c>
    </row>
    <row r="57" spans="1:16" x14ac:dyDescent="0.4">
      <c r="A57" t="s">
        <v>1674</v>
      </c>
      <c r="B57" t="s">
        <v>1675</v>
      </c>
      <c r="C57" t="s">
        <v>1599</v>
      </c>
      <c r="D57" s="1">
        <v>40988</v>
      </c>
      <c r="E57">
        <v>4</v>
      </c>
      <c r="F57">
        <v>2</v>
      </c>
      <c r="G57">
        <v>4</v>
      </c>
      <c r="H57">
        <v>398</v>
      </c>
      <c r="I57">
        <v>280</v>
      </c>
      <c r="J57">
        <v>857</v>
      </c>
      <c r="K57">
        <v>32.984910901852118</v>
      </c>
      <c r="L57">
        <v>29.809921841076857</v>
      </c>
      <c r="M57">
        <v>49.513171302154582</v>
      </c>
      <c r="N57">
        <v>2</v>
      </c>
      <c r="O57">
        <v>1</v>
      </c>
      <c r="P57">
        <v>2</v>
      </c>
    </row>
    <row r="58" spans="1:16" x14ac:dyDescent="0.4">
      <c r="A58" t="s">
        <v>1676</v>
      </c>
      <c r="B58" t="s">
        <v>1677</v>
      </c>
      <c r="C58" t="s">
        <v>1599</v>
      </c>
      <c r="D58" s="1">
        <v>39036</v>
      </c>
      <c r="E58">
        <v>7</v>
      </c>
      <c r="F58">
        <v>3</v>
      </c>
      <c r="G58">
        <v>7</v>
      </c>
      <c r="H58">
        <v>1060</v>
      </c>
      <c r="I58">
        <v>384</v>
      </c>
      <c r="J58">
        <v>1391</v>
      </c>
      <c r="K58">
        <v>43.760145817750818</v>
      </c>
      <c r="L58">
        <v>27.787242677535232</v>
      </c>
      <c r="M58">
        <v>31.897656646849981</v>
      </c>
      <c r="N58">
        <v>2</v>
      </c>
      <c r="O58">
        <v>1</v>
      </c>
      <c r="P58">
        <v>2</v>
      </c>
    </row>
    <row r="59" spans="1:16" x14ac:dyDescent="0.4">
      <c r="A59" t="s">
        <v>1678</v>
      </c>
      <c r="B59" t="s">
        <v>1679</v>
      </c>
      <c r="C59" t="s">
        <v>1592</v>
      </c>
      <c r="D59" s="1">
        <v>41823</v>
      </c>
      <c r="E59">
        <v>2</v>
      </c>
      <c r="F59">
        <v>1</v>
      </c>
      <c r="G59">
        <v>2</v>
      </c>
      <c r="H59">
        <v>166</v>
      </c>
      <c r="I59">
        <v>103</v>
      </c>
      <c r="J59">
        <v>713</v>
      </c>
      <c r="K59">
        <v>30.053873516971663</v>
      </c>
      <c r="L59">
        <v>11.19402985074627</v>
      </c>
      <c r="M59">
        <v>32.522386449455176</v>
      </c>
      <c r="N59">
        <v>2</v>
      </c>
      <c r="O59">
        <v>1</v>
      </c>
      <c r="P59">
        <v>2</v>
      </c>
    </row>
    <row r="60" spans="1:16" x14ac:dyDescent="0.4">
      <c r="A60" t="s">
        <v>1680</v>
      </c>
      <c r="B60" t="s">
        <v>1681</v>
      </c>
      <c r="C60" t="s">
        <v>1599</v>
      </c>
      <c r="D60" s="1">
        <v>40655</v>
      </c>
      <c r="E60">
        <v>5</v>
      </c>
      <c r="F60">
        <v>2</v>
      </c>
      <c r="G60">
        <v>4</v>
      </c>
      <c r="H60">
        <v>572</v>
      </c>
      <c r="I60">
        <v>280</v>
      </c>
      <c r="J60">
        <v>905</v>
      </c>
      <c r="K60">
        <v>42.273430315510851</v>
      </c>
      <c r="L60">
        <v>18.838363004776379</v>
      </c>
      <c r="M60">
        <v>45.926158751455581</v>
      </c>
      <c r="N60">
        <v>2</v>
      </c>
      <c r="O60">
        <v>1</v>
      </c>
      <c r="P60">
        <v>2</v>
      </c>
    </row>
    <row r="61" spans="1:16" x14ac:dyDescent="0.4">
      <c r="A61" t="s">
        <v>1682</v>
      </c>
      <c r="B61" t="s">
        <v>1683</v>
      </c>
      <c r="C61" t="s">
        <v>1599</v>
      </c>
      <c r="D61" s="1">
        <v>38672</v>
      </c>
      <c r="E61">
        <v>7</v>
      </c>
      <c r="F61">
        <v>3</v>
      </c>
      <c r="G61">
        <v>7</v>
      </c>
      <c r="H61">
        <v>1060</v>
      </c>
      <c r="I61">
        <v>384</v>
      </c>
      <c r="J61">
        <v>1599</v>
      </c>
      <c r="K61">
        <v>37.692461927686438</v>
      </c>
      <c r="L61">
        <v>21.85232597632864</v>
      </c>
      <c r="M61">
        <v>38.216592945250191</v>
      </c>
      <c r="N61">
        <v>2</v>
      </c>
      <c r="O61">
        <v>1</v>
      </c>
      <c r="P61">
        <v>2</v>
      </c>
    </row>
    <row r="62" spans="1:16" x14ac:dyDescent="0.4">
      <c r="A62" t="s">
        <v>1684</v>
      </c>
      <c r="B62" t="s">
        <v>1685</v>
      </c>
      <c r="C62" t="s">
        <v>1599</v>
      </c>
      <c r="D62" s="1">
        <v>41004</v>
      </c>
      <c r="E62">
        <v>4</v>
      </c>
      <c r="F62">
        <v>2</v>
      </c>
      <c r="G62">
        <v>4</v>
      </c>
      <c r="H62">
        <v>398</v>
      </c>
      <c r="I62">
        <v>280</v>
      </c>
      <c r="J62">
        <v>848</v>
      </c>
      <c r="K62">
        <v>34.759877439013785</v>
      </c>
      <c r="L62">
        <v>1.7966782457663915</v>
      </c>
      <c r="M62">
        <v>43.263711395416607</v>
      </c>
      <c r="N62">
        <v>2</v>
      </c>
      <c r="O62">
        <v>1</v>
      </c>
      <c r="P62">
        <v>2</v>
      </c>
    </row>
    <row r="63" spans="1:16" x14ac:dyDescent="0.4">
      <c r="A63" t="s">
        <v>1686</v>
      </c>
      <c r="B63" t="s">
        <v>1687</v>
      </c>
      <c r="C63" t="s">
        <v>1599</v>
      </c>
      <c r="D63" s="1">
        <v>40756</v>
      </c>
      <c r="E63">
        <v>5</v>
      </c>
      <c r="F63">
        <v>2</v>
      </c>
      <c r="G63">
        <v>4</v>
      </c>
      <c r="H63">
        <v>503</v>
      </c>
      <c r="I63">
        <v>280</v>
      </c>
      <c r="J63">
        <v>905</v>
      </c>
      <c r="K63">
        <v>37.326323547025837</v>
      </c>
      <c r="L63">
        <v>28.162613981762917</v>
      </c>
      <c r="M63">
        <v>30.320186997346422</v>
      </c>
      <c r="N63">
        <v>2</v>
      </c>
      <c r="O63">
        <v>1</v>
      </c>
      <c r="P63">
        <v>2</v>
      </c>
    </row>
    <row r="64" spans="1:16" x14ac:dyDescent="0.4">
      <c r="A64" t="s">
        <v>1688</v>
      </c>
      <c r="B64" t="s">
        <v>1689</v>
      </c>
      <c r="C64" t="s">
        <v>1599</v>
      </c>
      <c r="D64" s="1">
        <v>40997</v>
      </c>
      <c r="E64">
        <v>4</v>
      </c>
      <c r="F64">
        <v>2</v>
      </c>
      <c r="G64">
        <v>4</v>
      </c>
      <c r="H64">
        <v>398</v>
      </c>
      <c r="I64">
        <v>280</v>
      </c>
      <c r="J64">
        <v>850</v>
      </c>
      <c r="K64">
        <v>46.461449665793324</v>
      </c>
      <c r="L64">
        <v>7.3258792878853667</v>
      </c>
      <c r="M64">
        <v>37.470872884309735</v>
      </c>
      <c r="N64">
        <v>2</v>
      </c>
      <c r="O64">
        <v>1</v>
      </c>
      <c r="P64">
        <v>2</v>
      </c>
    </row>
    <row r="65" spans="1:16" x14ac:dyDescent="0.4">
      <c r="A65" t="s">
        <v>1690</v>
      </c>
      <c r="B65" t="s">
        <v>1691</v>
      </c>
      <c r="C65" t="s">
        <v>1599</v>
      </c>
      <c r="D65" s="1">
        <v>38673</v>
      </c>
      <c r="E65">
        <v>7</v>
      </c>
      <c r="F65">
        <v>3</v>
      </c>
      <c r="G65">
        <v>7</v>
      </c>
      <c r="H65">
        <v>1060</v>
      </c>
      <c r="I65">
        <v>384</v>
      </c>
      <c r="J65">
        <v>1599</v>
      </c>
      <c r="K65">
        <v>46.4514106441423</v>
      </c>
      <c r="L65">
        <v>27.41739920097633</v>
      </c>
      <c r="M65">
        <v>36.454496279018826</v>
      </c>
      <c r="N65">
        <v>2</v>
      </c>
      <c r="O65">
        <v>1</v>
      </c>
      <c r="P65">
        <v>2</v>
      </c>
    </row>
    <row r="66" spans="1:16" x14ac:dyDescent="0.4">
      <c r="A66" t="s">
        <v>1692</v>
      </c>
      <c r="B66" t="s">
        <v>1693</v>
      </c>
      <c r="C66" t="s">
        <v>1599</v>
      </c>
      <c r="D66" s="1">
        <v>39645</v>
      </c>
      <c r="E66">
        <v>7</v>
      </c>
      <c r="F66">
        <v>3</v>
      </c>
      <c r="G66">
        <v>6</v>
      </c>
      <c r="H66">
        <v>875</v>
      </c>
      <c r="I66">
        <v>384</v>
      </c>
      <c r="J66">
        <v>1170</v>
      </c>
      <c r="K66">
        <v>47.439094080535867</v>
      </c>
      <c r="L66">
        <v>28.178673609192231</v>
      </c>
      <c r="M66">
        <v>47.719765348947966</v>
      </c>
      <c r="N66">
        <v>2</v>
      </c>
      <c r="O66">
        <v>1</v>
      </c>
      <c r="P66">
        <v>2</v>
      </c>
    </row>
    <row r="67" spans="1:16" x14ac:dyDescent="0.4">
      <c r="A67" t="s">
        <v>1694</v>
      </c>
      <c r="B67" t="s">
        <v>1695</v>
      </c>
      <c r="C67" t="s">
        <v>1599</v>
      </c>
      <c r="D67" s="1">
        <v>40977</v>
      </c>
      <c r="E67">
        <v>4</v>
      </c>
      <c r="F67">
        <v>2</v>
      </c>
      <c r="G67">
        <v>4</v>
      </c>
      <c r="H67">
        <v>398</v>
      </c>
      <c r="I67">
        <v>280</v>
      </c>
      <c r="J67">
        <v>864</v>
      </c>
      <c r="K67">
        <v>41.505758834925018</v>
      </c>
      <c r="L67">
        <v>20.187907077724709</v>
      </c>
      <c r="M67">
        <v>31.803449708354556</v>
      </c>
      <c r="N67">
        <v>2</v>
      </c>
      <c r="O67">
        <v>1</v>
      </c>
      <c r="P67">
        <v>2</v>
      </c>
    </row>
    <row r="68" spans="1:16" x14ac:dyDescent="0.4">
      <c r="A68" t="s">
        <v>1696</v>
      </c>
      <c r="B68" t="s">
        <v>1697</v>
      </c>
      <c r="C68" t="s">
        <v>1592</v>
      </c>
      <c r="D68" s="1">
        <v>41961</v>
      </c>
      <c r="E68">
        <v>2</v>
      </c>
      <c r="F68">
        <v>1</v>
      </c>
      <c r="G68">
        <v>2</v>
      </c>
      <c r="H68">
        <v>166</v>
      </c>
      <c r="I68">
        <v>103</v>
      </c>
      <c r="J68">
        <v>621</v>
      </c>
      <c r="K68">
        <v>42.097149952977638</v>
      </c>
      <c r="L68">
        <v>24.626865671641792</v>
      </c>
      <c r="M68">
        <v>45.130025254248849</v>
      </c>
      <c r="N68">
        <v>2</v>
      </c>
      <c r="O68">
        <v>1</v>
      </c>
      <c r="P68">
        <v>2</v>
      </c>
    </row>
    <row r="69" spans="1:16" x14ac:dyDescent="0.4">
      <c r="A69" t="s">
        <v>1698</v>
      </c>
      <c r="B69" t="s">
        <v>1699</v>
      </c>
      <c r="C69" t="s">
        <v>1599</v>
      </c>
      <c r="D69" s="1">
        <v>41173</v>
      </c>
      <c r="E69">
        <v>4</v>
      </c>
      <c r="F69">
        <v>2</v>
      </c>
      <c r="G69">
        <v>3</v>
      </c>
      <c r="H69">
        <v>300</v>
      </c>
      <c r="I69">
        <v>280</v>
      </c>
      <c r="J69">
        <v>828</v>
      </c>
      <c r="K69">
        <v>48.516818271754104</v>
      </c>
      <c r="L69">
        <v>1.3201259227095095</v>
      </c>
      <c r="M69">
        <v>49.404609275348527</v>
      </c>
      <c r="N69">
        <v>2</v>
      </c>
      <c r="O69">
        <v>1</v>
      </c>
      <c r="P69">
        <v>2</v>
      </c>
    </row>
    <row r="70" spans="1:16" x14ac:dyDescent="0.4">
      <c r="A70" t="s">
        <v>1700</v>
      </c>
      <c r="B70" t="s">
        <v>1701</v>
      </c>
      <c r="C70" t="s">
        <v>1599</v>
      </c>
      <c r="D70" s="1">
        <v>40716</v>
      </c>
      <c r="E70">
        <v>5</v>
      </c>
      <c r="F70">
        <v>2</v>
      </c>
      <c r="G70">
        <v>4</v>
      </c>
      <c r="H70">
        <v>531</v>
      </c>
      <c r="I70">
        <v>280</v>
      </c>
      <c r="J70">
        <v>905</v>
      </c>
      <c r="K70">
        <v>39.974368143256989</v>
      </c>
      <c r="L70">
        <v>23.840968302214502</v>
      </c>
      <c r="M70">
        <v>33.29107373038606</v>
      </c>
      <c r="N70">
        <v>2</v>
      </c>
      <c r="O70">
        <v>1</v>
      </c>
      <c r="P70">
        <v>2</v>
      </c>
    </row>
    <row r="71" spans="1:16" x14ac:dyDescent="0.4">
      <c r="A71" t="s">
        <v>1702</v>
      </c>
      <c r="B71" t="s">
        <v>1703</v>
      </c>
      <c r="C71" t="s">
        <v>1599</v>
      </c>
      <c r="D71" s="1">
        <v>40836</v>
      </c>
      <c r="E71">
        <v>5</v>
      </c>
      <c r="F71">
        <v>2</v>
      </c>
      <c r="G71">
        <v>4</v>
      </c>
      <c r="H71">
        <v>451</v>
      </c>
      <c r="I71">
        <v>280</v>
      </c>
      <c r="J71">
        <v>905</v>
      </c>
      <c r="K71">
        <v>32.301541014485032</v>
      </c>
      <c r="L71">
        <v>6.2058184976118111</v>
      </c>
      <c r="M71">
        <v>41.376353706778843</v>
      </c>
      <c r="N71">
        <v>2</v>
      </c>
      <c r="O71">
        <v>1</v>
      </c>
      <c r="P71">
        <v>2</v>
      </c>
    </row>
    <row r="74" spans="1:16" x14ac:dyDescent="0.4">
      <c r="A74" t="s">
        <v>1704</v>
      </c>
    </row>
    <row r="75" spans="1:16" x14ac:dyDescent="0.4">
      <c r="A75" t="s">
        <v>1705</v>
      </c>
      <c r="B75" t="s">
        <v>1706</v>
      </c>
      <c r="C75" t="s">
        <v>1599</v>
      </c>
      <c r="D75" s="1">
        <v>40584</v>
      </c>
      <c r="E75">
        <v>5</v>
      </c>
      <c r="F75">
        <v>3</v>
      </c>
      <c r="G75">
        <v>4</v>
      </c>
      <c r="H75">
        <v>579</v>
      </c>
      <c r="I75">
        <v>322</v>
      </c>
      <c r="J75">
        <v>905</v>
      </c>
      <c r="K75">
        <v>26.832972967809138</v>
      </c>
      <c r="L75">
        <v>31.46414958699776</v>
      </c>
      <c r="M75">
        <v>33.682982003830915</v>
      </c>
      <c r="N75">
        <v>1</v>
      </c>
      <c r="O75">
        <v>2</v>
      </c>
      <c r="P75">
        <v>2</v>
      </c>
    </row>
    <row r="76" spans="1:16" x14ac:dyDescent="0.4">
      <c r="A76" t="s">
        <v>1707</v>
      </c>
      <c r="B76" t="s">
        <v>1708</v>
      </c>
      <c r="C76" t="s">
        <v>1599</v>
      </c>
      <c r="D76" s="1">
        <v>39617</v>
      </c>
      <c r="E76">
        <v>7</v>
      </c>
      <c r="F76">
        <v>3</v>
      </c>
      <c r="G76">
        <v>6</v>
      </c>
      <c r="H76">
        <v>895</v>
      </c>
      <c r="I76">
        <v>384</v>
      </c>
      <c r="J76">
        <v>1170</v>
      </c>
      <c r="K76">
        <v>27.513843403520948</v>
      </c>
      <c r="L76">
        <v>41.321979771115409</v>
      </c>
      <c r="M76">
        <v>44.061821045948392</v>
      </c>
      <c r="N76">
        <v>1</v>
      </c>
      <c r="O76">
        <v>2</v>
      </c>
      <c r="P76">
        <v>2</v>
      </c>
    </row>
    <row r="77" spans="1:16" x14ac:dyDescent="0.4">
      <c r="A77" t="s">
        <v>1709</v>
      </c>
      <c r="B77" t="s">
        <v>1710</v>
      </c>
      <c r="C77" t="s">
        <v>1599</v>
      </c>
      <c r="D77" s="1">
        <v>40316</v>
      </c>
      <c r="E77">
        <v>6</v>
      </c>
      <c r="F77">
        <v>3</v>
      </c>
      <c r="G77">
        <v>5</v>
      </c>
      <c r="H77">
        <v>610</v>
      </c>
      <c r="I77">
        <v>384</v>
      </c>
      <c r="J77">
        <v>987</v>
      </c>
      <c r="K77">
        <v>27.440637622130506</v>
      </c>
      <c r="L77">
        <v>35.300360654416508</v>
      </c>
      <c r="M77">
        <v>47.727529556193076</v>
      </c>
      <c r="N77">
        <v>1</v>
      </c>
      <c r="O77">
        <v>2</v>
      </c>
      <c r="P77">
        <v>2</v>
      </c>
    </row>
    <row r="78" spans="1:16" x14ac:dyDescent="0.4">
      <c r="A78" t="s">
        <v>1711</v>
      </c>
      <c r="B78" t="s">
        <v>1712</v>
      </c>
      <c r="C78" t="s">
        <v>1599</v>
      </c>
      <c r="D78" s="1">
        <v>41072</v>
      </c>
      <c r="E78">
        <v>4</v>
      </c>
      <c r="F78">
        <v>2</v>
      </c>
      <c r="G78">
        <v>3</v>
      </c>
      <c r="H78">
        <v>372</v>
      </c>
      <c r="I78">
        <v>280</v>
      </c>
      <c r="J78">
        <v>828</v>
      </c>
      <c r="K78">
        <v>22.477857489013839</v>
      </c>
      <c r="L78">
        <v>38.156969170646981</v>
      </c>
      <c r="M78">
        <v>38.099809387197986</v>
      </c>
      <c r="N78">
        <v>1</v>
      </c>
      <c r="O78">
        <v>2</v>
      </c>
      <c r="P78">
        <v>2</v>
      </c>
    </row>
    <row r="79" spans="1:16" x14ac:dyDescent="0.4">
      <c r="A79" t="s">
        <v>1713</v>
      </c>
      <c r="B79" t="s">
        <v>1714</v>
      </c>
      <c r="C79" t="s">
        <v>1599</v>
      </c>
      <c r="D79" s="1">
        <v>40303</v>
      </c>
      <c r="E79">
        <v>6</v>
      </c>
      <c r="F79">
        <v>3</v>
      </c>
      <c r="G79">
        <v>5</v>
      </c>
      <c r="H79">
        <v>619</v>
      </c>
      <c r="I79">
        <v>384</v>
      </c>
      <c r="J79">
        <v>987</v>
      </c>
      <c r="K79">
        <v>26.845833772742228</v>
      </c>
      <c r="L79">
        <v>34.146108213594914</v>
      </c>
      <c r="M79">
        <v>33.41044794441013</v>
      </c>
      <c r="N79">
        <v>1</v>
      </c>
      <c r="O79">
        <v>2</v>
      </c>
      <c r="P79">
        <v>2</v>
      </c>
    </row>
    <row r="80" spans="1:16" x14ac:dyDescent="0.4">
      <c r="A80" t="s">
        <v>1715</v>
      </c>
      <c r="B80" t="s">
        <v>1716</v>
      </c>
      <c r="C80" t="s">
        <v>1599</v>
      </c>
      <c r="D80" s="1">
        <v>40541</v>
      </c>
      <c r="E80">
        <v>5</v>
      </c>
      <c r="F80">
        <v>3</v>
      </c>
      <c r="G80">
        <v>4</v>
      </c>
      <c r="H80">
        <v>579</v>
      </c>
      <c r="I80">
        <v>347</v>
      </c>
      <c r="J80">
        <v>905</v>
      </c>
      <c r="K80">
        <v>21.288399797945676</v>
      </c>
      <c r="L80">
        <v>31.795445999873007</v>
      </c>
      <c r="M80">
        <v>38.430063100173946</v>
      </c>
      <c r="N80">
        <v>1</v>
      </c>
      <c r="O80">
        <v>2</v>
      </c>
      <c r="P80">
        <v>2</v>
      </c>
    </row>
    <row r="83" spans="1:16" x14ac:dyDescent="0.4">
      <c r="A83" t="s">
        <v>16</v>
      </c>
    </row>
    <row r="84" spans="1:16" x14ac:dyDescent="0.4">
      <c r="A84" t="s">
        <v>1717</v>
      </c>
      <c r="B84" t="s">
        <v>1718</v>
      </c>
      <c r="C84" t="s">
        <v>1599</v>
      </c>
      <c r="D84" s="1">
        <v>39220</v>
      </c>
      <c r="E84">
        <v>7</v>
      </c>
      <c r="F84">
        <v>3</v>
      </c>
      <c r="G84">
        <v>7</v>
      </c>
      <c r="H84">
        <v>1060</v>
      </c>
      <c r="I84">
        <v>384</v>
      </c>
      <c r="J84">
        <v>1272</v>
      </c>
      <c r="K84">
        <v>41.480728019386106</v>
      </c>
      <c r="L84">
        <v>42.68021927097724</v>
      </c>
      <c r="M84">
        <v>45.160704429838624</v>
      </c>
      <c r="N84">
        <v>2</v>
      </c>
      <c r="O84">
        <v>2</v>
      </c>
      <c r="P84">
        <v>2</v>
      </c>
    </row>
    <row r="85" spans="1:16" x14ac:dyDescent="0.4">
      <c r="A85" t="s">
        <v>1719</v>
      </c>
      <c r="B85" t="s">
        <v>1720</v>
      </c>
      <c r="C85" t="s">
        <v>1599</v>
      </c>
      <c r="D85" s="1">
        <v>40309</v>
      </c>
      <c r="E85">
        <v>6</v>
      </c>
      <c r="F85">
        <v>3</v>
      </c>
      <c r="G85">
        <v>5</v>
      </c>
      <c r="H85">
        <v>615</v>
      </c>
      <c r="I85">
        <v>384</v>
      </c>
      <c r="J85">
        <v>987</v>
      </c>
      <c r="K85">
        <v>43.058867602628645</v>
      </c>
      <c r="L85">
        <v>33.593195921985817</v>
      </c>
      <c r="M85">
        <v>47.896368308163304</v>
      </c>
      <c r="N85">
        <v>2</v>
      </c>
      <c r="O85">
        <v>2</v>
      </c>
      <c r="P85">
        <v>2</v>
      </c>
    </row>
    <row r="86" spans="1:16" x14ac:dyDescent="0.4">
      <c r="A86" t="s">
        <v>1721</v>
      </c>
      <c r="B86" t="s">
        <v>1722</v>
      </c>
      <c r="C86" t="s">
        <v>1599</v>
      </c>
      <c r="D86" s="1">
        <v>39778</v>
      </c>
      <c r="E86">
        <v>6</v>
      </c>
      <c r="F86">
        <v>3</v>
      </c>
      <c r="G86">
        <v>6</v>
      </c>
      <c r="H86">
        <v>802</v>
      </c>
      <c r="I86">
        <v>384</v>
      </c>
      <c r="J86">
        <v>1154</v>
      </c>
      <c r="K86">
        <v>46.310903617205561</v>
      </c>
      <c r="L86">
        <v>30.326402321083169</v>
      </c>
      <c r="M86">
        <v>30.293852303391947</v>
      </c>
      <c r="N86">
        <v>2</v>
      </c>
      <c r="O86">
        <v>2</v>
      </c>
      <c r="P86">
        <v>2</v>
      </c>
    </row>
    <row r="87" spans="1:16" x14ac:dyDescent="0.4">
      <c r="A87" t="s">
        <v>1723</v>
      </c>
      <c r="B87" t="s">
        <v>1724</v>
      </c>
      <c r="C87" t="s">
        <v>1599</v>
      </c>
      <c r="D87" s="1">
        <v>38153</v>
      </c>
      <c r="E87">
        <v>7</v>
      </c>
      <c r="F87">
        <v>3</v>
      </c>
      <c r="G87">
        <v>7</v>
      </c>
      <c r="H87">
        <v>1060</v>
      </c>
      <c r="I87">
        <v>384</v>
      </c>
      <c r="J87">
        <v>1599</v>
      </c>
      <c r="K87">
        <v>33.940478792707722</v>
      </c>
      <c r="L87">
        <v>45.396122605231653</v>
      </c>
      <c r="M87">
        <v>35.083862279426107</v>
      </c>
      <c r="N87">
        <v>2</v>
      </c>
      <c r="O87">
        <v>2</v>
      </c>
      <c r="P87">
        <v>2</v>
      </c>
    </row>
    <row r="88" spans="1:16" x14ac:dyDescent="0.4">
      <c r="A88" t="s">
        <v>1725</v>
      </c>
      <c r="B88" t="s">
        <v>1726</v>
      </c>
      <c r="C88" t="s">
        <v>1599</v>
      </c>
      <c r="D88" s="1">
        <v>38447</v>
      </c>
      <c r="E88">
        <v>7</v>
      </c>
      <c r="F88">
        <v>3</v>
      </c>
      <c r="G88">
        <v>7</v>
      </c>
      <c r="H88">
        <v>1060</v>
      </c>
      <c r="I88">
        <v>384</v>
      </c>
      <c r="J88">
        <v>1599</v>
      </c>
      <c r="K88">
        <v>33.067185451587541</v>
      </c>
      <c r="L88">
        <v>44.138926786865618</v>
      </c>
      <c r="M88">
        <v>44.183014027497364</v>
      </c>
      <c r="N88">
        <v>2</v>
      </c>
      <c r="O88">
        <v>2</v>
      </c>
      <c r="P88">
        <v>2</v>
      </c>
    </row>
    <row r="89" spans="1:16" x14ac:dyDescent="0.4">
      <c r="A89" t="s">
        <v>1727</v>
      </c>
      <c r="B89" t="s">
        <v>1728</v>
      </c>
      <c r="C89" t="s">
        <v>1599</v>
      </c>
      <c r="D89" s="1">
        <v>39765</v>
      </c>
      <c r="E89">
        <v>6</v>
      </c>
      <c r="F89">
        <v>3</v>
      </c>
      <c r="G89">
        <v>6</v>
      </c>
      <c r="H89">
        <v>802</v>
      </c>
      <c r="I89">
        <v>384</v>
      </c>
      <c r="J89">
        <v>1163</v>
      </c>
      <c r="K89">
        <v>41.725581504667453</v>
      </c>
      <c r="L89">
        <v>45.007238993276225</v>
      </c>
      <c r="M89">
        <v>31.862650976520786</v>
      </c>
      <c r="N89">
        <v>2</v>
      </c>
      <c r="O89">
        <v>2</v>
      </c>
      <c r="P89">
        <v>2</v>
      </c>
    </row>
    <row r="90" spans="1:16" x14ac:dyDescent="0.4">
      <c r="A90" t="s">
        <v>1729</v>
      </c>
      <c r="B90" t="s">
        <v>1730</v>
      </c>
      <c r="C90" t="s">
        <v>1599</v>
      </c>
      <c r="D90" s="1">
        <v>38916</v>
      </c>
      <c r="E90">
        <v>7</v>
      </c>
      <c r="F90">
        <v>3</v>
      </c>
      <c r="G90">
        <v>7</v>
      </c>
      <c r="H90">
        <v>1060</v>
      </c>
      <c r="I90">
        <v>384</v>
      </c>
      <c r="J90">
        <v>1472</v>
      </c>
      <c r="K90">
        <v>46.518564845601389</v>
      </c>
      <c r="L90">
        <v>41.914893617021278</v>
      </c>
      <c r="M90">
        <v>36.736945268407752</v>
      </c>
      <c r="N90">
        <v>2</v>
      </c>
      <c r="O90">
        <v>2</v>
      </c>
      <c r="P90">
        <v>2</v>
      </c>
    </row>
    <row r="91" spans="1:16" x14ac:dyDescent="0.4">
      <c r="A91" t="s">
        <v>1731</v>
      </c>
      <c r="B91" t="s">
        <v>1732</v>
      </c>
      <c r="C91" t="s">
        <v>1599</v>
      </c>
      <c r="D91" s="1">
        <v>41036</v>
      </c>
      <c r="E91">
        <v>4</v>
      </c>
      <c r="F91">
        <v>2</v>
      </c>
      <c r="G91">
        <v>3</v>
      </c>
      <c r="H91">
        <v>398</v>
      </c>
      <c r="I91">
        <v>280</v>
      </c>
      <c r="J91">
        <v>828</v>
      </c>
      <c r="K91">
        <v>42.614184366236152</v>
      </c>
      <c r="L91">
        <v>49.175531914893611</v>
      </c>
      <c r="M91">
        <v>36.347910927575064</v>
      </c>
      <c r="N91">
        <v>2</v>
      </c>
      <c r="O91">
        <v>2</v>
      </c>
      <c r="P91">
        <v>2</v>
      </c>
    </row>
    <row r="92" spans="1:16" x14ac:dyDescent="0.4">
      <c r="A92" t="s">
        <v>1733</v>
      </c>
      <c r="B92" t="s">
        <v>1734</v>
      </c>
      <c r="C92" t="s">
        <v>1596</v>
      </c>
      <c r="D92" s="1">
        <v>39654</v>
      </c>
      <c r="E92">
        <v>7</v>
      </c>
      <c r="F92">
        <v>3</v>
      </c>
      <c r="G92">
        <v>6</v>
      </c>
      <c r="H92">
        <v>868</v>
      </c>
      <c r="I92">
        <v>384</v>
      </c>
      <c r="J92">
        <v>1170</v>
      </c>
      <c r="K92">
        <v>43.292463842247372</v>
      </c>
      <c r="L92">
        <v>33.228178454511173</v>
      </c>
      <c r="M92">
        <v>33.845473647440699</v>
      </c>
      <c r="N92">
        <v>2</v>
      </c>
      <c r="O92">
        <v>2</v>
      </c>
      <c r="P92">
        <v>2</v>
      </c>
    </row>
    <row r="93" spans="1:16" x14ac:dyDescent="0.4">
      <c r="A93" t="s">
        <v>1735</v>
      </c>
      <c r="B93" t="s">
        <v>1736</v>
      </c>
      <c r="C93" t="s">
        <v>1599</v>
      </c>
      <c r="D93" s="1">
        <v>40806</v>
      </c>
      <c r="E93">
        <v>5</v>
      </c>
      <c r="F93">
        <v>2</v>
      </c>
      <c r="G93">
        <v>4</v>
      </c>
      <c r="H93">
        <v>468</v>
      </c>
      <c r="I93">
        <v>280</v>
      </c>
      <c r="J93">
        <v>905</v>
      </c>
      <c r="K93">
        <v>41.978218774227962</v>
      </c>
      <c r="L93">
        <v>30.076422058184978</v>
      </c>
      <c r="M93">
        <v>47.302205438253026</v>
      </c>
      <c r="N93">
        <v>2</v>
      </c>
      <c r="O93">
        <v>2</v>
      </c>
      <c r="P93">
        <v>2</v>
      </c>
    </row>
    <row r="94" spans="1:16" x14ac:dyDescent="0.4">
      <c r="A94" t="s">
        <v>1737</v>
      </c>
      <c r="B94" t="s">
        <v>1738</v>
      </c>
      <c r="C94" t="s">
        <v>1599</v>
      </c>
      <c r="D94" s="1">
        <v>41311</v>
      </c>
      <c r="E94">
        <v>3</v>
      </c>
      <c r="F94">
        <v>2</v>
      </c>
      <c r="G94">
        <v>2</v>
      </c>
      <c r="H94">
        <v>254</v>
      </c>
      <c r="I94">
        <v>280</v>
      </c>
      <c r="J94">
        <v>784</v>
      </c>
      <c r="K94">
        <v>42.711423489423325</v>
      </c>
      <c r="L94">
        <v>36.133630047763788</v>
      </c>
      <c r="M94">
        <v>37.820665649437345</v>
      </c>
      <c r="N94">
        <v>2</v>
      </c>
      <c r="O94">
        <v>2</v>
      </c>
      <c r="P94">
        <v>2</v>
      </c>
    </row>
    <row r="95" spans="1:16" x14ac:dyDescent="0.4">
      <c r="A95" t="s">
        <v>1739</v>
      </c>
      <c r="B95" t="s">
        <v>1740</v>
      </c>
      <c r="C95" t="s">
        <v>1599</v>
      </c>
      <c r="D95" s="1">
        <v>40206</v>
      </c>
      <c r="E95">
        <v>6</v>
      </c>
      <c r="F95">
        <v>3</v>
      </c>
      <c r="G95">
        <v>5</v>
      </c>
      <c r="H95">
        <v>681</v>
      </c>
      <c r="I95">
        <v>384</v>
      </c>
      <c r="J95">
        <v>987</v>
      </c>
      <c r="K95">
        <v>45.962098607774955</v>
      </c>
      <c r="L95">
        <v>45.846739142949247</v>
      </c>
      <c r="M95">
        <v>38.893392572859703</v>
      </c>
      <c r="N95">
        <v>2</v>
      </c>
      <c r="O95">
        <v>2</v>
      </c>
      <c r="P95">
        <v>2</v>
      </c>
    </row>
    <row r="96" spans="1:16" x14ac:dyDescent="0.4">
      <c r="A96" t="s">
        <v>1741</v>
      </c>
      <c r="B96" t="s">
        <v>1742</v>
      </c>
      <c r="C96" t="s">
        <v>1599</v>
      </c>
      <c r="D96" s="1">
        <v>38882</v>
      </c>
      <c r="E96">
        <v>7</v>
      </c>
      <c r="F96">
        <v>3</v>
      </c>
      <c r="G96">
        <v>7</v>
      </c>
      <c r="H96">
        <v>1060</v>
      </c>
      <c r="I96">
        <v>384</v>
      </c>
      <c r="J96">
        <v>1496</v>
      </c>
      <c r="K96">
        <v>31.119670370090748</v>
      </c>
      <c r="L96">
        <v>47.285370325596382</v>
      </c>
      <c r="M96">
        <v>37.387244124845523</v>
      </c>
      <c r="N96">
        <v>2</v>
      </c>
      <c r="O96">
        <v>2</v>
      </c>
      <c r="P96">
        <v>2</v>
      </c>
    </row>
    <row r="97" spans="1:16" x14ac:dyDescent="0.4">
      <c r="A97" t="s">
        <v>1743</v>
      </c>
      <c r="B97" t="s">
        <v>1744</v>
      </c>
      <c r="C97" t="s">
        <v>1599</v>
      </c>
      <c r="D97" s="1">
        <v>40169</v>
      </c>
      <c r="E97">
        <v>6</v>
      </c>
      <c r="F97">
        <v>3</v>
      </c>
      <c r="G97">
        <v>5</v>
      </c>
      <c r="H97">
        <v>707</v>
      </c>
      <c r="I97">
        <v>384</v>
      </c>
      <c r="J97">
        <v>987</v>
      </c>
      <c r="K97">
        <v>38.161566758505003</v>
      </c>
      <c r="L97">
        <v>47.425019572625956</v>
      </c>
      <c r="M97">
        <v>33.95054101586242</v>
      </c>
      <c r="N97">
        <v>2</v>
      </c>
      <c r="O97">
        <v>2</v>
      </c>
      <c r="P97">
        <v>2</v>
      </c>
    </row>
    <row r="98" spans="1:16" x14ac:dyDescent="0.4">
      <c r="A98" t="s">
        <v>1745</v>
      </c>
      <c r="B98" t="s">
        <v>1746</v>
      </c>
      <c r="C98" t="s">
        <v>1599</v>
      </c>
      <c r="D98" s="1">
        <v>38589</v>
      </c>
      <c r="E98">
        <v>7</v>
      </c>
      <c r="F98">
        <v>3</v>
      </c>
      <c r="G98">
        <v>7</v>
      </c>
      <c r="H98">
        <v>1060</v>
      </c>
      <c r="I98">
        <v>384</v>
      </c>
      <c r="J98">
        <v>1599</v>
      </c>
      <c r="K98">
        <v>34.473859828840126</v>
      </c>
      <c r="L98">
        <v>34.247641210739616</v>
      </c>
      <c r="M98">
        <v>31.554574059512014</v>
      </c>
      <c r="N98">
        <v>2</v>
      </c>
      <c r="O98">
        <v>2</v>
      </c>
      <c r="P98">
        <v>2</v>
      </c>
    </row>
    <row r="99" spans="1:16" x14ac:dyDescent="0.4">
      <c r="A99" t="s">
        <v>1747</v>
      </c>
      <c r="B99" t="s">
        <v>1748</v>
      </c>
      <c r="C99" t="s">
        <v>1599</v>
      </c>
      <c r="D99" s="1">
        <v>39153</v>
      </c>
      <c r="E99">
        <v>7</v>
      </c>
      <c r="F99">
        <v>3</v>
      </c>
      <c r="G99">
        <v>7</v>
      </c>
      <c r="H99">
        <v>1060</v>
      </c>
      <c r="I99">
        <v>384</v>
      </c>
      <c r="J99">
        <v>1316</v>
      </c>
      <c r="K99">
        <v>37.54456136852275</v>
      </c>
      <c r="L99">
        <v>47.013210083356363</v>
      </c>
      <c r="M99">
        <v>30.969912471172275</v>
      </c>
      <c r="N99">
        <v>2</v>
      </c>
      <c r="O99">
        <v>2</v>
      </c>
      <c r="P99">
        <v>2</v>
      </c>
    </row>
    <row r="100" spans="1:16" x14ac:dyDescent="0.4">
      <c r="A100" t="s">
        <v>1749</v>
      </c>
      <c r="B100" t="s">
        <v>1750</v>
      </c>
      <c r="C100" t="s">
        <v>1599</v>
      </c>
      <c r="D100" s="1">
        <v>38987</v>
      </c>
      <c r="E100">
        <v>7</v>
      </c>
      <c r="F100">
        <v>3</v>
      </c>
      <c r="G100">
        <v>7</v>
      </c>
      <c r="H100">
        <v>1060</v>
      </c>
      <c r="I100">
        <v>384</v>
      </c>
      <c r="J100">
        <v>1421</v>
      </c>
      <c r="K100">
        <v>44.438540238062288</v>
      </c>
      <c r="L100">
        <v>41.068269607165888</v>
      </c>
      <c r="M100">
        <v>46.523507618551953</v>
      </c>
      <c r="N100">
        <v>2</v>
      </c>
      <c r="O100">
        <v>2</v>
      </c>
      <c r="P100">
        <v>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category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汤衡</dc:creator>
  <cp:lastModifiedBy>汤衡</cp:lastModifiedBy>
  <dcterms:created xsi:type="dcterms:W3CDTF">2018-07-12T09:19:35Z</dcterms:created>
  <dcterms:modified xsi:type="dcterms:W3CDTF">2018-07-16T02:07:03Z</dcterms:modified>
</cp:coreProperties>
</file>