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202300"/>
  <mc:AlternateContent xmlns:mc="http://schemas.openxmlformats.org/markup-compatibility/2006">
    <mc:Choice Requires="x15">
      <x15ac:absPath xmlns:x15ac="http://schemas.microsoft.com/office/spreadsheetml/2010/11/ac" url="https://d.docs.live.net/c2705814b6f487af/Desktop/L^0T/"/>
    </mc:Choice>
  </mc:AlternateContent>
  <xr:revisionPtr revIDLastSave="635" documentId="13_ncr:1_{A3EC5B1B-3BC3-439D-BED3-63C9D4A65C96}" xr6:coauthVersionLast="47" xr6:coauthVersionMax="47" xr10:uidLastSave="{A7B84B9E-CFE8-4E45-8C46-DEC04138C040}"/>
  <bookViews>
    <workbookView xWindow="-108" yWindow="-108" windowWidth="23256" windowHeight="13896" activeTab="2" xr2:uid="{066EEF34-3AB4-4F9D-AE68-8D424FE4DE5B}"/>
  </bookViews>
  <sheets>
    <sheet name="FIFA World Cup Performance" sheetId="2" r:id="rId1"/>
    <sheet name="formulas" sheetId="3" r:id="rId2"/>
    <sheet name="conditional formatting" sheetId="4" r:id="rId3"/>
    <sheet name="pivot table" sheetId="7" r:id="rId4"/>
    <sheet name="dashboard" sheetId="15" r:id="rId5"/>
  </sheets>
  <definedNames>
    <definedName name="_xlnm._FilterDatabase" localSheetId="1" hidden="1">formulas!$A$7:$Q$33</definedName>
    <definedName name="Slicer_Club">#N/A</definedName>
    <definedName name="Slicer_Goals_Scored">#N/A</definedName>
    <definedName name="Slicer_Position">#N/A</definedName>
    <definedName name="Slicer_Total_Contributions">#N/A</definedName>
  </definedNames>
  <calcPr calcId="191029"/>
  <pivotCaches>
    <pivotCache cacheId="7"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4" l="1"/>
  <c r="F4" i="4"/>
  <c r="F5" i="4"/>
  <c r="F10" i="4"/>
  <c r="F13" i="4"/>
  <c r="F15" i="4"/>
  <c r="F16" i="4"/>
  <c r="F17" i="4"/>
  <c r="F22" i="4"/>
  <c r="F25" i="4"/>
  <c r="F27" i="4"/>
  <c r="F28" i="4"/>
  <c r="P28" i="4"/>
  <c r="O28" i="4"/>
  <c r="N28" i="4"/>
  <c r="E28" i="4"/>
  <c r="P27" i="4"/>
  <c r="O27" i="4"/>
  <c r="N27" i="4"/>
  <c r="E27" i="4"/>
  <c r="P26" i="4"/>
  <c r="O26" i="4"/>
  <c r="N26" i="4"/>
  <c r="E26" i="4"/>
  <c r="F26" i="4" s="1"/>
  <c r="P25" i="4"/>
  <c r="O25" i="4"/>
  <c r="N25" i="4"/>
  <c r="E25" i="4"/>
  <c r="P24" i="4"/>
  <c r="O24" i="4"/>
  <c r="N24" i="4"/>
  <c r="E24" i="4"/>
  <c r="F24" i="4" s="1"/>
  <c r="P23" i="4"/>
  <c r="O23" i="4"/>
  <c r="N23" i="4"/>
  <c r="E23" i="4"/>
  <c r="F23" i="4" s="1"/>
  <c r="P22" i="4"/>
  <c r="O22" i="4"/>
  <c r="N22" i="4"/>
  <c r="E22" i="4"/>
  <c r="P21" i="4"/>
  <c r="O21" i="4"/>
  <c r="N21" i="4"/>
  <c r="E21" i="4"/>
  <c r="F21" i="4" s="1"/>
  <c r="P20" i="4"/>
  <c r="O20" i="4"/>
  <c r="N20" i="4"/>
  <c r="E20" i="4"/>
  <c r="F20" i="4" s="1"/>
  <c r="P19" i="4"/>
  <c r="O19" i="4"/>
  <c r="N19" i="4"/>
  <c r="E19" i="4"/>
  <c r="F19" i="4" s="1"/>
  <c r="P18" i="4"/>
  <c r="O18" i="4"/>
  <c r="N18" i="4"/>
  <c r="E18" i="4"/>
  <c r="F18" i="4" s="1"/>
  <c r="P17" i="4"/>
  <c r="O17" i="4"/>
  <c r="N17" i="4"/>
  <c r="E17" i="4"/>
  <c r="P16" i="4"/>
  <c r="O16" i="4"/>
  <c r="N16" i="4"/>
  <c r="E16" i="4"/>
  <c r="P15" i="4"/>
  <c r="O15" i="4"/>
  <c r="N15" i="4"/>
  <c r="E15" i="4"/>
  <c r="P14" i="4"/>
  <c r="O14" i="4"/>
  <c r="N14" i="4"/>
  <c r="E14" i="4"/>
  <c r="F14" i="4" s="1"/>
  <c r="P13" i="4"/>
  <c r="O13" i="4"/>
  <c r="N13" i="4"/>
  <c r="E13" i="4"/>
  <c r="P12" i="4"/>
  <c r="O12" i="4"/>
  <c r="N12" i="4"/>
  <c r="E12" i="4"/>
  <c r="F12" i="4" s="1"/>
  <c r="P11" i="4"/>
  <c r="O11" i="4"/>
  <c r="N11" i="4"/>
  <c r="E11" i="4"/>
  <c r="F11" i="4" s="1"/>
  <c r="P10" i="4"/>
  <c r="O10" i="4"/>
  <c r="N10" i="4"/>
  <c r="E10" i="4"/>
  <c r="P9" i="4"/>
  <c r="O9" i="4"/>
  <c r="N9" i="4"/>
  <c r="E9" i="4"/>
  <c r="F9" i="4" s="1"/>
  <c r="P8" i="4"/>
  <c r="O8" i="4"/>
  <c r="N8" i="4"/>
  <c r="E8" i="4"/>
  <c r="F8" i="4" s="1"/>
  <c r="P7" i="4"/>
  <c r="O7" i="4"/>
  <c r="N7" i="4"/>
  <c r="E7" i="4"/>
  <c r="F7" i="4" s="1"/>
  <c r="P6" i="4"/>
  <c r="O6" i="4"/>
  <c r="N6" i="4"/>
  <c r="E6" i="4"/>
  <c r="F6" i="4" s="1"/>
  <c r="P5" i="4"/>
  <c r="O5" i="4"/>
  <c r="N5" i="4"/>
  <c r="E5" i="4"/>
  <c r="P4" i="4"/>
  <c r="O4" i="4"/>
  <c r="N4" i="4"/>
  <c r="E4" i="4"/>
  <c r="P3" i="4"/>
  <c r="O3" i="4"/>
  <c r="N3" i="4"/>
  <c r="E3" i="4"/>
  <c r="P9" i="3"/>
  <c r="P10" i="3"/>
  <c r="P11" i="3"/>
  <c r="P12" i="3"/>
  <c r="P13" i="3"/>
  <c r="P14" i="3"/>
  <c r="P15" i="3"/>
  <c r="P16" i="3"/>
  <c r="P17" i="3"/>
  <c r="P18" i="3"/>
  <c r="P19" i="3"/>
  <c r="P20" i="3"/>
  <c r="P21" i="3"/>
  <c r="P22" i="3"/>
  <c r="P23" i="3"/>
  <c r="P24" i="3"/>
  <c r="P25" i="3"/>
  <c r="P26" i="3"/>
  <c r="P27" i="3"/>
  <c r="P28" i="3"/>
  <c r="P29" i="3"/>
  <c r="P30" i="3"/>
  <c r="P31" i="3"/>
  <c r="P32" i="3"/>
  <c r="P33" i="3"/>
  <c r="P8" i="3"/>
  <c r="O9" i="3"/>
  <c r="O10" i="3"/>
  <c r="O11" i="3"/>
  <c r="O12" i="3"/>
  <c r="O13" i="3"/>
  <c r="O14" i="3"/>
  <c r="O15" i="3"/>
  <c r="O16" i="3"/>
  <c r="O17" i="3"/>
  <c r="O18" i="3"/>
  <c r="O19" i="3"/>
  <c r="O20" i="3"/>
  <c r="O21" i="3"/>
  <c r="O22" i="3"/>
  <c r="O23" i="3"/>
  <c r="O24" i="3"/>
  <c r="O25" i="3"/>
  <c r="O26" i="3"/>
  <c r="O27" i="3"/>
  <c r="O28" i="3"/>
  <c r="O29" i="3"/>
  <c r="O30" i="3"/>
  <c r="O31" i="3"/>
  <c r="O32" i="3"/>
  <c r="O33" i="3"/>
  <c r="O8" i="3"/>
  <c r="N9" i="3"/>
  <c r="N10" i="3"/>
  <c r="N11" i="3"/>
  <c r="N12" i="3"/>
  <c r="N13" i="3"/>
  <c r="N14" i="3"/>
  <c r="N15" i="3"/>
  <c r="N16" i="3"/>
  <c r="N17" i="3"/>
  <c r="N18" i="3"/>
  <c r="N19" i="3"/>
  <c r="N20" i="3"/>
  <c r="N21" i="3"/>
  <c r="N22" i="3"/>
  <c r="N23" i="3"/>
  <c r="N24" i="3"/>
  <c r="N25" i="3"/>
  <c r="N26" i="3"/>
  <c r="N27" i="3"/>
  <c r="N28" i="3"/>
  <c r="N29" i="3"/>
  <c r="N30" i="3"/>
  <c r="N31" i="3"/>
  <c r="N32" i="3"/>
  <c r="N33" i="3"/>
  <c r="N8" i="3"/>
  <c r="F8" i="3"/>
  <c r="E8" i="3" s="1" a="1"/>
  <c r="E8" i="3" s="1"/>
  <c r="F9" i="3"/>
  <c r="E9" i="3" s="1"/>
  <c r="F10" i="3"/>
  <c r="E10" i="3" s="1"/>
  <c r="F11" i="3"/>
  <c r="E11" i="3" s="1"/>
  <c r="F12" i="3"/>
  <c r="E12" i="3" s="1"/>
  <c r="F13" i="3"/>
  <c r="E13" i="3" s="1"/>
  <c r="F14" i="3"/>
  <c r="E14" i="3" s="1"/>
  <c r="F15" i="3"/>
  <c r="E15" i="3" s="1"/>
  <c r="F16" i="3"/>
  <c r="E16" i="3" s="1"/>
  <c r="F17" i="3"/>
  <c r="E17" i="3" s="1"/>
  <c r="F18" i="3"/>
  <c r="E18" i="3" s="1"/>
  <c r="F19" i="3"/>
  <c r="E19" i="3" s="1"/>
  <c r="F20" i="3"/>
  <c r="E20" i="3" s="1"/>
  <c r="F21" i="3"/>
  <c r="E21" i="3" s="1"/>
  <c r="F22" i="3"/>
  <c r="E22" i="3" s="1"/>
  <c r="F23" i="3"/>
  <c r="E23" i="3" s="1"/>
  <c r="F24" i="3"/>
  <c r="E24" i="3" s="1"/>
  <c r="F25" i="3"/>
  <c r="E25" i="3" s="1"/>
  <c r="F26" i="3"/>
  <c r="E26" i="3" s="1"/>
  <c r="F27" i="3"/>
  <c r="E27" i="3" s="1"/>
  <c r="F28" i="3"/>
  <c r="E28" i="3" s="1"/>
  <c r="F29" i="3"/>
  <c r="E29" i="3" s="1"/>
  <c r="F30" i="3"/>
  <c r="E30" i="3" s="1"/>
  <c r="F31" i="3"/>
  <c r="E31" i="3" s="1"/>
  <c r="F32" i="3"/>
  <c r="E32" i="3" s="1"/>
  <c r="F33" i="3"/>
  <c r="E33"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<sst xmlns="http://schemas.openxmlformats.org/spreadsheetml/2006/main" count="324" uniqueCount="78">
  <si>
    <t>Excel Sample Data</t>
  </si>
  <si>
    <t>2022 FIFA World Cup Performance Data - Argentina</t>
  </si>
  <si>
    <t xml:space="preserve">Player Name </t>
  </si>
  <si>
    <t>Position</t>
  </si>
  <si>
    <t>Jersey Number</t>
  </si>
  <si>
    <t>Player DOB</t>
  </si>
  <si>
    <t xml:space="preserve">Club </t>
  </si>
  <si>
    <t xml:space="preserve"> Appearances</t>
  </si>
  <si>
    <t xml:space="preserve">Goals Scored </t>
  </si>
  <si>
    <t xml:space="preserve">Assists Provided </t>
  </si>
  <si>
    <t>Dribbles per 90 Min</t>
  </si>
  <si>
    <t>Interceptions per 90 Min</t>
  </si>
  <si>
    <t>Tackles per 90 Min</t>
  </si>
  <si>
    <t>Total Duels Won per 90 Min</t>
  </si>
  <si>
    <t>Nicolas Otamendi</t>
  </si>
  <si>
    <t>DF</t>
  </si>
  <si>
    <t>Benfica</t>
  </si>
  <si>
    <t>Marcos Acuna</t>
  </si>
  <si>
    <t>Sevilla</t>
  </si>
  <si>
    <t>Nicolas Tagliafico</t>
  </si>
  <si>
    <t>Lyon</t>
  </si>
  <si>
    <t>German Pezzella</t>
  </si>
  <si>
    <t>Real Betis</t>
  </si>
  <si>
    <t>Nahuel Molina</t>
  </si>
  <si>
    <t>Atletico Madrid</t>
  </si>
  <si>
    <t>Gonzalo Montiel</t>
  </si>
  <si>
    <t>Juan Foyth</t>
  </si>
  <si>
    <t>Villarreal</t>
  </si>
  <si>
    <t>Cristian Romero</t>
  </si>
  <si>
    <t>Tottenham</t>
  </si>
  <si>
    <t>Lisandro Martinez</t>
  </si>
  <si>
    <t>Manchester United</t>
  </si>
  <si>
    <t>Leandro Paredes</t>
  </si>
  <si>
    <t>MF</t>
  </si>
  <si>
    <t>Juventus</t>
  </si>
  <si>
    <t>Rodrigo De Paul</t>
  </si>
  <si>
    <t>Guido Rodriguez</t>
  </si>
  <si>
    <t>Exequiel Palacios</t>
  </si>
  <si>
    <t>Bayer Leverkusen</t>
  </si>
  <si>
    <t>Alexis Mac Allister</t>
  </si>
  <si>
    <t>Brighton</t>
  </si>
  <si>
    <t>Enzo Fernandez</t>
  </si>
  <si>
    <t>Alejandro Gomez</t>
  </si>
  <si>
    <t>Atlanta United</t>
  </si>
  <si>
    <t>Lionel Messi</t>
  </si>
  <si>
    <t>FW</t>
  </si>
  <si>
    <t>PSG</t>
  </si>
  <si>
    <t>Lautaro Martinez</t>
  </si>
  <si>
    <t>Inter</t>
  </si>
  <si>
    <t>Paulo Dybala</t>
  </si>
  <si>
    <t>Roma</t>
  </si>
  <si>
    <t>Thiago Almada</t>
  </si>
  <si>
    <t>Julian Alvarez</t>
  </si>
  <si>
    <t>Manchester City</t>
  </si>
  <si>
    <t>Angel Di Maria</t>
  </si>
  <si>
    <t>Angel Correa</t>
  </si>
  <si>
    <t>Emiliano Martinez</t>
  </si>
  <si>
    <t>GK</t>
  </si>
  <si>
    <t>Aston Villa</t>
  </si>
  <si>
    <t>Franco Armani</t>
  </si>
  <si>
    <t>River</t>
  </si>
  <si>
    <t>Geronimo Rulli</t>
  </si>
  <si>
    <t>Player age</t>
  </si>
  <si>
    <t>Total Contributions</t>
  </si>
  <si>
    <t>Defensive scores</t>
  </si>
  <si>
    <t>Offensive scores</t>
  </si>
  <si>
    <t>Row Labels</t>
  </si>
  <si>
    <t>Grand Total</t>
  </si>
  <si>
    <t xml:space="preserve">Sum of Goals Scored </t>
  </si>
  <si>
    <t>Sum of  Appearances</t>
  </si>
  <si>
    <t xml:space="preserve">Average of Goals Scored </t>
  </si>
  <si>
    <t>Average of Defensive scores</t>
  </si>
  <si>
    <t>Average of Offensive scores</t>
  </si>
  <si>
    <t>Sum of Total Contributions</t>
  </si>
  <si>
    <t>Sum of Tackles per 90 Min</t>
  </si>
  <si>
    <t>Sum of Interceptions per 90 Min</t>
  </si>
  <si>
    <t>Age Bucket</t>
  </si>
  <si>
    <t>DASHBOARD DEPICTING FIFA WORLD CUP PERFORMANCE 2022 -  ARGENTINA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</si>
</sst>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4"/>
      <color rgb="FF272760"/>
      <name val="Calibri"/>
      <family val="2"/>
    </font>
    <font>
      <sz val="11"/>
      <color theme="1"/>
      <name val="Calibri"/>
      <family val="2"/>
    </font>
    <font>
      <b/>
      <sz val="12"/>
      <color rgb="FFFFFFFF"/>
      <name val="Calibri"/>
      <family val="2"/>
    </font>
    <font>
      <sz val="11"/>
      <color rgb="FF000000"/>
      <name val="Calibri"/>
      <family val="2"/>
    </font>
    <font>
      <b/>
      <sz val="11"/>
      <color theme="1"/>
      <name val="Aptos Narrow"/>
      <family val="2"/>
      <scheme val="minor"/>
    </font>
    <font>
      <b/>
      <sz val="20"/>
      <color theme="0"/>
      <name val="Aptos Narrow"/>
      <family val="2"/>
      <scheme val="minor"/>
    </font>
  </fonts>
  <fills count="6">
    <fill>
      <patternFill patternType="none"/>
    </fill>
    <fill>
      <patternFill patternType="gray125"/>
    </fill>
    <fill>
      <patternFill patternType="solid">
        <fgColor rgb="FFD9E1F2"/>
        <bgColor indexed="64"/>
      </patternFill>
    </fill>
    <fill>
      <patternFill patternType="solid">
        <fgColor rgb="FF272760"/>
        <bgColor indexed="64"/>
      </patternFill>
    </fill>
    <fill>
      <patternFill patternType="solid">
        <fgColor theme="7"/>
        <bgColor indexed="64"/>
      </patternFill>
    </fill>
    <fill>
      <patternFill patternType="solid">
        <fgColor theme="3" tint="9.9978637043366805E-2"/>
        <bgColor indexed="64"/>
      </patternFill>
    </fill>
  </fills>
  <borders count="11">
    <border>
      <left/>
      <right/>
      <top/>
      <bottom/>
      <diagonal/>
    </border>
    <border>
      <left/>
      <right/>
      <top/>
      <bottom style="medium">
        <color rgb="FF272760"/>
      </bottom>
      <diagonal/>
    </border>
    <border>
      <left style="thin">
        <color rgb="FFD9D9D9"/>
      </left>
      <right style="thin">
        <color rgb="FFD9D9D9"/>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style="thin">
        <color rgb="FFD9D9D9"/>
      </right>
      <top/>
      <bottom style="thin">
        <color rgb="FFD9D9D9"/>
      </bottom>
      <diagonal/>
    </border>
    <border>
      <left style="thin">
        <color rgb="FFD9D9D9"/>
      </left>
      <right style="thin">
        <color rgb="FFD9D9D9"/>
      </right>
      <top/>
      <bottom style="thin">
        <color rgb="FFD9D9D9"/>
      </bottom>
      <diagonal/>
    </border>
    <border>
      <left style="thin">
        <color rgb="FFD9D9D9"/>
      </left>
      <right/>
      <top/>
      <bottom style="thin">
        <color rgb="FFD9D9D9"/>
      </bottom>
      <diagonal/>
    </border>
    <border>
      <left/>
      <right style="thin">
        <color rgb="FFD9D9D9"/>
      </right>
      <top style="thin">
        <color rgb="FFD9D9D9"/>
      </top>
      <bottom/>
      <diagonal/>
    </border>
    <border>
      <left style="thin">
        <color rgb="FFD9D9D9"/>
      </left>
      <right style="thin">
        <color rgb="FFD9D9D9"/>
      </right>
      <top style="thin">
        <color rgb="FFD9D9D9"/>
      </top>
      <bottom/>
      <diagonal/>
    </border>
    <border>
      <left style="thin">
        <color rgb="FFD9D9D9"/>
      </left>
      <right/>
      <top style="thin">
        <color rgb="FFD9D9D9"/>
      </top>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Continuous" vertical="center"/>
    </xf>
    <xf numFmtId="0" fontId="2" fillId="0" borderId="0" xfId="0" applyFont="1"/>
    <xf numFmtId="0" fontId="3" fillId="3" borderId="2" xfId="0" applyFont="1" applyFill="1" applyBorder="1" applyAlignment="1">
      <alignment horizontal="center" vertical="center"/>
    </xf>
    <xf numFmtId="0" fontId="3" fillId="3" borderId="2" xfId="0" applyFont="1" applyFill="1" applyBorder="1" applyAlignment="1">
      <alignment horizontal="center" vertical="center" wrapText="1"/>
    </xf>
    <xf numFmtId="0" fontId="4" fillId="0" borderId="2" xfId="0" applyFont="1" applyBorder="1" applyAlignment="1">
      <alignment vertical="center"/>
    </xf>
    <xf numFmtId="14" fontId="4" fillId="0" borderId="2" xfId="0" applyNumberFormat="1" applyFont="1" applyBorder="1" applyAlignment="1">
      <alignment vertical="center"/>
    </xf>
    <xf numFmtId="1" fontId="4" fillId="0" borderId="2" xfId="0" applyNumberFormat="1" applyFont="1" applyBorder="1" applyAlignment="1">
      <alignment vertical="center"/>
    </xf>
    <xf numFmtId="0" fontId="3" fillId="4" borderId="2" xfId="0" applyFont="1" applyFill="1" applyBorder="1" applyAlignment="1">
      <alignment horizontal="center" vertical="center"/>
    </xf>
    <xf numFmtId="0" fontId="3" fillId="4" borderId="2" xfId="0" applyFont="1" applyFill="1" applyBorder="1" applyAlignment="1">
      <alignment horizontal="center" vertical="center" wrapText="1"/>
    </xf>
    <xf numFmtId="0" fontId="0" fillId="0" borderId="0" xfId="0" pivotButton="1"/>
    <xf numFmtId="0" fontId="0" fillId="0" borderId="0" xfId="0" applyAlignment="1">
      <alignment horizontal="left"/>
    </xf>
    <xf numFmtId="0" fontId="4" fillId="0" borderId="3" xfId="0" applyFont="1" applyBorder="1" applyAlignment="1">
      <alignment vertical="center"/>
    </xf>
    <xf numFmtId="0" fontId="4" fillId="0" borderId="4" xfId="0" applyFont="1" applyBorder="1" applyAlignment="1">
      <alignment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4" borderId="6" xfId="0" applyFont="1" applyFill="1" applyBorder="1" applyAlignment="1">
      <alignment horizontal="center" vertical="center"/>
    </xf>
    <xf numFmtId="0" fontId="3" fillId="4"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4" fillId="0" borderId="8" xfId="0" applyFont="1" applyBorder="1" applyAlignment="1">
      <alignment vertical="center"/>
    </xf>
    <xf numFmtId="0" fontId="4" fillId="0" borderId="9" xfId="0" applyFont="1" applyBorder="1" applyAlignment="1">
      <alignment vertical="center"/>
    </xf>
    <xf numFmtId="14" fontId="4" fillId="0" borderId="9" xfId="0" applyNumberFormat="1" applyFont="1" applyBorder="1" applyAlignment="1">
      <alignment vertical="center"/>
    </xf>
    <xf numFmtId="1" fontId="4" fillId="0" borderId="9" xfId="0" applyNumberFormat="1" applyFont="1" applyBorder="1" applyAlignment="1">
      <alignment vertical="center"/>
    </xf>
    <xf numFmtId="0" fontId="4" fillId="0" borderId="10" xfId="0" applyFont="1" applyBorder="1" applyAlignment="1">
      <alignment vertical="center"/>
    </xf>
    <xf numFmtId="2" fontId="0" fillId="0" borderId="0" xfId="0" applyNumberFormat="1"/>
    <xf numFmtId="0" fontId="0" fillId="0" borderId="0" xfId="0" applyNumberFormat="1"/>
    <xf numFmtId="0" fontId="5" fillId="0" borderId="0" xfId="0" applyFont="1"/>
    <xf numFmtId="0" fontId="6" fillId="5" borderId="0" xfId="0" applyFont="1" applyFill="1" applyAlignment="1">
      <alignment horizontal="center" vertical="center"/>
    </xf>
  </cellXfs>
  <cellStyles count="1">
    <cellStyle name="Normal" xfId="0" builtinId="0"/>
  </cellStyles>
  <dxfs count="76">
    <dxf>
      <font>
        <b val="0"/>
        <i val="0"/>
        <strike val="0"/>
        <condense val="0"/>
        <extend val="0"/>
        <outline val="0"/>
        <shadow val="0"/>
        <u val="none"/>
        <vertAlign val="baseline"/>
        <sz val="11"/>
        <color rgb="FF000000"/>
        <name val="Calibri"/>
        <family val="2"/>
        <scheme val="none"/>
      </font>
      <numFmt numFmtId="1" formatCode="0"/>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left style="thin">
          <color rgb="FFD9D9D9"/>
        </left>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numFmt numFmtId="1" formatCode="0"/>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numFmt numFmtId="19" formatCode="dd/mm/yyyy"/>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left/>
        <right style="thin">
          <color rgb="FFD9D9D9"/>
        </right>
        <top style="thin">
          <color rgb="FFD9D9D9"/>
        </top>
        <bottom style="thin">
          <color rgb="FFD9D9D9"/>
        </bottom>
        <vertical/>
        <horizontal/>
      </border>
    </dxf>
    <dxf>
      <border outline="0">
        <top style="thin">
          <color rgb="FFD9D9D9"/>
        </top>
      </border>
    </dxf>
    <dxf>
      <border outline="0">
        <left style="thin">
          <color rgb="FFD9D9D9"/>
        </left>
        <right style="thin">
          <color rgb="FFD9D9D9"/>
        </right>
        <top style="thin">
          <color rgb="FFD9D9D9"/>
        </top>
        <bottom style="thin">
          <color rgb="FFD9D9D9"/>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dxf>
    <dxf>
      <border outline="0">
        <bottom style="thin">
          <color rgb="FFD9D9D9"/>
        </bottom>
      </border>
    </dxf>
    <dxf>
      <font>
        <b/>
        <i val="0"/>
        <strike val="0"/>
        <condense val="0"/>
        <extend val="0"/>
        <outline val="0"/>
        <shadow val="0"/>
        <u val="none"/>
        <vertAlign val="baseline"/>
        <sz val="12"/>
        <color rgb="FFFFFFFF"/>
        <name val="Calibri"/>
        <family val="2"/>
        <scheme val="none"/>
      </font>
      <fill>
        <patternFill patternType="solid">
          <fgColor indexed="64"/>
          <bgColor theme="7"/>
        </patternFill>
      </fill>
      <alignment horizontal="center" vertical="center" textRotation="0" wrapText="1" indent="0" justifyLastLine="0" shrinkToFit="0" readingOrder="0"/>
      <border diagonalUp="0" diagonalDown="0" outline="0">
        <left style="thin">
          <color rgb="FFD9D9D9"/>
        </left>
        <right style="thin">
          <color rgb="FFD9D9D9"/>
        </right>
        <top/>
        <bottom/>
      </border>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[2022-FIFA-World-Cup-Performance-Sample-Data - ESE.xlsx]pivot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Scorers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033882128370317"/>
          <c:y val="0.31757703274255245"/>
          <c:w val="0.72811640022269941"/>
          <c:h val="0.39036589212812811"/>
        </c:manualLayout>
      </c:layout>
      <c:bar3DChart>
        <c:barDir val="col"/>
        <c:grouping val="clustered"/>
        <c:varyColors val="0"/>
        <c:ser>
          <c:idx val="0"/>
          <c:order val="0"/>
          <c:tx>
            <c:strRef>
              <c:f>'pivot table'!$B$3</c:f>
              <c:strCache>
                <c:ptCount val="1"/>
                <c:pt idx="0">
                  <c:v>Total</c:v>
                </c:pt>
              </c:strCache>
            </c:strRef>
          </c:tx>
          <c:spPr>
            <a:solidFill>
              <a:schemeClr val="accent1"/>
            </a:solidFill>
            <a:ln>
              <a:noFill/>
            </a:ln>
            <a:effectLst/>
            <a:sp3d/>
          </c:spPr>
          <c:invertIfNegative val="0"/>
          <c:cat>
            <c:strRef>
              <c:f>'pivot table'!$A$4:$A$11</c:f>
              <c:strCache>
                <c:ptCount val="7"/>
                <c:pt idx="0">
                  <c:v>Lionel Messi</c:v>
                </c:pt>
                <c:pt idx="1">
                  <c:v>Julian Alvarez</c:v>
                </c:pt>
                <c:pt idx="2">
                  <c:v>Angel Di Maria</c:v>
                </c:pt>
                <c:pt idx="3">
                  <c:v>Paulo Dybala</c:v>
                </c:pt>
                <c:pt idx="4">
                  <c:v>Thiago Almada</c:v>
                </c:pt>
                <c:pt idx="5">
                  <c:v>Angel Correa</c:v>
                </c:pt>
                <c:pt idx="6">
                  <c:v>Lautaro Martinez</c:v>
                </c:pt>
              </c:strCache>
            </c:strRef>
          </c:cat>
          <c:val>
            <c:numRef>
              <c:f>'pivot table'!$B$4:$B$11</c:f>
              <c:numCache>
                <c:formatCode>General</c:formatCode>
                <c:ptCount val="7"/>
                <c:pt idx="0">
                  <c:v>7</c:v>
                </c:pt>
                <c:pt idx="1">
                  <c:v>4</c:v>
                </c:pt>
                <c:pt idx="2">
                  <c:v>1</c:v>
                </c:pt>
                <c:pt idx="3">
                  <c:v>0</c:v>
                </c:pt>
                <c:pt idx="4">
                  <c:v>0</c:v>
                </c:pt>
                <c:pt idx="5">
                  <c:v>0</c:v>
                </c:pt>
                <c:pt idx="6">
                  <c:v>0</c:v>
                </c:pt>
              </c:numCache>
            </c:numRef>
          </c:val>
          <c:extLst>
            <c:ext xmlns:c16="http://schemas.microsoft.com/office/drawing/2014/chart" uri="{C3380CC4-5D6E-409C-BE32-E72D297353CC}">
              <c16:uniqueId val="{00000000-E361-46CD-A0AB-F00416890FA0}"/>
            </c:ext>
          </c:extLst>
        </c:ser>
        <c:dLbls>
          <c:showLegendKey val="0"/>
          <c:showVal val="0"/>
          <c:showCatName val="0"/>
          <c:showSerName val="0"/>
          <c:showPercent val="0"/>
          <c:showBubbleSize val="0"/>
        </c:dLbls>
        <c:gapWidth val="150"/>
        <c:shape val="box"/>
        <c:axId val="2018520288"/>
        <c:axId val="2018526048"/>
        <c:axId val="0"/>
      </c:bar3DChart>
      <c:catAx>
        <c:axId val="20185202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Player</a:t>
                </a:r>
                <a:r>
                  <a:rPr lang="en-IN" baseline="0"/>
                  <a:t> names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526048"/>
        <c:crosses val="autoZero"/>
        <c:auto val="1"/>
        <c:lblAlgn val="ctr"/>
        <c:lblOffset val="100"/>
        <c:noMultiLvlLbl val="0"/>
      </c:catAx>
      <c:valAx>
        <c:axId val="201852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Goals</a:t>
                </a:r>
                <a:r>
                  <a:rPr lang="en-IN" baseline="0"/>
                  <a:t> scored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520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[2022-FIFA-World-Cup-Performance-Sample-Data - ESE.xlsx]pivot table!PivotTable4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Positional</a:t>
            </a:r>
            <a:r>
              <a:rPr lang="en-IN" baseline="0"/>
              <a:t> Performance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table'!$B$23</c:f>
              <c:strCache>
                <c:ptCount val="1"/>
                <c:pt idx="0">
                  <c:v>Average of Goals Scored </c:v>
                </c:pt>
              </c:strCache>
            </c:strRef>
          </c:tx>
          <c:spPr>
            <a:solidFill>
              <a:schemeClr val="accent1"/>
            </a:solidFill>
            <a:ln>
              <a:noFill/>
            </a:ln>
            <a:effectLst/>
          </c:spPr>
          <c:invertIfNegative val="0"/>
          <c:cat>
            <c:strRef>
              <c:f>'pivot table'!$A$24:$A$25</c:f>
              <c:strCache>
                <c:ptCount val="1"/>
                <c:pt idx="0">
                  <c:v>FW</c:v>
                </c:pt>
              </c:strCache>
            </c:strRef>
          </c:cat>
          <c:val>
            <c:numRef>
              <c:f>'pivot table'!$B$24:$B$25</c:f>
              <c:numCache>
                <c:formatCode>0.00</c:formatCode>
                <c:ptCount val="1"/>
                <c:pt idx="0">
                  <c:v>1.7142857142857142</c:v>
                </c:pt>
              </c:numCache>
            </c:numRef>
          </c:val>
          <c:extLst>
            <c:ext xmlns:c16="http://schemas.microsoft.com/office/drawing/2014/chart" uri="{C3380CC4-5D6E-409C-BE32-E72D297353CC}">
              <c16:uniqueId val="{00000000-467B-4FE4-AD3E-771B77ADC002}"/>
            </c:ext>
          </c:extLst>
        </c:ser>
        <c:ser>
          <c:idx val="1"/>
          <c:order val="1"/>
          <c:tx>
            <c:strRef>
              <c:f>'pivot table'!$C$23</c:f>
              <c:strCache>
                <c:ptCount val="1"/>
                <c:pt idx="0">
                  <c:v>Average of Defensive scores</c:v>
                </c:pt>
              </c:strCache>
            </c:strRef>
          </c:tx>
          <c:spPr>
            <a:solidFill>
              <a:schemeClr val="accent2"/>
            </a:solidFill>
            <a:ln>
              <a:noFill/>
            </a:ln>
            <a:effectLst/>
          </c:spPr>
          <c:invertIfNegative val="0"/>
          <c:cat>
            <c:strRef>
              <c:f>'pivot table'!$A$24:$A$25</c:f>
              <c:strCache>
                <c:ptCount val="1"/>
                <c:pt idx="0">
                  <c:v>FW</c:v>
                </c:pt>
              </c:strCache>
            </c:strRef>
          </c:cat>
          <c:val>
            <c:numRef>
              <c:f>'pivot table'!$C$24:$C$25</c:f>
              <c:numCache>
                <c:formatCode>0.00</c:formatCode>
                <c:ptCount val="1"/>
                <c:pt idx="0">
                  <c:v>3.6157142857142852</c:v>
                </c:pt>
              </c:numCache>
            </c:numRef>
          </c:val>
          <c:extLst>
            <c:ext xmlns:c16="http://schemas.microsoft.com/office/drawing/2014/chart" uri="{C3380CC4-5D6E-409C-BE32-E72D297353CC}">
              <c16:uniqueId val="{00000001-467B-4FE4-AD3E-771B77ADC002}"/>
            </c:ext>
          </c:extLst>
        </c:ser>
        <c:ser>
          <c:idx val="2"/>
          <c:order val="2"/>
          <c:tx>
            <c:strRef>
              <c:f>'pivot table'!$D$23</c:f>
              <c:strCache>
                <c:ptCount val="1"/>
                <c:pt idx="0">
                  <c:v>Average of Offensive scores</c:v>
                </c:pt>
              </c:strCache>
            </c:strRef>
          </c:tx>
          <c:spPr>
            <a:solidFill>
              <a:schemeClr val="accent3"/>
            </a:solidFill>
            <a:ln>
              <a:noFill/>
            </a:ln>
            <a:effectLst/>
          </c:spPr>
          <c:invertIfNegative val="0"/>
          <c:cat>
            <c:strRef>
              <c:f>'pivot table'!$A$24:$A$25</c:f>
              <c:strCache>
                <c:ptCount val="1"/>
                <c:pt idx="0">
                  <c:v>FW</c:v>
                </c:pt>
              </c:strCache>
            </c:strRef>
          </c:cat>
          <c:val>
            <c:numRef>
              <c:f>'pivot table'!$D$24:$D$25</c:f>
              <c:numCache>
                <c:formatCode>0.00</c:formatCode>
                <c:ptCount val="1"/>
                <c:pt idx="0">
                  <c:v>4.9571428571428573</c:v>
                </c:pt>
              </c:numCache>
            </c:numRef>
          </c:val>
          <c:extLst>
            <c:ext xmlns:c16="http://schemas.microsoft.com/office/drawing/2014/chart" uri="{C3380CC4-5D6E-409C-BE32-E72D297353CC}">
              <c16:uniqueId val="{00000002-467B-4FE4-AD3E-771B77ADC002}"/>
            </c:ext>
          </c:extLst>
        </c:ser>
        <c:dLbls>
          <c:showLegendKey val="0"/>
          <c:showVal val="0"/>
          <c:showCatName val="0"/>
          <c:showSerName val="0"/>
          <c:showPercent val="0"/>
          <c:showBubbleSize val="0"/>
        </c:dLbls>
        <c:gapWidth val="150"/>
        <c:overlap val="100"/>
        <c:axId val="512734784"/>
        <c:axId val="512756864"/>
      </c:barChart>
      <c:catAx>
        <c:axId val="512734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Position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756864"/>
        <c:crosses val="autoZero"/>
        <c:auto val="1"/>
        <c:lblAlgn val="ctr"/>
        <c:lblOffset val="100"/>
        <c:noMultiLvlLbl val="0"/>
      </c:catAx>
      <c:valAx>
        <c:axId val="512756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734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[2022-FIFA-World-Cup-Performance-Sample-Data - ESE.xlsx]pivot table!PivotTable6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Club</a:t>
            </a:r>
            <a:r>
              <a:rPr lang="en-IN" baseline="0"/>
              <a:t> Contributions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s>
    <c:plotArea>
      <c:layout/>
      <c:pieChart>
        <c:varyColors val="1"/>
        <c:ser>
          <c:idx val="0"/>
          <c:order val="0"/>
          <c:tx>
            <c:strRef>
              <c:f>'pivot table'!$B$38</c:f>
              <c:strCache>
                <c:ptCount val="1"/>
                <c:pt idx="0">
                  <c:v>Sum of Total Contributions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DF6-41C1-863A-63C7A17A8AC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DF6-41C1-863A-63C7A17A8AC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DF6-41C1-863A-63C7A17A8AC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DF6-41C1-863A-63C7A17A8AC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DF6-41C1-863A-63C7A17A8AC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DF6-41C1-863A-63C7A17A8AC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DF6-41C1-863A-63C7A17A8AC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DF6-41C1-863A-63C7A17A8AC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DF6-41C1-863A-63C7A17A8AC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DF6-41C1-863A-63C7A17A8AC8}"/>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CDF6-41C1-863A-63C7A17A8AC8}"/>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CDF6-41C1-863A-63C7A17A8AC8}"/>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CDF6-41C1-863A-63C7A17A8AC8}"/>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CDF6-41C1-863A-63C7A17A8AC8}"/>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CDF6-41C1-863A-63C7A17A8AC8}"/>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CDF6-41C1-863A-63C7A17A8AC8}"/>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CDF6-41C1-863A-63C7A17A8AC8}"/>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CDF6-41C1-863A-63C7A17A8AC8}"/>
              </c:ext>
            </c:extLst>
          </c:dPt>
          <c:cat>
            <c:strRef>
              <c:f>'pivot table'!$A$39:$A$45</c:f>
              <c:strCache>
                <c:ptCount val="6"/>
                <c:pt idx="0">
                  <c:v>PSG</c:v>
                </c:pt>
                <c:pt idx="1">
                  <c:v>Manchester City</c:v>
                </c:pt>
                <c:pt idx="2">
                  <c:v>Juventus</c:v>
                </c:pt>
                <c:pt idx="3">
                  <c:v>Inter</c:v>
                </c:pt>
                <c:pt idx="4">
                  <c:v>Roma</c:v>
                </c:pt>
                <c:pt idx="5">
                  <c:v>Atletico Madrid</c:v>
                </c:pt>
              </c:strCache>
            </c:strRef>
          </c:cat>
          <c:val>
            <c:numRef>
              <c:f>'pivot table'!$B$39:$B$45</c:f>
              <c:numCache>
                <c:formatCode>General</c:formatCode>
                <c:ptCount val="6"/>
                <c:pt idx="0">
                  <c:v>10</c:v>
                </c:pt>
                <c:pt idx="1">
                  <c:v>4</c:v>
                </c:pt>
                <c:pt idx="2">
                  <c:v>2</c:v>
                </c:pt>
                <c:pt idx="3">
                  <c:v>0</c:v>
                </c:pt>
                <c:pt idx="4">
                  <c:v>0</c:v>
                </c:pt>
                <c:pt idx="5">
                  <c:v>0</c:v>
                </c:pt>
              </c:numCache>
            </c:numRef>
          </c:val>
          <c:extLst>
            <c:ext xmlns:c16="http://schemas.microsoft.com/office/drawing/2014/chart" uri="{C3380CC4-5D6E-409C-BE32-E72D297353CC}">
              <c16:uniqueId val="{00000000-E2DC-4451-B9E4-74920E876B6D}"/>
            </c:ext>
          </c:extLst>
        </c:ser>
        <c:ser>
          <c:idx val="1"/>
          <c:order val="1"/>
          <c:tx>
            <c:strRef>
              <c:f>'pivot table'!$C$38</c:f>
              <c:strCache>
                <c:ptCount val="1"/>
                <c:pt idx="0">
                  <c:v>Sum of  Appearances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5-CDF6-41C1-863A-63C7A17A8AC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7-CDF6-41C1-863A-63C7A17A8AC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9-CDF6-41C1-863A-63C7A17A8AC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B-CDF6-41C1-863A-63C7A17A8AC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D-CDF6-41C1-863A-63C7A17A8AC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F-CDF6-41C1-863A-63C7A17A8AC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1-CDF6-41C1-863A-63C7A17A8AC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3-CDF6-41C1-863A-63C7A17A8AC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5-CDF6-41C1-863A-63C7A17A8AC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7-CDF6-41C1-863A-63C7A17A8AC8}"/>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9-CDF6-41C1-863A-63C7A17A8AC8}"/>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B-CDF6-41C1-863A-63C7A17A8AC8}"/>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D-CDF6-41C1-863A-63C7A17A8AC8}"/>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F-CDF6-41C1-863A-63C7A17A8AC8}"/>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41-CDF6-41C1-863A-63C7A17A8AC8}"/>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43-CDF6-41C1-863A-63C7A17A8AC8}"/>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45-CDF6-41C1-863A-63C7A17A8AC8}"/>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47-CDF6-41C1-863A-63C7A17A8AC8}"/>
              </c:ext>
            </c:extLst>
          </c:dPt>
          <c:cat>
            <c:strRef>
              <c:f>'pivot table'!$A$39:$A$45</c:f>
              <c:strCache>
                <c:ptCount val="6"/>
                <c:pt idx="0">
                  <c:v>PSG</c:v>
                </c:pt>
                <c:pt idx="1">
                  <c:v>Manchester City</c:v>
                </c:pt>
                <c:pt idx="2">
                  <c:v>Juventus</c:v>
                </c:pt>
                <c:pt idx="3">
                  <c:v>Inter</c:v>
                </c:pt>
                <c:pt idx="4">
                  <c:v>Roma</c:v>
                </c:pt>
                <c:pt idx="5">
                  <c:v>Atletico Madrid</c:v>
                </c:pt>
              </c:strCache>
            </c:strRef>
          </c:cat>
          <c:val>
            <c:numRef>
              <c:f>'pivot table'!$C$39:$C$45</c:f>
              <c:numCache>
                <c:formatCode>General</c:formatCode>
                <c:ptCount val="6"/>
                <c:pt idx="0">
                  <c:v>7</c:v>
                </c:pt>
                <c:pt idx="1">
                  <c:v>7</c:v>
                </c:pt>
                <c:pt idx="2">
                  <c:v>5</c:v>
                </c:pt>
                <c:pt idx="3">
                  <c:v>7</c:v>
                </c:pt>
                <c:pt idx="4">
                  <c:v>2</c:v>
                </c:pt>
                <c:pt idx="5">
                  <c:v>1</c:v>
                </c:pt>
              </c:numCache>
            </c:numRef>
          </c:val>
          <c:extLst>
            <c:ext xmlns:c16="http://schemas.microsoft.com/office/drawing/2014/chart" uri="{C3380CC4-5D6E-409C-BE32-E72D297353CC}">
              <c16:uniqueId val="{00000001-E2DC-4451-B9E4-74920E876B6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[2022-FIFA-World-Cup-Performance-Sample-Data - ESE.xlsx]pivot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Defensive</a:t>
            </a:r>
            <a:r>
              <a:rPr lang="en-IN" baseline="0"/>
              <a:t> Wall Chart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table'!$B$62</c:f>
              <c:strCache>
                <c:ptCount val="1"/>
                <c:pt idx="0">
                  <c:v>Sum of Tackles per 90 Min</c:v>
                </c:pt>
              </c:strCache>
            </c:strRef>
          </c:tx>
          <c:spPr>
            <a:solidFill>
              <a:schemeClr val="accent1"/>
            </a:solidFill>
            <a:ln>
              <a:noFill/>
            </a:ln>
            <a:effectLst/>
          </c:spPr>
          <c:invertIfNegative val="0"/>
          <c:cat>
            <c:strRef>
              <c:f>'pivot table'!$A$63:$A$70</c:f>
              <c:strCache>
                <c:ptCount val="7"/>
                <c:pt idx="0">
                  <c:v>Angel Correa</c:v>
                </c:pt>
                <c:pt idx="1">
                  <c:v>Angel Di Maria</c:v>
                </c:pt>
                <c:pt idx="2">
                  <c:v>Julian Alvarez</c:v>
                </c:pt>
                <c:pt idx="3">
                  <c:v>Lautaro Martinez</c:v>
                </c:pt>
                <c:pt idx="4">
                  <c:v>Lionel Messi</c:v>
                </c:pt>
                <c:pt idx="5">
                  <c:v>Paulo Dybala</c:v>
                </c:pt>
                <c:pt idx="6">
                  <c:v>Thiago Almada</c:v>
                </c:pt>
              </c:strCache>
            </c:strRef>
          </c:cat>
          <c:val>
            <c:numRef>
              <c:f>'pivot table'!$B$63:$B$70</c:f>
              <c:numCache>
                <c:formatCode>General</c:formatCode>
                <c:ptCount val="7"/>
                <c:pt idx="0">
                  <c:v>0</c:v>
                </c:pt>
                <c:pt idx="1">
                  <c:v>0.93</c:v>
                </c:pt>
                <c:pt idx="2">
                  <c:v>0.77</c:v>
                </c:pt>
                <c:pt idx="3">
                  <c:v>0</c:v>
                </c:pt>
                <c:pt idx="4">
                  <c:v>0.65</c:v>
                </c:pt>
                <c:pt idx="5">
                  <c:v>0</c:v>
                </c:pt>
                <c:pt idx="6">
                  <c:v>0</c:v>
                </c:pt>
              </c:numCache>
            </c:numRef>
          </c:val>
          <c:extLst>
            <c:ext xmlns:c16="http://schemas.microsoft.com/office/drawing/2014/chart" uri="{C3380CC4-5D6E-409C-BE32-E72D297353CC}">
              <c16:uniqueId val="{00000000-F676-4E1D-9631-31F7378719AC}"/>
            </c:ext>
          </c:extLst>
        </c:ser>
        <c:ser>
          <c:idx val="1"/>
          <c:order val="1"/>
          <c:tx>
            <c:strRef>
              <c:f>'pivot table'!$C$62</c:f>
              <c:strCache>
                <c:ptCount val="1"/>
                <c:pt idx="0">
                  <c:v>Sum of Interceptions per 90 Min</c:v>
                </c:pt>
              </c:strCache>
            </c:strRef>
          </c:tx>
          <c:spPr>
            <a:solidFill>
              <a:schemeClr val="accent2"/>
            </a:solidFill>
            <a:ln>
              <a:noFill/>
            </a:ln>
            <a:effectLst/>
          </c:spPr>
          <c:invertIfNegative val="0"/>
          <c:cat>
            <c:strRef>
              <c:f>'pivot table'!$A$63:$A$70</c:f>
              <c:strCache>
                <c:ptCount val="7"/>
                <c:pt idx="0">
                  <c:v>Angel Correa</c:v>
                </c:pt>
                <c:pt idx="1">
                  <c:v>Angel Di Maria</c:v>
                </c:pt>
                <c:pt idx="2">
                  <c:v>Julian Alvarez</c:v>
                </c:pt>
                <c:pt idx="3">
                  <c:v>Lautaro Martinez</c:v>
                </c:pt>
                <c:pt idx="4">
                  <c:v>Lionel Messi</c:v>
                </c:pt>
                <c:pt idx="5">
                  <c:v>Paulo Dybala</c:v>
                </c:pt>
                <c:pt idx="6">
                  <c:v>Thiago Almada</c:v>
                </c:pt>
              </c:strCache>
            </c:strRef>
          </c:cat>
          <c:val>
            <c:numRef>
              <c:f>'pivot table'!$C$63:$C$70</c:f>
              <c:numCache>
                <c:formatCode>General</c:formatCode>
                <c:ptCount val="7"/>
                <c:pt idx="0">
                  <c:v>0</c:v>
                </c:pt>
                <c:pt idx="1">
                  <c:v>0.31</c:v>
                </c:pt>
                <c:pt idx="2">
                  <c:v>0</c:v>
                </c:pt>
                <c:pt idx="3">
                  <c:v>0.38</c:v>
                </c:pt>
                <c:pt idx="4">
                  <c:v>0</c:v>
                </c:pt>
                <c:pt idx="5">
                  <c:v>0</c:v>
                </c:pt>
                <c:pt idx="6">
                  <c:v>0</c:v>
                </c:pt>
              </c:numCache>
            </c:numRef>
          </c:val>
          <c:extLst>
            <c:ext xmlns:c16="http://schemas.microsoft.com/office/drawing/2014/chart" uri="{C3380CC4-5D6E-409C-BE32-E72D297353CC}">
              <c16:uniqueId val="{00000001-F676-4E1D-9631-31F7378719AC}"/>
            </c:ext>
          </c:extLst>
        </c:ser>
        <c:dLbls>
          <c:showLegendKey val="0"/>
          <c:showVal val="0"/>
          <c:showCatName val="0"/>
          <c:showSerName val="0"/>
          <c:showPercent val="0"/>
          <c:showBubbleSize val="0"/>
        </c:dLbls>
        <c:gapWidth val="219"/>
        <c:overlap val="-27"/>
        <c:axId val="222624192"/>
        <c:axId val="222614592"/>
      </c:barChart>
      <c:catAx>
        <c:axId val="22262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614592"/>
        <c:crosses val="autoZero"/>
        <c:auto val="1"/>
        <c:lblAlgn val="ctr"/>
        <c:lblOffset val="100"/>
        <c:noMultiLvlLbl val="0"/>
      </c:catAx>
      <c:valAx>
        <c:axId val="222614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624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[2022-FIFA-World-Cup-Performance-Sample-Data - ESE.xlsx]pivot table!PivotTable2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Scorers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033882128370317"/>
          <c:y val="0.31757703274255245"/>
          <c:w val="0.72811640022269941"/>
          <c:h val="0.39036589212812811"/>
        </c:manualLayout>
      </c:layout>
      <c:bar3DChart>
        <c:barDir val="col"/>
        <c:grouping val="clustered"/>
        <c:varyColors val="0"/>
        <c:ser>
          <c:idx val="0"/>
          <c:order val="0"/>
          <c:tx>
            <c:strRef>
              <c:f>'pivot table'!$B$3</c:f>
              <c:strCache>
                <c:ptCount val="1"/>
                <c:pt idx="0">
                  <c:v>Total</c:v>
                </c:pt>
              </c:strCache>
            </c:strRef>
          </c:tx>
          <c:spPr>
            <a:solidFill>
              <a:schemeClr val="accent1"/>
            </a:solidFill>
            <a:ln>
              <a:noFill/>
            </a:ln>
            <a:effectLst/>
            <a:sp3d/>
          </c:spPr>
          <c:invertIfNegative val="0"/>
          <c:cat>
            <c:strRef>
              <c:f>'pivot table'!$A$4:$A$11</c:f>
              <c:strCache>
                <c:ptCount val="7"/>
                <c:pt idx="0">
                  <c:v>Lionel Messi</c:v>
                </c:pt>
                <c:pt idx="1">
                  <c:v>Julian Alvarez</c:v>
                </c:pt>
                <c:pt idx="2">
                  <c:v>Angel Di Maria</c:v>
                </c:pt>
                <c:pt idx="3">
                  <c:v>Paulo Dybala</c:v>
                </c:pt>
                <c:pt idx="4">
                  <c:v>Thiago Almada</c:v>
                </c:pt>
                <c:pt idx="5">
                  <c:v>Angel Correa</c:v>
                </c:pt>
                <c:pt idx="6">
                  <c:v>Lautaro Martinez</c:v>
                </c:pt>
              </c:strCache>
            </c:strRef>
          </c:cat>
          <c:val>
            <c:numRef>
              <c:f>'pivot table'!$B$4:$B$11</c:f>
              <c:numCache>
                <c:formatCode>General</c:formatCode>
                <c:ptCount val="7"/>
                <c:pt idx="0">
                  <c:v>7</c:v>
                </c:pt>
                <c:pt idx="1">
                  <c:v>4</c:v>
                </c:pt>
                <c:pt idx="2">
                  <c:v>1</c:v>
                </c:pt>
                <c:pt idx="3">
                  <c:v>0</c:v>
                </c:pt>
                <c:pt idx="4">
                  <c:v>0</c:v>
                </c:pt>
                <c:pt idx="5">
                  <c:v>0</c:v>
                </c:pt>
                <c:pt idx="6">
                  <c:v>0</c:v>
                </c:pt>
              </c:numCache>
            </c:numRef>
          </c:val>
          <c:extLst>
            <c:ext xmlns:c16="http://schemas.microsoft.com/office/drawing/2014/chart" uri="{C3380CC4-5D6E-409C-BE32-E72D297353CC}">
              <c16:uniqueId val="{00000000-B474-48E4-98AF-E781E74D6339}"/>
            </c:ext>
          </c:extLst>
        </c:ser>
        <c:dLbls>
          <c:showLegendKey val="0"/>
          <c:showVal val="0"/>
          <c:showCatName val="0"/>
          <c:showSerName val="0"/>
          <c:showPercent val="0"/>
          <c:showBubbleSize val="0"/>
        </c:dLbls>
        <c:gapWidth val="150"/>
        <c:shape val="box"/>
        <c:axId val="2018520288"/>
        <c:axId val="2018526048"/>
        <c:axId val="0"/>
      </c:bar3DChart>
      <c:catAx>
        <c:axId val="20185202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Player</a:t>
                </a:r>
                <a:r>
                  <a:rPr lang="en-IN" baseline="0"/>
                  <a:t> names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526048"/>
        <c:crosses val="autoZero"/>
        <c:auto val="1"/>
        <c:lblAlgn val="ctr"/>
        <c:lblOffset val="100"/>
        <c:noMultiLvlLbl val="0"/>
      </c:catAx>
      <c:valAx>
        <c:axId val="201852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Goals</a:t>
                </a:r>
                <a:r>
                  <a:rPr lang="en-IN" baseline="0"/>
                  <a:t> scored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520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[2022-FIFA-World-Cup-Performance-Sample-Data - ESE.xlsx]pivot table!PivotTable4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Positional</a:t>
            </a:r>
            <a:r>
              <a:rPr lang="en-IN" baseline="0"/>
              <a:t> Performance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table'!$B$23</c:f>
              <c:strCache>
                <c:ptCount val="1"/>
                <c:pt idx="0">
                  <c:v>Average of Goals Scored </c:v>
                </c:pt>
              </c:strCache>
            </c:strRef>
          </c:tx>
          <c:spPr>
            <a:solidFill>
              <a:schemeClr val="accent1"/>
            </a:solidFill>
            <a:ln>
              <a:noFill/>
            </a:ln>
            <a:effectLst/>
          </c:spPr>
          <c:invertIfNegative val="0"/>
          <c:cat>
            <c:strRef>
              <c:f>'pivot table'!$A$24:$A$25</c:f>
              <c:strCache>
                <c:ptCount val="1"/>
                <c:pt idx="0">
                  <c:v>FW</c:v>
                </c:pt>
              </c:strCache>
            </c:strRef>
          </c:cat>
          <c:val>
            <c:numRef>
              <c:f>'pivot table'!$B$24:$B$25</c:f>
              <c:numCache>
                <c:formatCode>0.00</c:formatCode>
                <c:ptCount val="1"/>
                <c:pt idx="0">
                  <c:v>1.7142857142857142</c:v>
                </c:pt>
              </c:numCache>
            </c:numRef>
          </c:val>
          <c:extLst>
            <c:ext xmlns:c16="http://schemas.microsoft.com/office/drawing/2014/chart" uri="{C3380CC4-5D6E-409C-BE32-E72D297353CC}">
              <c16:uniqueId val="{00000000-BAD5-460E-9BFD-A1C64BC816AD}"/>
            </c:ext>
          </c:extLst>
        </c:ser>
        <c:ser>
          <c:idx val="1"/>
          <c:order val="1"/>
          <c:tx>
            <c:strRef>
              <c:f>'pivot table'!$C$23</c:f>
              <c:strCache>
                <c:ptCount val="1"/>
                <c:pt idx="0">
                  <c:v>Average of Defensive scores</c:v>
                </c:pt>
              </c:strCache>
            </c:strRef>
          </c:tx>
          <c:spPr>
            <a:solidFill>
              <a:schemeClr val="accent2"/>
            </a:solidFill>
            <a:ln>
              <a:noFill/>
            </a:ln>
            <a:effectLst/>
          </c:spPr>
          <c:invertIfNegative val="0"/>
          <c:cat>
            <c:strRef>
              <c:f>'pivot table'!$A$24:$A$25</c:f>
              <c:strCache>
                <c:ptCount val="1"/>
                <c:pt idx="0">
                  <c:v>FW</c:v>
                </c:pt>
              </c:strCache>
            </c:strRef>
          </c:cat>
          <c:val>
            <c:numRef>
              <c:f>'pivot table'!$C$24:$C$25</c:f>
              <c:numCache>
                <c:formatCode>0.00</c:formatCode>
                <c:ptCount val="1"/>
                <c:pt idx="0">
                  <c:v>3.6157142857142852</c:v>
                </c:pt>
              </c:numCache>
            </c:numRef>
          </c:val>
          <c:extLst>
            <c:ext xmlns:c16="http://schemas.microsoft.com/office/drawing/2014/chart" uri="{C3380CC4-5D6E-409C-BE32-E72D297353CC}">
              <c16:uniqueId val="{00000001-BAD5-460E-9BFD-A1C64BC816AD}"/>
            </c:ext>
          </c:extLst>
        </c:ser>
        <c:ser>
          <c:idx val="2"/>
          <c:order val="2"/>
          <c:tx>
            <c:strRef>
              <c:f>'pivot table'!$D$23</c:f>
              <c:strCache>
                <c:ptCount val="1"/>
                <c:pt idx="0">
                  <c:v>Average of Offensive scores</c:v>
                </c:pt>
              </c:strCache>
            </c:strRef>
          </c:tx>
          <c:spPr>
            <a:solidFill>
              <a:schemeClr val="accent3"/>
            </a:solidFill>
            <a:ln>
              <a:noFill/>
            </a:ln>
            <a:effectLst/>
          </c:spPr>
          <c:invertIfNegative val="0"/>
          <c:cat>
            <c:strRef>
              <c:f>'pivot table'!$A$24:$A$25</c:f>
              <c:strCache>
                <c:ptCount val="1"/>
                <c:pt idx="0">
                  <c:v>FW</c:v>
                </c:pt>
              </c:strCache>
            </c:strRef>
          </c:cat>
          <c:val>
            <c:numRef>
              <c:f>'pivot table'!$D$24:$D$25</c:f>
              <c:numCache>
                <c:formatCode>0.00</c:formatCode>
                <c:ptCount val="1"/>
                <c:pt idx="0">
                  <c:v>4.9571428571428573</c:v>
                </c:pt>
              </c:numCache>
            </c:numRef>
          </c:val>
          <c:extLst>
            <c:ext xmlns:c16="http://schemas.microsoft.com/office/drawing/2014/chart" uri="{C3380CC4-5D6E-409C-BE32-E72D297353CC}">
              <c16:uniqueId val="{00000002-BAD5-460E-9BFD-A1C64BC816AD}"/>
            </c:ext>
          </c:extLst>
        </c:ser>
        <c:dLbls>
          <c:showLegendKey val="0"/>
          <c:showVal val="0"/>
          <c:showCatName val="0"/>
          <c:showSerName val="0"/>
          <c:showPercent val="0"/>
          <c:showBubbleSize val="0"/>
        </c:dLbls>
        <c:gapWidth val="150"/>
        <c:overlap val="100"/>
        <c:axId val="512734784"/>
        <c:axId val="512756864"/>
      </c:barChart>
      <c:catAx>
        <c:axId val="512734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Position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756864"/>
        <c:crosses val="autoZero"/>
        <c:auto val="1"/>
        <c:lblAlgn val="ctr"/>
        <c:lblOffset val="100"/>
        <c:noMultiLvlLbl val="0"/>
      </c:catAx>
      <c:valAx>
        <c:axId val="51275686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734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[2022-FIFA-World-Cup-Performance-Sample-Data - ESE.xlsx]pivot table!PivotTable6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Club</a:t>
            </a:r>
            <a:r>
              <a:rPr lang="en-IN" baseline="0"/>
              <a:t> Contributions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s>
    <c:plotArea>
      <c:layout/>
      <c:pieChart>
        <c:varyColors val="1"/>
        <c:ser>
          <c:idx val="0"/>
          <c:order val="0"/>
          <c:tx>
            <c:strRef>
              <c:f>'pivot table'!$B$38</c:f>
              <c:strCache>
                <c:ptCount val="1"/>
                <c:pt idx="0">
                  <c:v>Sum of Total Contributions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459-4E0D-A5BB-4434C1CAE0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459-4E0D-A5BB-4434C1CAE0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459-4E0D-A5BB-4434C1CAE0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459-4E0D-A5BB-4434C1CAE0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459-4E0D-A5BB-4434C1CAE0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459-4E0D-A5BB-4434C1CAE01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459-4E0D-A5BB-4434C1CAE01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459-4E0D-A5BB-4434C1CAE01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459-4E0D-A5BB-4434C1CAE01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5459-4E0D-A5BB-4434C1CAE01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5459-4E0D-A5BB-4434C1CAE01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5459-4E0D-A5BB-4434C1CAE01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5459-4E0D-A5BB-4434C1CAE01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5459-4E0D-A5BB-4434C1CAE01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5459-4E0D-A5BB-4434C1CAE011}"/>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5459-4E0D-A5BB-4434C1CAE011}"/>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5459-4E0D-A5BB-4434C1CAE011}"/>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5459-4E0D-A5BB-4434C1CAE011}"/>
              </c:ext>
            </c:extLst>
          </c:dPt>
          <c:cat>
            <c:strRef>
              <c:f>'pivot table'!$A$39:$A$45</c:f>
              <c:strCache>
                <c:ptCount val="6"/>
                <c:pt idx="0">
                  <c:v>PSG</c:v>
                </c:pt>
                <c:pt idx="1">
                  <c:v>Manchester City</c:v>
                </c:pt>
                <c:pt idx="2">
                  <c:v>Juventus</c:v>
                </c:pt>
                <c:pt idx="3">
                  <c:v>Inter</c:v>
                </c:pt>
                <c:pt idx="4">
                  <c:v>Roma</c:v>
                </c:pt>
                <c:pt idx="5">
                  <c:v>Atletico Madrid</c:v>
                </c:pt>
              </c:strCache>
            </c:strRef>
          </c:cat>
          <c:val>
            <c:numRef>
              <c:f>'pivot table'!$B$39:$B$45</c:f>
              <c:numCache>
                <c:formatCode>General</c:formatCode>
                <c:ptCount val="6"/>
                <c:pt idx="0">
                  <c:v>10</c:v>
                </c:pt>
                <c:pt idx="1">
                  <c:v>4</c:v>
                </c:pt>
                <c:pt idx="2">
                  <c:v>2</c:v>
                </c:pt>
                <c:pt idx="3">
                  <c:v>0</c:v>
                </c:pt>
                <c:pt idx="4">
                  <c:v>0</c:v>
                </c:pt>
                <c:pt idx="5">
                  <c:v>0</c:v>
                </c:pt>
              </c:numCache>
            </c:numRef>
          </c:val>
          <c:extLst>
            <c:ext xmlns:c16="http://schemas.microsoft.com/office/drawing/2014/chart" uri="{C3380CC4-5D6E-409C-BE32-E72D297353CC}">
              <c16:uniqueId val="{00000024-5459-4E0D-A5BB-4434C1CAE011}"/>
            </c:ext>
          </c:extLst>
        </c:ser>
        <c:ser>
          <c:idx val="1"/>
          <c:order val="1"/>
          <c:tx>
            <c:strRef>
              <c:f>'pivot table'!$C$38</c:f>
              <c:strCache>
                <c:ptCount val="1"/>
                <c:pt idx="0">
                  <c:v>Sum of  Appearances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6-5459-4E0D-A5BB-4434C1CAE0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8-5459-4E0D-A5BB-4434C1CAE0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A-5459-4E0D-A5BB-4434C1CAE0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C-5459-4E0D-A5BB-4434C1CAE0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E-5459-4E0D-A5BB-4434C1CAE0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0-5459-4E0D-A5BB-4434C1CAE01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2-5459-4E0D-A5BB-4434C1CAE01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4-5459-4E0D-A5BB-4434C1CAE01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6-5459-4E0D-A5BB-4434C1CAE01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8-5459-4E0D-A5BB-4434C1CAE01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A-5459-4E0D-A5BB-4434C1CAE01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C-5459-4E0D-A5BB-4434C1CAE01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E-5459-4E0D-A5BB-4434C1CAE01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40-5459-4E0D-A5BB-4434C1CAE01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42-5459-4E0D-A5BB-4434C1CAE011}"/>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44-5459-4E0D-A5BB-4434C1CAE011}"/>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46-5459-4E0D-A5BB-4434C1CAE011}"/>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48-5459-4E0D-A5BB-4434C1CAE011}"/>
              </c:ext>
            </c:extLst>
          </c:dPt>
          <c:cat>
            <c:strRef>
              <c:f>'pivot table'!$A$39:$A$45</c:f>
              <c:strCache>
                <c:ptCount val="6"/>
                <c:pt idx="0">
                  <c:v>PSG</c:v>
                </c:pt>
                <c:pt idx="1">
                  <c:v>Manchester City</c:v>
                </c:pt>
                <c:pt idx="2">
                  <c:v>Juventus</c:v>
                </c:pt>
                <c:pt idx="3">
                  <c:v>Inter</c:v>
                </c:pt>
                <c:pt idx="4">
                  <c:v>Roma</c:v>
                </c:pt>
                <c:pt idx="5">
                  <c:v>Atletico Madrid</c:v>
                </c:pt>
              </c:strCache>
            </c:strRef>
          </c:cat>
          <c:val>
            <c:numRef>
              <c:f>'pivot table'!$C$39:$C$45</c:f>
              <c:numCache>
                <c:formatCode>General</c:formatCode>
                <c:ptCount val="6"/>
                <c:pt idx="0">
                  <c:v>7</c:v>
                </c:pt>
                <c:pt idx="1">
                  <c:v>7</c:v>
                </c:pt>
                <c:pt idx="2">
                  <c:v>5</c:v>
                </c:pt>
                <c:pt idx="3">
                  <c:v>7</c:v>
                </c:pt>
                <c:pt idx="4">
                  <c:v>2</c:v>
                </c:pt>
                <c:pt idx="5">
                  <c:v>1</c:v>
                </c:pt>
              </c:numCache>
            </c:numRef>
          </c:val>
          <c:extLst>
            <c:ext xmlns:c16="http://schemas.microsoft.com/office/drawing/2014/chart" uri="{C3380CC4-5D6E-409C-BE32-E72D297353CC}">
              <c16:uniqueId val="{00000049-5459-4E0D-A5BB-4434C1CAE01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[2022-FIFA-World-Cup-Performance-Sample-Data - ESE.xlsx]pivot table!PivotTable3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Defensive</a:t>
            </a:r>
            <a:r>
              <a:rPr lang="en-IN" baseline="0"/>
              <a:t> Wall Chart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table'!$B$62</c:f>
              <c:strCache>
                <c:ptCount val="1"/>
                <c:pt idx="0">
                  <c:v>Sum of Tackles per 90 Min</c:v>
                </c:pt>
              </c:strCache>
            </c:strRef>
          </c:tx>
          <c:spPr>
            <a:solidFill>
              <a:schemeClr val="accent1"/>
            </a:solidFill>
            <a:ln>
              <a:noFill/>
            </a:ln>
            <a:effectLst/>
          </c:spPr>
          <c:invertIfNegative val="0"/>
          <c:cat>
            <c:strRef>
              <c:f>'pivot table'!$A$63:$A$70</c:f>
              <c:strCache>
                <c:ptCount val="7"/>
                <c:pt idx="0">
                  <c:v>Angel Correa</c:v>
                </c:pt>
                <c:pt idx="1">
                  <c:v>Angel Di Maria</c:v>
                </c:pt>
                <c:pt idx="2">
                  <c:v>Julian Alvarez</c:v>
                </c:pt>
                <c:pt idx="3">
                  <c:v>Lautaro Martinez</c:v>
                </c:pt>
                <c:pt idx="4">
                  <c:v>Lionel Messi</c:v>
                </c:pt>
                <c:pt idx="5">
                  <c:v>Paulo Dybala</c:v>
                </c:pt>
                <c:pt idx="6">
                  <c:v>Thiago Almada</c:v>
                </c:pt>
              </c:strCache>
            </c:strRef>
          </c:cat>
          <c:val>
            <c:numRef>
              <c:f>'pivot table'!$B$63:$B$70</c:f>
              <c:numCache>
                <c:formatCode>General</c:formatCode>
                <c:ptCount val="7"/>
                <c:pt idx="0">
                  <c:v>0</c:v>
                </c:pt>
                <c:pt idx="1">
                  <c:v>0.93</c:v>
                </c:pt>
                <c:pt idx="2">
                  <c:v>0.77</c:v>
                </c:pt>
                <c:pt idx="3">
                  <c:v>0</c:v>
                </c:pt>
                <c:pt idx="4">
                  <c:v>0.65</c:v>
                </c:pt>
                <c:pt idx="5">
                  <c:v>0</c:v>
                </c:pt>
                <c:pt idx="6">
                  <c:v>0</c:v>
                </c:pt>
              </c:numCache>
            </c:numRef>
          </c:val>
          <c:extLst>
            <c:ext xmlns:c16="http://schemas.microsoft.com/office/drawing/2014/chart" uri="{C3380CC4-5D6E-409C-BE32-E72D297353CC}">
              <c16:uniqueId val="{00000000-1BB5-4FFE-A283-4743A38E9E17}"/>
            </c:ext>
          </c:extLst>
        </c:ser>
        <c:ser>
          <c:idx val="1"/>
          <c:order val="1"/>
          <c:tx>
            <c:strRef>
              <c:f>'pivot table'!$C$62</c:f>
              <c:strCache>
                <c:ptCount val="1"/>
                <c:pt idx="0">
                  <c:v>Sum of Interceptions per 90 Min</c:v>
                </c:pt>
              </c:strCache>
            </c:strRef>
          </c:tx>
          <c:spPr>
            <a:solidFill>
              <a:schemeClr val="accent2"/>
            </a:solidFill>
            <a:ln>
              <a:noFill/>
            </a:ln>
            <a:effectLst/>
          </c:spPr>
          <c:invertIfNegative val="0"/>
          <c:cat>
            <c:strRef>
              <c:f>'pivot table'!$A$63:$A$70</c:f>
              <c:strCache>
                <c:ptCount val="7"/>
                <c:pt idx="0">
                  <c:v>Angel Correa</c:v>
                </c:pt>
                <c:pt idx="1">
                  <c:v>Angel Di Maria</c:v>
                </c:pt>
                <c:pt idx="2">
                  <c:v>Julian Alvarez</c:v>
                </c:pt>
                <c:pt idx="3">
                  <c:v>Lautaro Martinez</c:v>
                </c:pt>
                <c:pt idx="4">
                  <c:v>Lionel Messi</c:v>
                </c:pt>
                <c:pt idx="5">
                  <c:v>Paulo Dybala</c:v>
                </c:pt>
                <c:pt idx="6">
                  <c:v>Thiago Almada</c:v>
                </c:pt>
              </c:strCache>
            </c:strRef>
          </c:cat>
          <c:val>
            <c:numRef>
              <c:f>'pivot table'!$C$63:$C$70</c:f>
              <c:numCache>
                <c:formatCode>General</c:formatCode>
                <c:ptCount val="7"/>
                <c:pt idx="0">
                  <c:v>0</c:v>
                </c:pt>
                <c:pt idx="1">
                  <c:v>0.31</c:v>
                </c:pt>
                <c:pt idx="2">
                  <c:v>0</c:v>
                </c:pt>
                <c:pt idx="3">
                  <c:v>0.38</c:v>
                </c:pt>
                <c:pt idx="4">
                  <c:v>0</c:v>
                </c:pt>
                <c:pt idx="5">
                  <c:v>0</c:v>
                </c:pt>
                <c:pt idx="6">
                  <c:v>0</c:v>
                </c:pt>
              </c:numCache>
            </c:numRef>
          </c:val>
          <c:extLst>
            <c:ext xmlns:c16="http://schemas.microsoft.com/office/drawing/2014/chart" uri="{C3380CC4-5D6E-409C-BE32-E72D297353CC}">
              <c16:uniqueId val="{00000001-1BB5-4FFE-A283-4743A38E9E17}"/>
            </c:ext>
          </c:extLst>
        </c:ser>
        <c:dLbls>
          <c:showLegendKey val="0"/>
          <c:showVal val="0"/>
          <c:showCatName val="0"/>
          <c:showSerName val="0"/>
          <c:showPercent val="0"/>
          <c:showBubbleSize val="0"/>
        </c:dLbls>
        <c:gapWidth val="219"/>
        <c:overlap val="-27"/>
        <c:axId val="222624192"/>
        <c:axId val="222614592"/>
      </c:barChart>
      <c:catAx>
        <c:axId val="22262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614592"/>
        <c:crosses val="autoZero"/>
        <c:auto val="1"/>
        <c:lblAlgn val="ctr"/>
        <c:lblOffset val="100"/>
        <c:noMultiLvlLbl val="0"/>
      </c:catAx>
      <c:valAx>
        <c:axId val="222614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624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259080</xdr:colOff>
      <xdr:row>0</xdr:row>
      <xdr:rowOff>106680</xdr:rowOff>
    </xdr:from>
    <xdr:to>
      <xdr:col>9</xdr:col>
      <xdr:colOff>175260</xdr:colOff>
      <xdr:row>14</xdr:row>
      <xdr:rowOff>144780</xdr:rowOff>
    </xdr:to>
    <xdr:graphicFrame macro="">
      <xdr:nvGraphicFramePr>
        <xdr:cNvPr id="2" name="Chart 1">
          <a:extLst>
            <a:ext uri="{FF2B5EF4-FFF2-40B4-BE49-F238E27FC236}">
              <a16:creationId xmlns:a16="http://schemas.microsoft.com/office/drawing/2014/main" id="{A57AF65F-9DC9-20B7-3F83-75560E40C7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236220</xdr:colOff>
      <xdr:row>18</xdr:row>
      <xdr:rowOff>11430</xdr:rowOff>
    </xdr:from>
    <xdr:to>
      <xdr:col>11</xdr:col>
      <xdr:colOff>388620</xdr:colOff>
      <xdr:row>31</xdr:row>
      <xdr:rowOff>160020</xdr:rowOff>
    </xdr:to>
    <xdr:graphicFrame macro="">
      <xdr:nvGraphicFramePr>
        <xdr:cNvPr id="3" name="Chart 2">
          <a:extLst>
            <a:ext uri="{FF2B5EF4-FFF2-40B4-BE49-F238E27FC236}">
              <a16:creationId xmlns:a16="http://schemas.microsoft.com/office/drawing/2014/main" id="{D7FC5D18-BC17-06A3-AC83-5FB8F582BC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670560</xdr:colOff>
      <xdr:row>38</xdr:row>
      <xdr:rowOff>57150</xdr:rowOff>
    </xdr:from>
    <xdr:to>
      <xdr:col>9</xdr:col>
      <xdr:colOff>320040</xdr:colOff>
      <xdr:row>52</xdr:row>
      <xdr:rowOff>83820</xdr:rowOff>
    </xdr:to>
    <xdr:graphicFrame macro="">
      <xdr:nvGraphicFramePr>
        <xdr:cNvPr id="4" name="Chart 3">
          <a:extLst>
            <a:ext uri="{FF2B5EF4-FFF2-40B4-BE49-F238E27FC236}">
              <a16:creationId xmlns:a16="http://schemas.microsoft.com/office/drawing/2014/main" id="{6D251A95-9BAA-B241-AE4D-6BCA25C277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350520</xdr:colOff>
      <xdr:row>58</xdr:row>
      <xdr:rowOff>125730</xdr:rowOff>
    </xdr:from>
    <xdr:to>
      <xdr:col>9</xdr:col>
      <xdr:colOff>251460</xdr:colOff>
      <xdr:row>73</xdr:row>
      <xdr:rowOff>125730</xdr:rowOff>
    </xdr:to>
    <xdr:graphicFrame macro="">
      <xdr:nvGraphicFramePr>
        <xdr:cNvPr id="5" name="Chart 4">
          <a:extLst>
            <a:ext uri="{FF2B5EF4-FFF2-40B4-BE49-F238E27FC236}">
              <a16:creationId xmlns:a16="http://schemas.microsoft.com/office/drawing/2014/main" id="{B7D0260B-DD58-1635-FAEF-19C5847662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91440</xdr:colOff>
      <xdr:row>44</xdr:row>
      <xdr:rowOff>22860</xdr:rowOff>
    </xdr:from>
    <xdr:to>
      <xdr:col>13</xdr:col>
      <xdr:colOff>91440</xdr:colOff>
      <xdr:row>58</xdr:row>
      <xdr:rowOff>43815</xdr:rowOff>
    </xdr:to>
    <mc:AlternateContent xmlns:mc="http://schemas.openxmlformats.org/markup-compatibility/2006">
      <mc:Choice xmlns:a14="http://schemas.microsoft.com/office/drawing/2010/main" Requires="a14">
        <xdr:graphicFrame macro="">
          <xdr:nvGraphicFramePr>
            <xdr:cNvPr id="6" name="Position">
              <a:extLst>
                <a:ext uri="{FF2B5EF4-FFF2-40B4-BE49-F238E27FC236}">
                  <a16:creationId xmlns:a16="http://schemas.microsoft.com/office/drawing/2014/main" id="{9122CCB2-677E-A91A-12A2-FC02FE55C55D}"/>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dr:sp macro="" textlink="">
          <xdr:nvSpPr>
            <xdr:cNvPr id="0" name=""/>
            <xdr:cNvSpPr>
              <a:spLocks noTextEdit="1"/>
            </xdr:cNvSpPr>
          </xdr:nvSpPr>
          <xdr:spPr>
            <a:xfrm>
              <a:off x="9182100" y="806958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304800</xdr:colOff>
      <xdr:row>60</xdr:row>
      <xdr:rowOff>76200</xdr:rowOff>
    </xdr:from>
    <xdr:to>
      <xdr:col>13</xdr:col>
      <xdr:colOff>304800</xdr:colOff>
      <xdr:row>74</xdr:row>
      <xdr:rowOff>97155</xdr:rowOff>
    </xdr:to>
    <mc:AlternateContent xmlns:mc="http://schemas.openxmlformats.org/markup-compatibility/2006">
      <mc:Choice xmlns:a14="http://schemas.microsoft.com/office/drawing/2010/main" Requires="a14">
        <xdr:graphicFrame macro="">
          <xdr:nvGraphicFramePr>
            <xdr:cNvPr id="7" name="Club ">
              <a:extLst>
                <a:ext uri="{FF2B5EF4-FFF2-40B4-BE49-F238E27FC236}">
                  <a16:creationId xmlns:a16="http://schemas.microsoft.com/office/drawing/2014/main" id="{7420F5A5-7ADD-2A9E-43AF-45907C9C4682}"/>
                </a:ext>
              </a:extLst>
            </xdr:cNvPr>
            <xdr:cNvGraphicFramePr/>
          </xdr:nvGraphicFramePr>
          <xdr:xfrm>
            <a:off x="0" y="0"/>
            <a:ext cx="0" cy="0"/>
          </xdr:xfrm>
          <a:graphic>
            <a:graphicData uri="http://schemas.microsoft.com/office/drawing/2010/slicer">
              <sle:slicer xmlns:sle="http://schemas.microsoft.com/office/drawing/2010/slicer" name="Club "/>
            </a:graphicData>
          </a:graphic>
        </xdr:graphicFrame>
      </mc:Choice>
      <mc:Fallback>
        <xdr:sp macro="" textlink="">
          <xdr:nvSpPr>
            <xdr:cNvPr id="0" name=""/>
            <xdr:cNvSpPr>
              <a:spLocks noTextEdit="1"/>
            </xdr:cNvSpPr>
          </xdr:nvSpPr>
          <xdr:spPr>
            <a:xfrm>
              <a:off x="9395460" y="110490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426720</xdr:colOff>
      <xdr:row>60</xdr:row>
      <xdr:rowOff>22860</xdr:rowOff>
    </xdr:from>
    <xdr:to>
      <xdr:col>16</xdr:col>
      <xdr:colOff>426720</xdr:colOff>
      <xdr:row>74</xdr:row>
      <xdr:rowOff>43815</xdr:rowOff>
    </xdr:to>
    <mc:AlternateContent xmlns:mc="http://schemas.openxmlformats.org/markup-compatibility/2006">
      <mc:Choice xmlns:a14="http://schemas.microsoft.com/office/drawing/2010/main" Requires="a14">
        <xdr:graphicFrame macro="">
          <xdr:nvGraphicFramePr>
            <xdr:cNvPr id="8" name="Goals Scored ">
              <a:extLst>
                <a:ext uri="{FF2B5EF4-FFF2-40B4-BE49-F238E27FC236}">
                  <a16:creationId xmlns:a16="http://schemas.microsoft.com/office/drawing/2014/main" id="{59E06162-5AA5-ABA1-8F6B-DDBE044885AE}"/>
                </a:ext>
              </a:extLst>
            </xdr:cNvPr>
            <xdr:cNvGraphicFramePr/>
          </xdr:nvGraphicFramePr>
          <xdr:xfrm>
            <a:off x="0" y="0"/>
            <a:ext cx="0" cy="0"/>
          </xdr:xfrm>
          <a:graphic>
            <a:graphicData uri="http://schemas.microsoft.com/office/drawing/2010/slicer">
              <sle:slicer xmlns:sle="http://schemas.microsoft.com/office/drawing/2010/slicer" name="Goals Scored "/>
            </a:graphicData>
          </a:graphic>
        </xdr:graphicFrame>
      </mc:Choice>
      <mc:Fallback>
        <xdr:sp macro="" textlink="">
          <xdr:nvSpPr>
            <xdr:cNvPr id="0" name=""/>
            <xdr:cNvSpPr>
              <a:spLocks noTextEdit="1"/>
            </xdr:cNvSpPr>
          </xdr:nvSpPr>
          <xdr:spPr>
            <a:xfrm>
              <a:off x="11346180" y="1099566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289560</xdr:colOff>
      <xdr:row>43</xdr:row>
      <xdr:rowOff>137160</xdr:rowOff>
    </xdr:from>
    <xdr:to>
      <xdr:col>16</xdr:col>
      <xdr:colOff>289560</xdr:colOff>
      <xdr:row>57</xdr:row>
      <xdr:rowOff>158115</xdr:rowOff>
    </xdr:to>
    <mc:AlternateContent xmlns:mc="http://schemas.openxmlformats.org/markup-compatibility/2006">
      <mc:Choice xmlns:a14="http://schemas.microsoft.com/office/drawing/2010/main" Requires="a14">
        <xdr:graphicFrame macro="">
          <xdr:nvGraphicFramePr>
            <xdr:cNvPr id="9" name="Total Contributions">
              <a:extLst>
                <a:ext uri="{FF2B5EF4-FFF2-40B4-BE49-F238E27FC236}">
                  <a16:creationId xmlns:a16="http://schemas.microsoft.com/office/drawing/2014/main" id="{D1C2D68F-1F0D-E1D7-B245-9B3B8E615625}"/>
                </a:ext>
              </a:extLst>
            </xdr:cNvPr>
            <xdr:cNvGraphicFramePr/>
          </xdr:nvGraphicFramePr>
          <xdr:xfrm>
            <a:off x="0" y="0"/>
            <a:ext cx="0" cy="0"/>
          </xdr:xfrm>
          <a:graphic>
            <a:graphicData uri="http://schemas.microsoft.com/office/drawing/2010/slicer">
              <sle:slicer xmlns:sle="http://schemas.microsoft.com/office/drawing/2010/slicer" name="Total Contributions"/>
            </a:graphicData>
          </a:graphic>
        </xdr:graphicFrame>
      </mc:Choice>
      <mc:Fallback>
        <xdr:sp macro="" textlink="">
          <xdr:nvSpPr>
            <xdr:cNvPr id="0" name=""/>
            <xdr:cNvSpPr>
              <a:spLocks noTextEdit="1"/>
            </xdr:cNvSpPr>
          </xdr:nvSpPr>
          <xdr:spPr>
            <a:xfrm>
              <a:off x="11209020" y="80010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xdr:row>
      <xdr:rowOff>1</xdr:rowOff>
    </xdr:from>
    <xdr:to>
      <xdr:col>3</xdr:col>
      <xdr:colOff>0</xdr:colOff>
      <xdr:row>13</xdr:row>
      <xdr:rowOff>129541</xdr:rowOff>
    </xdr:to>
    <mc:AlternateContent xmlns:mc="http://schemas.openxmlformats.org/markup-compatibility/2006">
      <mc:Choice xmlns:a14="http://schemas.microsoft.com/office/drawing/2010/main" Requires="a14">
        <xdr:graphicFrame macro="">
          <xdr:nvGraphicFramePr>
            <xdr:cNvPr id="2" name="Position 1">
              <a:extLst>
                <a:ext uri="{FF2B5EF4-FFF2-40B4-BE49-F238E27FC236}">
                  <a16:creationId xmlns:a16="http://schemas.microsoft.com/office/drawing/2014/main" id="{74979D08-F5BD-4EE4-A1A8-D6739F90AD7F}"/>
                </a:ext>
              </a:extLst>
            </xdr:cNvPr>
            <xdr:cNvGraphicFramePr/>
          </xdr:nvGraphicFramePr>
          <xdr:xfrm>
            <a:off x="0" y="0"/>
            <a:ext cx="0" cy="0"/>
          </xdr:xfrm>
          <a:graphic>
            <a:graphicData uri="http://schemas.microsoft.com/office/drawing/2010/slicer">
              <sle:slicer xmlns:sle="http://schemas.microsoft.com/office/drawing/2010/slicer" name="Position 1"/>
            </a:graphicData>
          </a:graphic>
        </xdr:graphicFrame>
      </mc:Choice>
      <mc:Fallback>
        <xdr:sp macro="" textlink="">
          <xdr:nvSpPr>
            <xdr:cNvPr id="0" name=""/>
            <xdr:cNvSpPr>
              <a:spLocks noTextEdit="1"/>
            </xdr:cNvSpPr>
          </xdr:nvSpPr>
          <xdr:spPr>
            <a:xfrm>
              <a:off x="0" y="914401"/>
              <a:ext cx="1828800" cy="1592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137161</xdr:rowOff>
    </xdr:from>
    <xdr:to>
      <xdr:col>3</xdr:col>
      <xdr:colOff>0</xdr:colOff>
      <xdr:row>31</xdr:row>
      <xdr:rowOff>91440</xdr:rowOff>
    </xdr:to>
    <mc:AlternateContent xmlns:mc="http://schemas.openxmlformats.org/markup-compatibility/2006">
      <mc:Choice xmlns:a14="http://schemas.microsoft.com/office/drawing/2010/main" Requires="a14">
        <xdr:graphicFrame macro="">
          <xdr:nvGraphicFramePr>
            <xdr:cNvPr id="3" name="Club  1">
              <a:extLst>
                <a:ext uri="{FF2B5EF4-FFF2-40B4-BE49-F238E27FC236}">
                  <a16:creationId xmlns:a16="http://schemas.microsoft.com/office/drawing/2014/main" id="{052BE736-42EA-4258-BAD3-1B709F77EF2F}"/>
                </a:ext>
              </a:extLst>
            </xdr:cNvPr>
            <xdr:cNvGraphicFramePr/>
          </xdr:nvGraphicFramePr>
          <xdr:xfrm>
            <a:off x="0" y="0"/>
            <a:ext cx="0" cy="0"/>
          </xdr:xfrm>
          <a:graphic>
            <a:graphicData uri="http://schemas.microsoft.com/office/drawing/2010/slicer">
              <sle:slicer xmlns:sle="http://schemas.microsoft.com/office/drawing/2010/slicer" name="Club  1"/>
            </a:graphicData>
          </a:graphic>
        </xdr:graphicFrame>
      </mc:Choice>
      <mc:Fallback>
        <xdr:sp macro="" textlink="">
          <xdr:nvSpPr>
            <xdr:cNvPr id="0" name=""/>
            <xdr:cNvSpPr>
              <a:spLocks noTextEdit="1"/>
            </xdr:cNvSpPr>
          </xdr:nvSpPr>
          <xdr:spPr>
            <a:xfrm>
              <a:off x="0" y="2514601"/>
              <a:ext cx="1828800" cy="32461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53340</xdr:colOff>
      <xdr:row>4</xdr:row>
      <xdr:rowOff>175260</xdr:rowOff>
    </xdr:from>
    <xdr:to>
      <xdr:col>12</xdr:col>
      <xdr:colOff>563880</xdr:colOff>
      <xdr:row>18</xdr:row>
      <xdr:rowOff>68580</xdr:rowOff>
    </xdr:to>
    <xdr:graphicFrame macro="">
      <xdr:nvGraphicFramePr>
        <xdr:cNvPr id="4" name="Chart 3">
          <a:extLst>
            <a:ext uri="{FF2B5EF4-FFF2-40B4-BE49-F238E27FC236}">
              <a16:creationId xmlns:a16="http://schemas.microsoft.com/office/drawing/2014/main" id="{C61A440D-4151-48DB-A110-F4EF3CEB8D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45720</xdr:colOff>
      <xdr:row>18</xdr:row>
      <xdr:rowOff>106680</xdr:rowOff>
    </xdr:from>
    <xdr:to>
      <xdr:col>11</xdr:col>
      <xdr:colOff>419100</xdr:colOff>
      <xdr:row>32</xdr:row>
      <xdr:rowOff>72390</xdr:rowOff>
    </xdr:to>
    <xdr:graphicFrame macro="">
      <xdr:nvGraphicFramePr>
        <xdr:cNvPr id="5" name="Chart 4">
          <a:extLst>
            <a:ext uri="{FF2B5EF4-FFF2-40B4-BE49-F238E27FC236}">
              <a16:creationId xmlns:a16="http://schemas.microsoft.com/office/drawing/2014/main" id="{BEE91DE5-A524-4126-BF33-650262930F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449580</xdr:colOff>
      <xdr:row>18</xdr:row>
      <xdr:rowOff>91440</xdr:rowOff>
    </xdr:from>
    <xdr:to>
      <xdr:col>20</xdr:col>
      <xdr:colOff>335280</xdr:colOff>
      <xdr:row>32</xdr:row>
      <xdr:rowOff>53340</xdr:rowOff>
    </xdr:to>
    <xdr:graphicFrame macro="">
      <xdr:nvGraphicFramePr>
        <xdr:cNvPr id="6" name="Chart 5">
          <a:extLst>
            <a:ext uri="{FF2B5EF4-FFF2-40B4-BE49-F238E27FC236}">
              <a16:creationId xmlns:a16="http://schemas.microsoft.com/office/drawing/2014/main" id="{599D711B-CFCD-49D8-B345-14667BDC60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30480</xdr:colOff>
      <xdr:row>4</xdr:row>
      <xdr:rowOff>175260</xdr:rowOff>
    </xdr:from>
    <xdr:to>
      <xdr:col>20</xdr:col>
      <xdr:colOff>335280</xdr:colOff>
      <xdr:row>18</xdr:row>
      <xdr:rowOff>76200</xdr:rowOff>
    </xdr:to>
    <xdr:graphicFrame macro="">
      <xdr:nvGraphicFramePr>
        <xdr:cNvPr id="7" name="Chart 6">
          <a:extLst>
            <a:ext uri="{FF2B5EF4-FFF2-40B4-BE49-F238E27FC236}">
              <a16:creationId xmlns:a16="http://schemas.microsoft.com/office/drawing/2014/main" id="{B85234FC-E267-4CBA-8698-EAC366E98A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20</xdr:col>
      <xdr:colOff>373380</xdr:colOff>
      <xdr:row>4</xdr:row>
      <xdr:rowOff>175260</xdr:rowOff>
    </xdr:from>
    <xdr:to>
      <xdr:col>23</xdr:col>
      <xdr:colOff>373380</xdr:colOff>
      <xdr:row>17</xdr:row>
      <xdr:rowOff>160019</xdr:rowOff>
    </xdr:to>
    <mc:AlternateContent xmlns:mc="http://schemas.openxmlformats.org/markup-compatibility/2006">
      <mc:Choice xmlns:a14="http://schemas.microsoft.com/office/drawing/2010/main" Requires="a14">
        <xdr:graphicFrame macro="">
          <xdr:nvGraphicFramePr>
            <xdr:cNvPr id="8" name="Total Contributions 1">
              <a:extLst>
                <a:ext uri="{FF2B5EF4-FFF2-40B4-BE49-F238E27FC236}">
                  <a16:creationId xmlns:a16="http://schemas.microsoft.com/office/drawing/2014/main" id="{1E3E30A0-CA02-46D7-82BF-974F86701D63}"/>
                </a:ext>
              </a:extLst>
            </xdr:cNvPr>
            <xdr:cNvGraphicFramePr/>
          </xdr:nvGraphicFramePr>
          <xdr:xfrm>
            <a:off x="0" y="0"/>
            <a:ext cx="0" cy="0"/>
          </xdr:xfrm>
          <a:graphic>
            <a:graphicData uri="http://schemas.microsoft.com/office/drawing/2010/slicer">
              <sle:slicer xmlns:sle="http://schemas.microsoft.com/office/drawing/2010/slicer" name="Total Contributions 1"/>
            </a:graphicData>
          </a:graphic>
        </xdr:graphicFrame>
      </mc:Choice>
      <mc:Fallback>
        <xdr:sp macro="" textlink="">
          <xdr:nvSpPr>
            <xdr:cNvPr id="0" name=""/>
            <xdr:cNvSpPr>
              <a:spLocks noTextEdit="1"/>
            </xdr:cNvSpPr>
          </xdr:nvSpPr>
          <xdr:spPr>
            <a:xfrm>
              <a:off x="12565380" y="906780"/>
              <a:ext cx="1828800" cy="2362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388620</xdr:colOff>
      <xdr:row>18</xdr:row>
      <xdr:rowOff>22860</xdr:rowOff>
    </xdr:from>
    <xdr:to>
      <xdr:col>23</xdr:col>
      <xdr:colOff>388620</xdr:colOff>
      <xdr:row>32</xdr:row>
      <xdr:rowOff>43815</xdr:rowOff>
    </xdr:to>
    <mc:AlternateContent xmlns:mc="http://schemas.openxmlformats.org/markup-compatibility/2006">
      <mc:Choice xmlns:a14="http://schemas.microsoft.com/office/drawing/2010/main" Requires="a14">
        <xdr:graphicFrame macro="">
          <xdr:nvGraphicFramePr>
            <xdr:cNvPr id="9" name="Goals Scored  1">
              <a:extLst>
                <a:ext uri="{FF2B5EF4-FFF2-40B4-BE49-F238E27FC236}">
                  <a16:creationId xmlns:a16="http://schemas.microsoft.com/office/drawing/2014/main" id="{EC410C0D-7EEE-4D24-A7B6-9F95FB98E271}"/>
                </a:ext>
              </a:extLst>
            </xdr:cNvPr>
            <xdr:cNvGraphicFramePr/>
          </xdr:nvGraphicFramePr>
          <xdr:xfrm>
            <a:off x="0" y="0"/>
            <a:ext cx="0" cy="0"/>
          </xdr:xfrm>
          <a:graphic>
            <a:graphicData uri="http://schemas.microsoft.com/office/drawing/2010/slicer">
              <sle:slicer xmlns:sle="http://schemas.microsoft.com/office/drawing/2010/slicer" name="Goals Scored  1"/>
            </a:graphicData>
          </a:graphic>
        </xdr:graphicFrame>
      </mc:Choice>
      <mc:Fallback>
        <xdr:sp macro="" textlink="">
          <xdr:nvSpPr>
            <xdr:cNvPr id="0" name=""/>
            <xdr:cNvSpPr>
              <a:spLocks noTextEdit="1"/>
            </xdr:cNvSpPr>
          </xdr:nvSpPr>
          <xdr:spPr>
            <a:xfrm>
              <a:off x="12580620" y="33147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s" refreshedDate="45922.435434837964" createdVersion="8" refreshedVersion="8" minRefreshableVersion="3" recordCount="26" xr:uid="{56D40DA6-DC8D-4A3D-BC70-E29F25020F60}">
  <cacheSource type="worksheet">
    <worksheetSource name="PlayerStats"/>
  </cacheSource>
  <cacheFields count="17">
    <cacheField name="Player Name " numFmtId="0">
      <sharedItems count="26">
        <s v="Nicolas Otamendi"/>
        <s v="Marcos Acuna"/>
        <s v="Nicolas Tagliafico"/>
        <s v="German Pezzella"/>
        <s v="Nahuel Molina"/>
        <s v="Gonzalo Montiel"/>
        <s v="Juan Foyth"/>
        <s v="Cristian Romero"/>
        <s v="Lisandro Martinez"/>
        <s v="Leandro Paredes"/>
        <s v="Rodrigo De Paul"/>
        <s v="Guido Rodriguez"/>
        <s v="Exequiel Palacios"/>
        <s v="Alexis Mac Allister"/>
        <s v="Enzo Fernandez"/>
        <s v="Alejandro Gomez"/>
        <s v="Lionel Messi"/>
        <s v="Lautaro Martinez"/>
        <s v="Paulo Dybala"/>
        <s v="Thiago Almada"/>
        <s v="Julian Alvarez"/>
        <s v="Angel Di Maria"/>
        <s v="Angel Correa"/>
        <s v="Emiliano Martinez"/>
        <s v="Franco Armani"/>
        <s v="Geronimo Rulli"/>
      </sharedItems>
    </cacheField>
    <cacheField name="Position" numFmtId="0">
      <sharedItems count="4">
        <s v="DF"/>
        <s v="MF"/>
        <s v="FW"/>
        <s v="GK"/>
      </sharedItems>
    </cacheField>
    <cacheField name="Jersey Number" numFmtId="0">
      <sharedItems containsSemiMixedTypes="0" containsString="0" containsNumber="1" containsInteger="1" minValue="1" maxValue="26"/>
    </cacheField>
    <cacheField name="Player DOB" numFmtId="14">
      <sharedItems containsSemiMixedTypes="0" containsNonDate="0" containsDate="1" containsString="0" minDate="1987-01-13T00:00:00" maxDate="2001-03-27T00:00:00"/>
    </cacheField>
    <cacheField name="Player age" numFmtId="1">
      <sharedItems containsSemiMixedTypes="0" containsString="0" containsNumber="1" minValue="24.492813141683779" maxValue="38.691307323750856"/>
    </cacheField>
    <cacheField name="Club " numFmtId="0">
      <sharedItems count="18">
        <s v="Benfica"/>
        <s v="Sevilla"/>
        <s v="Lyon"/>
        <s v="Real Betis"/>
        <s v="Atletico Madrid"/>
        <s v="Villarreal"/>
        <s v="Tottenham"/>
        <s v="Manchester United"/>
        <s v="Juventus"/>
        <s v="Bayer Leverkusen"/>
        <s v="Brighton"/>
        <s v="Atlanta United"/>
        <s v="PSG"/>
        <s v="Inter"/>
        <s v="Roma"/>
        <s v="Manchester City"/>
        <s v="Aston Villa"/>
        <s v="River"/>
      </sharedItems>
    </cacheField>
    <cacheField name=" Appearances" numFmtId="0">
      <sharedItems containsSemiMixedTypes="0" containsString="0" containsNumber="1" containsInteger="1" minValue="0" maxValue="7"/>
    </cacheField>
    <cacheField name="Goals Scored " numFmtId="0">
      <sharedItems containsSemiMixedTypes="0" containsString="0" containsNumber="1" containsInteger="1" minValue="0" maxValue="7" count="4">
        <n v="0"/>
        <n v="1"/>
        <n v="7"/>
        <n v="4"/>
      </sharedItems>
    </cacheField>
    <cacheField name="Assists Provided " numFmtId="0">
      <sharedItems containsSemiMixedTypes="0" containsString="0" containsNumber="1" containsInteger="1" minValue="0" maxValue="3"/>
    </cacheField>
    <cacheField name="Dribbles per 90 Min" numFmtId="0">
      <sharedItems containsSemiMixedTypes="0" containsString="0" containsNumber="1" minValue="0" maxValue="6.83"/>
    </cacheField>
    <cacheField name="Interceptions per 90 Min" numFmtId="0">
      <sharedItems containsSemiMixedTypes="0" containsString="0" containsNumber="1" minValue="0" maxValue="3.83"/>
    </cacheField>
    <cacheField name="Tackles per 90 Min" numFmtId="0">
      <sharedItems containsSemiMixedTypes="0" containsString="0" containsNumber="1" minValue="0" maxValue="4.0199999999999996"/>
    </cacheField>
    <cacheField name="Total Contributions" numFmtId="0">
      <sharedItems containsSemiMixedTypes="0" containsString="0" containsNumber="1" containsInteger="1" minValue="0" maxValue="10" count="5">
        <n v="1"/>
        <n v="0"/>
        <n v="2"/>
        <n v="10"/>
        <n v="4"/>
      </sharedItems>
    </cacheField>
    <cacheField name="Defensive scores" numFmtId="0">
      <sharedItems containsSemiMixedTypes="0" containsString="0" containsNumber="1" minValue="0" maxValue="14.469999999999999"/>
    </cacheField>
    <cacheField name="Offensive scores" numFmtId="0">
      <sharedItems containsSemiMixedTypes="0" containsString="0" containsNumber="1" minValue="0" maxValue="13.78"/>
    </cacheField>
    <cacheField name="Total Duels Won per 90 Min" numFmtId="0">
      <sharedItems containsSemiMixedTypes="0" containsString="0" containsNumber="1" minValue="0" maxValue="9.24"/>
    </cacheField>
    <cacheField name="GoalsPerAppearance" numFmtId="0" formula="'Goals Scored ' /' Appearances'" databaseField="0"/>
  </cacheFields>
  <extLst>
    <ext xmlns:x14="http://schemas.microsoft.com/office/spreadsheetml/2009/9/main" uri="{725AE2AE-9491-48be-B2B4-4EB974FC3084}">
      <x14:pivotCacheDefinition pivotCacheId="16829461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x v="0"/>
    <n v="19"/>
    <d v="1989-07-13T00:00:00"/>
    <n v="36.194387405886381"/>
    <x v="0"/>
    <n v="7"/>
    <x v="0"/>
    <n v="1"/>
    <n v="0.33"/>
    <n v="1.17"/>
    <n v="1.3"/>
    <x v="0"/>
    <n v="9.64"/>
    <n v="1.33"/>
    <n v="7.17"/>
  </r>
  <r>
    <x v="1"/>
    <x v="0"/>
    <n v="8"/>
    <d v="1991-03-16T00:00:00"/>
    <n v="34.521560574948666"/>
    <x v="1"/>
    <n v="6"/>
    <x v="0"/>
    <n v="0"/>
    <n v="1.45"/>
    <n v="0.48"/>
    <n v="2.9"/>
    <x v="1"/>
    <n v="11.35"/>
    <n v="1.45"/>
    <n v="7.97"/>
  </r>
  <r>
    <x v="2"/>
    <x v="0"/>
    <n v="3"/>
    <d v="1991-05-06T00:00:00"/>
    <n v="34.381930184804929"/>
    <x v="2"/>
    <n v="6"/>
    <x v="0"/>
    <n v="0"/>
    <n v="0.48"/>
    <n v="2.17"/>
    <n v="1.69"/>
    <x v="1"/>
    <n v="8.93"/>
    <n v="0.48"/>
    <n v="5.07"/>
  </r>
  <r>
    <x v="3"/>
    <x v="0"/>
    <n v="6"/>
    <d v="1991-02-25T00:00:00"/>
    <n v="34.573579739904176"/>
    <x v="3"/>
    <n v="3"/>
    <x v="0"/>
    <n v="0"/>
    <n v="0"/>
    <n v="0"/>
    <n v="0"/>
    <x v="1"/>
    <n v="3.16"/>
    <n v="0"/>
    <n v="3.16"/>
  </r>
  <r>
    <x v="4"/>
    <x v="0"/>
    <n v="26"/>
    <d v="1998-02-11T00:00:00"/>
    <n v="27.611225188227241"/>
    <x v="4"/>
    <n v="7"/>
    <x v="1"/>
    <n v="1"/>
    <n v="0.32"/>
    <n v="0.47"/>
    <n v="1.42"/>
    <x v="2"/>
    <n v="3.4699999999999998"/>
    <n v="2.3199999999999998"/>
    <n v="1.58"/>
  </r>
  <r>
    <x v="5"/>
    <x v="0"/>
    <n v="4"/>
    <d v="1997-07-11T00:00:00"/>
    <n v="28.199863107460644"/>
    <x v="1"/>
    <n v="4"/>
    <x v="0"/>
    <n v="0"/>
    <n v="0.77"/>
    <n v="0.77"/>
    <n v="2.31"/>
    <x v="1"/>
    <n v="8.4699999999999989"/>
    <n v="0.77"/>
    <n v="5.39"/>
  </r>
  <r>
    <x v="6"/>
    <x v="0"/>
    <n v="2"/>
    <d v="1997-09-30T00:00:00"/>
    <n v="27.978097193702943"/>
    <x v="5"/>
    <n v="1"/>
    <x v="0"/>
    <n v="0"/>
    <n v="0"/>
    <n v="0"/>
    <n v="0"/>
    <x v="1"/>
    <n v="0"/>
    <n v="0"/>
    <n v="0"/>
  </r>
  <r>
    <x v="7"/>
    <x v="0"/>
    <n v="13"/>
    <d v="1998-02-23T00:00:00"/>
    <n v="27.578370978781656"/>
    <x v="6"/>
    <n v="7"/>
    <x v="0"/>
    <n v="0"/>
    <n v="0.16"/>
    <n v="0.49"/>
    <n v="0.82"/>
    <x v="1"/>
    <n v="6.4"/>
    <n v="0.16"/>
    <n v="5.09"/>
  </r>
  <r>
    <x v="8"/>
    <x v="0"/>
    <n v="25"/>
    <d v="1997-10-09T00:00:00"/>
    <n v="27.953456536618756"/>
    <x v="7"/>
    <n v="5"/>
    <x v="0"/>
    <n v="0"/>
    <n v="0.3"/>
    <n v="0.9"/>
    <n v="1.5"/>
    <x v="1"/>
    <n v="6.59"/>
    <n v="0.3"/>
    <n v="4.1900000000000004"/>
  </r>
  <r>
    <x v="9"/>
    <x v="1"/>
    <n v="5"/>
    <d v="1992-09-25T00:00:00"/>
    <n v="32.991101984941821"/>
    <x v="8"/>
    <n v="5"/>
    <x v="0"/>
    <n v="0"/>
    <n v="0.4"/>
    <n v="1.21"/>
    <n v="4.0199999999999996"/>
    <x v="1"/>
    <n v="14.469999999999999"/>
    <n v="0.4"/>
    <n v="9.24"/>
  </r>
  <r>
    <x v="10"/>
    <x v="1"/>
    <n v="7"/>
    <d v="1992-06-17T00:00:00"/>
    <n v="33.264887063655031"/>
    <x v="4"/>
    <n v="7"/>
    <x v="0"/>
    <n v="0"/>
    <n v="0.6"/>
    <n v="1.05"/>
    <n v="1.79"/>
    <x v="1"/>
    <n v="7.4799999999999995"/>
    <n v="0.6"/>
    <n v="4.6399999999999997"/>
  </r>
  <r>
    <x v="11"/>
    <x v="1"/>
    <n v="18"/>
    <d v="1992-05-18T00:00:00"/>
    <n v="33.347022587268995"/>
    <x v="3"/>
    <n v="1"/>
    <x v="0"/>
    <n v="0"/>
    <n v="0"/>
    <n v="0"/>
    <n v="3.16"/>
    <x v="1"/>
    <n v="9.48"/>
    <n v="0"/>
    <n v="6.32"/>
  </r>
  <r>
    <x v="12"/>
    <x v="1"/>
    <n v="14"/>
    <d v="1998-07-01T00:00:00"/>
    <n v="27.227926078028748"/>
    <x v="9"/>
    <n v="3"/>
    <x v="0"/>
    <n v="0"/>
    <n v="0"/>
    <n v="3.83"/>
    <n v="1.91"/>
    <x v="1"/>
    <n v="13.4"/>
    <n v="0"/>
    <n v="7.66"/>
  </r>
  <r>
    <x v="13"/>
    <x v="1"/>
    <n v="20"/>
    <d v="1998-07-23T00:00:00"/>
    <n v="27.167693360711841"/>
    <x v="10"/>
    <n v="6"/>
    <x v="1"/>
    <n v="1"/>
    <n v="0.97"/>
    <n v="0.49"/>
    <n v="1.46"/>
    <x v="2"/>
    <n v="7.8"/>
    <n v="2.9699999999999998"/>
    <n v="5.85"/>
  </r>
  <r>
    <x v="14"/>
    <x v="1"/>
    <n v="24"/>
    <d v="2001-03-07T00:00:00"/>
    <n v="24.544832306639289"/>
    <x v="0"/>
    <n v="7"/>
    <x v="1"/>
    <n v="1"/>
    <n v="0.8"/>
    <n v="0.48"/>
    <n v="3.52"/>
    <x v="2"/>
    <n v="11.83"/>
    <n v="2.8"/>
    <n v="7.83"/>
  </r>
  <r>
    <x v="15"/>
    <x v="1"/>
    <n v="17"/>
    <d v="2001-03-26T00:00:00"/>
    <n v="24.492813141683779"/>
    <x v="11"/>
    <n v="2"/>
    <x v="0"/>
    <n v="0"/>
    <n v="0.83"/>
    <n v="0.83"/>
    <n v="1.65"/>
    <x v="1"/>
    <n v="10.74"/>
    <n v="0.83"/>
    <n v="8.26"/>
  </r>
  <r>
    <x v="16"/>
    <x v="2"/>
    <n v="10"/>
    <d v="1987-01-13T00:00:00"/>
    <n v="38.691307323750856"/>
    <x v="12"/>
    <n v="7"/>
    <x v="2"/>
    <n v="3"/>
    <n v="3.78"/>
    <n v="0"/>
    <n v="0.65"/>
    <x v="3"/>
    <n v="7.04"/>
    <n v="13.78"/>
    <n v="6.39"/>
  </r>
  <r>
    <x v="17"/>
    <x v="2"/>
    <n v="22"/>
    <d v="1998-04-12T00:00:00"/>
    <n v="27.446954140999317"/>
    <x v="13"/>
    <n v="6"/>
    <x v="0"/>
    <n v="0"/>
    <n v="1.89"/>
    <n v="0.38"/>
    <n v="0"/>
    <x v="1"/>
    <n v="7.1899999999999995"/>
    <n v="1.89"/>
    <n v="6.81"/>
  </r>
  <r>
    <x v="18"/>
    <x v="2"/>
    <n v="21"/>
    <d v="1991-04-09T00:00:00"/>
    <n v="34.455852156057496"/>
    <x v="14"/>
    <n v="2"/>
    <x v="0"/>
    <n v="0"/>
    <n v="5.62"/>
    <n v="0"/>
    <n v="0"/>
    <x v="1"/>
    <n v="0"/>
    <n v="5.62"/>
    <n v="0"/>
  </r>
  <r>
    <x v="19"/>
    <x v="2"/>
    <n v="16"/>
    <d v="2001-03-26T00:00:00"/>
    <n v="24.492813141683779"/>
    <x v="13"/>
    <n v="1"/>
    <x v="0"/>
    <n v="0"/>
    <n v="0"/>
    <n v="0"/>
    <n v="0"/>
    <x v="1"/>
    <n v="0"/>
    <n v="0"/>
    <n v="0"/>
  </r>
  <r>
    <x v="20"/>
    <x v="2"/>
    <n v="9"/>
    <d v="2000-02-10T00:00:00"/>
    <n v="25.61533196440794"/>
    <x v="15"/>
    <n v="7"/>
    <x v="3"/>
    <n v="0"/>
    <n v="0.57999999999999996"/>
    <n v="0"/>
    <n v="0.77"/>
    <x v="4"/>
    <n v="2.7"/>
    <n v="4.58"/>
    <n v="1.93"/>
  </r>
  <r>
    <x v="21"/>
    <x v="2"/>
    <n v="11"/>
    <d v="1989-07-16T00:00:00"/>
    <n v="36.186173853524984"/>
    <x v="8"/>
    <n v="5"/>
    <x v="1"/>
    <n v="1"/>
    <n v="6.83"/>
    <n v="0.31"/>
    <n v="0.93"/>
    <x v="2"/>
    <n v="8.379999999999999"/>
    <n v="8.83"/>
    <n v="7.14"/>
  </r>
  <r>
    <x v="22"/>
    <x v="2"/>
    <n v="15"/>
    <d v="1995-07-28T00:00:00"/>
    <n v="30.154688569472963"/>
    <x v="4"/>
    <n v="1"/>
    <x v="0"/>
    <n v="0"/>
    <n v="0"/>
    <n v="0"/>
    <n v="0"/>
    <x v="1"/>
    <n v="0"/>
    <n v="0"/>
    <n v="0"/>
  </r>
  <r>
    <x v="23"/>
    <x v="3"/>
    <n v="23"/>
    <d v="1991-05-07T00:00:00"/>
    <n v="34.379192334017795"/>
    <x v="16"/>
    <n v="7"/>
    <x v="0"/>
    <n v="0"/>
    <n v="0"/>
    <n v="0"/>
    <n v="0"/>
    <x v="1"/>
    <n v="0.65"/>
    <n v="0"/>
    <n v="0.65"/>
  </r>
  <r>
    <x v="24"/>
    <x v="3"/>
    <n v="1"/>
    <d v="1987-05-29T00:00:00"/>
    <n v="38.318959616700887"/>
    <x v="17"/>
    <n v="0"/>
    <x v="0"/>
    <n v="0"/>
    <n v="0"/>
    <n v="0"/>
    <n v="0"/>
    <x v="1"/>
    <n v="0"/>
    <n v="0"/>
    <n v="0"/>
  </r>
  <r>
    <x v="25"/>
    <x v="3"/>
    <n v="12"/>
    <d v="1991-07-15T00:00:00"/>
    <n v="34.190280629705683"/>
    <x v="5"/>
    <n v="0"/>
    <x v="0"/>
    <n v="0"/>
    <n v="0"/>
    <n v="0"/>
    <n v="0"/>
    <x v="1"/>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61B1E5-B524-4A62-8A2D-BEF1A549C056}"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62:C70" firstHeaderRow="0" firstDataRow="1" firstDataCol="1" rowPageCount="1" colPageCount="1"/>
  <pivotFields count="17">
    <pivotField axis="axisRow" showAll="0">
      <items count="27">
        <item x="15"/>
        <item x="13"/>
        <item x="22"/>
        <item x="21"/>
        <item x="7"/>
        <item x="23"/>
        <item x="14"/>
        <item x="12"/>
        <item x="24"/>
        <item x="3"/>
        <item x="25"/>
        <item x="5"/>
        <item x="11"/>
        <item x="6"/>
        <item x="20"/>
        <item x="17"/>
        <item x="9"/>
        <item x="16"/>
        <item x="8"/>
        <item x="1"/>
        <item x="4"/>
        <item x="0"/>
        <item x="2"/>
        <item x="18"/>
        <item x="10"/>
        <item x="19"/>
        <item t="default"/>
      </items>
    </pivotField>
    <pivotField axis="axisPage" showAll="0">
      <items count="5">
        <item x="0"/>
        <item x="2"/>
        <item x="3"/>
        <item x="1"/>
        <item t="default"/>
      </items>
    </pivotField>
    <pivotField showAll="0"/>
    <pivotField numFmtId="14" showAll="0"/>
    <pivotField numFmtId="1" showAll="0"/>
    <pivotField showAll="0">
      <items count="19">
        <item x="16"/>
        <item x="11"/>
        <item x="4"/>
        <item x="9"/>
        <item x="0"/>
        <item x="10"/>
        <item x="13"/>
        <item x="8"/>
        <item x="2"/>
        <item x="15"/>
        <item x="7"/>
        <item x="12"/>
        <item x="3"/>
        <item x="17"/>
        <item x="14"/>
        <item x="1"/>
        <item x="6"/>
        <item x="5"/>
        <item t="default"/>
      </items>
    </pivotField>
    <pivotField showAll="0"/>
    <pivotField showAll="0">
      <items count="5">
        <item x="0"/>
        <item x="1"/>
        <item x="3"/>
        <item x="2"/>
        <item t="default"/>
      </items>
    </pivotField>
    <pivotField showAll="0"/>
    <pivotField showAll="0"/>
    <pivotField dataField="1" showAll="0"/>
    <pivotField dataField="1" showAll="0"/>
    <pivotField showAll="0">
      <items count="6">
        <item x="1"/>
        <item x="0"/>
        <item x="2"/>
        <item x="4"/>
        <item x="3"/>
        <item t="default"/>
      </items>
    </pivotField>
    <pivotField showAll="0"/>
    <pivotField showAll="0"/>
    <pivotField showAll="0"/>
    <pivotField dragToRow="0" dragToCol="0" dragToPage="0" showAll="0" defaultSubtotal="0"/>
  </pivotFields>
  <rowFields count="1">
    <field x="0"/>
  </rowFields>
  <rowItems count="8">
    <i>
      <x v="2"/>
    </i>
    <i>
      <x v="3"/>
    </i>
    <i>
      <x v="14"/>
    </i>
    <i>
      <x v="15"/>
    </i>
    <i>
      <x v="17"/>
    </i>
    <i>
      <x v="23"/>
    </i>
    <i>
      <x v="25"/>
    </i>
    <i t="grand">
      <x/>
    </i>
  </rowItems>
  <colFields count="1">
    <field x="-2"/>
  </colFields>
  <colItems count="2">
    <i>
      <x/>
    </i>
    <i i="1">
      <x v="1"/>
    </i>
  </colItems>
  <pageFields count="1">
    <pageField fld="1" item="1" hier="-1"/>
  </pageFields>
  <dataFields count="2">
    <dataField name="Sum of Tackles per 90 Min" fld="11" baseField="0" baseItem="0"/>
    <dataField name="Sum of Interceptions per 90 Min" fld="10" baseField="0" baseItem="0"/>
  </dataField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185424-E94D-4A41-AC67-411E17E183DF}"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1" firstHeaderRow="1" firstDataRow="1" firstDataCol="1" rowPageCount="1" colPageCount="1"/>
  <pivotFields count="17">
    <pivotField axis="axisRow" showAll="0" measureFilter="1" sortType="descending">
      <items count="27">
        <item x="15"/>
        <item x="13"/>
        <item x="22"/>
        <item x="21"/>
        <item x="7"/>
        <item x="23"/>
        <item x="14"/>
        <item x="12"/>
        <item x="24"/>
        <item x="3"/>
        <item x="25"/>
        <item x="5"/>
        <item x="11"/>
        <item x="6"/>
        <item x="20"/>
        <item x="17"/>
        <item x="9"/>
        <item x="16"/>
        <item x="8"/>
        <item x="1"/>
        <item x="4"/>
        <item x="0"/>
        <item x="2"/>
        <item x="18"/>
        <item x="10"/>
        <item x="19"/>
        <item t="default"/>
      </items>
      <autoSortScope>
        <pivotArea dataOnly="0" outline="0" fieldPosition="0">
          <references count="1">
            <reference field="4294967294" count="1" selected="0">
              <x v="0"/>
            </reference>
          </references>
        </pivotArea>
      </autoSortScope>
    </pivotField>
    <pivotField axis="axisPage" showAll="0">
      <items count="5">
        <item x="0"/>
        <item x="2"/>
        <item x="3"/>
        <item x="1"/>
        <item t="default"/>
      </items>
    </pivotField>
    <pivotField showAll="0"/>
    <pivotField numFmtId="14" showAll="0"/>
    <pivotField numFmtId="1" showAll="0"/>
    <pivotField showAll="0">
      <items count="19">
        <item x="16"/>
        <item x="11"/>
        <item x="4"/>
        <item x="9"/>
        <item x="0"/>
        <item x="10"/>
        <item x="13"/>
        <item x="8"/>
        <item x="2"/>
        <item x="15"/>
        <item x="7"/>
        <item x="12"/>
        <item x="3"/>
        <item x="17"/>
        <item x="14"/>
        <item x="1"/>
        <item x="6"/>
        <item x="5"/>
        <item t="default"/>
      </items>
    </pivotField>
    <pivotField showAll="0"/>
    <pivotField dataField="1" showAll="0">
      <items count="5">
        <item x="0"/>
        <item x="1"/>
        <item x="3"/>
        <item x="2"/>
        <item t="default"/>
      </items>
    </pivotField>
    <pivotField showAll="0"/>
    <pivotField showAll="0"/>
    <pivotField showAll="0"/>
    <pivotField showAll="0"/>
    <pivotField showAll="0">
      <items count="6">
        <item x="1"/>
        <item x="0"/>
        <item x="2"/>
        <item x="4"/>
        <item x="3"/>
        <item t="default"/>
      </items>
    </pivotField>
    <pivotField showAll="0"/>
    <pivotField showAll="0"/>
    <pivotField showAll="0"/>
    <pivotField dragToRow="0" dragToCol="0" dragToPage="0" showAll="0" defaultSubtotal="0"/>
  </pivotFields>
  <rowFields count="1">
    <field x="0"/>
  </rowFields>
  <rowItems count="8">
    <i>
      <x v="17"/>
    </i>
    <i>
      <x v="14"/>
    </i>
    <i>
      <x v="3"/>
    </i>
    <i>
      <x v="23"/>
    </i>
    <i>
      <x v="25"/>
    </i>
    <i>
      <x v="2"/>
    </i>
    <i>
      <x v="15"/>
    </i>
    <i t="grand">
      <x/>
    </i>
  </rowItems>
  <colItems count="1">
    <i/>
  </colItems>
  <pageFields count="1">
    <pageField fld="1" item="1" hier="-1"/>
  </pageFields>
  <dataFields count="1">
    <dataField name="Sum of Goals Scored " fld="7" baseField="0" baseItem="0"/>
  </dataFields>
  <chartFormats count="2">
    <chartFormat chart="6"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0AFB24-CF38-4A19-812A-D15CE50C3D30}" name="PivotTable6"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8:C45" firstHeaderRow="0" firstDataRow="1" firstDataCol="1"/>
  <pivotFields count="17">
    <pivotField showAll="0"/>
    <pivotField showAll="0">
      <items count="5">
        <item h="1" x="0"/>
        <item x="2"/>
        <item h="1" x="3"/>
        <item h="1" x="1"/>
        <item t="default"/>
      </items>
    </pivotField>
    <pivotField showAll="0"/>
    <pivotField numFmtId="14" showAll="0"/>
    <pivotField numFmtId="1" showAll="0"/>
    <pivotField axis="axisRow" showAll="0" sortType="descending">
      <items count="19">
        <item x="16"/>
        <item x="11"/>
        <item x="4"/>
        <item x="9"/>
        <item x="0"/>
        <item x="10"/>
        <item x="13"/>
        <item x="8"/>
        <item x="2"/>
        <item x="15"/>
        <item x="7"/>
        <item x="12"/>
        <item x="3"/>
        <item x="17"/>
        <item x="14"/>
        <item x="1"/>
        <item x="6"/>
        <item x="5"/>
        <item t="default"/>
      </items>
      <autoSortScope>
        <pivotArea dataOnly="0" outline="0" fieldPosition="0">
          <references count="1">
            <reference field="4294967294" count="1" selected="0">
              <x v="0"/>
            </reference>
          </references>
        </pivotArea>
      </autoSortScope>
    </pivotField>
    <pivotField dataField="1" showAll="0"/>
    <pivotField showAll="0">
      <items count="5">
        <item x="0"/>
        <item x="1"/>
        <item x="3"/>
        <item x="2"/>
        <item t="default"/>
      </items>
    </pivotField>
    <pivotField showAll="0"/>
    <pivotField showAll="0"/>
    <pivotField showAll="0"/>
    <pivotField showAll="0"/>
    <pivotField dataField="1" showAll="0">
      <items count="6">
        <item x="1"/>
        <item x="0"/>
        <item x="2"/>
        <item x="4"/>
        <item x="3"/>
        <item t="default"/>
      </items>
    </pivotField>
    <pivotField showAll="0"/>
    <pivotField showAll="0"/>
    <pivotField showAll="0"/>
    <pivotField dragToRow="0" dragToCol="0" dragToPage="0" showAll="0" defaultSubtotal="0"/>
  </pivotFields>
  <rowFields count="1">
    <field x="5"/>
  </rowFields>
  <rowItems count="7">
    <i>
      <x v="11"/>
    </i>
    <i>
      <x v="9"/>
    </i>
    <i>
      <x v="7"/>
    </i>
    <i>
      <x v="6"/>
    </i>
    <i>
      <x v="14"/>
    </i>
    <i>
      <x v="2"/>
    </i>
    <i t="grand">
      <x/>
    </i>
  </rowItems>
  <colFields count="1">
    <field x="-2"/>
  </colFields>
  <colItems count="2">
    <i>
      <x/>
    </i>
    <i i="1">
      <x v="1"/>
    </i>
  </colItems>
  <dataFields count="2">
    <dataField name="Sum of Total Contributions" fld="12" baseField="0" baseItem="0"/>
    <dataField name="Sum of  Appearances" fld="6" baseField="0" baseItem="0"/>
  </dataFields>
  <chartFormats count="56">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pivotArea type="data" outline="0" fieldPosition="0">
        <references count="2">
          <reference field="4294967294" count="1" selected="0">
            <x v="0"/>
          </reference>
          <reference field="5" count="1" selected="0">
            <x v="11"/>
          </reference>
        </references>
      </pivotArea>
    </chartFormat>
    <chartFormat chart="3" format="3">
      <pivotArea type="data" outline="0" fieldPosition="0">
        <references count="2">
          <reference field="4294967294" count="1" selected="0">
            <x v="0"/>
          </reference>
          <reference field="5" count="1" selected="0">
            <x v="9"/>
          </reference>
        </references>
      </pivotArea>
    </chartFormat>
    <chartFormat chart="3" format="4">
      <pivotArea type="data" outline="0" fieldPosition="0">
        <references count="2">
          <reference field="4294967294" count="1" selected="0">
            <x v="0"/>
          </reference>
          <reference field="5" count="1" selected="0">
            <x v="4"/>
          </reference>
        </references>
      </pivotArea>
    </chartFormat>
    <chartFormat chart="3" format="5">
      <pivotArea type="data" outline="0" fieldPosition="0">
        <references count="2">
          <reference field="4294967294" count="1" selected="0">
            <x v="0"/>
          </reference>
          <reference field="5" count="1" selected="0">
            <x v="2"/>
          </reference>
        </references>
      </pivotArea>
    </chartFormat>
    <chartFormat chart="3" format="6">
      <pivotArea type="data" outline="0" fieldPosition="0">
        <references count="2">
          <reference field="4294967294" count="1" selected="0">
            <x v="0"/>
          </reference>
          <reference field="5" count="1" selected="0">
            <x v="5"/>
          </reference>
        </references>
      </pivotArea>
    </chartFormat>
    <chartFormat chart="3" format="7">
      <pivotArea type="data" outline="0" fieldPosition="0">
        <references count="2">
          <reference field="4294967294" count="1" selected="0">
            <x v="0"/>
          </reference>
          <reference field="5" count="1" selected="0">
            <x v="7"/>
          </reference>
        </references>
      </pivotArea>
    </chartFormat>
    <chartFormat chart="3" format="8">
      <pivotArea type="data" outline="0" fieldPosition="0">
        <references count="2">
          <reference field="4294967294" count="1" selected="0">
            <x v="0"/>
          </reference>
          <reference field="5" count="1" selected="0">
            <x v="13"/>
          </reference>
        </references>
      </pivotArea>
    </chartFormat>
    <chartFormat chart="3" format="9">
      <pivotArea type="data" outline="0" fieldPosition="0">
        <references count="2">
          <reference field="4294967294" count="1" selected="0">
            <x v="0"/>
          </reference>
          <reference field="5" count="1" selected="0">
            <x v="3"/>
          </reference>
        </references>
      </pivotArea>
    </chartFormat>
    <chartFormat chart="3" format="10">
      <pivotArea type="data" outline="0" fieldPosition="0">
        <references count="2">
          <reference field="4294967294" count="1" selected="0">
            <x v="0"/>
          </reference>
          <reference field="5" count="1" selected="0">
            <x v="15"/>
          </reference>
        </references>
      </pivotArea>
    </chartFormat>
    <chartFormat chart="3" format="11">
      <pivotArea type="data" outline="0" fieldPosition="0">
        <references count="2">
          <reference field="4294967294" count="1" selected="0">
            <x v="0"/>
          </reference>
          <reference field="5" count="1" selected="0">
            <x v="16"/>
          </reference>
        </references>
      </pivotArea>
    </chartFormat>
    <chartFormat chart="3" format="12">
      <pivotArea type="data" outline="0" fieldPosition="0">
        <references count="2">
          <reference field="4294967294" count="1" selected="0">
            <x v="0"/>
          </reference>
          <reference field="5" count="1" selected="0">
            <x v="12"/>
          </reference>
        </references>
      </pivotArea>
    </chartFormat>
    <chartFormat chart="3" format="13">
      <pivotArea type="data" outline="0" fieldPosition="0">
        <references count="2">
          <reference field="4294967294" count="1" selected="0">
            <x v="0"/>
          </reference>
          <reference field="5" count="1" selected="0">
            <x v="17"/>
          </reference>
        </references>
      </pivotArea>
    </chartFormat>
    <chartFormat chart="3" format="14">
      <pivotArea type="data" outline="0" fieldPosition="0">
        <references count="2">
          <reference field="4294967294" count="1" selected="0">
            <x v="0"/>
          </reference>
          <reference field="5" count="1" selected="0">
            <x v="14"/>
          </reference>
        </references>
      </pivotArea>
    </chartFormat>
    <chartFormat chart="3" format="15">
      <pivotArea type="data" outline="0" fieldPosition="0">
        <references count="2">
          <reference field="4294967294" count="1" selected="0">
            <x v="0"/>
          </reference>
          <reference field="5" count="1" selected="0">
            <x v="1"/>
          </reference>
        </references>
      </pivotArea>
    </chartFormat>
    <chartFormat chart="3" format="16">
      <pivotArea type="data" outline="0" fieldPosition="0">
        <references count="2">
          <reference field="4294967294" count="1" selected="0">
            <x v="0"/>
          </reference>
          <reference field="5" count="1" selected="0">
            <x v="6"/>
          </reference>
        </references>
      </pivotArea>
    </chartFormat>
    <chartFormat chart="3" format="17">
      <pivotArea type="data" outline="0" fieldPosition="0">
        <references count="2">
          <reference field="4294967294" count="1" selected="0">
            <x v="0"/>
          </reference>
          <reference field="5" count="1" selected="0">
            <x v="10"/>
          </reference>
        </references>
      </pivotArea>
    </chartFormat>
    <chartFormat chart="3" format="18">
      <pivotArea type="data" outline="0" fieldPosition="0">
        <references count="2">
          <reference field="4294967294" count="1" selected="0">
            <x v="0"/>
          </reference>
          <reference field="5" count="1" selected="0">
            <x v="0"/>
          </reference>
        </references>
      </pivotArea>
    </chartFormat>
    <chartFormat chart="3" format="19">
      <pivotArea type="data" outline="0" fieldPosition="0">
        <references count="2">
          <reference field="4294967294" count="1" selected="0">
            <x v="0"/>
          </reference>
          <reference field="5" count="1" selected="0">
            <x v="8"/>
          </reference>
        </references>
      </pivotArea>
    </chartFormat>
    <chartFormat chart="3" format="20">
      <pivotArea type="data" outline="0" fieldPosition="0">
        <references count="2">
          <reference field="4294967294" count="1" selected="0">
            <x v="1"/>
          </reference>
          <reference field="5" count="1" selected="0">
            <x v="11"/>
          </reference>
        </references>
      </pivotArea>
    </chartFormat>
    <chartFormat chart="3" format="21">
      <pivotArea type="data" outline="0" fieldPosition="0">
        <references count="2">
          <reference field="4294967294" count="1" selected="0">
            <x v="1"/>
          </reference>
          <reference field="5" count="1" selected="0">
            <x v="9"/>
          </reference>
        </references>
      </pivotArea>
    </chartFormat>
    <chartFormat chart="3" format="22">
      <pivotArea type="data" outline="0" fieldPosition="0">
        <references count="2">
          <reference field="4294967294" count="1" selected="0">
            <x v="1"/>
          </reference>
          <reference field="5" count="1" selected="0">
            <x v="4"/>
          </reference>
        </references>
      </pivotArea>
    </chartFormat>
    <chartFormat chart="3" format="23">
      <pivotArea type="data" outline="0" fieldPosition="0">
        <references count="2">
          <reference field="4294967294" count="1" selected="0">
            <x v="1"/>
          </reference>
          <reference field="5" count="1" selected="0">
            <x v="2"/>
          </reference>
        </references>
      </pivotArea>
    </chartFormat>
    <chartFormat chart="3" format="24">
      <pivotArea type="data" outline="0" fieldPosition="0">
        <references count="2">
          <reference field="4294967294" count="1" selected="0">
            <x v="1"/>
          </reference>
          <reference field="5" count="1" selected="0">
            <x v="5"/>
          </reference>
        </references>
      </pivotArea>
    </chartFormat>
    <chartFormat chart="3" format="25">
      <pivotArea type="data" outline="0" fieldPosition="0">
        <references count="2">
          <reference field="4294967294" count="1" selected="0">
            <x v="1"/>
          </reference>
          <reference field="5" count="1" selected="0">
            <x v="7"/>
          </reference>
        </references>
      </pivotArea>
    </chartFormat>
    <chartFormat chart="3" format="26">
      <pivotArea type="data" outline="0" fieldPosition="0">
        <references count="2">
          <reference field="4294967294" count="1" selected="0">
            <x v="1"/>
          </reference>
          <reference field="5" count="1" selected="0">
            <x v="13"/>
          </reference>
        </references>
      </pivotArea>
    </chartFormat>
    <chartFormat chart="3" format="27">
      <pivotArea type="data" outline="0" fieldPosition="0">
        <references count="2">
          <reference field="4294967294" count="1" selected="0">
            <x v="1"/>
          </reference>
          <reference field="5" count="1" selected="0">
            <x v="3"/>
          </reference>
        </references>
      </pivotArea>
    </chartFormat>
    <chartFormat chart="3" format="28">
      <pivotArea type="data" outline="0" fieldPosition="0">
        <references count="2">
          <reference field="4294967294" count="1" selected="0">
            <x v="1"/>
          </reference>
          <reference field="5" count="1" selected="0">
            <x v="15"/>
          </reference>
        </references>
      </pivotArea>
    </chartFormat>
    <chartFormat chart="3" format="29">
      <pivotArea type="data" outline="0" fieldPosition="0">
        <references count="2">
          <reference field="4294967294" count="1" selected="0">
            <x v="1"/>
          </reference>
          <reference field="5" count="1" selected="0">
            <x v="16"/>
          </reference>
        </references>
      </pivotArea>
    </chartFormat>
    <chartFormat chart="3" format="30">
      <pivotArea type="data" outline="0" fieldPosition="0">
        <references count="2">
          <reference field="4294967294" count="1" selected="0">
            <x v="1"/>
          </reference>
          <reference field="5" count="1" selected="0">
            <x v="12"/>
          </reference>
        </references>
      </pivotArea>
    </chartFormat>
    <chartFormat chart="3" format="31">
      <pivotArea type="data" outline="0" fieldPosition="0">
        <references count="2">
          <reference field="4294967294" count="1" selected="0">
            <x v="1"/>
          </reference>
          <reference field="5" count="1" selected="0">
            <x v="17"/>
          </reference>
        </references>
      </pivotArea>
    </chartFormat>
    <chartFormat chart="3" format="32">
      <pivotArea type="data" outline="0" fieldPosition="0">
        <references count="2">
          <reference field="4294967294" count="1" selected="0">
            <x v="1"/>
          </reference>
          <reference field="5" count="1" selected="0">
            <x v="14"/>
          </reference>
        </references>
      </pivotArea>
    </chartFormat>
    <chartFormat chart="3" format="33">
      <pivotArea type="data" outline="0" fieldPosition="0">
        <references count="2">
          <reference field="4294967294" count="1" selected="0">
            <x v="1"/>
          </reference>
          <reference field="5" count="1" selected="0">
            <x v="1"/>
          </reference>
        </references>
      </pivotArea>
    </chartFormat>
    <chartFormat chart="3" format="34">
      <pivotArea type="data" outline="0" fieldPosition="0">
        <references count="2">
          <reference field="4294967294" count="1" selected="0">
            <x v="1"/>
          </reference>
          <reference field="5" count="1" selected="0">
            <x v="6"/>
          </reference>
        </references>
      </pivotArea>
    </chartFormat>
    <chartFormat chart="3" format="35">
      <pivotArea type="data" outline="0" fieldPosition="0">
        <references count="2">
          <reference field="4294967294" count="1" selected="0">
            <x v="1"/>
          </reference>
          <reference field="5" count="1" selected="0">
            <x v="10"/>
          </reference>
        </references>
      </pivotArea>
    </chartFormat>
    <chartFormat chart="3" format="36">
      <pivotArea type="data" outline="0" fieldPosition="0">
        <references count="2">
          <reference field="4294967294" count="1" selected="0">
            <x v="1"/>
          </reference>
          <reference field="5" count="1" selected="0">
            <x v="0"/>
          </reference>
        </references>
      </pivotArea>
    </chartFormat>
    <chartFormat chart="3" format="37">
      <pivotArea type="data" outline="0" fieldPosition="0">
        <references count="2">
          <reference field="4294967294" count="1" selected="0">
            <x v="1"/>
          </reference>
          <reference field="5" count="1" selected="0">
            <x v="8"/>
          </reference>
        </references>
      </pivotArea>
    </chartFormat>
    <chartFormat chart="5" format="56" series="1">
      <pivotArea type="data" outline="0" fieldPosition="0">
        <references count="1">
          <reference field="4294967294" count="1" selected="0">
            <x v="0"/>
          </reference>
        </references>
      </pivotArea>
    </chartFormat>
    <chartFormat chart="5" format="57">
      <pivotArea type="data" outline="0" fieldPosition="0">
        <references count="2">
          <reference field="4294967294" count="1" selected="0">
            <x v="0"/>
          </reference>
          <reference field="5" count="1" selected="0">
            <x v="2"/>
          </reference>
        </references>
      </pivotArea>
    </chartFormat>
    <chartFormat chart="5" format="58">
      <pivotArea type="data" outline="0" fieldPosition="0">
        <references count="2">
          <reference field="4294967294" count="1" selected="0">
            <x v="0"/>
          </reference>
          <reference field="5" count="1" selected="0">
            <x v="4"/>
          </reference>
        </references>
      </pivotArea>
    </chartFormat>
    <chartFormat chart="5" format="59">
      <pivotArea type="data" outline="0" fieldPosition="0">
        <references count="2">
          <reference field="4294967294" count="1" selected="0">
            <x v="0"/>
          </reference>
          <reference field="5" count="1" selected="0">
            <x v="15"/>
          </reference>
        </references>
      </pivotArea>
    </chartFormat>
    <chartFormat chart="5" format="60">
      <pivotArea type="data" outline="0" fieldPosition="0">
        <references count="2">
          <reference field="4294967294" count="1" selected="0">
            <x v="0"/>
          </reference>
          <reference field="5" count="1" selected="0">
            <x v="12"/>
          </reference>
        </references>
      </pivotArea>
    </chartFormat>
    <chartFormat chart="5" format="61">
      <pivotArea type="data" outline="0" fieldPosition="0">
        <references count="2">
          <reference field="4294967294" count="1" selected="0">
            <x v="0"/>
          </reference>
          <reference field="5" count="1" selected="0">
            <x v="8"/>
          </reference>
        </references>
      </pivotArea>
    </chartFormat>
    <chartFormat chart="5" format="62">
      <pivotArea type="data" outline="0" fieldPosition="0">
        <references count="2">
          <reference field="4294967294" count="1" selected="0">
            <x v="0"/>
          </reference>
          <reference field="5" count="1" selected="0">
            <x v="16"/>
          </reference>
        </references>
      </pivotArea>
    </chartFormat>
    <chartFormat chart="5" format="63">
      <pivotArea type="data" outline="0" fieldPosition="0">
        <references count="2">
          <reference field="4294967294" count="1" selected="0">
            <x v="0"/>
          </reference>
          <reference field="5" count="1" selected="0">
            <x v="17"/>
          </reference>
        </references>
      </pivotArea>
    </chartFormat>
    <chartFormat chart="5" format="64">
      <pivotArea type="data" outline="0" fieldPosition="0">
        <references count="2">
          <reference field="4294967294" count="1" selected="0">
            <x v="0"/>
          </reference>
          <reference field="5" count="1" selected="0">
            <x v="10"/>
          </reference>
        </references>
      </pivotArea>
    </chartFormat>
    <chartFormat chart="5" format="65" series="1">
      <pivotArea type="data" outline="0" fieldPosition="0">
        <references count="1">
          <reference field="4294967294" count="1" selected="0">
            <x v="1"/>
          </reference>
        </references>
      </pivotArea>
    </chartFormat>
    <chartFormat chart="5" format="66">
      <pivotArea type="data" outline="0" fieldPosition="0">
        <references count="2">
          <reference field="4294967294" count="1" selected="0">
            <x v="1"/>
          </reference>
          <reference field="5" count="1" selected="0">
            <x v="2"/>
          </reference>
        </references>
      </pivotArea>
    </chartFormat>
    <chartFormat chart="5" format="67">
      <pivotArea type="data" outline="0" fieldPosition="0">
        <references count="2">
          <reference field="4294967294" count="1" selected="0">
            <x v="1"/>
          </reference>
          <reference field="5" count="1" selected="0">
            <x v="4"/>
          </reference>
        </references>
      </pivotArea>
    </chartFormat>
    <chartFormat chart="5" format="68">
      <pivotArea type="data" outline="0" fieldPosition="0">
        <references count="2">
          <reference field="4294967294" count="1" selected="0">
            <x v="1"/>
          </reference>
          <reference field="5" count="1" selected="0">
            <x v="15"/>
          </reference>
        </references>
      </pivotArea>
    </chartFormat>
    <chartFormat chart="5" format="69">
      <pivotArea type="data" outline="0" fieldPosition="0">
        <references count="2">
          <reference field="4294967294" count="1" selected="0">
            <x v="1"/>
          </reference>
          <reference field="5" count="1" selected="0">
            <x v="12"/>
          </reference>
        </references>
      </pivotArea>
    </chartFormat>
    <chartFormat chart="5" format="70">
      <pivotArea type="data" outline="0" fieldPosition="0">
        <references count="2">
          <reference field="4294967294" count="1" selected="0">
            <x v="1"/>
          </reference>
          <reference field="5" count="1" selected="0">
            <x v="8"/>
          </reference>
        </references>
      </pivotArea>
    </chartFormat>
    <chartFormat chart="5" format="71">
      <pivotArea type="data" outline="0" fieldPosition="0">
        <references count="2">
          <reference field="4294967294" count="1" selected="0">
            <x v="1"/>
          </reference>
          <reference field="5" count="1" selected="0">
            <x v="16"/>
          </reference>
        </references>
      </pivotArea>
    </chartFormat>
    <chartFormat chart="5" format="72">
      <pivotArea type="data" outline="0" fieldPosition="0">
        <references count="2">
          <reference field="4294967294" count="1" selected="0">
            <x v="1"/>
          </reference>
          <reference field="5" count="1" selected="0">
            <x v="17"/>
          </reference>
        </references>
      </pivotArea>
    </chartFormat>
    <chartFormat chart="5" format="73">
      <pivotArea type="data" outline="0" fieldPosition="0">
        <references count="2">
          <reference field="4294967294" count="1" selected="0">
            <x v="1"/>
          </reference>
          <reference field="5"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2AA782-32BC-4D4E-AC6A-C5310054EE2D}" name="PivotTable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3:D25" firstHeaderRow="0" firstDataRow="1" firstDataCol="1"/>
  <pivotFields count="17">
    <pivotField showAll="0"/>
    <pivotField axis="axisRow" showAll="0">
      <items count="5">
        <item h="1" x="0"/>
        <item x="2"/>
        <item h="1" x="3"/>
        <item h="1" x="1"/>
        <item t="default"/>
      </items>
    </pivotField>
    <pivotField showAll="0"/>
    <pivotField numFmtId="14" showAll="0"/>
    <pivotField numFmtId="1" showAll="0"/>
    <pivotField showAll="0">
      <items count="19">
        <item x="16"/>
        <item x="11"/>
        <item x="4"/>
        <item x="9"/>
        <item x="0"/>
        <item x="10"/>
        <item x="13"/>
        <item x="8"/>
        <item x="2"/>
        <item x="15"/>
        <item x="7"/>
        <item x="12"/>
        <item x="3"/>
        <item x="17"/>
        <item x="14"/>
        <item x="1"/>
        <item x="6"/>
        <item x="5"/>
        <item t="default"/>
      </items>
    </pivotField>
    <pivotField showAll="0"/>
    <pivotField dataField="1" showAll="0">
      <items count="5">
        <item x="0"/>
        <item x="1"/>
        <item x="3"/>
        <item x="2"/>
        <item t="default"/>
      </items>
    </pivotField>
    <pivotField showAll="0"/>
    <pivotField showAll="0"/>
    <pivotField showAll="0"/>
    <pivotField showAll="0"/>
    <pivotField showAll="0">
      <items count="6">
        <item x="1"/>
        <item x="0"/>
        <item x="2"/>
        <item x="4"/>
        <item x="3"/>
        <item t="default"/>
      </items>
    </pivotField>
    <pivotField dataField="1" showAll="0"/>
    <pivotField dataField="1" showAll="0"/>
    <pivotField showAll="0"/>
    <pivotField dragToRow="0" dragToCol="0" dragToPage="0" showAll="0" defaultSubtotal="0"/>
  </pivotFields>
  <rowFields count="1">
    <field x="1"/>
  </rowFields>
  <rowItems count="2">
    <i>
      <x v="1"/>
    </i>
    <i t="grand">
      <x/>
    </i>
  </rowItems>
  <colFields count="1">
    <field x="-2"/>
  </colFields>
  <colItems count="3">
    <i>
      <x/>
    </i>
    <i i="1">
      <x v="1"/>
    </i>
    <i i="2">
      <x v="2"/>
    </i>
  </colItems>
  <dataFields count="3">
    <dataField name="Average of Goals Scored " fld="7" subtotal="average" baseField="1" baseItem="0"/>
    <dataField name="Average of Defensive scores" fld="13" subtotal="average" baseField="1" baseItem="0" numFmtId="2"/>
    <dataField name="Average of Offensive scores" fld="14" subtotal="average" baseField="1" baseItem="0" numFmtId="2"/>
  </dataFields>
  <formats count="6">
    <format dxfId="75">
      <pivotArea collapsedLevelsAreSubtotals="1" fieldPosition="0">
        <references count="2">
          <reference field="4294967294" count="1" selected="0">
            <x v="0"/>
          </reference>
          <reference field="1" count="1">
            <x v="0"/>
          </reference>
        </references>
      </pivotArea>
    </format>
    <format dxfId="74">
      <pivotArea collapsedLevelsAreSubtotals="1" fieldPosition="0">
        <references count="2">
          <reference field="4294967294" count="1" selected="0">
            <x v="0"/>
          </reference>
          <reference field="1" count="1">
            <x v="1"/>
          </reference>
        </references>
      </pivotArea>
    </format>
    <format dxfId="73">
      <pivotArea collapsedLevelsAreSubtotals="1" fieldPosition="0">
        <references count="2">
          <reference field="4294967294" count="1" selected="0">
            <x v="0"/>
          </reference>
          <reference field="1" count="1">
            <x v="3"/>
          </reference>
        </references>
      </pivotArea>
    </format>
    <format dxfId="72">
      <pivotArea field="1" grandRow="1" outline="0" collapsedLevelsAreSubtotals="1" axis="axisRow" fieldPosition="0">
        <references count="1">
          <reference field="4294967294" count="1" selected="0">
            <x v="0"/>
          </reference>
        </references>
      </pivotArea>
    </format>
    <format dxfId="71">
      <pivotArea outline="0" collapsedLevelsAreSubtotals="1" fieldPosition="0">
        <references count="1">
          <reference field="4294967294" count="1" selected="0">
            <x v="1"/>
          </reference>
        </references>
      </pivotArea>
    </format>
    <format dxfId="70">
      <pivotArea outline="0" collapsedLevelsAreSubtotals="1" fieldPosition="0">
        <references count="1">
          <reference field="4294967294" count="1" selected="0">
            <x v="2"/>
          </reference>
        </references>
      </pivotArea>
    </format>
  </formats>
  <chartFormats count="6">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2"/>
          </reference>
        </references>
      </pivotArea>
    </chartFormat>
    <chartFormat chart="7" format="6"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1"/>
          </reference>
        </references>
      </pivotArea>
    </chartFormat>
    <chartFormat chart="7"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 xr10:uid="{EBA472DF-3505-471F-97DB-9DBA484AD886}" sourceName="Position">
  <pivotTables>
    <pivotTable tabId="7" name="PivotTable3"/>
    <pivotTable tabId="7" name="PivotTable2"/>
    <pivotTable tabId="7" name="PivotTable4"/>
    <pivotTable tabId="7" name="PivotTable6"/>
  </pivotTables>
  <data>
    <tabular pivotCacheId="1682946172">
      <items count="4">
        <i x="0"/>
        <i x="2" s="1"/>
        <i x="3"/>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ub" xr10:uid="{0EC4C2E5-0605-4047-B61D-2537B32DCEEE}" sourceName="Club ">
  <pivotTables>
    <pivotTable tabId="7" name="PivotTable3"/>
    <pivotTable tabId="7" name="PivotTable2"/>
    <pivotTable tabId="7" name="PivotTable4"/>
    <pivotTable tabId="7" name="PivotTable6"/>
  </pivotTables>
  <data>
    <tabular pivotCacheId="1682946172">
      <items count="18">
        <i x="4" s="1"/>
        <i x="13" s="1"/>
        <i x="8" s="1"/>
        <i x="15" s="1"/>
        <i x="12" s="1"/>
        <i x="14" s="1"/>
        <i x="16" s="1" nd="1"/>
        <i x="11" s="1" nd="1"/>
        <i x="9" s="1" nd="1"/>
        <i x="0" s="1" nd="1"/>
        <i x="10" s="1" nd="1"/>
        <i x="2" s="1" nd="1"/>
        <i x="7" s="1" nd="1"/>
        <i x="3" s="1" nd="1"/>
        <i x="17" s="1" nd="1"/>
        <i x="1" s="1" nd="1"/>
        <i x="6" s="1" nd="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oals_Scored" xr10:uid="{4B6E1389-D5AB-459B-8205-B9FF61544C53}" sourceName="Goals Scored ">
  <pivotTables>
    <pivotTable tabId="7" name="PivotTable3"/>
    <pivotTable tabId="7" name="PivotTable2"/>
    <pivotTable tabId="7" name="PivotTable4"/>
    <pivotTable tabId="7" name="PivotTable6"/>
  </pivotTables>
  <data>
    <tabular pivotCacheId="1682946172">
      <items count="4">
        <i x="0" s="1"/>
        <i x="1" s="1"/>
        <i x="3"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Contributions" xr10:uid="{889F6444-B603-41B2-9083-0858AAE7909B}" sourceName="Total Contributions">
  <pivotTables>
    <pivotTable tabId="7" name="PivotTable3"/>
    <pivotTable tabId="7" name="PivotTable2"/>
    <pivotTable tabId="7" name="PivotTable4"/>
    <pivotTable tabId="7" name="PivotTable6"/>
  </pivotTables>
  <data>
    <tabular pivotCacheId="1682946172">
      <items count="5">
        <i x="1" s="1"/>
        <i x="2" s="1"/>
        <i x="4" s="1"/>
        <i x="3" s="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ition" xr10:uid="{47668687-5A85-414B-98C2-80EB7A5F596F}" cache="Slicer_Position" caption="Position" rowHeight="247650"/>
  <slicer name="Club " xr10:uid="{FEF0C5B4-AC76-4F4A-B172-6BB02787DB06}" cache="Slicer_Club" caption="Club " rowHeight="247650"/>
  <slicer name="Goals Scored " xr10:uid="{786EC1A1-B8E3-40DE-B05E-34D18ED688EA}" cache="Slicer_Goals_Scored" caption="Goals Scored " rowHeight="247650"/>
  <slicer name="Total Contributions" xr10:uid="{04646595-CD94-44E6-ADA4-3292B2237FB2}" cache="Slicer_Total_Contributions" caption="Total Contributions"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ition 1" xr10:uid="{F0B51EC2-181C-47C0-B905-BD445AC6E3C2}" cache="Slicer_Position" caption="Position" rowHeight="247650"/>
  <slicer name="Club  1" xr10:uid="{F352217D-0C65-43EF-8EE9-97E7907C5107}" cache="Slicer_Club" caption="Club " rowHeight="247650"/>
  <slicer name="Goals Scored  1" xr10:uid="{23F45D2A-FBA6-41DC-B05B-9ABE57139EF3}" cache="Slicer_Goals_Scored" caption="Goals Scored " rowHeight="247650"/>
  <slicer name="Total Contributions 1" xr10:uid="{AF78A1A0-DEDA-4335-A6D9-46407756DE22}" cache="Slicer_Total_Contributions" caption="Total Contributions"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D44C2-3175-412B-8CFF-A5F6A49527B5}" name="PlayerStats" displayName="PlayerStats" ref="A2:Q28" totalsRowShown="0" headerRowDxfId="69" dataDxfId="67" headerRowBorderDxfId="68" tableBorderDxfId="66" totalsRowBorderDxfId="65">
  <autoFilter ref="A2:Q28" xr:uid="{FDFD44C2-3175-412B-8CFF-A5F6A49527B5}"/>
  <tableColumns count="17">
    <tableColumn id="1" xr3:uid="{97ADF698-45EF-4955-ADC3-89002511F976}" name="Player Name " dataDxfId="64"/>
    <tableColumn id="2" xr3:uid="{9915FEEC-A247-4BFB-9EF1-C158B7C6EFEC}" name="Position" dataDxfId="63"/>
    <tableColumn id="3" xr3:uid="{A40E3330-98AD-474D-A9E6-18B0761602C0}" name="Jersey Number" dataDxfId="62"/>
    <tableColumn id="4" xr3:uid="{4C06C9F9-F454-4508-B24F-FFA35EB0D5BB}" name="Player DOB" dataDxfId="61"/>
    <tableColumn id="5" xr3:uid="{839D29D5-089A-418A-995B-6AA2B394B002}" name="Player age" dataDxfId="60">
      <calculatedColumnFormula>INT(TODAY()-D3)/365.25</calculatedColumnFormula>
    </tableColumn>
    <tableColumn id="17" xr3:uid="{C8DB4E82-3784-49FF-BC48-6D1DAF4DD792}" name="Age Bucket" dataDxfId="0">
      <calculatedColumnFormula>IF(E3&gt;35,"Nearing Retirement",IF(E3&gt;=31,"Middle aged",IF(E3&lt;31,"Young","Invalid")))</calculatedColumnFormula>
    </tableColumn>
    <tableColumn id="6" xr3:uid="{BECFBB2B-DEB7-42A7-9973-57EB3680C0D4}" name="Club " dataDxfId="59"/>
    <tableColumn id="7" xr3:uid="{32131E3A-8A0F-42A1-8BF2-06E7E4316A36}" name=" Appearances" dataDxfId="58"/>
    <tableColumn id="8" xr3:uid="{47BE452B-5871-499D-BF1E-765558032AA7}" name="Goals Scored " dataDxfId="57"/>
    <tableColumn id="9" xr3:uid="{2CA57E03-C4E4-4C84-945C-62E9E0C850EC}" name="Assists Provided " dataDxfId="56"/>
    <tableColumn id="10" xr3:uid="{7E7ED00B-2D79-4F17-A3B6-91E1822AA11E}" name="Dribbles per 90 Min" dataDxfId="55"/>
    <tableColumn id="11" xr3:uid="{FB74FD40-465B-4A9A-804B-6DFAF5F3A7DA}" name="Interceptions per 90 Min" dataDxfId="54"/>
    <tableColumn id="12" xr3:uid="{B66A6B17-891E-4644-8253-451232D9108F}" name="Tackles per 90 Min" dataDxfId="53"/>
    <tableColumn id="13" xr3:uid="{4808FFA3-2AA3-430D-80AF-4952F8B2C5BC}" name="Total Contributions" dataDxfId="52">
      <calculatedColumnFormula>I3+J3</calculatedColumnFormula>
    </tableColumn>
    <tableColumn id="14" xr3:uid="{4A3620A6-B4CE-4555-BDBD-5108CF5E6AA3}" name="Defensive scores" dataDxfId="51">
      <calculatedColumnFormula>M3+L3+Q3</calculatedColumnFormula>
    </tableColumn>
    <tableColumn id="15" xr3:uid="{5371DF18-D2BC-4DEB-B131-67136F04E9BB}" name="Offensive scores" dataDxfId="50">
      <calculatedColumnFormula>I3+J3+K3</calculatedColumnFormula>
    </tableColumn>
    <tableColumn id="16" xr3:uid="{F537C5DC-9911-4BD6-9EBA-5BE984B67B88}" name="Total Duels Won per 90 Min" dataDxfId="4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02360-37C3-46A2-9163-75DD9A921193}">
  <dimension ref="B2:M32"/>
  <sheetViews>
    <sheetView showGridLines="0" topLeftCell="A4" workbookViewId="0">
      <selection activeCell="B6" sqref="B6:M32"/>
    </sheetView>
  </sheetViews>
  <sheetFormatPr defaultRowHeight="14.4" x14ac:dyDescent="0.3"/>
  <cols>
    <col min="1" max="1" width="5.109375" style="2" customWidth="1"/>
    <col min="2" max="2" width="17.5546875" style="2" bestFit="1" customWidth="1"/>
    <col min="3" max="3" width="9.5546875" style="2" customWidth="1"/>
    <col min="4" max="4" width="10.109375" style="2" customWidth="1"/>
    <col min="5" max="5" width="12.5546875" style="2" customWidth="1"/>
    <col min="6" max="6" width="17.6640625" style="2" customWidth="1"/>
    <col min="7" max="7" width="14.33203125" style="2" bestFit="1" customWidth="1"/>
    <col min="8" max="8" width="10" style="2" customWidth="1"/>
    <col min="9" max="9" width="12.44140625" style="2" customWidth="1"/>
    <col min="10" max="10" width="12.33203125" style="2" customWidth="1"/>
    <col min="11" max="11" width="14.88671875" style="2" customWidth="1"/>
    <col min="12" max="12" width="13.44140625" style="2" bestFit="1" customWidth="1"/>
    <col min="13" max="13" width="17.33203125" style="2" customWidth="1"/>
    <col min="14" max="16384" width="8.88671875" style="2"/>
  </cols>
  <sheetData>
    <row r="2" spans="2:13" ht="18.600000000000001" thickBot="1" x14ac:dyDescent="0.35">
      <c r="B2" s="1" t="s">
        <v>0</v>
      </c>
      <c r="C2" s="1"/>
      <c r="D2" s="1"/>
      <c r="E2" s="1"/>
      <c r="F2" s="1"/>
      <c r="G2" s="1"/>
      <c r="H2" s="1"/>
      <c r="I2" s="1"/>
      <c r="J2" s="1"/>
      <c r="K2" s="1"/>
      <c r="L2" s="1"/>
      <c r="M2" s="1"/>
    </row>
    <row r="4" spans="2:13" ht="18.600000000000001" thickBot="1" x14ac:dyDescent="0.35">
      <c r="B4" s="1" t="s">
        <v>1</v>
      </c>
      <c r="C4" s="1"/>
      <c r="D4" s="1"/>
      <c r="E4" s="1"/>
      <c r="F4" s="1"/>
      <c r="G4" s="1"/>
      <c r="H4" s="1"/>
      <c r="I4" s="1"/>
      <c r="J4" s="1"/>
      <c r="K4" s="1"/>
      <c r="L4" s="1"/>
      <c r="M4" s="1"/>
    </row>
    <row r="6" spans="2:13" ht="33.75" customHeight="1" x14ac:dyDescent="0.3">
      <c r="B6" s="3" t="s">
        <v>2</v>
      </c>
      <c r="C6" s="3" t="s">
        <v>3</v>
      </c>
      <c r="D6" s="4" t="s">
        <v>4</v>
      </c>
      <c r="E6" s="3" t="s">
        <v>5</v>
      </c>
      <c r="F6" s="3" t="s">
        <v>6</v>
      </c>
      <c r="G6" s="4" t="s">
        <v>7</v>
      </c>
      <c r="H6" s="4" t="s">
        <v>8</v>
      </c>
      <c r="I6" s="4" t="s">
        <v>9</v>
      </c>
      <c r="J6" s="4" t="s">
        <v>10</v>
      </c>
      <c r="K6" s="4" t="s">
        <v>11</v>
      </c>
      <c r="L6" s="4" t="s">
        <v>12</v>
      </c>
      <c r="M6" s="4" t="s">
        <v>13</v>
      </c>
    </row>
    <row r="7" spans="2:13" x14ac:dyDescent="0.3">
      <c r="B7" s="5" t="s">
        <v>14</v>
      </c>
      <c r="C7" s="5" t="s">
        <v>15</v>
      </c>
      <c r="D7" s="5">
        <v>19</v>
      </c>
      <c r="E7" s="6">
        <v>32702</v>
      </c>
      <c r="F7" s="5" t="s">
        <v>16</v>
      </c>
      <c r="G7" s="5">
        <v>7</v>
      </c>
      <c r="H7" s="5">
        <v>0</v>
      </c>
      <c r="I7" s="5">
        <v>1</v>
      </c>
      <c r="J7" s="5">
        <v>0.33</v>
      </c>
      <c r="K7" s="5">
        <v>1.17</v>
      </c>
      <c r="L7" s="5">
        <v>1.3</v>
      </c>
      <c r="M7" s="5">
        <v>7.17</v>
      </c>
    </row>
    <row r="8" spans="2:13" x14ac:dyDescent="0.3">
      <c r="B8" s="5" t="s">
        <v>17</v>
      </c>
      <c r="C8" s="5" t="s">
        <v>15</v>
      </c>
      <c r="D8" s="5">
        <v>8</v>
      </c>
      <c r="E8" s="6">
        <v>33313</v>
      </c>
      <c r="F8" s="5" t="s">
        <v>18</v>
      </c>
      <c r="G8" s="5">
        <v>6</v>
      </c>
      <c r="H8" s="5">
        <v>0</v>
      </c>
      <c r="I8" s="5">
        <v>0</v>
      </c>
      <c r="J8" s="5">
        <v>1.45</v>
      </c>
      <c r="K8" s="5">
        <v>0.48</v>
      </c>
      <c r="L8" s="5">
        <v>2.9</v>
      </c>
      <c r="M8" s="5">
        <v>7.97</v>
      </c>
    </row>
    <row r="9" spans="2:13" x14ac:dyDescent="0.3">
      <c r="B9" s="5" t="s">
        <v>19</v>
      </c>
      <c r="C9" s="5" t="s">
        <v>15</v>
      </c>
      <c r="D9" s="5">
        <v>3</v>
      </c>
      <c r="E9" s="6">
        <v>33364</v>
      </c>
      <c r="F9" s="5" t="s">
        <v>20</v>
      </c>
      <c r="G9" s="5">
        <v>6</v>
      </c>
      <c r="H9" s="5">
        <v>0</v>
      </c>
      <c r="I9" s="5">
        <v>0</v>
      </c>
      <c r="J9" s="5">
        <v>0.48</v>
      </c>
      <c r="K9" s="5">
        <v>2.17</v>
      </c>
      <c r="L9" s="5">
        <v>1.69</v>
      </c>
      <c r="M9" s="5">
        <v>5.07</v>
      </c>
    </row>
    <row r="10" spans="2:13" x14ac:dyDescent="0.3">
      <c r="B10" s="5" t="s">
        <v>21</v>
      </c>
      <c r="C10" s="5" t="s">
        <v>15</v>
      </c>
      <c r="D10" s="5">
        <v>6</v>
      </c>
      <c r="E10" s="6">
        <v>33294</v>
      </c>
      <c r="F10" s="5" t="s">
        <v>22</v>
      </c>
      <c r="G10" s="5">
        <v>3</v>
      </c>
      <c r="H10" s="5">
        <v>0</v>
      </c>
      <c r="I10" s="5">
        <v>0</v>
      </c>
      <c r="J10" s="5">
        <v>0</v>
      </c>
      <c r="K10" s="5">
        <v>0</v>
      </c>
      <c r="L10" s="5">
        <v>0</v>
      </c>
      <c r="M10" s="5">
        <v>3.16</v>
      </c>
    </row>
    <row r="11" spans="2:13" x14ac:dyDescent="0.3">
      <c r="B11" s="5" t="s">
        <v>23</v>
      </c>
      <c r="C11" s="5" t="s">
        <v>15</v>
      </c>
      <c r="D11" s="5">
        <v>26</v>
      </c>
      <c r="E11" s="6">
        <v>35837</v>
      </c>
      <c r="F11" s="5" t="s">
        <v>24</v>
      </c>
      <c r="G11" s="5">
        <v>7</v>
      </c>
      <c r="H11" s="5">
        <v>1</v>
      </c>
      <c r="I11" s="5">
        <v>1</v>
      </c>
      <c r="J11" s="5">
        <v>0.32</v>
      </c>
      <c r="K11" s="5">
        <v>0.47</v>
      </c>
      <c r="L11" s="5">
        <v>1.42</v>
      </c>
      <c r="M11" s="5">
        <v>1.58</v>
      </c>
    </row>
    <row r="12" spans="2:13" x14ac:dyDescent="0.3">
      <c r="B12" s="5" t="s">
        <v>25</v>
      </c>
      <c r="C12" s="5" t="s">
        <v>15</v>
      </c>
      <c r="D12" s="5">
        <v>4</v>
      </c>
      <c r="E12" s="6">
        <v>35622</v>
      </c>
      <c r="F12" s="5" t="s">
        <v>18</v>
      </c>
      <c r="G12" s="5">
        <v>4</v>
      </c>
      <c r="H12" s="5">
        <v>0</v>
      </c>
      <c r="I12" s="5">
        <v>0</v>
      </c>
      <c r="J12" s="5">
        <v>0.77</v>
      </c>
      <c r="K12" s="5">
        <v>0.77</v>
      </c>
      <c r="L12" s="5">
        <v>2.31</v>
      </c>
      <c r="M12" s="5">
        <v>5.39</v>
      </c>
    </row>
    <row r="13" spans="2:13" x14ac:dyDescent="0.3">
      <c r="B13" s="5" t="s">
        <v>26</v>
      </c>
      <c r="C13" s="5" t="s">
        <v>15</v>
      </c>
      <c r="D13" s="5">
        <v>2</v>
      </c>
      <c r="E13" s="6">
        <v>35703</v>
      </c>
      <c r="F13" s="5" t="s">
        <v>27</v>
      </c>
      <c r="G13" s="5">
        <v>1</v>
      </c>
      <c r="H13" s="5">
        <v>0</v>
      </c>
      <c r="I13" s="5">
        <v>0</v>
      </c>
      <c r="J13" s="5">
        <v>0</v>
      </c>
      <c r="K13" s="5">
        <v>0</v>
      </c>
      <c r="L13" s="5">
        <v>0</v>
      </c>
      <c r="M13" s="5">
        <v>0</v>
      </c>
    </row>
    <row r="14" spans="2:13" x14ac:dyDescent="0.3">
      <c r="B14" s="5" t="s">
        <v>28</v>
      </c>
      <c r="C14" s="5" t="s">
        <v>15</v>
      </c>
      <c r="D14" s="5">
        <v>13</v>
      </c>
      <c r="E14" s="6">
        <v>35849</v>
      </c>
      <c r="F14" s="5" t="s">
        <v>29</v>
      </c>
      <c r="G14" s="5">
        <v>7</v>
      </c>
      <c r="H14" s="5">
        <v>0</v>
      </c>
      <c r="I14" s="5">
        <v>0</v>
      </c>
      <c r="J14" s="5">
        <v>0.16</v>
      </c>
      <c r="K14" s="5">
        <v>0.49</v>
      </c>
      <c r="L14" s="5">
        <v>0.82</v>
      </c>
      <c r="M14" s="5">
        <v>5.09</v>
      </c>
    </row>
    <row r="15" spans="2:13" x14ac:dyDescent="0.3">
      <c r="B15" s="5" t="s">
        <v>30</v>
      </c>
      <c r="C15" s="5" t="s">
        <v>15</v>
      </c>
      <c r="D15" s="5">
        <v>25</v>
      </c>
      <c r="E15" s="6">
        <v>35712</v>
      </c>
      <c r="F15" s="5" t="s">
        <v>31</v>
      </c>
      <c r="G15" s="5">
        <v>5</v>
      </c>
      <c r="H15" s="5">
        <v>0</v>
      </c>
      <c r="I15" s="5">
        <v>0</v>
      </c>
      <c r="J15" s="5">
        <v>0.3</v>
      </c>
      <c r="K15" s="5">
        <v>0.9</v>
      </c>
      <c r="L15" s="5">
        <v>1.5</v>
      </c>
      <c r="M15" s="5">
        <v>4.1900000000000004</v>
      </c>
    </row>
    <row r="16" spans="2:13" x14ac:dyDescent="0.3">
      <c r="B16" s="5" t="s">
        <v>32</v>
      </c>
      <c r="C16" s="5" t="s">
        <v>33</v>
      </c>
      <c r="D16" s="5">
        <v>5</v>
      </c>
      <c r="E16" s="6">
        <v>33872</v>
      </c>
      <c r="F16" s="5" t="s">
        <v>34</v>
      </c>
      <c r="G16" s="5">
        <v>5</v>
      </c>
      <c r="H16" s="5">
        <v>0</v>
      </c>
      <c r="I16" s="5">
        <v>0</v>
      </c>
      <c r="J16" s="5">
        <v>0.4</v>
      </c>
      <c r="K16" s="5">
        <v>1.21</v>
      </c>
      <c r="L16" s="5">
        <v>4.0199999999999996</v>
      </c>
      <c r="M16" s="5">
        <v>9.24</v>
      </c>
    </row>
    <row r="17" spans="2:13" x14ac:dyDescent="0.3">
      <c r="B17" s="5" t="s">
        <v>35</v>
      </c>
      <c r="C17" s="5" t="s">
        <v>33</v>
      </c>
      <c r="D17" s="5">
        <v>7</v>
      </c>
      <c r="E17" s="6">
        <v>33772</v>
      </c>
      <c r="F17" s="5" t="s">
        <v>24</v>
      </c>
      <c r="G17" s="5">
        <v>7</v>
      </c>
      <c r="H17" s="5">
        <v>0</v>
      </c>
      <c r="I17" s="5">
        <v>0</v>
      </c>
      <c r="J17" s="5">
        <v>0.6</v>
      </c>
      <c r="K17" s="5">
        <v>1.05</v>
      </c>
      <c r="L17" s="5">
        <v>1.79</v>
      </c>
      <c r="M17" s="5">
        <v>4.6399999999999997</v>
      </c>
    </row>
    <row r="18" spans="2:13" x14ac:dyDescent="0.3">
      <c r="B18" s="5" t="s">
        <v>36</v>
      </c>
      <c r="C18" s="5" t="s">
        <v>33</v>
      </c>
      <c r="D18" s="5">
        <v>18</v>
      </c>
      <c r="E18" s="6">
        <v>33742</v>
      </c>
      <c r="F18" s="5" t="s">
        <v>22</v>
      </c>
      <c r="G18" s="5">
        <v>1</v>
      </c>
      <c r="H18" s="5">
        <v>0</v>
      </c>
      <c r="I18" s="5">
        <v>0</v>
      </c>
      <c r="J18" s="5">
        <v>0</v>
      </c>
      <c r="K18" s="5">
        <v>0</v>
      </c>
      <c r="L18" s="5">
        <v>3.16</v>
      </c>
      <c r="M18" s="5">
        <v>6.32</v>
      </c>
    </row>
    <row r="19" spans="2:13" x14ac:dyDescent="0.3">
      <c r="B19" s="5" t="s">
        <v>37</v>
      </c>
      <c r="C19" s="5" t="s">
        <v>33</v>
      </c>
      <c r="D19" s="5">
        <v>14</v>
      </c>
      <c r="E19" s="6">
        <v>35977</v>
      </c>
      <c r="F19" s="5" t="s">
        <v>38</v>
      </c>
      <c r="G19" s="5">
        <v>3</v>
      </c>
      <c r="H19" s="5">
        <v>0</v>
      </c>
      <c r="I19" s="5">
        <v>0</v>
      </c>
      <c r="J19" s="5">
        <v>0</v>
      </c>
      <c r="K19" s="5">
        <v>3.83</v>
      </c>
      <c r="L19" s="5">
        <v>1.91</v>
      </c>
      <c r="M19" s="5">
        <v>7.66</v>
      </c>
    </row>
    <row r="20" spans="2:13" x14ac:dyDescent="0.3">
      <c r="B20" s="5" t="s">
        <v>39</v>
      </c>
      <c r="C20" s="5" t="s">
        <v>33</v>
      </c>
      <c r="D20" s="5">
        <v>20</v>
      </c>
      <c r="E20" s="6">
        <v>35999</v>
      </c>
      <c r="F20" s="5" t="s">
        <v>40</v>
      </c>
      <c r="G20" s="5">
        <v>6</v>
      </c>
      <c r="H20" s="5">
        <v>1</v>
      </c>
      <c r="I20" s="5">
        <v>1</v>
      </c>
      <c r="J20" s="5">
        <v>0.97</v>
      </c>
      <c r="K20" s="5">
        <v>0.49</v>
      </c>
      <c r="L20" s="5">
        <v>1.46</v>
      </c>
      <c r="M20" s="5">
        <v>5.85</v>
      </c>
    </row>
    <row r="21" spans="2:13" x14ac:dyDescent="0.3">
      <c r="B21" s="5" t="s">
        <v>41</v>
      </c>
      <c r="C21" s="5" t="s">
        <v>33</v>
      </c>
      <c r="D21" s="5">
        <v>24</v>
      </c>
      <c r="E21" s="6">
        <v>36957</v>
      </c>
      <c r="F21" s="5" t="s">
        <v>16</v>
      </c>
      <c r="G21" s="5">
        <v>7</v>
      </c>
      <c r="H21" s="5">
        <v>1</v>
      </c>
      <c r="I21" s="5">
        <v>1</v>
      </c>
      <c r="J21" s="5">
        <v>0.8</v>
      </c>
      <c r="K21" s="5">
        <v>0.48</v>
      </c>
      <c r="L21" s="5">
        <v>3.52</v>
      </c>
      <c r="M21" s="5">
        <v>7.83</v>
      </c>
    </row>
    <row r="22" spans="2:13" x14ac:dyDescent="0.3">
      <c r="B22" s="5" t="s">
        <v>42</v>
      </c>
      <c r="C22" s="5" t="s">
        <v>33</v>
      </c>
      <c r="D22" s="5">
        <v>17</v>
      </c>
      <c r="E22" s="6">
        <v>36976</v>
      </c>
      <c r="F22" s="5" t="s">
        <v>43</v>
      </c>
      <c r="G22" s="5">
        <v>2</v>
      </c>
      <c r="H22" s="5">
        <v>0</v>
      </c>
      <c r="I22" s="5">
        <v>0</v>
      </c>
      <c r="J22" s="5">
        <v>0.83</v>
      </c>
      <c r="K22" s="5">
        <v>0.83</v>
      </c>
      <c r="L22" s="5">
        <v>1.65</v>
      </c>
      <c r="M22" s="5">
        <v>8.26</v>
      </c>
    </row>
    <row r="23" spans="2:13" x14ac:dyDescent="0.3">
      <c r="B23" s="5" t="s">
        <v>44</v>
      </c>
      <c r="C23" s="5" t="s">
        <v>45</v>
      </c>
      <c r="D23" s="5">
        <v>10</v>
      </c>
      <c r="E23" s="6">
        <v>31790</v>
      </c>
      <c r="F23" s="5" t="s">
        <v>46</v>
      </c>
      <c r="G23" s="5">
        <v>7</v>
      </c>
      <c r="H23" s="5">
        <v>7</v>
      </c>
      <c r="I23" s="5">
        <v>3</v>
      </c>
      <c r="J23" s="5">
        <v>3.78</v>
      </c>
      <c r="K23" s="5">
        <v>0</v>
      </c>
      <c r="L23" s="5">
        <v>0.65</v>
      </c>
      <c r="M23" s="5">
        <v>6.39</v>
      </c>
    </row>
    <row r="24" spans="2:13" x14ac:dyDescent="0.3">
      <c r="B24" s="5" t="s">
        <v>47</v>
      </c>
      <c r="C24" s="5" t="s">
        <v>45</v>
      </c>
      <c r="D24" s="5">
        <v>22</v>
      </c>
      <c r="E24" s="6">
        <v>35897</v>
      </c>
      <c r="F24" s="5" t="s">
        <v>48</v>
      </c>
      <c r="G24" s="5">
        <v>6</v>
      </c>
      <c r="H24" s="5">
        <v>0</v>
      </c>
      <c r="I24" s="5">
        <v>0</v>
      </c>
      <c r="J24" s="5">
        <v>1.89</v>
      </c>
      <c r="K24" s="5">
        <v>0.38</v>
      </c>
      <c r="L24" s="5">
        <v>0</v>
      </c>
      <c r="M24" s="5">
        <v>6.81</v>
      </c>
    </row>
    <row r="25" spans="2:13" x14ac:dyDescent="0.3">
      <c r="B25" s="5" t="s">
        <v>49</v>
      </c>
      <c r="C25" s="5" t="s">
        <v>45</v>
      </c>
      <c r="D25" s="5">
        <v>21</v>
      </c>
      <c r="E25" s="6">
        <v>33337</v>
      </c>
      <c r="F25" s="5" t="s">
        <v>50</v>
      </c>
      <c r="G25" s="5">
        <v>2</v>
      </c>
      <c r="H25" s="5">
        <v>0</v>
      </c>
      <c r="I25" s="5">
        <v>0</v>
      </c>
      <c r="J25" s="5">
        <v>5.62</v>
      </c>
      <c r="K25" s="5">
        <v>0</v>
      </c>
      <c r="L25" s="5">
        <v>0</v>
      </c>
      <c r="M25" s="5">
        <v>0</v>
      </c>
    </row>
    <row r="26" spans="2:13" x14ac:dyDescent="0.3">
      <c r="B26" s="5" t="s">
        <v>51</v>
      </c>
      <c r="C26" s="5" t="s">
        <v>45</v>
      </c>
      <c r="D26" s="5">
        <v>16</v>
      </c>
      <c r="E26" s="6">
        <v>36976</v>
      </c>
      <c r="F26" s="5" t="s">
        <v>48</v>
      </c>
      <c r="G26" s="5">
        <v>1</v>
      </c>
      <c r="H26" s="5">
        <v>0</v>
      </c>
      <c r="I26" s="5">
        <v>0</v>
      </c>
      <c r="J26" s="5">
        <v>0</v>
      </c>
      <c r="K26" s="5">
        <v>0</v>
      </c>
      <c r="L26" s="5">
        <v>0</v>
      </c>
      <c r="M26" s="5">
        <v>0</v>
      </c>
    </row>
    <row r="27" spans="2:13" x14ac:dyDescent="0.3">
      <c r="B27" s="5" t="s">
        <v>52</v>
      </c>
      <c r="C27" s="5" t="s">
        <v>45</v>
      </c>
      <c r="D27" s="5">
        <v>9</v>
      </c>
      <c r="E27" s="6">
        <v>36566</v>
      </c>
      <c r="F27" s="5" t="s">
        <v>53</v>
      </c>
      <c r="G27" s="5">
        <v>7</v>
      </c>
      <c r="H27" s="5">
        <v>4</v>
      </c>
      <c r="I27" s="5">
        <v>0</v>
      </c>
      <c r="J27" s="5">
        <v>0.57999999999999996</v>
      </c>
      <c r="K27" s="5">
        <v>0</v>
      </c>
      <c r="L27" s="5">
        <v>0.77</v>
      </c>
      <c r="M27" s="5">
        <v>1.93</v>
      </c>
    </row>
    <row r="28" spans="2:13" x14ac:dyDescent="0.3">
      <c r="B28" s="5" t="s">
        <v>54</v>
      </c>
      <c r="C28" s="5" t="s">
        <v>45</v>
      </c>
      <c r="D28" s="5">
        <v>11</v>
      </c>
      <c r="E28" s="6">
        <v>32705</v>
      </c>
      <c r="F28" s="5" t="s">
        <v>34</v>
      </c>
      <c r="G28" s="5">
        <v>5</v>
      </c>
      <c r="H28" s="5">
        <v>1</v>
      </c>
      <c r="I28" s="5">
        <v>1</v>
      </c>
      <c r="J28" s="5">
        <v>6.83</v>
      </c>
      <c r="K28" s="5">
        <v>0.31</v>
      </c>
      <c r="L28" s="5">
        <v>0.93</v>
      </c>
      <c r="M28" s="5">
        <v>7.14</v>
      </c>
    </row>
    <row r="29" spans="2:13" x14ac:dyDescent="0.3">
      <c r="B29" s="5" t="s">
        <v>55</v>
      </c>
      <c r="C29" s="5" t="s">
        <v>45</v>
      </c>
      <c r="D29" s="5">
        <v>15</v>
      </c>
      <c r="E29" s="6">
        <v>34908</v>
      </c>
      <c r="F29" s="5" t="s">
        <v>24</v>
      </c>
      <c r="G29" s="5">
        <v>1</v>
      </c>
      <c r="H29" s="5">
        <v>0</v>
      </c>
      <c r="I29" s="5">
        <v>0</v>
      </c>
      <c r="J29" s="5">
        <v>0</v>
      </c>
      <c r="K29" s="5">
        <v>0</v>
      </c>
      <c r="L29" s="5">
        <v>0</v>
      </c>
      <c r="M29" s="5">
        <v>0</v>
      </c>
    </row>
    <row r="30" spans="2:13" x14ac:dyDescent="0.3">
      <c r="B30" s="5" t="s">
        <v>56</v>
      </c>
      <c r="C30" s="5" t="s">
        <v>57</v>
      </c>
      <c r="D30" s="5">
        <v>23</v>
      </c>
      <c r="E30" s="6">
        <v>33365</v>
      </c>
      <c r="F30" s="5" t="s">
        <v>58</v>
      </c>
      <c r="G30" s="5">
        <v>7</v>
      </c>
      <c r="H30" s="5">
        <v>0</v>
      </c>
      <c r="I30" s="5">
        <v>0</v>
      </c>
      <c r="J30" s="5">
        <v>0</v>
      </c>
      <c r="K30" s="5">
        <v>0</v>
      </c>
      <c r="L30" s="5">
        <v>0</v>
      </c>
      <c r="M30" s="5">
        <v>0.65</v>
      </c>
    </row>
    <row r="31" spans="2:13" x14ac:dyDescent="0.3">
      <c r="B31" s="5" t="s">
        <v>59</v>
      </c>
      <c r="C31" s="5" t="s">
        <v>57</v>
      </c>
      <c r="D31" s="5">
        <v>1</v>
      </c>
      <c r="E31" s="6">
        <v>31926</v>
      </c>
      <c r="F31" s="5" t="s">
        <v>60</v>
      </c>
      <c r="G31" s="5">
        <v>0</v>
      </c>
      <c r="H31" s="5">
        <v>0</v>
      </c>
      <c r="I31" s="5">
        <v>0</v>
      </c>
      <c r="J31" s="5">
        <v>0</v>
      </c>
      <c r="K31" s="5">
        <v>0</v>
      </c>
      <c r="L31" s="5">
        <v>0</v>
      </c>
      <c r="M31" s="5">
        <v>0</v>
      </c>
    </row>
    <row r="32" spans="2:13" x14ac:dyDescent="0.3">
      <c r="B32" s="5" t="s">
        <v>61</v>
      </c>
      <c r="C32" s="5" t="s">
        <v>57</v>
      </c>
      <c r="D32" s="5">
        <v>12</v>
      </c>
      <c r="E32" s="6">
        <v>33434</v>
      </c>
      <c r="F32" s="5" t="s">
        <v>27</v>
      </c>
      <c r="G32" s="5">
        <v>0</v>
      </c>
      <c r="H32" s="5">
        <v>0</v>
      </c>
      <c r="I32" s="5">
        <v>0</v>
      </c>
      <c r="J32" s="5">
        <v>0</v>
      </c>
      <c r="K32" s="5">
        <v>0</v>
      </c>
      <c r="L32" s="5">
        <v>0</v>
      </c>
      <c r="M32" s="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9625-5363-43C4-BD6F-8FE13E7C6F65}">
  <dimension ref="A7:Q33"/>
  <sheetViews>
    <sheetView topLeftCell="C6" workbookViewId="0">
      <selection activeCell="E8" sqref="E8"/>
    </sheetView>
  </sheetViews>
  <sheetFormatPr defaultRowHeight="14.4" x14ac:dyDescent="0.3"/>
  <cols>
    <col min="1" max="1" width="19.77734375" customWidth="1"/>
    <col min="2" max="2" width="14.109375" customWidth="1"/>
    <col min="3" max="3" width="10.77734375" customWidth="1"/>
    <col min="4" max="6" width="17.88671875" customWidth="1"/>
    <col min="7" max="7" width="18.77734375" customWidth="1"/>
    <col min="14" max="16" width="14.33203125" customWidth="1"/>
  </cols>
  <sheetData>
    <row r="7" spans="1:17" ht="78" x14ac:dyDescent="0.3">
      <c r="A7" s="3" t="s">
        <v>2</v>
      </c>
      <c r="B7" s="3" t="s">
        <v>3</v>
      </c>
      <c r="C7" s="4" t="s">
        <v>4</v>
      </c>
      <c r="D7" s="3" t="s">
        <v>5</v>
      </c>
      <c r="E7" s="8" t="s">
        <v>76</v>
      </c>
      <c r="F7" s="8" t="s">
        <v>62</v>
      </c>
      <c r="G7" s="3" t="s">
        <v>6</v>
      </c>
      <c r="H7" s="4" t="s">
        <v>7</v>
      </c>
      <c r="I7" s="4" t="s">
        <v>8</v>
      </c>
      <c r="J7" s="4" t="s">
        <v>9</v>
      </c>
      <c r="K7" s="4" t="s">
        <v>10</v>
      </c>
      <c r="L7" s="4" t="s">
        <v>11</v>
      </c>
      <c r="M7" s="4" t="s">
        <v>12</v>
      </c>
      <c r="N7" s="9" t="s">
        <v>63</v>
      </c>
      <c r="O7" s="9" t="s">
        <v>64</v>
      </c>
      <c r="P7" s="9" t="s">
        <v>65</v>
      </c>
      <c r="Q7" s="4" t="s">
        <v>13</v>
      </c>
    </row>
    <row r="8" spans="1:17" x14ac:dyDescent="0.3">
      <c r="A8" s="5" t="s">
        <v>14</v>
      </c>
      <c r="B8" s="5" t="s">
        <v>15</v>
      </c>
      <c r="C8" s="5">
        <v>19</v>
      </c>
      <c r="D8" s="6">
        <v>32702</v>
      </c>
      <c r="E8" s="6" t="str" cm="1">
        <f t="array" aca="1" ref="E8" ca="1">IF(F8&gt;35,"Nearing retirement",IF(F8&gt;=31,"Middle aged",IF(F8&lt;31,"Young",Invalid)))</f>
        <v>Nearing retirement</v>
      </c>
      <c r="F8" s="7">
        <f ca="1">INT(TODAY()-D8)/365.25</f>
        <v>36.194387405886381</v>
      </c>
      <c r="G8" s="5" t="s">
        <v>16</v>
      </c>
      <c r="H8" s="5">
        <v>7</v>
      </c>
      <c r="I8" s="5">
        <v>0</v>
      </c>
      <c r="J8" s="5">
        <v>1</v>
      </c>
      <c r="K8" s="5">
        <v>0.33</v>
      </c>
      <c r="L8" s="5">
        <v>1.17</v>
      </c>
      <c r="M8" s="5">
        <v>1.3</v>
      </c>
      <c r="N8" s="5">
        <f>I8+J8</f>
        <v>1</v>
      </c>
      <c r="O8" s="5">
        <f>M8+L8+Q8</f>
        <v>9.64</v>
      </c>
      <c r="P8" s="5">
        <f>I8+J8+K8</f>
        <v>1.33</v>
      </c>
      <c r="Q8" s="5">
        <v>7.17</v>
      </c>
    </row>
    <row r="9" spans="1:17" x14ac:dyDescent="0.3">
      <c r="A9" s="5" t="s">
        <v>17</v>
      </c>
      <c r="B9" s="5" t="s">
        <v>15</v>
      </c>
      <c r="C9" s="5">
        <v>8</v>
      </c>
      <c r="D9" s="6">
        <v>33313</v>
      </c>
      <c r="E9" s="6" t="str">
        <f t="shared" ref="E9:E33" ca="1" si="0">IF(F9&gt;35,"Nearing retirement",IF(F9&gt;=31,"Middle aged",IF(F9&lt;31,"Young","Invalid")))</f>
        <v>Middle aged</v>
      </c>
      <c r="F9" s="7">
        <f t="shared" ref="F9:F33" ca="1" si="1">INT(TODAY()-D9)/365.25</f>
        <v>34.521560574948666</v>
      </c>
      <c r="G9" s="5" t="s">
        <v>18</v>
      </c>
      <c r="H9" s="5">
        <v>6</v>
      </c>
      <c r="I9" s="5">
        <v>0</v>
      </c>
      <c r="J9" s="5">
        <v>0</v>
      </c>
      <c r="K9" s="5">
        <v>1.45</v>
      </c>
      <c r="L9" s="5">
        <v>0.48</v>
      </c>
      <c r="M9" s="5">
        <v>2.9</v>
      </c>
      <c r="N9" s="5">
        <f t="shared" ref="N9:N33" si="2">I9+J9</f>
        <v>0</v>
      </c>
      <c r="O9" s="5">
        <f t="shared" ref="O9:O33" si="3">M9+L9+Q9</f>
        <v>11.35</v>
      </c>
      <c r="P9" s="5">
        <f t="shared" ref="P9:P33" si="4">I9+J9+K9</f>
        <v>1.45</v>
      </c>
      <c r="Q9" s="5">
        <v>7.97</v>
      </c>
    </row>
    <row r="10" spans="1:17" x14ac:dyDescent="0.3">
      <c r="A10" s="5" t="s">
        <v>19</v>
      </c>
      <c r="B10" s="5" t="s">
        <v>15</v>
      </c>
      <c r="C10" s="5">
        <v>3</v>
      </c>
      <c r="D10" s="6">
        <v>33364</v>
      </c>
      <c r="E10" s="6" t="str">
        <f t="shared" ca="1" si="0"/>
        <v>Middle aged</v>
      </c>
      <c r="F10" s="7">
        <f t="shared" ca="1" si="1"/>
        <v>34.381930184804929</v>
      </c>
      <c r="G10" s="5" t="s">
        <v>20</v>
      </c>
      <c r="H10" s="5">
        <v>6</v>
      </c>
      <c r="I10" s="5">
        <v>0</v>
      </c>
      <c r="J10" s="5">
        <v>0</v>
      </c>
      <c r="K10" s="5">
        <v>0.48</v>
      </c>
      <c r="L10" s="5">
        <v>2.17</v>
      </c>
      <c r="M10" s="5">
        <v>1.69</v>
      </c>
      <c r="N10" s="5">
        <f t="shared" si="2"/>
        <v>0</v>
      </c>
      <c r="O10" s="5">
        <f t="shared" si="3"/>
        <v>8.93</v>
      </c>
      <c r="P10" s="5">
        <f t="shared" si="4"/>
        <v>0.48</v>
      </c>
      <c r="Q10" s="5">
        <v>5.07</v>
      </c>
    </row>
    <row r="11" spans="1:17" x14ac:dyDescent="0.3">
      <c r="A11" s="5" t="s">
        <v>21</v>
      </c>
      <c r="B11" s="5" t="s">
        <v>15</v>
      </c>
      <c r="C11" s="5">
        <v>6</v>
      </c>
      <c r="D11" s="6">
        <v>33294</v>
      </c>
      <c r="E11" s="6" t="str">
        <f t="shared" ca="1" si="0"/>
        <v>Middle aged</v>
      </c>
      <c r="F11" s="7">
        <f t="shared" ca="1" si="1"/>
        <v>34.573579739904176</v>
      </c>
      <c r="G11" s="5" t="s">
        <v>22</v>
      </c>
      <c r="H11" s="5">
        <v>3</v>
      </c>
      <c r="I11" s="5">
        <v>0</v>
      </c>
      <c r="J11" s="5">
        <v>0</v>
      </c>
      <c r="K11" s="5">
        <v>0</v>
      </c>
      <c r="L11" s="5">
        <v>0</v>
      </c>
      <c r="M11" s="5">
        <v>0</v>
      </c>
      <c r="N11" s="5">
        <f t="shared" si="2"/>
        <v>0</v>
      </c>
      <c r="O11" s="5">
        <f t="shared" si="3"/>
        <v>3.16</v>
      </c>
      <c r="P11" s="5">
        <f t="shared" si="4"/>
        <v>0</v>
      </c>
      <c r="Q11" s="5">
        <v>3.16</v>
      </c>
    </row>
    <row r="12" spans="1:17" x14ac:dyDescent="0.3">
      <c r="A12" s="5" t="s">
        <v>23</v>
      </c>
      <c r="B12" s="5" t="s">
        <v>15</v>
      </c>
      <c r="C12" s="5">
        <v>26</v>
      </c>
      <c r="D12" s="6">
        <v>35837</v>
      </c>
      <c r="E12" s="6" t="str">
        <f t="shared" ca="1" si="0"/>
        <v>Young</v>
      </c>
      <c r="F12" s="7">
        <f t="shared" ca="1" si="1"/>
        <v>27.611225188227241</v>
      </c>
      <c r="G12" s="5" t="s">
        <v>24</v>
      </c>
      <c r="H12" s="5">
        <v>7</v>
      </c>
      <c r="I12" s="5">
        <v>1</v>
      </c>
      <c r="J12" s="5">
        <v>1</v>
      </c>
      <c r="K12" s="5">
        <v>0.32</v>
      </c>
      <c r="L12" s="5">
        <v>0.47</v>
      </c>
      <c r="M12" s="5">
        <v>1.42</v>
      </c>
      <c r="N12" s="5">
        <f t="shared" si="2"/>
        <v>2</v>
      </c>
      <c r="O12" s="5">
        <f t="shared" si="3"/>
        <v>3.4699999999999998</v>
      </c>
      <c r="P12" s="5">
        <f t="shared" si="4"/>
        <v>2.3199999999999998</v>
      </c>
      <c r="Q12" s="5">
        <v>1.58</v>
      </c>
    </row>
    <row r="13" spans="1:17" x14ac:dyDescent="0.3">
      <c r="A13" s="5" t="s">
        <v>25</v>
      </c>
      <c r="B13" s="5" t="s">
        <v>15</v>
      </c>
      <c r="C13" s="5">
        <v>4</v>
      </c>
      <c r="D13" s="6">
        <v>35622</v>
      </c>
      <c r="E13" s="6" t="str">
        <f t="shared" ca="1" si="0"/>
        <v>Young</v>
      </c>
      <c r="F13" s="7">
        <f t="shared" ca="1" si="1"/>
        <v>28.199863107460644</v>
      </c>
      <c r="G13" s="5" t="s">
        <v>18</v>
      </c>
      <c r="H13" s="5">
        <v>4</v>
      </c>
      <c r="I13" s="5">
        <v>0</v>
      </c>
      <c r="J13" s="5">
        <v>0</v>
      </c>
      <c r="K13" s="5">
        <v>0.77</v>
      </c>
      <c r="L13" s="5">
        <v>0.77</v>
      </c>
      <c r="M13" s="5">
        <v>2.31</v>
      </c>
      <c r="N13" s="5">
        <f t="shared" si="2"/>
        <v>0</v>
      </c>
      <c r="O13" s="5">
        <f t="shared" si="3"/>
        <v>8.4699999999999989</v>
      </c>
      <c r="P13" s="5">
        <f t="shared" si="4"/>
        <v>0.77</v>
      </c>
      <c r="Q13" s="5">
        <v>5.39</v>
      </c>
    </row>
    <row r="14" spans="1:17" x14ac:dyDescent="0.3">
      <c r="A14" s="5" t="s">
        <v>26</v>
      </c>
      <c r="B14" s="5" t="s">
        <v>15</v>
      </c>
      <c r="C14" s="5">
        <v>2</v>
      </c>
      <c r="D14" s="6">
        <v>35703</v>
      </c>
      <c r="E14" s="6" t="str">
        <f t="shared" ca="1" si="0"/>
        <v>Young</v>
      </c>
      <c r="F14" s="7">
        <f t="shared" ca="1" si="1"/>
        <v>27.978097193702943</v>
      </c>
      <c r="G14" s="5" t="s">
        <v>27</v>
      </c>
      <c r="H14" s="5">
        <v>1</v>
      </c>
      <c r="I14" s="5">
        <v>0</v>
      </c>
      <c r="J14" s="5">
        <v>0</v>
      </c>
      <c r="K14" s="5">
        <v>0</v>
      </c>
      <c r="L14" s="5">
        <v>0</v>
      </c>
      <c r="M14" s="5">
        <v>0</v>
      </c>
      <c r="N14" s="5">
        <f t="shared" si="2"/>
        <v>0</v>
      </c>
      <c r="O14" s="5">
        <f t="shared" si="3"/>
        <v>0</v>
      </c>
      <c r="P14" s="5">
        <f t="shared" si="4"/>
        <v>0</v>
      </c>
      <c r="Q14" s="5">
        <v>0</v>
      </c>
    </row>
    <row r="15" spans="1:17" x14ac:dyDescent="0.3">
      <c r="A15" s="5" t="s">
        <v>28</v>
      </c>
      <c r="B15" s="5" t="s">
        <v>15</v>
      </c>
      <c r="C15" s="5">
        <v>13</v>
      </c>
      <c r="D15" s="6">
        <v>35849</v>
      </c>
      <c r="E15" s="6" t="str">
        <f t="shared" ca="1" si="0"/>
        <v>Young</v>
      </c>
      <c r="F15" s="7">
        <f t="shared" ca="1" si="1"/>
        <v>27.578370978781656</v>
      </c>
      <c r="G15" s="5" t="s">
        <v>29</v>
      </c>
      <c r="H15" s="5">
        <v>7</v>
      </c>
      <c r="I15" s="5">
        <v>0</v>
      </c>
      <c r="J15" s="5">
        <v>0</v>
      </c>
      <c r="K15" s="5">
        <v>0.16</v>
      </c>
      <c r="L15" s="5">
        <v>0.49</v>
      </c>
      <c r="M15" s="5">
        <v>0.82</v>
      </c>
      <c r="N15" s="5">
        <f t="shared" si="2"/>
        <v>0</v>
      </c>
      <c r="O15" s="5">
        <f t="shared" si="3"/>
        <v>6.4</v>
      </c>
      <c r="P15" s="5">
        <f t="shared" si="4"/>
        <v>0.16</v>
      </c>
      <c r="Q15" s="5">
        <v>5.09</v>
      </c>
    </row>
    <row r="16" spans="1:17" x14ac:dyDescent="0.3">
      <c r="A16" s="5" t="s">
        <v>30</v>
      </c>
      <c r="B16" s="5" t="s">
        <v>15</v>
      </c>
      <c r="C16" s="5">
        <v>25</v>
      </c>
      <c r="D16" s="6">
        <v>35712</v>
      </c>
      <c r="E16" s="6" t="str">
        <f t="shared" ca="1" si="0"/>
        <v>Young</v>
      </c>
      <c r="F16" s="7">
        <f t="shared" ca="1" si="1"/>
        <v>27.953456536618756</v>
      </c>
      <c r="G16" s="5" t="s">
        <v>31</v>
      </c>
      <c r="H16" s="5">
        <v>5</v>
      </c>
      <c r="I16" s="5">
        <v>0</v>
      </c>
      <c r="J16" s="5">
        <v>0</v>
      </c>
      <c r="K16" s="5">
        <v>0.3</v>
      </c>
      <c r="L16" s="5">
        <v>0.9</v>
      </c>
      <c r="M16" s="5">
        <v>1.5</v>
      </c>
      <c r="N16" s="5">
        <f t="shared" si="2"/>
        <v>0</v>
      </c>
      <c r="O16" s="5">
        <f t="shared" si="3"/>
        <v>6.59</v>
      </c>
      <c r="P16" s="5">
        <f t="shared" si="4"/>
        <v>0.3</v>
      </c>
      <c r="Q16" s="5">
        <v>4.1900000000000004</v>
      </c>
    </row>
    <row r="17" spans="1:17" x14ac:dyDescent="0.3">
      <c r="A17" s="5" t="s">
        <v>32</v>
      </c>
      <c r="B17" s="5" t="s">
        <v>33</v>
      </c>
      <c r="C17" s="5">
        <v>5</v>
      </c>
      <c r="D17" s="6">
        <v>33872</v>
      </c>
      <c r="E17" s="6" t="str">
        <f t="shared" ca="1" si="0"/>
        <v>Middle aged</v>
      </c>
      <c r="F17" s="7">
        <f t="shared" ca="1" si="1"/>
        <v>32.991101984941821</v>
      </c>
      <c r="G17" s="5" t="s">
        <v>34</v>
      </c>
      <c r="H17" s="5">
        <v>5</v>
      </c>
      <c r="I17" s="5">
        <v>0</v>
      </c>
      <c r="J17" s="5">
        <v>0</v>
      </c>
      <c r="K17" s="5">
        <v>0.4</v>
      </c>
      <c r="L17" s="5">
        <v>1.21</v>
      </c>
      <c r="M17" s="5">
        <v>4.0199999999999996</v>
      </c>
      <c r="N17" s="5">
        <f t="shared" si="2"/>
        <v>0</v>
      </c>
      <c r="O17" s="5">
        <f t="shared" si="3"/>
        <v>14.469999999999999</v>
      </c>
      <c r="P17" s="5">
        <f t="shared" si="4"/>
        <v>0.4</v>
      </c>
      <c r="Q17" s="5">
        <v>9.24</v>
      </c>
    </row>
    <row r="18" spans="1:17" x14ac:dyDescent="0.3">
      <c r="A18" s="5" t="s">
        <v>35</v>
      </c>
      <c r="B18" s="5" t="s">
        <v>33</v>
      </c>
      <c r="C18" s="5">
        <v>7</v>
      </c>
      <c r="D18" s="6">
        <v>33772</v>
      </c>
      <c r="E18" s="6" t="str">
        <f t="shared" ca="1" si="0"/>
        <v>Middle aged</v>
      </c>
      <c r="F18" s="7">
        <f t="shared" ca="1" si="1"/>
        <v>33.264887063655031</v>
      </c>
      <c r="G18" s="5" t="s">
        <v>24</v>
      </c>
      <c r="H18" s="5">
        <v>7</v>
      </c>
      <c r="I18" s="5">
        <v>0</v>
      </c>
      <c r="J18" s="5">
        <v>0</v>
      </c>
      <c r="K18" s="5">
        <v>0.6</v>
      </c>
      <c r="L18" s="5">
        <v>1.05</v>
      </c>
      <c r="M18" s="5">
        <v>1.79</v>
      </c>
      <c r="N18" s="5">
        <f t="shared" si="2"/>
        <v>0</v>
      </c>
      <c r="O18" s="5">
        <f t="shared" si="3"/>
        <v>7.4799999999999995</v>
      </c>
      <c r="P18" s="5">
        <f t="shared" si="4"/>
        <v>0.6</v>
      </c>
      <c r="Q18" s="5">
        <v>4.6399999999999997</v>
      </c>
    </row>
    <row r="19" spans="1:17" x14ac:dyDescent="0.3">
      <c r="A19" s="5" t="s">
        <v>36</v>
      </c>
      <c r="B19" s="5" t="s">
        <v>33</v>
      </c>
      <c r="C19" s="5">
        <v>18</v>
      </c>
      <c r="D19" s="6">
        <v>33742</v>
      </c>
      <c r="E19" s="6" t="str">
        <f t="shared" ca="1" si="0"/>
        <v>Middle aged</v>
      </c>
      <c r="F19" s="7">
        <f t="shared" ca="1" si="1"/>
        <v>33.347022587268995</v>
      </c>
      <c r="G19" s="5" t="s">
        <v>22</v>
      </c>
      <c r="H19" s="5">
        <v>1</v>
      </c>
      <c r="I19" s="5">
        <v>0</v>
      </c>
      <c r="J19" s="5">
        <v>0</v>
      </c>
      <c r="K19" s="5">
        <v>0</v>
      </c>
      <c r="L19" s="5">
        <v>0</v>
      </c>
      <c r="M19" s="5">
        <v>3.16</v>
      </c>
      <c r="N19" s="5">
        <f t="shared" si="2"/>
        <v>0</v>
      </c>
      <c r="O19" s="5">
        <f t="shared" si="3"/>
        <v>9.48</v>
      </c>
      <c r="P19" s="5">
        <f t="shared" si="4"/>
        <v>0</v>
      </c>
      <c r="Q19" s="5">
        <v>6.32</v>
      </c>
    </row>
    <row r="20" spans="1:17" x14ac:dyDescent="0.3">
      <c r="A20" s="5" t="s">
        <v>37</v>
      </c>
      <c r="B20" s="5" t="s">
        <v>33</v>
      </c>
      <c r="C20" s="5">
        <v>14</v>
      </c>
      <c r="D20" s="6">
        <v>35977</v>
      </c>
      <c r="E20" s="6" t="str">
        <f t="shared" ca="1" si="0"/>
        <v>Young</v>
      </c>
      <c r="F20" s="7">
        <f t="shared" ca="1" si="1"/>
        <v>27.227926078028748</v>
      </c>
      <c r="G20" s="5" t="s">
        <v>38</v>
      </c>
      <c r="H20" s="5">
        <v>3</v>
      </c>
      <c r="I20" s="5">
        <v>0</v>
      </c>
      <c r="J20" s="5">
        <v>0</v>
      </c>
      <c r="K20" s="5">
        <v>0</v>
      </c>
      <c r="L20" s="5">
        <v>3.83</v>
      </c>
      <c r="M20" s="5">
        <v>1.91</v>
      </c>
      <c r="N20" s="5">
        <f t="shared" si="2"/>
        <v>0</v>
      </c>
      <c r="O20" s="5">
        <f t="shared" si="3"/>
        <v>13.4</v>
      </c>
      <c r="P20" s="5">
        <f t="shared" si="4"/>
        <v>0</v>
      </c>
      <c r="Q20" s="5">
        <v>7.66</v>
      </c>
    </row>
    <row r="21" spans="1:17" x14ac:dyDescent="0.3">
      <c r="A21" s="5" t="s">
        <v>39</v>
      </c>
      <c r="B21" s="5" t="s">
        <v>33</v>
      </c>
      <c r="C21" s="5">
        <v>20</v>
      </c>
      <c r="D21" s="6">
        <v>35999</v>
      </c>
      <c r="E21" s="6" t="str">
        <f t="shared" ca="1" si="0"/>
        <v>Young</v>
      </c>
      <c r="F21" s="7">
        <f t="shared" ca="1" si="1"/>
        <v>27.167693360711841</v>
      </c>
      <c r="G21" s="5" t="s">
        <v>40</v>
      </c>
      <c r="H21" s="5">
        <v>6</v>
      </c>
      <c r="I21" s="5">
        <v>1</v>
      </c>
      <c r="J21" s="5">
        <v>1</v>
      </c>
      <c r="K21" s="5">
        <v>0.97</v>
      </c>
      <c r="L21" s="5">
        <v>0.49</v>
      </c>
      <c r="M21" s="5">
        <v>1.46</v>
      </c>
      <c r="N21" s="5">
        <f t="shared" si="2"/>
        <v>2</v>
      </c>
      <c r="O21" s="5">
        <f t="shared" si="3"/>
        <v>7.8</v>
      </c>
      <c r="P21" s="5">
        <f t="shared" si="4"/>
        <v>2.9699999999999998</v>
      </c>
      <c r="Q21" s="5">
        <v>5.85</v>
      </c>
    </row>
    <row r="22" spans="1:17" x14ac:dyDescent="0.3">
      <c r="A22" s="5" t="s">
        <v>41</v>
      </c>
      <c r="B22" s="5" t="s">
        <v>33</v>
      </c>
      <c r="C22" s="5">
        <v>24</v>
      </c>
      <c r="D22" s="6">
        <v>36957</v>
      </c>
      <c r="E22" s="6" t="str">
        <f t="shared" ca="1" si="0"/>
        <v>Young</v>
      </c>
      <c r="F22" s="7">
        <f t="shared" ca="1" si="1"/>
        <v>24.544832306639289</v>
      </c>
      <c r="G22" s="5" t="s">
        <v>16</v>
      </c>
      <c r="H22" s="5">
        <v>7</v>
      </c>
      <c r="I22" s="5">
        <v>1</v>
      </c>
      <c r="J22" s="5">
        <v>1</v>
      </c>
      <c r="K22" s="5">
        <v>0.8</v>
      </c>
      <c r="L22" s="5">
        <v>0.48</v>
      </c>
      <c r="M22" s="5">
        <v>3.52</v>
      </c>
      <c r="N22" s="5">
        <f t="shared" si="2"/>
        <v>2</v>
      </c>
      <c r="O22" s="5">
        <f t="shared" si="3"/>
        <v>11.83</v>
      </c>
      <c r="P22" s="5">
        <f t="shared" si="4"/>
        <v>2.8</v>
      </c>
      <c r="Q22" s="5">
        <v>7.83</v>
      </c>
    </row>
    <row r="23" spans="1:17" x14ac:dyDescent="0.3">
      <c r="A23" s="5" t="s">
        <v>42</v>
      </c>
      <c r="B23" s="5" t="s">
        <v>33</v>
      </c>
      <c r="C23" s="5">
        <v>17</v>
      </c>
      <c r="D23" s="6">
        <v>36976</v>
      </c>
      <c r="E23" s="6" t="str">
        <f t="shared" ca="1" si="0"/>
        <v>Young</v>
      </c>
      <c r="F23" s="7">
        <f t="shared" ca="1" si="1"/>
        <v>24.492813141683779</v>
      </c>
      <c r="G23" s="5" t="s">
        <v>43</v>
      </c>
      <c r="H23" s="5">
        <v>2</v>
      </c>
      <c r="I23" s="5">
        <v>0</v>
      </c>
      <c r="J23" s="5">
        <v>0</v>
      </c>
      <c r="K23" s="5">
        <v>0.83</v>
      </c>
      <c r="L23" s="5">
        <v>0.83</v>
      </c>
      <c r="M23" s="5">
        <v>1.65</v>
      </c>
      <c r="N23" s="5">
        <f t="shared" si="2"/>
        <v>0</v>
      </c>
      <c r="O23" s="5">
        <f t="shared" si="3"/>
        <v>10.74</v>
      </c>
      <c r="P23" s="5">
        <f t="shared" si="4"/>
        <v>0.83</v>
      </c>
      <c r="Q23" s="5">
        <v>8.26</v>
      </c>
    </row>
    <row r="24" spans="1:17" x14ac:dyDescent="0.3">
      <c r="A24" s="5" t="s">
        <v>44</v>
      </c>
      <c r="B24" s="5" t="s">
        <v>45</v>
      </c>
      <c r="C24" s="5">
        <v>10</v>
      </c>
      <c r="D24" s="6">
        <v>31790</v>
      </c>
      <c r="E24" s="6" t="str">
        <f t="shared" ca="1" si="0"/>
        <v>Nearing retirement</v>
      </c>
      <c r="F24" s="7">
        <f t="shared" ca="1" si="1"/>
        <v>38.691307323750856</v>
      </c>
      <c r="G24" s="5" t="s">
        <v>46</v>
      </c>
      <c r="H24" s="5">
        <v>7</v>
      </c>
      <c r="I24" s="5">
        <v>7</v>
      </c>
      <c r="J24" s="5">
        <v>3</v>
      </c>
      <c r="K24" s="5">
        <v>3.78</v>
      </c>
      <c r="L24" s="5">
        <v>0</v>
      </c>
      <c r="M24" s="5">
        <v>0.65</v>
      </c>
      <c r="N24" s="5">
        <f t="shared" si="2"/>
        <v>10</v>
      </c>
      <c r="O24" s="5">
        <f t="shared" si="3"/>
        <v>7.04</v>
      </c>
      <c r="P24" s="5">
        <f t="shared" si="4"/>
        <v>13.78</v>
      </c>
      <c r="Q24" s="5">
        <v>6.39</v>
      </c>
    </row>
    <row r="25" spans="1:17" x14ac:dyDescent="0.3">
      <c r="A25" s="5" t="s">
        <v>47</v>
      </c>
      <c r="B25" s="5" t="s">
        <v>45</v>
      </c>
      <c r="C25" s="5">
        <v>22</v>
      </c>
      <c r="D25" s="6">
        <v>35897</v>
      </c>
      <c r="E25" s="6" t="str">
        <f t="shared" ca="1" si="0"/>
        <v>Young</v>
      </c>
      <c r="F25" s="7">
        <f t="shared" ca="1" si="1"/>
        <v>27.446954140999317</v>
      </c>
      <c r="G25" s="5" t="s">
        <v>48</v>
      </c>
      <c r="H25" s="5">
        <v>6</v>
      </c>
      <c r="I25" s="5">
        <v>0</v>
      </c>
      <c r="J25" s="5">
        <v>0</v>
      </c>
      <c r="K25" s="5">
        <v>1.89</v>
      </c>
      <c r="L25" s="5">
        <v>0.38</v>
      </c>
      <c r="M25" s="5">
        <v>0</v>
      </c>
      <c r="N25" s="5">
        <f t="shared" si="2"/>
        <v>0</v>
      </c>
      <c r="O25" s="5">
        <f t="shared" si="3"/>
        <v>7.1899999999999995</v>
      </c>
      <c r="P25" s="5">
        <f t="shared" si="4"/>
        <v>1.89</v>
      </c>
      <c r="Q25" s="5">
        <v>6.81</v>
      </c>
    </row>
    <row r="26" spans="1:17" x14ac:dyDescent="0.3">
      <c r="A26" s="5" t="s">
        <v>49</v>
      </c>
      <c r="B26" s="5" t="s">
        <v>45</v>
      </c>
      <c r="C26" s="5">
        <v>21</v>
      </c>
      <c r="D26" s="6">
        <v>33337</v>
      </c>
      <c r="E26" s="6" t="str">
        <f t="shared" ca="1" si="0"/>
        <v>Middle aged</v>
      </c>
      <c r="F26" s="7">
        <f t="shared" ca="1" si="1"/>
        <v>34.455852156057496</v>
      </c>
      <c r="G26" s="5" t="s">
        <v>50</v>
      </c>
      <c r="H26" s="5">
        <v>2</v>
      </c>
      <c r="I26" s="5">
        <v>0</v>
      </c>
      <c r="J26" s="5">
        <v>0</v>
      </c>
      <c r="K26" s="5">
        <v>5.62</v>
      </c>
      <c r="L26" s="5">
        <v>0</v>
      </c>
      <c r="M26" s="5">
        <v>0</v>
      </c>
      <c r="N26" s="5">
        <f t="shared" si="2"/>
        <v>0</v>
      </c>
      <c r="O26" s="5">
        <f t="shared" si="3"/>
        <v>0</v>
      </c>
      <c r="P26" s="5">
        <f t="shared" si="4"/>
        <v>5.62</v>
      </c>
      <c r="Q26" s="5">
        <v>0</v>
      </c>
    </row>
    <row r="27" spans="1:17" x14ac:dyDescent="0.3">
      <c r="A27" s="5" t="s">
        <v>51</v>
      </c>
      <c r="B27" s="5" t="s">
        <v>45</v>
      </c>
      <c r="C27" s="5">
        <v>16</v>
      </c>
      <c r="D27" s="6">
        <v>36976</v>
      </c>
      <c r="E27" s="6" t="str">
        <f t="shared" ca="1" si="0"/>
        <v>Young</v>
      </c>
      <c r="F27" s="7">
        <f t="shared" ca="1" si="1"/>
        <v>24.492813141683779</v>
      </c>
      <c r="G27" s="5" t="s">
        <v>48</v>
      </c>
      <c r="H27" s="5">
        <v>1</v>
      </c>
      <c r="I27" s="5">
        <v>0</v>
      </c>
      <c r="J27" s="5">
        <v>0</v>
      </c>
      <c r="K27" s="5">
        <v>0</v>
      </c>
      <c r="L27" s="5">
        <v>0</v>
      </c>
      <c r="M27" s="5">
        <v>0</v>
      </c>
      <c r="N27" s="5">
        <f t="shared" si="2"/>
        <v>0</v>
      </c>
      <c r="O27" s="5">
        <f t="shared" si="3"/>
        <v>0</v>
      </c>
      <c r="P27" s="5">
        <f t="shared" si="4"/>
        <v>0</v>
      </c>
      <c r="Q27" s="5">
        <v>0</v>
      </c>
    </row>
    <row r="28" spans="1:17" x14ac:dyDescent="0.3">
      <c r="A28" s="5" t="s">
        <v>52</v>
      </c>
      <c r="B28" s="5" t="s">
        <v>45</v>
      </c>
      <c r="C28" s="5">
        <v>9</v>
      </c>
      <c r="D28" s="6">
        <v>36566</v>
      </c>
      <c r="E28" s="6" t="str">
        <f t="shared" ca="1" si="0"/>
        <v>Young</v>
      </c>
      <c r="F28" s="7">
        <f t="shared" ca="1" si="1"/>
        <v>25.61533196440794</v>
      </c>
      <c r="G28" s="5" t="s">
        <v>53</v>
      </c>
      <c r="H28" s="5">
        <v>7</v>
      </c>
      <c r="I28" s="5">
        <v>4</v>
      </c>
      <c r="J28" s="5">
        <v>0</v>
      </c>
      <c r="K28" s="5">
        <v>0.57999999999999996</v>
      </c>
      <c r="L28" s="5">
        <v>0</v>
      </c>
      <c r="M28" s="5">
        <v>0.77</v>
      </c>
      <c r="N28" s="5">
        <f t="shared" si="2"/>
        <v>4</v>
      </c>
      <c r="O28" s="5">
        <f t="shared" si="3"/>
        <v>2.7</v>
      </c>
      <c r="P28" s="5">
        <f t="shared" si="4"/>
        <v>4.58</v>
      </c>
      <c r="Q28" s="5">
        <v>1.93</v>
      </c>
    </row>
    <row r="29" spans="1:17" x14ac:dyDescent="0.3">
      <c r="A29" s="5" t="s">
        <v>54</v>
      </c>
      <c r="B29" s="5" t="s">
        <v>45</v>
      </c>
      <c r="C29" s="5">
        <v>11</v>
      </c>
      <c r="D29" s="6">
        <v>32705</v>
      </c>
      <c r="E29" s="6" t="str">
        <f t="shared" ca="1" si="0"/>
        <v>Nearing retirement</v>
      </c>
      <c r="F29" s="7">
        <f t="shared" ca="1" si="1"/>
        <v>36.186173853524984</v>
      </c>
      <c r="G29" s="5" t="s">
        <v>34</v>
      </c>
      <c r="H29" s="5">
        <v>5</v>
      </c>
      <c r="I29" s="5">
        <v>1</v>
      </c>
      <c r="J29" s="5">
        <v>1</v>
      </c>
      <c r="K29" s="5">
        <v>6.83</v>
      </c>
      <c r="L29" s="5">
        <v>0.31</v>
      </c>
      <c r="M29" s="5">
        <v>0.93</v>
      </c>
      <c r="N29" s="5">
        <f t="shared" si="2"/>
        <v>2</v>
      </c>
      <c r="O29" s="5">
        <f t="shared" si="3"/>
        <v>8.379999999999999</v>
      </c>
      <c r="P29" s="5">
        <f t="shared" si="4"/>
        <v>8.83</v>
      </c>
      <c r="Q29" s="5">
        <v>7.14</v>
      </c>
    </row>
    <row r="30" spans="1:17" x14ac:dyDescent="0.3">
      <c r="A30" s="5" t="s">
        <v>55</v>
      </c>
      <c r="B30" s="5" t="s">
        <v>45</v>
      </c>
      <c r="C30" s="5">
        <v>15</v>
      </c>
      <c r="D30" s="6">
        <v>34908</v>
      </c>
      <c r="E30" s="6" t="str">
        <f t="shared" ca="1" si="0"/>
        <v>Young</v>
      </c>
      <c r="F30" s="7">
        <f t="shared" ca="1" si="1"/>
        <v>30.154688569472963</v>
      </c>
      <c r="G30" s="5" t="s">
        <v>24</v>
      </c>
      <c r="H30" s="5">
        <v>1</v>
      </c>
      <c r="I30" s="5">
        <v>0</v>
      </c>
      <c r="J30" s="5">
        <v>0</v>
      </c>
      <c r="K30" s="5">
        <v>0</v>
      </c>
      <c r="L30" s="5">
        <v>0</v>
      </c>
      <c r="M30" s="5">
        <v>0</v>
      </c>
      <c r="N30" s="5">
        <f t="shared" si="2"/>
        <v>0</v>
      </c>
      <c r="O30" s="5">
        <f t="shared" si="3"/>
        <v>0</v>
      </c>
      <c r="P30" s="5">
        <f t="shared" si="4"/>
        <v>0</v>
      </c>
      <c r="Q30" s="5">
        <v>0</v>
      </c>
    </row>
    <row r="31" spans="1:17" x14ac:dyDescent="0.3">
      <c r="A31" s="5" t="s">
        <v>56</v>
      </c>
      <c r="B31" s="5" t="s">
        <v>57</v>
      </c>
      <c r="C31" s="5">
        <v>23</v>
      </c>
      <c r="D31" s="6">
        <v>33365</v>
      </c>
      <c r="E31" s="6" t="str">
        <f t="shared" ca="1" si="0"/>
        <v>Middle aged</v>
      </c>
      <c r="F31" s="7">
        <f t="shared" ca="1" si="1"/>
        <v>34.379192334017795</v>
      </c>
      <c r="G31" s="5" t="s">
        <v>58</v>
      </c>
      <c r="H31" s="5">
        <v>7</v>
      </c>
      <c r="I31" s="5">
        <v>0</v>
      </c>
      <c r="J31" s="5">
        <v>0</v>
      </c>
      <c r="K31" s="5">
        <v>0</v>
      </c>
      <c r="L31" s="5">
        <v>0</v>
      </c>
      <c r="M31" s="5">
        <v>0</v>
      </c>
      <c r="N31" s="5">
        <f t="shared" si="2"/>
        <v>0</v>
      </c>
      <c r="O31" s="5">
        <f t="shared" si="3"/>
        <v>0.65</v>
      </c>
      <c r="P31" s="5">
        <f t="shared" si="4"/>
        <v>0</v>
      </c>
      <c r="Q31" s="5">
        <v>0.65</v>
      </c>
    </row>
    <row r="32" spans="1:17" x14ac:dyDescent="0.3">
      <c r="A32" s="5" t="s">
        <v>59</v>
      </c>
      <c r="B32" s="5" t="s">
        <v>57</v>
      </c>
      <c r="C32" s="5">
        <v>1</v>
      </c>
      <c r="D32" s="6">
        <v>31926</v>
      </c>
      <c r="E32" s="6" t="str">
        <f t="shared" ca="1" si="0"/>
        <v>Nearing retirement</v>
      </c>
      <c r="F32" s="7">
        <f t="shared" ca="1" si="1"/>
        <v>38.318959616700887</v>
      </c>
      <c r="G32" s="5" t="s">
        <v>60</v>
      </c>
      <c r="H32" s="5">
        <v>0</v>
      </c>
      <c r="I32" s="5">
        <v>0</v>
      </c>
      <c r="J32" s="5">
        <v>0</v>
      </c>
      <c r="K32" s="5">
        <v>0</v>
      </c>
      <c r="L32" s="5">
        <v>0</v>
      </c>
      <c r="M32" s="5">
        <v>0</v>
      </c>
      <c r="N32" s="5">
        <f t="shared" si="2"/>
        <v>0</v>
      </c>
      <c r="O32" s="5">
        <f t="shared" si="3"/>
        <v>0</v>
      </c>
      <c r="P32" s="5">
        <f t="shared" si="4"/>
        <v>0</v>
      </c>
      <c r="Q32" s="5">
        <v>0</v>
      </c>
    </row>
    <row r="33" spans="1:17" x14ac:dyDescent="0.3">
      <c r="A33" s="5" t="s">
        <v>61</v>
      </c>
      <c r="B33" s="5" t="s">
        <v>57</v>
      </c>
      <c r="C33" s="5">
        <v>12</v>
      </c>
      <c r="D33" s="6">
        <v>33434</v>
      </c>
      <c r="E33" s="6" t="str">
        <f t="shared" ca="1" si="0"/>
        <v>Middle aged</v>
      </c>
      <c r="F33" s="7">
        <f t="shared" ca="1" si="1"/>
        <v>34.190280629705683</v>
      </c>
      <c r="G33" s="5" t="s">
        <v>27</v>
      </c>
      <c r="H33" s="5">
        <v>0</v>
      </c>
      <c r="I33" s="5">
        <v>0</v>
      </c>
      <c r="J33" s="5">
        <v>0</v>
      </c>
      <c r="K33" s="5">
        <v>0</v>
      </c>
      <c r="L33" s="5">
        <v>0</v>
      </c>
      <c r="M33" s="5">
        <v>0</v>
      </c>
      <c r="N33" s="5">
        <f t="shared" si="2"/>
        <v>0</v>
      </c>
      <c r="O33" s="5">
        <f t="shared" si="3"/>
        <v>0</v>
      </c>
      <c r="P33" s="5">
        <f t="shared" si="4"/>
        <v>0</v>
      </c>
      <c r="Q33" s="5">
        <v>0</v>
      </c>
    </row>
  </sheetData>
  <autoFilter ref="A7:Q33" xr:uid="{654D9625-5363-43C4-BD6F-8FE13E7C6F6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D149A-B6FE-424F-A7A5-64B109B060C4}">
  <dimension ref="A2:Q28"/>
  <sheetViews>
    <sheetView tabSelected="1" topLeftCell="B1" workbookViewId="0">
      <selection activeCell="H3" sqref="H3:H28"/>
    </sheetView>
  </sheetViews>
  <sheetFormatPr defaultRowHeight="14.4" x14ac:dyDescent="0.3"/>
  <cols>
    <col min="1" max="1" width="17.6640625" customWidth="1"/>
    <col min="2" max="2" width="10.5546875" customWidth="1"/>
    <col min="3" max="3" width="16.6640625" customWidth="1"/>
    <col min="4" max="4" width="15.109375" customWidth="1"/>
    <col min="5" max="5" width="13.109375" customWidth="1"/>
    <col min="6" max="6" width="17.5546875" customWidth="1"/>
    <col min="7" max="7" width="16.6640625" customWidth="1"/>
    <col min="8" max="9" width="15.44140625" customWidth="1"/>
    <col min="10" max="10" width="18.5546875" customWidth="1"/>
    <col min="11" max="11" width="21.33203125" customWidth="1"/>
    <col min="12" max="12" width="25.88671875" customWidth="1"/>
    <col min="13" max="13" width="20.33203125" customWidth="1"/>
    <col min="14" max="14" width="21.109375" customWidth="1"/>
    <col min="15" max="15" width="18.33203125" customWidth="1"/>
    <col min="16" max="16" width="18" customWidth="1"/>
    <col min="17" max="17" width="29.109375" customWidth="1"/>
  </cols>
  <sheetData>
    <row r="2" spans="1:17" ht="78" x14ac:dyDescent="0.3">
      <c r="A2" s="14" t="s">
        <v>2</v>
      </c>
      <c r="B2" s="15" t="s">
        <v>3</v>
      </c>
      <c r="C2" s="16" t="s">
        <v>4</v>
      </c>
      <c r="D2" s="15" t="s">
        <v>5</v>
      </c>
      <c r="E2" s="17" t="s">
        <v>62</v>
      </c>
      <c r="F2" s="17" t="s">
        <v>76</v>
      </c>
      <c r="G2" s="15" t="s">
        <v>6</v>
      </c>
      <c r="H2" s="16" t="s">
        <v>7</v>
      </c>
      <c r="I2" s="16" t="s">
        <v>8</v>
      </c>
      <c r="J2" s="16" t="s">
        <v>9</v>
      </c>
      <c r="K2" s="16" t="s">
        <v>10</v>
      </c>
      <c r="L2" s="16" t="s">
        <v>11</v>
      </c>
      <c r="M2" s="16" t="s">
        <v>12</v>
      </c>
      <c r="N2" s="18" t="s">
        <v>63</v>
      </c>
      <c r="O2" s="18" t="s">
        <v>64</v>
      </c>
      <c r="P2" s="18" t="s">
        <v>65</v>
      </c>
      <c r="Q2" s="19" t="s">
        <v>13</v>
      </c>
    </row>
    <row r="3" spans="1:17" x14ac:dyDescent="0.3">
      <c r="A3" s="12" t="s">
        <v>14</v>
      </c>
      <c r="B3" s="5" t="s">
        <v>15</v>
      </c>
      <c r="C3" s="5">
        <v>19</v>
      </c>
      <c r="D3" s="6">
        <v>32702</v>
      </c>
      <c r="E3" s="7">
        <f ca="1">INT(TODAY()-D3)/365.25</f>
        <v>36.194387405886381</v>
      </c>
      <c r="F3" s="7" t="str">
        <f t="shared" ref="F3:F28" ca="1" si="0">IF(E3&gt;35,"Nearing Retirement",IF(E3&gt;=31,"Middle aged",IF(E3&lt;31,"Young","Invalid")))</f>
        <v>Nearing Retirement</v>
      </c>
      <c r="G3" s="5" t="s">
        <v>16</v>
      </c>
      <c r="H3" s="5">
        <v>7</v>
      </c>
      <c r="I3" s="5">
        <v>0</v>
      </c>
      <c r="J3" s="5">
        <v>1</v>
      </c>
      <c r="K3" s="5">
        <v>0.33</v>
      </c>
      <c r="L3" s="5">
        <v>1.17</v>
      </c>
      <c r="M3" s="5">
        <v>1.3</v>
      </c>
      <c r="N3" s="5">
        <f>I3+J3</f>
        <v>1</v>
      </c>
      <c r="O3" s="5">
        <f>M3+L3+Q3</f>
        <v>9.64</v>
      </c>
      <c r="P3" s="5">
        <f>I3+J3+K3</f>
        <v>1.33</v>
      </c>
      <c r="Q3" s="13">
        <v>7.17</v>
      </c>
    </row>
    <row r="4" spans="1:17" x14ac:dyDescent="0.3">
      <c r="A4" s="12" t="s">
        <v>17</v>
      </c>
      <c r="B4" s="5" t="s">
        <v>15</v>
      </c>
      <c r="C4" s="5">
        <v>8</v>
      </c>
      <c r="D4" s="6">
        <v>33313</v>
      </c>
      <c r="E4" s="7">
        <f t="shared" ref="E4:E28" ca="1" si="1">INT(TODAY()-D4)/365.25</f>
        <v>34.521560574948666</v>
      </c>
      <c r="F4" s="7" t="str">
        <f t="shared" ca="1" si="0"/>
        <v>Middle aged</v>
      </c>
      <c r="G4" s="5" t="s">
        <v>18</v>
      </c>
      <c r="H4" s="5">
        <v>6</v>
      </c>
      <c r="I4" s="5">
        <v>0</v>
      </c>
      <c r="J4" s="5">
        <v>0</v>
      </c>
      <c r="K4" s="5">
        <v>1.45</v>
      </c>
      <c r="L4" s="5">
        <v>0.48</v>
      </c>
      <c r="M4" s="5">
        <v>2.9</v>
      </c>
      <c r="N4" s="5">
        <f t="shared" ref="N4:N28" si="2">I4+J4</f>
        <v>0</v>
      </c>
      <c r="O4" s="5">
        <f t="shared" ref="O4:O28" si="3">M4+L4+Q4</f>
        <v>11.35</v>
      </c>
      <c r="P4" s="5">
        <f t="shared" ref="P4:P28" si="4">I4+J4+K4</f>
        <v>1.45</v>
      </c>
      <c r="Q4" s="13">
        <v>7.97</v>
      </c>
    </row>
    <row r="5" spans="1:17" x14ac:dyDescent="0.3">
      <c r="A5" s="12" t="s">
        <v>19</v>
      </c>
      <c r="B5" s="5" t="s">
        <v>15</v>
      </c>
      <c r="C5" s="5">
        <v>3</v>
      </c>
      <c r="D5" s="6">
        <v>33364</v>
      </c>
      <c r="E5" s="7">
        <f t="shared" ca="1" si="1"/>
        <v>34.381930184804929</v>
      </c>
      <c r="F5" s="7" t="str">
        <f t="shared" ca="1" si="0"/>
        <v>Middle aged</v>
      </c>
      <c r="G5" s="5" t="s">
        <v>20</v>
      </c>
      <c r="H5" s="5">
        <v>6</v>
      </c>
      <c r="I5" s="5">
        <v>0</v>
      </c>
      <c r="J5" s="5">
        <v>0</v>
      </c>
      <c r="K5" s="5">
        <v>0.48</v>
      </c>
      <c r="L5" s="5">
        <v>2.17</v>
      </c>
      <c r="M5" s="5">
        <v>1.69</v>
      </c>
      <c r="N5" s="5">
        <f t="shared" si="2"/>
        <v>0</v>
      </c>
      <c r="O5" s="5">
        <f t="shared" si="3"/>
        <v>8.93</v>
      </c>
      <c r="P5" s="5">
        <f t="shared" si="4"/>
        <v>0.48</v>
      </c>
      <c r="Q5" s="13">
        <v>5.07</v>
      </c>
    </row>
    <row r="6" spans="1:17" x14ac:dyDescent="0.3">
      <c r="A6" s="12" t="s">
        <v>21</v>
      </c>
      <c r="B6" s="5" t="s">
        <v>15</v>
      </c>
      <c r="C6" s="5">
        <v>6</v>
      </c>
      <c r="D6" s="6">
        <v>33294</v>
      </c>
      <c r="E6" s="7">
        <f t="shared" ca="1" si="1"/>
        <v>34.573579739904176</v>
      </c>
      <c r="F6" s="7" t="str">
        <f t="shared" ca="1" si="0"/>
        <v>Middle aged</v>
      </c>
      <c r="G6" s="5" t="s">
        <v>22</v>
      </c>
      <c r="H6" s="5">
        <v>3</v>
      </c>
      <c r="I6" s="5">
        <v>0</v>
      </c>
      <c r="J6" s="5">
        <v>0</v>
      </c>
      <c r="K6" s="5">
        <v>0</v>
      </c>
      <c r="L6" s="5">
        <v>0</v>
      </c>
      <c r="M6" s="5">
        <v>0</v>
      </c>
      <c r="N6" s="5">
        <f t="shared" si="2"/>
        <v>0</v>
      </c>
      <c r="O6" s="5">
        <f t="shared" si="3"/>
        <v>3.16</v>
      </c>
      <c r="P6" s="5">
        <f t="shared" si="4"/>
        <v>0</v>
      </c>
      <c r="Q6" s="13">
        <v>3.16</v>
      </c>
    </row>
    <row r="7" spans="1:17" x14ac:dyDescent="0.3">
      <c r="A7" s="12" t="s">
        <v>23</v>
      </c>
      <c r="B7" s="5" t="s">
        <v>15</v>
      </c>
      <c r="C7" s="5">
        <v>26</v>
      </c>
      <c r="D7" s="6">
        <v>35837</v>
      </c>
      <c r="E7" s="7">
        <f t="shared" ca="1" si="1"/>
        <v>27.611225188227241</v>
      </c>
      <c r="F7" s="7" t="str">
        <f t="shared" ca="1" si="0"/>
        <v>Young</v>
      </c>
      <c r="G7" s="5" t="s">
        <v>24</v>
      </c>
      <c r="H7" s="5">
        <v>7</v>
      </c>
      <c r="I7" s="5">
        <v>1</v>
      </c>
      <c r="J7" s="5">
        <v>1</v>
      </c>
      <c r="K7" s="5">
        <v>0.32</v>
      </c>
      <c r="L7" s="5">
        <v>0.47</v>
      </c>
      <c r="M7" s="5">
        <v>1.42</v>
      </c>
      <c r="N7" s="5">
        <f t="shared" si="2"/>
        <v>2</v>
      </c>
      <c r="O7" s="5">
        <f t="shared" si="3"/>
        <v>3.4699999999999998</v>
      </c>
      <c r="P7" s="5">
        <f t="shared" si="4"/>
        <v>2.3199999999999998</v>
      </c>
      <c r="Q7" s="13">
        <v>1.58</v>
      </c>
    </row>
    <row r="8" spans="1:17" x14ac:dyDescent="0.3">
      <c r="A8" s="12" t="s">
        <v>25</v>
      </c>
      <c r="B8" s="5" t="s">
        <v>15</v>
      </c>
      <c r="C8" s="5">
        <v>4</v>
      </c>
      <c r="D8" s="6">
        <v>35622</v>
      </c>
      <c r="E8" s="7">
        <f t="shared" ca="1" si="1"/>
        <v>28.199863107460644</v>
      </c>
      <c r="F8" s="7" t="str">
        <f t="shared" ca="1" si="0"/>
        <v>Young</v>
      </c>
      <c r="G8" s="5" t="s">
        <v>18</v>
      </c>
      <c r="H8" s="5">
        <v>4</v>
      </c>
      <c r="I8" s="5">
        <v>0</v>
      </c>
      <c r="J8" s="5">
        <v>0</v>
      </c>
      <c r="K8" s="5">
        <v>0.77</v>
      </c>
      <c r="L8" s="5">
        <v>0.77</v>
      </c>
      <c r="M8" s="5">
        <v>2.31</v>
      </c>
      <c r="N8" s="5">
        <f t="shared" si="2"/>
        <v>0</v>
      </c>
      <c r="O8" s="5">
        <f t="shared" si="3"/>
        <v>8.4699999999999989</v>
      </c>
      <c r="P8" s="5">
        <f t="shared" si="4"/>
        <v>0.77</v>
      </c>
      <c r="Q8" s="13">
        <v>5.39</v>
      </c>
    </row>
    <row r="9" spans="1:17" x14ac:dyDescent="0.3">
      <c r="A9" s="12" t="s">
        <v>26</v>
      </c>
      <c r="B9" s="5" t="s">
        <v>15</v>
      </c>
      <c r="C9" s="5">
        <v>2</v>
      </c>
      <c r="D9" s="6">
        <v>35703</v>
      </c>
      <c r="E9" s="7">
        <f t="shared" ca="1" si="1"/>
        <v>27.978097193702943</v>
      </c>
      <c r="F9" s="7" t="str">
        <f t="shared" ca="1" si="0"/>
        <v>Young</v>
      </c>
      <c r="G9" s="5" t="s">
        <v>27</v>
      </c>
      <c r="H9" s="5">
        <v>1</v>
      </c>
      <c r="I9" s="5">
        <v>0</v>
      </c>
      <c r="J9" s="5">
        <v>0</v>
      </c>
      <c r="K9" s="5">
        <v>0</v>
      </c>
      <c r="L9" s="5">
        <v>0</v>
      </c>
      <c r="M9" s="5">
        <v>0</v>
      </c>
      <c r="N9" s="5">
        <f t="shared" si="2"/>
        <v>0</v>
      </c>
      <c r="O9" s="5">
        <f t="shared" si="3"/>
        <v>0</v>
      </c>
      <c r="P9" s="5">
        <f t="shared" si="4"/>
        <v>0</v>
      </c>
      <c r="Q9" s="13">
        <v>0</v>
      </c>
    </row>
    <row r="10" spans="1:17" x14ac:dyDescent="0.3">
      <c r="A10" s="12" t="s">
        <v>28</v>
      </c>
      <c r="B10" s="5" t="s">
        <v>15</v>
      </c>
      <c r="C10" s="5">
        <v>13</v>
      </c>
      <c r="D10" s="6">
        <v>35849</v>
      </c>
      <c r="E10" s="7">
        <f t="shared" ca="1" si="1"/>
        <v>27.578370978781656</v>
      </c>
      <c r="F10" s="7" t="str">
        <f t="shared" ca="1" si="0"/>
        <v>Young</v>
      </c>
      <c r="G10" s="5" t="s">
        <v>29</v>
      </c>
      <c r="H10" s="5">
        <v>7</v>
      </c>
      <c r="I10" s="5">
        <v>0</v>
      </c>
      <c r="J10" s="5">
        <v>0</v>
      </c>
      <c r="K10" s="5">
        <v>0.16</v>
      </c>
      <c r="L10" s="5">
        <v>0.49</v>
      </c>
      <c r="M10" s="5">
        <v>0.82</v>
      </c>
      <c r="N10" s="5">
        <f t="shared" si="2"/>
        <v>0</v>
      </c>
      <c r="O10" s="5">
        <f t="shared" si="3"/>
        <v>6.4</v>
      </c>
      <c r="P10" s="5">
        <f t="shared" si="4"/>
        <v>0.16</v>
      </c>
      <c r="Q10" s="13">
        <v>5.09</v>
      </c>
    </row>
    <row r="11" spans="1:17" x14ac:dyDescent="0.3">
      <c r="A11" s="12" t="s">
        <v>30</v>
      </c>
      <c r="B11" s="5" t="s">
        <v>15</v>
      </c>
      <c r="C11" s="5">
        <v>25</v>
      </c>
      <c r="D11" s="6">
        <v>35712</v>
      </c>
      <c r="E11" s="7">
        <f t="shared" ca="1" si="1"/>
        <v>27.953456536618756</v>
      </c>
      <c r="F11" s="7" t="str">
        <f t="shared" ca="1" si="0"/>
        <v>Young</v>
      </c>
      <c r="G11" s="5" t="s">
        <v>31</v>
      </c>
      <c r="H11" s="5">
        <v>5</v>
      </c>
      <c r="I11" s="5">
        <v>0</v>
      </c>
      <c r="J11" s="5">
        <v>0</v>
      </c>
      <c r="K11" s="5">
        <v>0.3</v>
      </c>
      <c r="L11" s="5">
        <v>0.9</v>
      </c>
      <c r="M11" s="5">
        <v>1.5</v>
      </c>
      <c r="N11" s="5">
        <f t="shared" si="2"/>
        <v>0</v>
      </c>
      <c r="O11" s="5">
        <f t="shared" si="3"/>
        <v>6.59</v>
      </c>
      <c r="P11" s="5">
        <f t="shared" si="4"/>
        <v>0.3</v>
      </c>
      <c r="Q11" s="13">
        <v>4.1900000000000004</v>
      </c>
    </row>
    <row r="12" spans="1:17" x14ac:dyDescent="0.3">
      <c r="A12" s="12" t="s">
        <v>32</v>
      </c>
      <c r="B12" s="5" t="s">
        <v>33</v>
      </c>
      <c r="C12" s="5">
        <v>5</v>
      </c>
      <c r="D12" s="6">
        <v>33872</v>
      </c>
      <c r="E12" s="7">
        <f t="shared" ca="1" si="1"/>
        <v>32.991101984941821</v>
      </c>
      <c r="F12" s="7" t="str">
        <f t="shared" ca="1" si="0"/>
        <v>Middle aged</v>
      </c>
      <c r="G12" s="5" t="s">
        <v>34</v>
      </c>
      <c r="H12" s="5">
        <v>5</v>
      </c>
      <c r="I12" s="5">
        <v>0</v>
      </c>
      <c r="J12" s="5">
        <v>0</v>
      </c>
      <c r="K12" s="5">
        <v>0.4</v>
      </c>
      <c r="L12" s="5">
        <v>1.21</v>
      </c>
      <c r="M12" s="5">
        <v>4.0199999999999996</v>
      </c>
      <c r="N12" s="5">
        <f t="shared" si="2"/>
        <v>0</v>
      </c>
      <c r="O12" s="5">
        <f t="shared" si="3"/>
        <v>14.469999999999999</v>
      </c>
      <c r="P12" s="5">
        <f t="shared" si="4"/>
        <v>0.4</v>
      </c>
      <c r="Q12" s="13">
        <v>9.24</v>
      </c>
    </row>
    <row r="13" spans="1:17" x14ac:dyDescent="0.3">
      <c r="A13" s="12" t="s">
        <v>35</v>
      </c>
      <c r="B13" s="5" t="s">
        <v>33</v>
      </c>
      <c r="C13" s="5">
        <v>7</v>
      </c>
      <c r="D13" s="6">
        <v>33772</v>
      </c>
      <c r="E13" s="7">
        <f t="shared" ca="1" si="1"/>
        <v>33.264887063655031</v>
      </c>
      <c r="F13" s="7" t="str">
        <f t="shared" ca="1" si="0"/>
        <v>Middle aged</v>
      </c>
      <c r="G13" s="5" t="s">
        <v>24</v>
      </c>
      <c r="H13" s="5">
        <v>7</v>
      </c>
      <c r="I13" s="5">
        <v>0</v>
      </c>
      <c r="J13" s="5">
        <v>0</v>
      </c>
      <c r="K13" s="5">
        <v>0.6</v>
      </c>
      <c r="L13" s="5">
        <v>1.05</v>
      </c>
      <c r="M13" s="5">
        <v>1.79</v>
      </c>
      <c r="N13" s="5">
        <f t="shared" si="2"/>
        <v>0</v>
      </c>
      <c r="O13" s="5">
        <f t="shared" si="3"/>
        <v>7.4799999999999995</v>
      </c>
      <c r="P13" s="5">
        <f t="shared" si="4"/>
        <v>0.6</v>
      </c>
      <c r="Q13" s="13">
        <v>4.6399999999999997</v>
      </c>
    </row>
    <row r="14" spans="1:17" x14ac:dyDescent="0.3">
      <c r="A14" s="12" t="s">
        <v>36</v>
      </c>
      <c r="B14" s="5" t="s">
        <v>33</v>
      </c>
      <c r="C14" s="5">
        <v>18</v>
      </c>
      <c r="D14" s="6">
        <v>33742</v>
      </c>
      <c r="E14" s="7">
        <f t="shared" ca="1" si="1"/>
        <v>33.347022587268995</v>
      </c>
      <c r="F14" s="7" t="str">
        <f t="shared" ca="1" si="0"/>
        <v>Middle aged</v>
      </c>
      <c r="G14" s="5" t="s">
        <v>22</v>
      </c>
      <c r="H14" s="5">
        <v>1</v>
      </c>
      <c r="I14" s="5">
        <v>0</v>
      </c>
      <c r="J14" s="5">
        <v>0</v>
      </c>
      <c r="K14" s="5">
        <v>0</v>
      </c>
      <c r="L14" s="5">
        <v>0</v>
      </c>
      <c r="M14" s="5">
        <v>3.16</v>
      </c>
      <c r="N14" s="5">
        <f t="shared" si="2"/>
        <v>0</v>
      </c>
      <c r="O14" s="5">
        <f t="shared" si="3"/>
        <v>9.48</v>
      </c>
      <c r="P14" s="5">
        <f t="shared" si="4"/>
        <v>0</v>
      </c>
      <c r="Q14" s="13">
        <v>6.32</v>
      </c>
    </row>
    <row r="15" spans="1:17" x14ac:dyDescent="0.3">
      <c r="A15" s="12" t="s">
        <v>37</v>
      </c>
      <c r="B15" s="5" t="s">
        <v>33</v>
      </c>
      <c r="C15" s="5">
        <v>14</v>
      </c>
      <c r="D15" s="6">
        <v>35977</v>
      </c>
      <c r="E15" s="7">
        <f t="shared" ca="1" si="1"/>
        <v>27.227926078028748</v>
      </c>
      <c r="F15" s="7" t="str">
        <f t="shared" ca="1" si="0"/>
        <v>Young</v>
      </c>
      <c r="G15" s="5" t="s">
        <v>38</v>
      </c>
      <c r="H15" s="5">
        <v>3</v>
      </c>
      <c r="I15" s="5">
        <v>0</v>
      </c>
      <c r="J15" s="5">
        <v>0</v>
      </c>
      <c r="K15" s="5">
        <v>0</v>
      </c>
      <c r="L15" s="5">
        <v>3.83</v>
      </c>
      <c r="M15" s="5">
        <v>1.91</v>
      </c>
      <c r="N15" s="5">
        <f t="shared" si="2"/>
        <v>0</v>
      </c>
      <c r="O15" s="5">
        <f t="shared" si="3"/>
        <v>13.4</v>
      </c>
      <c r="P15" s="5">
        <f t="shared" si="4"/>
        <v>0</v>
      </c>
      <c r="Q15" s="13">
        <v>7.66</v>
      </c>
    </row>
    <row r="16" spans="1:17" x14ac:dyDescent="0.3">
      <c r="A16" s="12" t="s">
        <v>39</v>
      </c>
      <c r="B16" s="5" t="s">
        <v>33</v>
      </c>
      <c r="C16" s="5">
        <v>20</v>
      </c>
      <c r="D16" s="6">
        <v>35999</v>
      </c>
      <c r="E16" s="7">
        <f t="shared" ca="1" si="1"/>
        <v>27.167693360711841</v>
      </c>
      <c r="F16" s="7" t="str">
        <f t="shared" ca="1" si="0"/>
        <v>Young</v>
      </c>
      <c r="G16" s="5" t="s">
        <v>40</v>
      </c>
      <c r="H16" s="5">
        <v>6</v>
      </c>
      <c r="I16" s="5">
        <v>1</v>
      </c>
      <c r="J16" s="5">
        <v>1</v>
      </c>
      <c r="K16" s="5">
        <v>0.97</v>
      </c>
      <c r="L16" s="5">
        <v>0.49</v>
      </c>
      <c r="M16" s="5">
        <v>1.46</v>
      </c>
      <c r="N16" s="5">
        <f t="shared" si="2"/>
        <v>2</v>
      </c>
      <c r="O16" s="5">
        <f t="shared" si="3"/>
        <v>7.8</v>
      </c>
      <c r="P16" s="5">
        <f t="shared" si="4"/>
        <v>2.9699999999999998</v>
      </c>
      <c r="Q16" s="13">
        <v>5.85</v>
      </c>
    </row>
    <row r="17" spans="1:17" x14ac:dyDescent="0.3">
      <c r="A17" s="12" t="s">
        <v>41</v>
      </c>
      <c r="B17" s="5" t="s">
        <v>33</v>
      </c>
      <c r="C17" s="5">
        <v>24</v>
      </c>
      <c r="D17" s="6">
        <v>36957</v>
      </c>
      <c r="E17" s="7">
        <f t="shared" ca="1" si="1"/>
        <v>24.544832306639289</v>
      </c>
      <c r="F17" s="7" t="str">
        <f t="shared" ca="1" si="0"/>
        <v>Young</v>
      </c>
      <c r="G17" s="5" t="s">
        <v>16</v>
      </c>
      <c r="H17" s="5">
        <v>7</v>
      </c>
      <c r="I17" s="5">
        <v>1</v>
      </c>
      <c r="J17" s="5">
        <v>1</v>
      </c>
      <c r="K17" s="5">
        <v>0.8</v>
      </c>
      <c r="L17" s="5">
        <v>0.48</v>
      </c>
      <c r="M17" s="5">
        <v>3.52</v>
      </c>
      <c r="N17" s="5">
        <f t="shared" si="2"/>
        <v>2</v>
      </c>
      <c r="O17" s="5">
        <f t="shared" si="3"/>
        <v>11.83</v>
      </c>
      <c r="P17" s="5">
        <f t="shared" si="4"/>
        <v>2.8</v>
      </c>
      <c r="Q17" s="13">
        <v>7.83</v>
      </c>
    </row>
    <row r="18" spans="1:17" x14ac:dyDescent="0.3">
      <c r="A18" s="12" t="s">
        <v>42</v>
      </c>
      <c r="B18" s="5" t="s">
        <v>33</v>
      </c>
      <c r="C18" s="5">
        <v>17</v>
      </c>
      <c r="D18" s="6">
        <v>36976</v>
      </c>
      <c r="E18" s="7">
        <f t="shared" ca="1" si="1"/>
        <v>24.492813141683779</v>
      </c>
      <c r="F18" s="7" t="str">
        <f t="shared" ca="1" si="0"/>
        <v>Young</v>
      </c>
      <c r="G18" s="5" t="s">
        <v>43</v>
      </c>
      <c r="H18" s="5">
        <v>2</v>
      </c>
      <c r="I18" s="5">
        <v>0</v>
      </c>
      <c r="J18" s="5">
        <v>0</v>
      </c>
      <c r="K18" s="5">
        <v>0.83</v>
      </c>
      <c r="L18" s="5">
        <v>0.83</v>
      </c>
      <c r="M18" s="5">
        <v>1.65</v>
      </c>
      <c r="N18" s="5">
        <f t="shared" si="2"/>
        <v>0</v>
      </c>
      <c r="O18" s="5">
        <f t="shared" si="3"/>
        <v>10.74</v>
      </c>
      <c r="P18" s="5">
        <f t="shared" si="4"/>
        <v>0.83</v>
      </c>
      <c r="Q18" s="13">
        <v>8.26</v>
      </c>
    </row>
    <row r="19" spans="1:17" x14ac:dyDescent="0.3">
      <c r="A19" s="12" t="s">
        <v>44</v>
      </c>
      <c r="B19" s="5" t="s">
        <v>45</v>
      </c>
      <c r="C19" s="5">
        <v>10</v>
      </c>
      <c r="D19" s="6">
        <v>31790</v>
      </c>
      <c r="E19" s="7">
        <f t="shared" ca="1" si="1"/>
        <v>38.691307323750856</v>
      </c>
      <c r="F19" s="7" t="str">
        <f t="shared" ca="1" si="0"/>
        <v>Nearing Retirement</v>
      </c>
      <c r="G19" s="5" t="s">
        <v>46</v>
      </c>
      <c r="H19" s="5">
        <v>7</v>
      </c>
      <c r="I19" s="5">
        <v>7</v>
      </c>
      <c r="J19" s="5">
        <v>3</v>
      </c>
      <c r="K19" s="5">
        <v>3.78</v>
      </c>
      <c r="L19" s="5">
        <v>0</v>
      </c>
      <c r="M19" s="5">
        <v>0.65</v>
      </c>
      <c r="N19" s="5">
        <f t="shared" si="2"/>
        <v>10</v>
      </c>
      <c r="O19" s="5">
        <f t="shared" si="3"/>
        <v>7.04</v>
      </c>
      <c r="P19" s="5">
        <f t="shared" si="4"/>
        <v>13.78</v>
      </c>
      <c r="Q19" s="13">
        <v>6.39</v>
      </c>
    </row>
    <row r="20" spans="1:17" x14ac:dyDescent="0.3">
      <c r="A20" s="12" t="s">
        <v>47</v>
      </c>
      <c r="B20" s="5" t="s">
        <v>45</v>
      </c>
      <c r="C20" s="5">
        <v>22</v>
      </c>
      <c r="D20" s="6">
        <v>35897</v>
      </c>
      <c r="E20" s="7">
        <f t="shared" ca="1" si="1"/>
        <v>27.446954140999317</v>
      </c>
      <c r="F20" s="7" t="str">
        <f t="shared" ca="1" si="0"/>
        <v>Young</v>
      </c>
      <c r="G20" s="5" t="s">
        <v>48</v>
      </c>
      <c r="H20" s="5">
        <v>6</v>
      </c>
      <c r="I20" s="5">
        <v>0</v>
      </c>
      <c r="J20" s="5">
        <v>0</v>
      </c>
      <c r="K20" s="5">
        <v>1.89</v>
      </c>
      <c r="L20" s="5">
        <v>0.38</v>
      </c>
      <c r="M20" s="5">
        <v>0</v>
      </c>
      <c r="N20" s="5">
        <f t="shared" si="2"/>
        <v>0</v>
      </c>
      <c r="O20" s="5">
        <f t="shared" si="3"/>
        <v>7.1899999999999995</v>
      </c>
      <c r="P20" s="5">
        <f t="shared" si="4"/>
        <v>1.89</v>
      </c>
      <c r="Q20" s="13">
        <v>6.81</v>
      </c>
    </row>
    <row r="21" spans="1:17" x14ac:dyDescent="0.3">
      <c r="A21" s="12" t="s">
        <v>49</v>
      </c>
      <c r="B21" s="5" t="s">
        <v>45</v>
      </c>
      <c r="C21" s="5">
        <v>21</v>
      </c>
      <c r="D21" s="6">
        <v>33337</v>
      </c>
      <c r="E21" s="7">
        <f t="shared" ca="1" si="1"/>
        <v>34.455852156057496</v>
      </c>
      <c r="F21" s="7" t="str">
        <f t="shared" ca="1" si="0"/>
        <v>Middle aged</v>
      </c>
      <c r="G21" s="5" t="s">
        <v>50</v>
      </c>
      <c r="H21" s="5">
        <v>2</v>
      </c>
      <c r="I21" s="5">
        <v>0</v>
      </c>
      <c r="J21" s="5">
        <v>0</v>
      </c>
      <c r="K21" s="5">
        <v>5.62</v>
      </c>
      <c r="L21" s="5">
        <v>0</v>
      </c>
      <c r="M21" s="5">
        <v>0</v>
      </c>
      <c r="N21" s="5">
        <f t="shared" si="2"/>
        <v>0</v>
      </c>
      <c r="O21" s="5">
        <f t="shared" si="3"/>
        <v>0</v>
      </c>
      <c r="P21" s="5">
        <f t="shared" si="4"/>
        <v>5.62</v>
      </c>
      <c r="Q21" s="13">
        <v>0</v>
      </c>
    </row>
    <row r="22" spans="1:17" x14ac:dyDescent="0.3">
      <c r="A22" s="12" t="s">
        <v>51</v>
      </c>
      <c r="B22" s="5" t="s">
        <v>45</v>
      </c>
      <c r="C22" s="5">
        <v>16</v>
      </c>
      <c r="D22" s="6">
        <v>36976</v>
      </c>
      <c r="E22" s="7">
        <f t="shared" ca="1" si="1"/>
        <v>24.492813141683779</v>
      </c>
      <c r="F22" s="7" t="str">
        <f t="shared" ca="1" si="0"/>
        <v>Young</v>
      </c>
      <c r="G22" s="5" t="s">
        <v>48</v>
      </c>
      <c r="H22" s="5">
        <v>1</v>
      </c>
      <c r="I22" s="5">
        <v>0</v>
      </c>
      <c r="J22" s="5">
        <v>0</v>
      </c>
      <c r="K22" s="5">
        <v>0</v>
      </c>
      <c r="L22" s="5">
        <v>0</v>
      </c>
      <c r="M22" s="5">
        <v>0</v>
      </c>
      <c r="N22" s="5">
        <f t="shared" si="2"/>
        <v>0</v>
      </c>
      <c r="O22" s="5">
        <f t="shared" si="3"/>
        <v>0</v>
      </c>
      <c r="P22" s="5">
        <f t="shared" si="4"/>
        <v>0</v>
      </c>
      <c r="Q22" s="13">
        <v>0</v>
      </c>
    </row>
    <row r="23" spans="1:17" x14ac:dyDescent="0.3">
      <c r="A23" s="12" t="s">
        <v>52</v>
      </c>
      <c r="B23" s="5" t="s">
        <v>45</v>
      </c>
      <c r="C23" s="5">
        <v>9</v>
      </c>
      <c r="D23" s="6">
        <v>36566</v>
      </c>
      <c r="E23" s="7">
        <f t="shared" ca="1" si="1"/>
        <v>25.61533196440794</v>
      </c>
      <c r="F23" s="7" t="str">
        <f t="shared" ca="1" si="0"/>
        <v>Young</v>
      </c>
      <c r="G23" s="5" t="s">
        <v>53</v>
      </c>
      <c r="H23" s="5">
        <v>7</v>
      </c>
      <c r="I23" s="5">
        <v>4</v>
      </c>
      <c r="J23" s="5">
        <v>0</v>
      </c>
      <c r="K23" s="5">
        <v>0.57999999999999996</v>
      </c>
      <c r="L23" s="5">
        <v>0</v>
      </c>
      <c r="M23" s="5">
        <v>0.77</v>
      </c>
      <c r="N23" s="5">
        <f t="shared" si="2"/>
        <v>4</v>
      </c>
      <c r="O23" s="5">
        <f t="shared" si="3"/>
        <v>2.7</v>
      </c>
      <c r="P23" s="5">
        <f t="shared" si="4"/>
        <v>4.58</v>
      </c>
      <c r="Q23" s="13">
        <v>1.93</v>
      </c>
    </row>
    <row r="24" spans="1:17" x14ac:dyDescent="0.3">
      <c r="A24" s="12" t="s">
        <v>54</v>
      </c>
      <c r="B24" s="5" t="s">
        <v>45</v>
      </c>
      <c r="C24" s="5">
        <v>11</v>
      </c>
      <c r="D24" s="6">
        <v>32705</v>
      </c>
      <c r="E24" s="7">
        <f t="shared" ca="1" si="1"/>
        <v>36.186173853524984</v>
      </c>
      <c r="F24" s="7" t="str">
        <f t="shared" ca="1" si="0"/>
        <v>Nearing Retirement</v>
      </c>
      <c r="G24" s="5" t="s">
        <v>34</v>
      </c>
      <c r="H24" s="5">
        <v>5</v>
      </c>
      <c r="I24" s="5">
        <v>1</v>
      </c>
      <c r="J24" s="5">
        <v>1</v>
      </c>
      <c r="K24" s="5">
        <v>6.83</v>
      </c>
      <c r="L24" s="5">
        <v>0.31</v>
      </c>
      <c r="M24" s="5">
        <v>0.93</v>
      </c>
      <c r="N24" s="5">
        <f t="shared" si="2"/>
        <v>2</v>
      </c>
      <c r="O24" s="5">
        <f t="shared" si="3"/>
        <v>8.379999999999999</v>
      </c>
      <c r="P24" s="5">
        <f t="shared" si="4"/>
        <v>8.83</v>
      </c>
      <c r="Q24" s="13">
        <v>7.14</v>
      </c>
    </row>
    <row r="25" spans="1:17" x14ac:dyDescent="0.3">
      <c r="A25" s="12" t="s">
        <v>55</v>
      </c>
      <c r="B25" s="5" t="s">
        <v>45</v>
      </c>
      <c r="C25" s="5">
        <v>15</v>
      </c>
      <c r="D25" s="6">
        <v>34908</v>
      </c>
      <c r="E25" s="7">
        <f t="shared" ca="1" si="1"/>
        <v>30.154688569472963</v>
      </c>
      <c r="F25" s="7" t="str">
        <f t="shared" ca="1" si="0"/>
        <v>Young</v>
      </c>
      <c r="G25" s="5" t="s">
        <v>24</v>
      </c>
      <c r="H25" s="5">
        <v>1</v>
      </c>
      <c r="I25" s="5">
        <v>0</v>
      </c>
      <c r="J25" s="5">
        <v>0</v>
      </c>
      <c r="K25" s="5">
        <v>0</v>
      </c>
      <c r="L25" s="5">
        <v>0</v>
      </c>
      <c r="M25" s="5">
        <v>0</v>
      </c>
      <c r="N25" s="5">
        <f t="shared" si="2"/>
        <v>0</v>
      </c>
      <c r="O25" s="5">
        <f t="shared" si="3"/>
        <v>0</v>
      </c>
      <c r="P25" s="5">
        <f t="shared" si="4"/>
        <v>0</v>
      </c>
      <c r="Q25" s="13">
        <v>0</v>
      </c>
    </row>
    <row r="26" spans="1:17" x14ac:dyDescent="0.3">
      <c r="A26" s="12" t="s">
        <v>56</v>
      </c>
      <c r="B26" s="5" t="s">
        <v>57</v>
      </c>
      <c r="C26" s="5">
        <v>23</v>
      </c>
      <c r="D26" s="6">
        <v>33365</v>
      </c>
      <c r="E26" s="7">
        <f t="shared" ca="1" si="1"/>
        <v>34.379192334017795</v>
      </c>
      <c r="F26" s="7" t="str">
        <f t="shared" ca="1" si="0"/>
        <v>Middle aged</v>
      </c>
      <c r="G26" s="5" t="s">
        <v>58</v>
      </c>
      <c r="H26" s="5">
        <v>7</v>
      </c>
      <c r="I26" s="5">
        <v>0</v>
      </c>
      <c r="J26" s="5">
        <v>0</v>
      </c>
      <c r="K26" s="5">
        <v>0</v>
      </c>
      <c r="L26" s="5">
        <v>0</v>
      </c>
      <c r="M26" s="5">
        <v>0</v>
      </c>
      <c r="N26" s="5">
        <f t="shared" si="2"/>
        <v>0</v>
      </c>
      <c r="O26" s="5">
        <f t="shared" si="3"/>
        <v>0.65</v>
      </c>
      <c r="P26" s="5">
        <f t="shared" si="4"/>
        <v>0</v>
      </c>
      <c r="Q26" s="13">
        <v>0.65</v>
      </c>
    </row>
    <row r="27" spans="1:17" x14ac:dyDescent="0.3">
      <c r="A27" s="12" t="s">
        <v>59</v>
      </c>
      <c r="B27" s="5" t="s">
        <v>57</v>
      </c>
      <c r="C27" s="5">
        <v>1</v>
      </c>
      <c r="D27" s="6">
        <v>31926</v>
      </c>
      <c r="E27" s="7">
        <f t="shared" ca="1" si="1"/>
        <v>38.318959616700887</v>
      </c>
      <c r="F27" s="7" t="str">
        <f t="shared" ca="1" si="0"/>
        <v>Nearing Retirement</v>
      </c>
      <c r="G27" s="5" t="s">
        <v>60</v>
      </c>
      <c r="H27" s="5">
        <v>0</v>
      </c>
      <c r="I27" s="5">
        <v>0</v>
      </c>
      <c r="J27" s="5">
        <v>0</v>
      </c>
      <c r="K27" s="5">
        <v>0</v>
      </c>
      <c r="L27" s="5">
        <v>0</v>
      </c>
      <c r="M27" s="5">
        <v>0</v>
      </c>
      <c r="N27" s="5">
        <f t="shared" si="2"/>
        <v>0</v>
      </c>
      <c r="O27" s="5">
        <f t="shared" si="3"/>
        <v>0</v>
      </c>
      <c r="P27" s="5">
        <f t="shared" si="4"/>
        <v>0</v>
      </c>
      <c r="Q27" s="13">
        <v>0</v>
      </c>
    </row>
    <row r="28" spans="1:17" x14ac:dyDescent="0.3">
      <c r="A28" s="20" t="s">
        <v>61</v>
      </c>
      <c r="B28" s="21" t="s">
        <v>57</v>
      </c>
      <c r="C28" s="21">
        <v>12</v>
      </c>
      <c r="D28" s="22">
        <v>33434</v>
      </c>
      <c r="E28" s="23">
        <f t="shared" ca="1" si="1"/>
        <v>34.190280629705683</v>
      </c>
      <c r="F28" s="7" t="str">
        <f t="shared" ca="1" si="0"/>
        <v>Middle aged</v>
      </c>
      <c r="G28" s="21" t="s">
        <v>27</v>
      </c>
      <c r="H28" s="21">
        <v>0</v>
      </c>
      <c r="I28" s="21">
        <v>0</v>
      </c>
      <c r="J28" s="21">
        <v>0</v>
      </c>
      <c r="K28" s="21">
        <v>0</v>
      </c>
      <c r="L28" s="21">
        <v>0</v>
      </c>
      <c r="M28" s="21">
        <v>0</v>
      </c>
      <c r="N28" s="21">
        <f t="shared" si="2"/>
        <v>0</v>
      </c>
      <c r="O28" s="21">
        <f t="shared" si="3"/>
        <v>0</v>
      </c>
      <c r="P28" s="21">
        <f t="shared" si="4"/>
        <v>0</v>
      </c>
      <c r="Q28" s="24">
        <v>0</v>
      </c>
    </row>
  </sheetData>
  <conditionalFormatting sqref="I2:I28">
    <cfRule type="iconSet" priority="4">
      <iconSet>
        <cfvo type="percent" val="0"/>
        <cfvo type="num" val="2"/>
        <cfvo type="num" val="5"/>
      </iconSet>
    </cfRule>
  </conditionalFormatting>
  <conditionalFormatting sqref="J2:J28">
    <cfRule type="colorScale" priority="3">
      <colorScale>
        <cfvo type="min"/>
        <cfvo type="percentile" val="50"/>
        <cfvo type="max"/>
        <color rgb="FFF8696B"/>
        <color rgb="FFFFEB84"/>
        <color rgb="FF63BE7B"/>
      </colorScale>
    </cfRule>
  </conditionalFormatting>
  <conditionalFormatting sqref="Q2:Q28">
    <cfRule type="colorScale" priority="1">
      <colorScale>
        <cfvo type="min"/>
        <cfvo type="max"/>
        <color rgb="FFFCFCFF"/>
        <color rgb="FF63BE7B"/>
      </colorScale>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iconSet" priority="2" id="{6DA4431E-FB67-4C80-AEA6-1E3DF2B0CABE}">
            <x14:iconSet iconSet="3Stars">
              <x14:cfvo type="percent">
                <xm:f>0</xm:f>
              </x14:cfvo>
              <x14:cfvo type="num">
                <xm:f>1.5</xm:f>
              </x14:cfvo>
              <x14:cfvo type="num">
                <xm:f>3</xm:f>
              </x14:cfvo>
            </x14:iconSet>
          </x14:cfRule>
          <xm:sqref>M2:M28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404A9-9ECE-4A87-8723-6BD27FA5FE86}">
  <dimension ref="A1:D70"/>
  <sheetViews>
    <sheetView topLeftCell="A46" workbookViewId="0">
      <selection activeCell="A62" sqref="A62"/>
    </sheetView>
  </sheetViews>
  <sheetFormatPr defaultRowHeight="14.4" x14ac:dyDescent="0.3"/>
  <cols>
    <col min="1" max="1" width="14" bestFit="1" customWidth="1"/>
    <col min="2" max="2" width="23.109375" bestFit="1" customWidth="1"/>
    <col min="3" max="3" width="18.44140625" bestFit="1" customWidth="1"/>
    <col min="4" max="4" width="23.6640625" bestFit="1" customWidth="1"/>
  </cols>
  <sheetData>
    <row r="1" spans="1:2" x14ac:dyDescent="0.3">
      <c r="A1" s="10" t="s">
        <v>3</v>
      </c>
      <c r="B1" t="s">
        <v>45</v>
      </c>
    </row>
    <row r="3" spans="1:2" x14ac:dyDescent="0.3">
      <c r="A3" s="10" t="s">
        <v>66</v>
      </c>
      <c r="B3" t="s">
        <v>68</v>
      </c>
    </row>
    <row r="4" spans="1:2" x14ac:dyDescent="0.3">
      <c r="A4" s="11" t="s">
        <v>44</v>
      </c>
      <c r="B4" s="26">
        <v>7</v>
      </c>
    </row>
    <row r="5" spans="1:2" x14ac:dyDescent="0.3">
      <c r="A5" s="11" t="s">
        <v>52</v>
      </c>
      <c r="B5" s="26">
        <v>4</v>
      </c>
    </row>
    <row r="6" spans="1:2" x14ac:dyDescent="0.3">
      <c r="A6" s="11" t="s">
        <v>54</v>
      </c>
      <c r="B6" s="26">
        <v>1</v>
      </c>
    </row>
    <row r="7" spans="1:2" x14ac:dyDescent="0.3">
      <c r="A7" s="11" t="s">
        <v>49</v>
      </c>
      <c r="B7" s="26">
        <v>0</v>
      </c>
    </row>
    <row r="8" spans="1:2" x14ac:dyDescent="0.3">
      <c r="A8" s="11" t="s">
        <v>51</v>
      </c>
      <c r="B8" s="26">
        <v>0</v>
      </c>
    </row>
    <row r="9" spans="1:2" x14ac:dyDescent="0.3">
      <c r="A9" s="11" t="s">
        <v>55</v>
      </c>
      <c r="B9" s="26">
        <v>0</v>
      </c>
    </row>
    <row r="10" spans="1:2" x14ac:dyDescent="0.3">
      <c r="A10" s="11" t="s">
        <v>47</v>
      </c>
      <c r="B10" s="26">
        <v>0</v>
      </c>
    </row>
    <row r="11" spans="1:2" x14ac:dyDescent="0.3">
      <c r="A11" s="11" t="s">
        <v>67</v>
      </c>
      <c r="B11" s="26">
        <v>12</v>
      </c>
    </row>
    <row r="23" spans="1:4" x14ac:dyDescent="0.3">
      <c r="A23" s="10" t="s">
        <v>66</v>
      </c>
      <c r="B23" t="s">
        <v>70</v>
      </c>
      <c r="C23" t="s">
        <v>71</v>
      </c>
      <c r="D23" t="s">
        <v>72</v>
      </c>
    </row>
    <row r="24" spans="1:4" x14ac:dyDescent="0.3">
      <c r="A24" s="11" t="s">
        <v>45</v>
      </c>
      <c r="B24" s="25">
        <v>1.7142857142857142</v>
      </c>
      <c r="C24" s="25">
        <v>3.6157142857142852</v>
      </c>
      <c r="D24" s="25">
        <v>4.9571428571428573</v>
      </c>
    </row>
    <row r="25" spans="1:4" x14ac:dyDescent="0.3">
      <c r="A25" s="11" t="s">
        <v>67</v>
      </c>
      <c r="B25" s="25">
        <v>1.7142857142857142</v>
      </c>
      <c r="C25" s="25">
        <v>3.6157142857142852</v>
      </c>
      <c r="D25" s="25">
        <v>4.9571428571428573</v>
      </c>
    </row>
    <row r="38" spans="1:3" x14ac:dyDescent="0.3">
      <c r="A38" s="10" t="s">
        <v>66</v>
      </c>
      <c r="B38" t="s">
        <v>73</v>
      </c>
      <c r="C38" t="s">
        <v>69</v>
      </c>
    </row>
    <row r="39" spans="1:3" x14ac:dyDescent="0.3">
      <c r="A39" s="11" t="s">
        <v>46</v>
      </c>
      <c r="B39" s="26">
        <v>10</v>
      </c>
      <c r="C39" s="26">
        <v>7</v>
      </c>
    </row>
    <row r="40" spans="1:3" x14ac:dyDescent="0.3">
      <c r="A40" s="11" t="s">
        <v>53</v>
      </c>
      <c r="B40" s="26">
        <v>4</v>
      </c>
      <c r="C40" s="26">
        <v>7</v>
      </c>
    </row>
    <row r="41" spans="1:3" x14ac:dyDescent="0.3">
      <c r="A41" s="11" t="s">
        <v>34</v>
      </c>
      <c r="B41" s="26">
        <v>2</v>
      </c>
      <c r="C41" s="26">
        <v>5</v>
      </c>
    </row>
    <row r="42" spans="1:3" x14ac:dyDescent="0.3">
      <c r="A42" s="11" t="s">
        <v>48</v>
      </c>
      <c r="B42" s="26">
        <v>0</v>
      </c>
      <c r="C42" s="26">
        <v>7</v>
      </c>
    </row>
    <row r="43" spans="1:3" x14ac:dyDescent="0.3">
      <c r="A43" s="11" t="s">
        <v>50</v>
      </c>
      <c r="B43" s="26">
        <v>0</v>
      </c>
      <c r="C43" s="26">
        <v>2</v>
      </c>
    </row>
    <row r="44" spans="1:3" x14ac:dyDescent="0.3">
      <c r="A44" s="11" t="s">
        <v>24</v>
      </c>
      <c r="B44" s="26">
        <v>0</v>
      </c>
      <c r="C44" s="26">
        <v>1</v>
      </c>
    </row>
    <row r="45" spans="1:3" x14ac:dyDescent="0.3">
      <c r="A45" s="11" t="s">
        <v>67</v>
      </c>
      <c r="B45" s="26">
        <v>16</v>
      </c>
      <c r="C45" s="26">
        <v>29</v>
      </c>
    </row>
    <row r="60" spans="1:3" x14ac:dyDescent="0.3">
      <c r="A60" s="10" t="s">
        <v>3</v>
      </c>
      <c r="B60" t="s">
        <v>45</v>
      </c>
    </row>
    <row r="62" spans="1:3" x14ac:dyDescent="0.3">
      <c r="A62" s="10" t="s">
        <v>66</v>
      </c>
      <c r="B62" t="s">
        <v>74</v>
      </c>
      <c r="C62" t="s">
        <v>75</v>
      </c>
    </row>
    <row r="63" spans="1:3" x14ac:dyDescent="0.3">
      <c r="A63" s="11" t="s">
        <v>55</v>
      </c>
      <c r="B63" s="26">
        <v>0</v>
      </c>
      <c r="C63" s="26">
        <v>0</v>
      </c>
    </row>
    <row r="64" spans="1:3" x14ac:dyDescent="0.3">
      <c r="A64" s="11" t="s">
        <v>54</v>
      </c>
      <c r="B64" s="26">
        <v>0.93</v>
      </c>
      <c r="C64" s="26">
        <v>0.31</v>
      </c>
    </row>
    <row r="65" spans="1:3" x14ac:dyDescent="0.3">
      <c r="A65" s="11" t="s">
        <v>52</v>
      </c>
      <c r="B65" s="26">
        <v>0.77</v>
      </c>
      <c r="C65" s="26">
        <v>0</v>
      </c>
    </row>
    <row r="66" spans="1:3" x14ac:dyDescent="0.3">
      <c r="A66" s="11" t="s">
        <v>47</v>
      </c>
      <c r="B66" s="26">
        <v>0</v>
      </c>
      <c r="C66" s="26">
        <v>0.38</v>
      </c>
    </row>
    <row r="67" spans="1:3" x14ac:dyDescent="0.3">
      <c r="A67" s="11" t="s">
        <v>44</v>
      </c>
      <c r="B67" s="26">
        <v>0.65</v>
      </c>
      <c r="C67" s="26">
        <v>0</v>
      </c>
    </row>
    <row r="68" spans="1:3" x14ac:dyDescent="0.3">
      <c r="A68" s="11" t="s">
        <v>49</v>
      </c>
      <c r="B68" s="26">
        <v>0</v>
      </c>
      <c r="C68" s="26">
        <v>0</v>
      </c>
    </row>
    <row r="69" spans="1:3" x14ac:dyDescent="0.3">
      <c r="A69" s="11" t="s">
        <v>51</v>
      </c>
      <c r="B69" s="26">
        <v>0</v>
      </c>
      <c r="C69" s="26">
        <v>0</v>
      </c>
    </row>
    <row r="70" spans="1:3" x14ac:dyDescent="0.3">
      <c r="A70" s="11" t="s">
        <v>67</v>
      </c>
      <c r="B70" s="26">
        <v>2.35</v>
      </c>
      <c r="C70" s="26">
        <v>0.69</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E8071-7F88-46FB-AE63-59EFA3F37B4D}">
  <dimension ref="A1:X26"/>
  <sheetViews>
    <sheetView showGridLines="0" topLeftCell="A2" workbookViewId="0">
      <selection sqref="A1:X5"/>
    </sheetView>
  </sheetViews>
  <sheetFormatPr defaultRowHeight="14.4" x14ac:dyDescent="0.3"/>
  <sheetData>
    <row r="1" spans="1:24" ht="14.4" customHeight="1" x14ac:dyDescent="0.3">
      <c r="A1" s="28" t="s">
        <v>77</v>
      </c>
      <c r="B1" s="28"/>
      <c r="C1" s="28"/>
      <c r="D1" s="28"/>
      <c r="E1" s="28"/>
      <c r="F1" s="28"/>
      <c r="G1" s="28"/>
      <c r="H1" s="28"/>
      <c r="I1" s="28"/>
      <c r="J1" s="28"/>
      <c r="K1" s="28"/>
      <c r="L1" s="28"/>
      <c r="M1" s="28"/>
      <c r="N1" s="28"/>
      <c r="O1" s="28"/>
      <c r="P1" s="28"/>
      <c r="Q1" s="28"/>
      <c r="R1" s="28"/>
      <c r="S1" s="28"/>
      <c r="T1" s="28"/>
      <c r="U1" s="28"/>
      <c r="V1" s="28"/>
      <c r="W1" s="28"/>
      <c r="X1" s="28"/>
    </row>
    <row r="2" spans="1:24" ht="14.4" customHeight="1" x14ac:dyDescent="0.3">
      <c r="A2" s="28"/>
      <c r="B2" s="28"/>
      <c r="C2" s="28"/>
      <c r="D2" s="28"/>
      <c r="E2" s="28"/>
      <c r="F2" s="28"/>
      <c r="G2" s="28"/>
      <c r="H2" s="28"/>
      <c r="I2" s="28"/>
      <c r="J2" s="28"/>
      <c r="K2" s="28"/>
      <c r="L2" s="28"/>
      <c r="M2" s="28"/>
      <c r="N2" s="28"/>
      <c r="O2" s="28"/>
      <c r="P2" s="28"/>
      <c r="Q2" s="28"/>
      <c r="R2" s="28"/>
      <c r="S2" s="28"/>
      <c r="T2" s="28"/>
      <c r="U2" s="28"/>
      <c r="V2" s="28"/>
      <c r="W2" s="28"/>
      <c r="X2" s="28"/>
    </row>
    <row r="3" spans="1:24" ht="14.4" customHeight="1" x14ac:dyDescent="0.3">
      <c r="A3" s="28"/>
      <c r="B3" s="28"/>
      <c r="C3" s="28"/>
      <c r="D3" s="28"/>
      <c r="E3" s="28"/>
      <c r="F3" s="28"/>
      <c r="G3" s="28"/>
      <c r="H3" s="28"/>
      <c r="I3" s="28"/>
      <c r="J3" s="28"/>
      <c r="K3" s="28"/>
      <c r="L3" s="28"/>
      <c r="M3" s="28"/>
      <c r="N3" s="28"/>
      <c r="O3" s="28"/>
      <c r="P3" s="28"/>
      <c r="Q3" s="28"/>
      <c r="R3" s="28"/>
      <c r="S3" s="28"/>
      <c r="T3" s="28"/>
      <c r="U3" s="28"/>
      <c r="V3" s="28"/>
      <c r="W3" s="28"/>
      <c r="X3" s="28"/>
    </row>
    <row r="4" spans="1:24" ht="14.4" customHeight="1" x14ac:dyDescent="0.3">
      <c r="A4" s="28"/>
      <c r="B4" s="28"/>
      <c r="C4" s="28"/>
      <c r="D4" s="28"/>
      <c r="E4" s="28"/>
      <c r="F4" s="28"/>
      <c r="G4" s="28"/>
      <c r="H4" s="28"/>
      <c r="I4" s="28"/>
      <c r="J4" s="28"/>
      <c r="K4" s="28"/>
      <c r="L4" s="28"/>
      <c r="M4" s="28"/>
      <c r="N4" s="28"/>
      <c r="O4" s="28"/>
      <c r="P4" s="28"/>
      <c r="Q4" s="28"/>
      <c r="R4" s="28"/>
      <c r="S4" s="28"/>
      <c r="T4" s="28"/>
      <c r="U4" s="28"/>
      <c r="V4" s="28"/>
      <c r="W4" s="28"/>
      <c r="X4" s="28"/>
    </row>
    <row r="5" spans="1:24" x14ac:dyDescent="0.3">
      <c r="A5" s="28"/>
      <c r="B5" s="28"/>
      <c r="C5" s="28"/>
      <c r="D5" s="28"/>
      <c r="E5" s="28"/>
      <c r="F5" s="28"/>
      <c r="G5" s="28"/>
      <c r="H5" s="28"/>
      <c r="I5" s="28"/>
      <c r="J5" s="28"/>
      <c r="K5" s="28"/>
      <c r="L5" s="28"/>
      <c r="M5" s="28"/>
      <c r="N5" s="28"/>
      <c r="O5" s="28"/>
      <c r="P5" s="28"/>
      <c r="Q5" s="28"/>
      <c r="R5" s="28"/>
      <c r="S5" s="28"/>
      <c r="T5" s="28"/>
      <c r="U5" s="28"/>
      <c r="V5" s="28"/>
      <c r="W5" s="28"/>
      <c r="X5" s="28"/>
    </row>
    <row r="26" spans="23:23" x14ac:dyDescent="0.3">
      <c r="W26" s="27"/>
    </row>
  </sheetData>
  <mergeCells count="1">
    <mergeCell ref="A1:X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FIFA World Cup Performance</vt:lpstr>
      <vt:lpstr>formulas</vt:lpstr>
      <vt:lpstr>conditional formatting</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Seemanto Saha</dc:creator>
  <cp:lastModifiedBy>Jis Jose</cp:lastModifiedBy>
  <dcterms:created xsi:type="dcterms:W3CDTF">2024-02-19T11:53:19Z</dcterms:created>
  <dcterms:modified xsi:type="dcterms:W3CDTF">2025-09-22T10:10:59Z</dcterms:modified>
</cp:coreProperties>
</file>