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moss.navercorp.com/sites/iram/IR/01. IR/01. 실적/2020/3Q20/Fact Sheet/"/>
    </mc:Choice>
  </mc:AlternateContent>
  <bookViews>
    <workbookView xWindow="0" yWindow="0" windowWidth="2350" windowHeight="0"/>
  </bookViews>
  <sheets>
    <sheet name="연결IS" sheetId="2" r:id="rId1"/>
    <sheet name="연결BS" sheetId="4" r:id="rId2"/>
    <sheet name="별도BSPL" sheetId="3" state="hidden" r:id="rId3"/>
  </sheets>
  <definedNames>
    <definedName name="_xlnm.Print_Area" localSheetId="1">연결BS!$B$1:$I$36</definedName>
    <definedName name="_xlnm.Print_Area" localSheetId="0">연결IS!$B$1:$K$35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D17" i="2"/>
  <c r="E17" i="2"/>
  <c r="F17" i="2"/>
  <c r="G17" i="2"/>
  <c r="H17" i="2"/>
  <c r="I17" i="2"/>
  <c r="I26" i="2" s="1"/>
  <c r="J11" i="2"/>
  <c r="K11" i="2"/>
  <c r="K16" i="2" l="1"/>
  <c r="J16" i="2"/>
  <c r="K15" i="2"/>
  <c r="J15" i="2"/>
  <c r="K14" i="2"/>
  <c r="J14" i="2"/>
  <c r="K35" i="2" l="1"/>
  <c r="K34" i="2"/>
  <c r="K33" i="2"/>
  <c r="K31" i="2"/>
  <c r="K30" i="2"/>
  <c r="K27" i="2"/>
  <c r="K24" i="2"/>
  <c r="K23" i="2"/>
  <c r="K22" i="2"/>
  <c r="K21" i="2"/>
  <c r="K20" i="2"/>
  <c r="K19" i="2"/>
  <c r="K18" i="2"/>
  <c r="K13" i="2"/>
  <c r="K10" i="2"/>
  <c r="K9" i="2"/>
  <c r="K8" i="2"/>
  <c r="K7" i="2"/>
  <c r="K6" i="2"/>
  <c r="J35" i="2"/>
  <c r="J34" i="2"/>
  <c r="J33" i="2"/>
  <c r="J31" i="2"/>
  <c r="J30" i="2"/>
  <c r="J27" i="2"/>
  <c r="J24" i="2"/>
  <c r="J23" i="2"/>
  <c r="J22" i="2"/>
  <c r="J21" i="2"/>
  <c r="J20" i="2"/>
  <c r="J19" i="2"/>
  <c r="J18" i="2"/>
  <c r="J13" i="2"/>
  <c r="J10" i="2"/>
  <c r="J9" i="2"/>
  <c r="J8" i="2"/>
  <c r="J7" i="2"/>
  <c r="J6" i="2"/>
  <c r="K5" i="2" l="1"/>
  <c r="J5" i="2"/>
  <c r="K12" i="2"/>
  <c r="J12" i="2"/>
  <c r="E26" i="2"/>
  <c r="G26" i="2" l="1"/>
  <c r="H26" i="2"/>
  <c r="D26" i="2"/>
  <c r="C26" i="2"/>
  <c r="F26" i="2"/>
  <c r="J28" i="2"/>
  <c r="J26" i="2"/>
  <c r="K4" i="2"/>
  <c r="J4" i="2"/>
  <c r="K28" i="2" l="1"/>
  <c r="K26" i="2"/>
  <c r="K17" i="2"/>
  <c r="J17" i="2"/>
  <c r="N7" i="3"/>
  <c r="M7" i="3"/>
  <c r="L7" i="3"/>
  <c r="K7" i="3"/>
  <c r="J7" i="3"/>
  <c r="I7" i="3"/>
  <c r="H7" i="3"/>
  <c r="G7" i="3"/>
  <c r="F7" i="3"/>
  <c r="E7" i="3"/>
  <c r="D7" i="3"/>
  <c r="C7" i="3"/>
  <c r="L6" i="3"/>
  <c r="L5" i="3"/>
  <c r="L4" i="3"/>
  <c r="L16" i="3"/>
  <c r="L15" i="3"/>
  <c r="L14" i="3"/>
  <c r="L13" i="3"/>
  <c r="L12" i="3"/>
  <c r="L11" i="3"/>
  <c r="L10" i="3"/>
  <c r="L9" i="3"/>
  <c r="L8" i="3"/>
  <c r="G16" i="3"/>
  <c r="G15" i="3"/>
  <c r="G14" i="3"/>
  <c r="G13" i="3"/>
  <c r="G12" i="3"/>
  <c r="G11" i="3"/>
  <c r="G10" i="3"/>
  <c r="G9" i="3"/>
  <c r="G8" i="3"/>
  <c r="G6" i="3"/>
  <c r="G5" i="3"/>
  <c r="G4" i="3"/>
</calcChain>
</file>

<file path=xl/comments1.xml><?xml version="1.0" encoding="utf-8"?>
<comments xmlns="http://schemas.openxmlformats.org/spreadsheetml/2006/main">
  <authors>
    <author>n</author>
    <author>nhn</author>
    <author>1</author>
    <author>이상헌</author>
  </authors>
  <commentList>
    <comment ref="P5" authorId="0" shape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IR</t>
        </r>
        <r>
          <rPr>
            <sz val="9"/>
            <color indexed="81"/>
            <rFont val="돋움"/>
            <family val="3"/>
            <charset val="129"/>
          </rPr>
          <t>발표자료에는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돋움"/>
            <family val="3"/>
            <charset val="129"/>
          </rPr>
          <t>단기금융자산합쳐서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</text>
    </comment>
    <comment ref="P6" authorId="1" shapeId="0">
      <text>
        <r>
          <rPr>
            <sz val="9"/>
            <color indexed="81"/>
            <rFont val="돋움"/>
            <family val="3"/>
            <charset val="129"/>
          </rPr>
          <t>매출채권및기타채권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" authorId="2" shapeId="0">
      <text>
        <r>
          <rPr>
            <b/>
            <sz val="9"/>
            <color indexed="81"/>
            <rFont val="돋움"/>
            <family val="3"/>
            <charset val="129"/>
          </rPr>
          <t>비유동매도가능금융자산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비유동만기보유금융자산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관계기업투자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3" shapeId="0">
      <text>
        <r>
          <rPr>
            <b/>
            <sz val="8"/>
            <color indexed="81"/>
            <rFont val="나눔고딕"/>
            <family val="3"/>
            <charset val="129"/>
          </rPr>
          <t>이상헌:</t>
        </r>
        <r>
          <rPr>
            <sz val="8"/>
            <color indexed="81"/>
            <rFont val="나눔고딕"/>
            <family val="3"/>
            <charset val="129"/>
          </rPr>
          <t xml:space="preserve">
IFRS16 리스 회계기준 적용(1Q19부터)으로 사용권자산, 리스부채, 장기리스부채 계상액이 커서 구분함</t>
        </r>
      </text>
    </comment>
    <comment ref="P12" authorId="2" shapeId="0">
      <text>
        <r>
          <rPr>
            <b/>
            <sz val="9"/>
            <color indexed="81"/>
            <rFont val="돋움"/>
            <family val="3"/>
            <charset val="129"/>
          </rPr>
          <t>장기금융상품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비유동이연법인세자산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장기성매출채권및기타채권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기타비유동자산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<sst xmlns="http://schemas.openxmlformats.org/spreadsheetml/2006/main" count="179" uniqueCount="135">
  <si>
    <t>1Q18</t>
    <phoneticPr fontId="2" type="noConversion"/>
  </si>
  <si>
    <t>2Q18</t>
    <phoneticPr fontId="2" type="noConversion"/>
  </si>
  <si>
    <t>3Q18</t>
    <phoneticPr fontId="2" type="noConversion"/>
  </si>
  <si>
    <t>4Q18</t>
    <phoneticPr fontId="2" type="noConversion"/>
  </si>
  <si>
    <t>1Q19</t>
    <phoneticPr fontId="2" type="noConversion"/>
  </si>
  <si>
    <t>2Q19</t>
    <phoneticPr fontId="2" type="noConversion"/>
  </si>
  <si>
    <t>3Q19</t>
    <phoneticPr fontId="2" type="noConversion"/>
  </si>
  <si>
    <t>4Q19</t>
    <phoneticPr fontId="2" type="noConversion"/>
  </si>
  <si>
    <t>1Q20</t>
    <phoneticPr fontId="2" type="noConversion"/>
  </si>
  <si>
    <t>2Q20</t>
    <phoneticPr fontId="2" type="noConversion"/>
  </si>
  <si>
    <t>커머스</t>
    <phoneticPr fontId="2" type="noConversion"/>
  </si>
  <si>
    <t>콘텐츠</t>
    <phoneticPr fontId="2" type="noConversion"/>
  </si>
  <si>
    <t>영업이익</t>
  </si>
  <si>
    <t>영업이익률</t>
  </si>
  <si>
    <t>기타손실</t>
  </si>
  <si>
    <t>금융비용</t>
  </si>
  <si>
    <t>관계기업투자손실</t>
  </si>
  <si>
    <t>영업수익</t>
    <phoneticPr fontId="2" type="noConversion"/>
  </si>
  <si>
    <t>영업비용</t>
    <phoneticPr fontId="2" type="noConversion"/>
  </si>
  <si>
    <t>법인세차감전순이익</t>
  </si>
  <si>
    <t>법인세비용</t>
  </si>
  <si>
    <t>계속영업당기순이익</t>
    <phoneticPr fontId="2" type="noConversion"/>
  </si>
  <si>
    <t>중단사업손익</t>
    <phoneticPr fontId="2" type="noConversion"/>
  </si>
  <si>
    <t>당기순이익</t>
    <phoneticPr fontId="2" type="noConversion"/>
  </si>
  <si>
    <t>지배주주지분</t>
    <phoneticPr fontId="2" type="noConversion"/>
  </si>
  <si>
    <t>비지배주주지분</t>
    <phoneticPr fontId="2" type="noConversion"/>
  </si>
  <si>
    <t>기타포괄손익</t>
    <phoneticPr fontId="2" type="noConversion"/>
  </si>
  <si>
    <t>총 포괄이익</t>
    <phoneticPr fontId="2" type="noConversion"/>
  </si>
  <si>
    <t>(억원)</t>
    <phoneticPr fontId="2" type="noConversion"/>
  </si>
  <si>
    <t>재무상태표 | 연결 (IFRS)</t>
    <phoneticPr fontId="2" type="noConversion"/>
  </si>
  <si>
    <t>손익계산서ㅣ별도(IFRS)</t>
    <phoneticPr fontId="2" type="noConversion"/>
  </si>
  <si>
    <t>영업외수익</t>
    <phoneticPr fontId="2" type="noConversion"/>
  </si>
  <si>
    <t>영업외비용</t>
    <phoneticPr fontId="2" type="noConversion"/>
  </si>
  <si>
    <t>당기순이익(계속영업)</t>
    <phoneticPr fontId="2" type="noConversion"/>
  </si>
  <si>
    <t>자산</t>
  </si>
  <si>
    <t>　유동자산</t>
  </si>
  <si>
    <t>　　현금및현금성자산</t>
  </si>
  <si>
    <t>　　단기금융상품</t>
  </si>
  <si>
    <t>　　매출채권및기타채권</t>
  </si>
  <si>
    <t>　　재고자산</t>
  </si>
  <si>
    <t>　　기타유동자산</t>
  </si>
  <si>
    <t>　비유동자산</t>
  </si>
  <si>
    <t>　　장기금융상품</t>
  </si>
  <si>
    <t>　　이연법인세자산</t>
  </si>
  <si>
    <t>　　기타비유동자산</t>
  </si>
  <si>
    <t>　자산총계</t>
  </si>
  <si>
    <t>부채</t>
  </si>
  <si>
    <t>　유동부채</t>
  </si>
  <si>
    <t>　　매입채무및기타채무</t>
  </si>
  <si>
    <t>　　기타유동부채</t>
  </si>
  <si>
    <t>　비유동부채</t>
  </si>
  <si>
    <t>　　이연법인세부채</t>
  </si>
  <si>
    <t>　　기타비유동부채</t>
  </si>
  <si>
    <t>　부채총계</t>
  </si>
  <si>
    <t>자본</t>
  </si>
  <si>
    <t>　지배기업의 소유주에게 귀속되는 자본</t>
  </si>
  <si>
    <t>　　기타자본구성요소</t>
  </si>
  <si>
    <t>　　이익잉여금(결손금)</t>
  </si>
  <si>
    <t>　비지배지분</t>
  </si>
  <si>
    <t>　자본총계</t>
  </si>
  <si>
    <t>자본과부채총계</t>
  </si>
  <si>
    <t xml:space="preserve">　　당기손익-공정가치 측정 금융자산 </t>
    <phoneticPr fontId="2" type="noConversion"/>
  </si>
  <si>
    <t xml:space="preserve">　　유형자산 </t>
    <phoneticPr fontId="2" type="noConversion"/>
  </si>
  <si>
    <t xml:space="preserve">　　사용권자산 </t>
    <phoneticPr fontId="2" type="noConversion"/>
  </si>
  <si>
    <t xml:space="preserve">　　무형자산 </t>
    <phoneticPr fontId="2" type="noConversion"/>
  </si>
  <si>
    <t>　　기타포괄손익-공정가치 측정 금융자산</t>
    <phoneticPr fontId="2" type="noConversion"/>
  </si>
  <si>
    <t xml:space="preserve">　　당기손익-공정가치 측정 금융부채 </t>
    <phoneticPr fontId="2" type="noConversion"/>
  </si>
  <si>
    <t xml:space="preserve">　　단기차입금 </t>
    <phoneticPr fontId="2" type="noConversion"/>
  </si>
  <si>
    <t>　　당기법인세부채</t>
    <phoneticPr fontId="2" type="noConversion"/>
  </si>
  <si>
    <t xml:space="preserve">　　충당부채 </t>
    <phoneticPr fontId="2" type="noConversion"/>
  </si>
  <si>
    <t>　　유동리스부채</t>
    <phoneticPr fontId="2" type="noConversion"/>
  </si>
  <si>
    <t xml:space="preserve">　　자본잉여금 </t>
    <phoneticPr fontId="2" type="noConversion"/>
  </si>
  <si>
    <t xml:space="preserve">　　자본금 </t>
    <phoneticPr fontId="2" type="noConversion"/>
  </si>
  <si>
    <t xml:space="preserve">　　사채 </t>
    <phoneticPr fontId="2" type="noConversion"/>
  </si>
  <si>
    <t xml:space="preserve">　　순확정급여부채 </t>
    <phoneticPr fontId="2" type="noConversion"/>
  </si>
  <si>
    <t xml:space="preserve">　　비유동리스부채 </t>
    <phoneticPr fontId="2" type="noConversion"/>
  </si>
  <si>
    <t>　　관계기업및공동기업 투자</t>
    <phoneticPr fontId="2" type="noConversion"/>
  </si>
  <si>
    <t xml:space="preserve">　　기타포괄손익-공정가치 측정 금융자산 </t>
    <phoneticPr fontId="2" type="noConversion"/>
  </si>
  <si>
    <t xml:space="preserve">(억원) </t>
    <phoneticPr fontId="2" type="noConversion"/>
  </si>
  <si>
    <t>FY18</t>
    <phoneticPr fontId="2" type="noConversion"/>
  </si>
  <si>
    <t>FY19</t>
    <phoneticPr fontId="2" type="noConversion"/>
  </si>
  <si>
    <t>조정 EBITDA</t>
    <phoneticPr fontId="2" type="noConversion"/>
  </si>
  <si>
    <t>손익계산서 | 연결 (IFRS)</t>
    <phoneticPr fontId="2" type="noConversion"/>
  </si>
  <si>
    <t>재무상태표 | 연결 (IFRS)</t>
    <phoneticPr fontId="2" type="noConversion"/>
  </si>
  <si>
    <t>3Q20</t>
    <phoneticPr fontId="2" type="noConversion"/>
  </si>
  <si>
    <t>검색</t>
    <phoneticPr fontId="2" type="noConversion"/>
  </si>
  <si>
    <t>파트너</t>
    <phoneticPr fontId="2" type="noConversion"/>
  </si>
  <si>
    <t>서치플랫폼</t>
    <phoneticPr fontId="2" type="noConversion"/>
  </si>
  <si>
    <t>YoY</t>
    <phoneticPr fontId="2" type="noConversion"/>
  </si>
  <si>
    <t>QoQ</t>
    <phoneticPr fontId="2" type="noConversion"/>
  </si>
  <si>
    <t>(십억원)</t>
    <phoneticPr fontId="2" type="noConversion"/>
  </si>
  <si>
    <t>개발/운영비용</t>
    <phoneticPr fontId="2" type="noConversion"/>
  </si>
  <si>
    <t>영업외수익</t>
    <phoneticPr fontId="2" type="noConversion"/>
  </si>
  <si>
    <t>기타이익</t>
    <phoneticPr fontId="2" type="noConversion"/>
  </si>
  <si>
    <t>금융수익</t>
    <phoneticPr fontId="2" type="noConversion"/>
  </si>
  <si>
    <t>관계기업투자이익</t>
    <phoneticPr fontId="2" type="noConversion"/>
  </si>
  <si>
    <t>영업외비용</t>
    <phoneticPr fontId="2" type="noConversion"/>
  </si>
  <si>
    <t>디스플레이</t>
    <phoneticPr fontId="2" type="noConversion"/>
  </si>
  <si>
    <t>핀테크</t>
    <phoneticPr fontId="2" type="noConversion"/>
  </si>
  <si>
    <t>클라우드</t>
    <phoneticPr fontId="2" type="noConversion"/>
  </si>
  <si>
    <t>인프라</t>
    <phoneticPr fontId="2" type="noConversion"/>
  </si>
  <si>
    <t>마케팅</t>
    <phoneticPr fontId="2" type="noConversion"/>
  </si>
  <si>
    <t>n/a</t>
    <phoneticPr fontId="2" type="noConversion"/>
  </si>
  <si>
    <t xml:space="preserve">유동자산 </t>
  </si>
  <si>
    <t>현금및현금성자산</t>
  </si>
  <si>
    <t xml:space="preserve">매출채권 </t>
  </si>
  <si>
    <t>기타유동자산</t>
  </si>
  <si>
    <t>매각예정자산</t>
  </si>
  <si>
    <t xml:space="preserve">비유동자산 </t>
  </si>
  <si>
    <t xml:space="preserve">투자자산 </t>
  </si>
  <si>
    <t xml:space="preserve">유형자산 </t>
  </si>
  <si>
    <t>사용권자산</t>
  </si>
  <si>
    <t xml:space="preserve">무형자산 </t>
  </si>
  <si>
    <t xml:space="preserve">기타비유동자산  </t>
  </si>
  <si>
    <t xml:space="preserve">유동부채 </t>
  </si>
  <si>
    <t xml:space="preserve">미지급금 </t>
  </si>
  <si>
    <t xml:space="preserve">선수금 </t>
  </si>
  <si>
    <t xml:space="preserve">미지급법인세 </t>
  </si>
  <si>
    <t xml:space="preserve">사채 </t>
  </si>
  <si>
    <t>리스부채</t>
  </si>
  <si>
    <t xml:space="preserve">기타유동부채 </t>
  </si>
  <si>
    <t>매각예정부채</t>
  </si>
  <si>
    <t xml:space="preserve">비유동부채 </t>
  </si>
  <si>
    <t xml:space="preserve">퇴직급여부채 </t>
  </si>
  <si>
    <t>장기리스부채</t>
  </si>
  <si>
    <t xml:space="preserve">기타비유동부채 </t>
  </si>
  <si>
    <t>지배회사지분</t>
  </si>
  <si>
    <t xml:space="preserve">자본금 </t>
  </si>
  <si>
    <t xml:space="preserve">자본잉여금 </t>
  </si>
  <si>
    <t>기타자본구성요소</t>
  </si>
  <si>
    <t xml:space="preserve">이익잉여금 </t>
  </si>
  <si>
    <t>비지배부분</t>
  </si>
  <si>
    <t xml:space="preserve">자산총계 </t>
    <phoneticPr fontId="2" type="noConversion"/>
  </si>
  <si>
    <t xml:space="preserve">부채총계 </t>
    <phoneticPr fontId="2" type="noConversion"/>
  </si>
  <si>
    <t xml:space="preserve">자본총계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</si>
</sst>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0.0%"/>
    <numFmt numFmtId="177" formatCode="#,##0_ ;[Red]\-#,##0\ "/>
    <numFmt numFmtId="178" formatCode="_-* #,##0.0000_-;\-* #,##0.0000_-;_-* &quot;-&quot;_-;_-@_-"/>
    <numFmt numFmtId="179" formatCode="#,##0_ "/>
    <numFmt numFmtId="180" formatCode="#,##0.0_ ;[Red]\-#,##0.0\ "/>
    <numFmt numFmtId="181" formatCode="0.0_);[Red]\(0.0\)"/>
    <numFmt numFmtId="182" formatCode="_-* #,##0.0_-;\-* #,##0.0_-;_-* &quot;-&quot;?_-;_-@_-"/>
    <numFmt numFmtId="183" formatCode="0.0%;[Red]\-0.0%"/>
    <numFmt numFmtId="184" formatCode="_-* #,##0.0_-;\-* #,##0.0_-;_-* &quot;-&quot;_-;_-@_-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"/>
      <family val="3"/>
      <charset val="129"/>
    </font>
    <font>
      <sz val="9"/>
      <color theme="1"/>
      <name val="나눔고딕"/>
      <family val="2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indexed="81"/>
      <name val="나눔고딕"/>
      <family val="3"/>
      <charset val="129"/>
    </font>
    <font>
      <sz val="8"/>
      <color indexed="8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나눔스퀘어 Bold"/>
      <family val="3"/>
      <charset val="129"/>
    </font>
    <font>
      <sz val="10"/>
      <name val="나눔스퀘어"/>
      <family val="3"/>
      <charset val="129"/>
    </font>
    <font>
      <sz val="10"/>
      <color rgb="FF000000"/>
      <name val="나눔스퀘어"/>
      <family val="3"/>
      <charset val="129"/>
    </font>
    <font>
      <sz val="10"/>
      <color theme="1"/>
      <name val="나눔스퀘어 Bold"/>
      <family val="3"/>
      <charset val="129"/>
    </font>
    <font>
      <i/>
      <sz val="10"/>
      <color theme="1"/>
      <name val="나눔스퀘어 Bold"/>
      <family val="3"/>
      <charset val="129"/>
    </font>
    <font>
      <i/>
      <sz val="10"/>
      <color rgb="FF000000"/>
      <name val="나눔스퀘어 Bold"/>
      <family val="3"/>
      <charset val="129"/>
    </font>
    <font>
      <sz val="10"/>
      <color rgb="FF000000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theme="1"/>
      <name val="나눔스퀘어"/>
      <family val="3"/>
      <charset val="129"/>
    </font>
    <font>
      <sz val="10"/>
      <color theme="1"/>
      <name val="나눔스퀘어 ExtraBold"/>
      <family val="3"/>
      <charset val="129"/>
    </font>
    <font>
      <sz val="16"/>
      <color theme="0"/>
      <name val="나눔스퀘어 ExtraBold"/>
      <family val="3"/>
      <charset val="129"/>
    </font>
    <font>
      <sz val="11"/>
      <name val="나눔스퀘어 Bold"/>
      <family val="3"/>
      <charset val="129"/>
    </font>
    <font>
      <i/>
      <sz val="10"/>
      <color theme="1"/>
      <name val="나눔스퀘어"/>
      <family val="3"/>
      <charset val="129"/>
    </font>
    <font>
      <sz val="10"/>
      <color theme="0"/>
      <name val="나눔스퀘어 Bold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2" tint="-9.9948118533890809E-2"/>
      </left>
      <right style="thin">
        <color theme="0" tint="-0.14996795556505021"/>
      </right>
      <top style="thin">
        <color rgb="FF000000"/>
      </top>
      <bottom/>
      <diagonal/>
    </border>
    <border>
      <left style="thin">
        <color theme="2" tint="-9.9948118533890809E-2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0" tint="-0.14996795556505021"/>
      </right>
      <top/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0" tint="-0.14996795556505021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0" tint="-0.14996795556505021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0" tint="-0.14996795556505021"/>
      </right>
      <top style="thin">
        <color indexed="64"/>
      </top>
      <bottom/>
      <diagonal/>
    </border>
    <border>
      <left/>
      <right/>
      <top style="hair">
        <color theme="9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3" applyFont="1" applyFill="1" applyBorder="1" applyAlignment="1">
      <alignment horizontal="left" vertical="center" wrapText="1"/>
    </xf>
    <xf numFmtId="0" fontId="3" fillId="2" borderId="3" xfId="3" applyFont="1" applyFill="1" applyBorder="1" applyAlignment="1">
      <alignment horizontal="left" vertical="center" wrapText="1"/>
    </xf>
    <xf numFmtId="0" fontId="12" fillId="0" borderId="0" xfId="0" applyFont="1" applyFill="1">
      <alignment vertical="center"/>
    </xf>
    <xf numFmtId="0" fontId="3" fillId="0" borderId="9" xfId="3" applyFont="1" applyFill="1" applyBorder="1" applyAlignment="1">
      <alignment horizontal="left" vertical="center" wrapText="1"/>
    </xf>
    <xf numFmtId="177" fontId="14" fillId="0" borderId="9" xfId="3" applyNumberFormat="1" applyFont="1" applyFill="1" applyBorder="1" applyAlignment="1">
      <alignment horizontal="right" vertical="center" wrapText="1"/>
    </xf>
    <xf numFmtId="177" fontId="14" fillId="3" borderId="9" xfId="3" applyNumberFormat="1" applyFont="1" applyFill="1" applyBorder="1" applyAlignment="1">
      <alignment horizontal="right" vertical="center" wrapText="1"/>
    </xf>
    <xf numFmtId="177" fontId="14" fillId="0" borderId="11" xfId="3" applyNumberFormat="1" applyFont="1" applyFill="1" applyBorder="1" applyAlignment="1">
      <alignment horizontal="right" vertical="center" wrapText="1"/>
    </xf>
    <xf numFmtId="177" fontId="14" fillId="3" borderId="11" xfId="3" applyNumberFormat="1" applyFont="1" applyFill="1" applyBorder="1" applyAlignment="1">
      <alignment horizontal="right" vertical="center" wrapText="1"/>
    </xf>
    <xf numFmtId="0" fontId="3" fillId="0" borderId="4" xfId="3" applyFont="1" applyFill="1" applyBorder="1" applyAlignment="1">
      <alignment horizontal="left" vertical="center" wrapText="1"/>
    </xf>
    <xf numFmtId="177" fontId="14" fillId="0" borderId="4" xfId="3" applyNumberFormat="1" applyFont="1" applyFill="1" applyBorder="1" applyAlignment="1">
      <alignment horizontal="right" vertical="center" wrapText="1"/>
    </xf>
    <xf numFmtId="177" fontId="14" fillId="3" borderId="4" xfId="3" applyNumberFormat="1" applyFont="1" applyFill="1" applyBorder="1" applyAlignment="1">
      <alignment horizontal="right" vertical="center" wrapText="1"/>
    </xf>
    <xf numFmtId="177" fontId="14" fillId="0" borderId="2" xfId="3" applyNumberFormat="1" applyFont="1" applyFill="1" applyBorder="1" applyAlignment="1">
      <alignment horizontal="right" vertical="center" wrapText="1"/>
    </xf>
    <xf numFmtId="177" fontId="14" fillId="3" borderId="2" xfId="3" applyNumberFormat="1" applyFont="1" applyFill="1" applyBorder="1" applyAlignment="1">
      <alignment horizontal="right" vertical="center" wrapText="1"/>
    </xf>
    <xf numFmtId="0" fontId="3" fillId="3" borderId="0" xfId="3" applyFont="1" applyFill="1" applyBorder="1">
      <alignment vertical="center"/>
    </xf>
    <xf numFmtId="178" fontId="3" fillId="0" borderId="0" xfId="0" applyNumberFormat="1" applyFont="1">
      <alignment vertical="center"/>
    </xf>
    <xf numFmtId="0" fontId="12" fillId="4" borderId="14" xfId="3" applyFont="1" applyFill="1" applyBorder="1" applyAlignment="1">
      <alignment horizontal="center" vertical="center" wrapText="1"/>
    </xf>
    <xf numFmtId="41" fontId="15" fillId="6" borderId="13" xfId="1" applyFont="1" applyFill="1" applyBorder="1">
      <alignment vertical="center"/>
    </xf>
    <xf numFmtId="0" fontId="12" fillId="4" borderId="15" xfId="0" applyFont="1" applyFill="1" applyBorder="1" applyAlignment="1">
      <alignment horizontal="left" vertical="center" wrapText="1" readingOrder="1"/>
    </xf>
    <xf numFmtId="0" fontId="15" fillId="6" borderId="16" xfId="0" applyFont="1" applyFill="1" applyBorder="1">
      <alignment vertical="center"/>
    </xf>
    <xf numFmtId="0" fontId="12" fillId="0" borderId="17" xfId="0" applyFont="1" applyFill="1" applyBorder="1" applyAlignment="1">
      <alignment horizontal="left" vertical="center" wrapText="1" readingOrder="1"/>
    </xf>
    <xf numFmtId="177" fontId="12" fillId="0" borderId="18" xfId="0" applyNumberFormat="1" applyFont="1" applyFill="1" applyBorder="1" applyAlignment="1">
      <alignment horizontal="right" vertical="center" wrapText="1" readingOrder="1"/>
    </xf>
    <xf numFmtId="177" fontId="12" fillId="3" borderId="18" xfId="0" applyNumberFormat="1" applyFont="1" applyFill="1" applyBorder="1" applyAlignment="1">
      <alignment horizontal="right" vertical="center" wrapText="1" readingOrder="1"/>
    </xf>
    <xf numFmtId="177" fontId="12" fillId="0" borderId="19" xfId="0" applyNumberFormat="1" applyFont="1" applyFill="1" applyBorder="1" applyAlignment="1">
      <alignment horizontal="right" vertical="center" wrapText="1" readingOrder="1"/>
    </xf>
    <xf numFmtId="0" fontId="14" fillId="5" borderId="20" xfId="0" applyFont="1" applyFill="1" applyBorder="1" applyAlignment="1">
      <alignment horizontal="left" vertical="center" wrapText="1" indent="1" readingOrder="1"/>
    </xf>
    <xf numFmtId="41" fontId="14" fillId="5" borderId="21" xfId="1" applyFont="1" applyFill="1" applyBorder="1" applyAlignment="1">
      <alignment horizontal="right" vertical="center" wrapText="1" readingOrder="1"/>
    </xf>
    <xf numFmtId="41" fontId="13" fillId="5" borderId="21" xfId="1" applyFont="1" applyFill="1" applyBorder="1" applyAlignment="1">
      <alignment horizontal="right" vertical="center" wrapText="1" readingOrder="1"/>
    </xf>
    <xf numFmtId="41" fontId="14" fillId="5" borderId="22" xfId="1" applyFont="1" applyFill="1" applyBorder="1" applyAlignment="1">
      <alignment horizontal="right" vertical="center" wrapText="1" readingOrder="1"/>
    </xf>
    <xf numFmtId="0" fontId="14" fillId="3" borderId="20" xfId="0" applyFont="1" applyFill="1" applyBorder="1" applyAlignment="1">
      <alignment horizontal="left" vertical="center" wrapText="1" indent="1" readingOrder="1"/>
    </xf>
    <xf numFmtId="41" fontId="14" fillId="3" borderId="21" xfId="1" applyFont="1" applyFill="1" applyBorder="1" applyAlignment="1">
      <alignment horizontal="right" vertical="center" wrapText="1" readingOrder="1"/>
    </xf>
    <xf numFmtId="41" fontId="14" fillId="0" borderId="21" xfId="1" applyFont="1" applyFill="1" applyBorder="1" applyAlignment="1">
      <alignment horizontal="right" vertical="center" wrapText="1" readingOrder="1"/>
    </xf>
    <xf numFmtId="41" fontId="14" fillId="0" borderId="22" xfId="1" applyFont="1" applyFill="1" applyBorder="1" applyAlignment="1">
      <alignment horizontal="right" vertical="center" wrapText="1" readingOrder="1"/>
    </xf>
    <xf numFmtId="0" fontId="14" fillId="0" borderId="20" xfId="0" applyFont="1" applyFill="1" applyBorder="1" applyAlignment="1">
      <alignment horizontal="left" vertical="center" wrapText="1" indent="1" readingOrder="1"/>
    </xf>
    <xf numFmtId="0" fontId="3" fillId="0" borderId="20" xfId="0" applyFont="1" applyFill="1" applyBorder="1" applyAlignment="1">
      <alignment horizontal="left" vertical="center" wrapText="1" readingOrder="1"/>
    </xf>
    <xf numFmtId="41" fontId="3" fillId="0" borderId="21" xfId="1" applyFont="1" applyFill="1" applyBorder="1" applyAlignment="1">
      <alignment horizontal="right" vertical="center" wrapText="1" readingOrder="1"/>
    </xf>
    <xf numFmtId="41" fontId="3" fillId="0" borderId="22" xfId="1" applyFont="1" applyFill="1" applyBorder="1" applyAlignment="1">
      <alignment horizontal="right" vertical="center" wrapText="1" readingOrder="1"/>
    </xf>
    <xf numFmtId="0" fontId="12" fillId="5" borderId="20" xfId="0" applyFont="1" applyFill="1" applyBorder="1" applyAlignment="1">
      <alignment horizontal="left" vertical="center" wrapText="1" readingOrder="1"/>
    </xf>
    <xf numFmtId="0" fontId="14" fillId="0" borderId="23" xfId="0" applyFont="1" applyFill="1" applyBorder="1" applyAlignment="1">
      <alignment horizontal="left" vertical="center" wrapText="1" indent="1" readingOrder="1"/>
    </xf>
    <xf numFmtId="41" fontId="14" fillId="0" borderId="24" xfId="1" applyFont="1" applyFill="1" applyBorder="1" applyAlignment="1">
      <alignment horizontal="right" vertical="center" wrapText="1" readingOrder="1"/>
    </xf>
    <xf numFmtId="41" fontId="14" fillId="0" borderId="25" xfId="1" applyFont="1" applyFill="1" applyBorder="1" applyAlignment="1">
      <alignment horizontal="right" vertical="center" wrapText="1" readingOrder="1"/>
    </xf>
    <xf numFmtId="0" fontId="15" fillId="6" borderId="26" xfId="0" applyFont="1" applyFill="1" applyBorder="1" applyAlignment="1">
      <alignment horizontal="left" vertical="center" wrapText="1" indent="1" readingOrder="1"/>
    </xf>
    <xf numFmtId="41" fontId="15" fillId="6" borderId="14" xfId="1" applyFont="1" applyFill="1" applyBorder="1" applyAlignment="1">
      <alignment horizontal="right" vertical="center" wrapText="1" readingOrder="1"/>
    </xf>
    <xf numFmtId="0" fontId="14" fillId="0" borderId="17" xfId="0" applyFont="1" applyFill="1" applyBorder="1" applyAlignment="1">
      <alignment horizontal="left" vertical="center" wrapText="1" indent="1" readingOrder="1"/>
    </xf>
    <xf numFmtId="41" fontId="14" fillId="0" borderId="18" xfId="1" applyFont="1" applyFill="1" applyBorder="1" applyAlignment="1">
      <alignment horizontal="right" vertical="center" wrapText="1" readingOrder="1"/>
    </xf>
    <xf numFmtId="41" fontId="14" fillId="0" borderId="19" xfId="1" applyFont="1" applyFill="1" applyBorder="1" applyAlignment="1">
      <alignment horizontal="right" vertical="center" wrapText="1" readingOrder="1"/>
    </xf>
    <xf numFmtId="41" fontId="12" fillId="5" borderId="21" xfId="1" applyFont="1" applyFill="1" applyBorder="1" applyAlignment="1">
      <alignment horizontal="right" vertical="center" wrapText="1" readingOrder="1"/>
    </xf>
    <xf numFmtId="41" fontId="12" fillId="5" borderId="22" xfId="1" applyFont="1" applyFill="1" applyBorder="1" applyAlignment="1">
      <alignment horizontal="right" vertical="center" wrapText="1" readingOrder="1"/>
    </xf>
    <xf numFmtId="0" fontId="14" fillId="0" borderId="20" xfId="0" applyFont="1" applyFill="1" applyBorder="1" applyAlignment="1">
      <alignment horizontal="left" vertical="center" wrapText="1" readingOrder="1"/>
    </xf>
    <xf numFmtId="0" fontId="3" fillId="5" borderId="20" xfId="0" applyFont="1" applyFill="1" applyBorder="1">
      <alignment vertical="center"/>
    </xf>
    <xf numFmtId="41" fontId="3" fillId="5" borderId="21" xfId="1" applyFont="1" applyFill="1" applyBorder="1">
      <alignment vertical="center"/>
    </xf>
    <xf numFmtId="41" fontId="3" fillId="5" borderId="22" xfId="1" applyFont="1" applyFill="1" applyBorder="1">
      <alignment vertical="center"/>
    </xf>
    <xf numFmtId="0" fontId="3" fillId="0" borderId="20" xfId="0" applyFont="1" applyFill="1" applyBorder="1">
      <alignment vertical="center"/>
    </xf>
    <xf numFmtId="41" fontId="3" fillId="0" borderId="21" xfId="1" applyFont="1" applyFill="1" applyBorder="1">
      <alignment vertical="center"/>
    </xf>
    <xf numFmtId="41" fontId="3" fillId="0" borderId="22" xfId="1" applyFont="1" applyFill="1" applyBorder="1">
      <alignment vertical="center"/>
    </xf>
    <xf numFmtId="0" fontId="3" fillId="0" borderId="23" xfId="0" applyFont="1" applyFill="1" applyBorder="1">
      <alignment vertical="center"/>
    </xf>
    <xf numFmtId="41" fontId="3" fillId="0" borderId="24" xfId="1" applyFont="1" applyFill="1" applyBorder="1">
      <alignment vertical="center"/>
    </xf>
    <xf numFmtId="41" fontId="3" fillId="0" borderId="25" xfId="1" applyFont="1" applyFill="1" applyBorder="1">
      <alignment vertical="center"/>
    </xf>
    <xf numFmtId="0" fontId="15" fillId="6" borderId="26" xfId="0" applyFont="1" applyFill="1" applyBorder="1">
      <alignment vertical="center"/>
    </xf>
    <xf numFmtId="41" fontId="15" fillId="6" borderId="14" xfId="1" applyFont="1" applyFill="1" applyBorder="1">
      <alignment vertical="center"/>
    </xf>
    <xf numFmtId="0" fontId="3" fillId="0" borderId="17" xfId="0" applyFont="1" applyFill="1" applyBorder="1">
      <alignment vertical="center"/>
    </xf>
    <xf numFmtId="41" fontId="3" fillId="0" borderId="18" xfId="1" applyFont="1" applyFill="1" applyBorder="1">
      <alignment vertical="center"/>
    </xf>
    <xf numFmtId="41" fontId="3" fillId="0" borderId="19" xfId="1" applyFont="1" applyFill="1" applyBorder="1">
      <alignment vertical="center"/>
    </xf>
    <xf numFmtId="179" fontId="3" fillId="0" borderId="21" xfId="1" applyNumberFormat="1" applyFont="1" applyFill="1" applyBorder="1">
      <alignment vertical="center"/>
    </xf>
    <xf numFmtId="179" fontId="3" fillId="0" borderId="22" xfId="1" applyNumberFormat="1" applyFont="1" applyFill="1" applyBorder="1">
      <alignment vertical="center"/>
    </xf>
    <xf numFmtId="177" fontId="3" fillId="2" borderId="2" xfId="3" applyNumberFormat="1" applyFont="1" applyFill="1" applyBorder="1" applyAlignment="1">
      <alignment horizontal="right" vertical="center" wrapText="1"/>
    </xf>
    <xf numFmtId="0" fontId="15" fillId="0" borderId="0" xfId="3" applyFont="1" applyBorder="1" applyAlignment="1">
      <alignment horizontal="left" vertical="center"/>
    </xf>
    <xf numFmtId="0" fontId="15" fillId="0" borderId="0" xfId="0" applyFont="1">
      <alignment vertical="center"/>
    </xf>
    <xf numFmtId="0" fontId="15" fillId="0" borderId="1" xfId="3" applyFont="1" applyFill="1" applyBorder="1" applyAlignment="1">
      <alignment horizontal="left" vertical="center" wrapText="1"/>
    </xf>
    <xf numFmtId="177" fontId="15" fillId="0" borderId="1" xfId="3" applyNumberFormat="1" applyFont="1" applyFill="1" applyBorder="1" applyAlignment="1">
      <alignment horizontal="right" vertical="center" wrapText="1"/>
    </xf>
    <xf numFmtId="177" fontId="15" fillId="3" borderId="1" xfId="3" applyNumberFormat="1" applyFont="1" applyFill="1" applyBorder="1" applyAlignment="1">
      <alignment horizontal="right" vertical="center" wrapText="1"/>
    </xf>
    <xf numFmtId="0" fontId="15" fillId="0" borderId="5" xfId="3" applyFont="1" applyFill="1" applyBorder="1" applyAlignment="1">
      <alignment horizontal="left" vertical="center" wrapText="1"/>
    </xf>
    <xf numFmtId="177" fontId="15" fillId="0" borderId="5" xfId="3" applyNumberFormat="1" applyFont="1" applyFill="1" applyBorder="1" applyAlignment="1">
      <alignment horizontal="right" vertical="center" wrapText="1"/>
    </xf>
    <xf numFmtId="177" fontId="15" fillId="3" borderId="5" xfId="3" applyNumberFormat="1" applyFont="1" applyFill="1" applyBorder="1" applyAlignment="1">
      <alignment horizontal="right" vertical="center" wrapText="1"/>
    </xf>
    <xf numFmtId="0" fontId="15" fillId="2" borderId="9" xfId="3" applyFont="1" applyFill="1" applyBorder="1" applyAlignment="1">
      <alignment horizontal="left" vertical="center" wrapText="1"/>
    </xf>
    <xf numFmtId="177" fontId="15" fillId="2" borderId="9" xfId="3" applyNumberFormat="1" applyFont="1" applyFill="1" applyBorder="1" applyAlignment="1">
      <alignment horizontal="right" vertical="center" wrapText="1"/>
    </xf>
    <xf numFmtId="0" fontId="16" fillId="2" borderId="5" xfId="3" applyFont="1" applyFill="1" applyBorder="1" applyAlignment="1">
      <alignment horizontal="left" vertical="center" wrapText="1"/>
    </xf>
    <xf numFmtId="176" fontId="17" fillId="2" borderId="5" xfId="6" applyNumberFormat="1" applyFont="1" applyFill="1" applyBorder="1" applyAlignment="1">
      <alignment horizontal="right" vertical="center" wrapText="1"/>
    </xf>
    <xf numFmtId="0" fontId="15" fillId="2" borderId="10" xfId="3" applyFont="1" applyFill="1" applyBorder="1" applyAlignment="1">
      <alignment horizontal="left" vertical="center" wrapText="1"/>
    </xf>
    <xf numFmtId="177" fontId="15" fillId="2" borderId="10" xfId="3" applyNumberFormat="1" applyFont="1" applyFill="1" applyBorder="1" applyAlignment="1">
      <alignment horizontal="right" vertical="center" wrapText="1"/>
    </xf>
    <xf numFmtId="0" fontId="15" fillId="2" borderId="3" xfId="3" applyFont="1" applyFill="1" applyBorder="1" applyAlignment="1">
      <alignment horizontal="left" vertical="center" wrapText="1"/>
    </xf>
    <xf numFmtId="177" fontId="15" fillId="2" borderId="3" xfId="3" applyNumberFormat="1" applyFont="1" applyFill="1" applyBorder="1" applyAlignment="1">
      <alignment horizontal="right" vertical="center" wrapText="1"/>
    </xf>
    <xf numFmtId="177" fontId="18" fillId="0" borderId="5" xfId="3" applyNumberFormat="1" applyFont="1" applyFill="1" applyBorder="1" applyAlignment="1">
      <alignment horizontal="right" vertical="center" wrapText="1"/>
    </xf>
    <xf numFmtId="177" fontId="18" fillId="3" borderId="5" xfId="3" applyNumberFormat="1" applyFont="1" applyFill="1" applyBorder="1" applyAlignment="1">
      <alignment horizontal="right" vertical="center" wrapText="1"/>
    </xf>
    <xf numFmtId="0" fontId="15" fillId="4" borderId="6" xfId="3" applyFont="1" applyFill="1" applyBorder="1" applyAlignment="1">
      <alignment horizontal="left" vertical="center" wrapText="1"/>
    </xf>
    <xf numFmtId="0" fontId="15" fillId="4" borderId="12" xfId="3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21" fillId="0" borderId="0" xfId="0" applyFo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Border="1">
      <alignment vertical="center"/>
    </xf>
    <xf numFmtId="0" fontId="2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Border="1">
      <alignment vertical="center"/>
    </xf>
    <xf numFmtId="0" fontId="24" fillId="0" borderId="0" xfId="0" applyFont="1">
      <alignment vertical="center"/>
    </xf>
    <xf numFmtId="180" fontId="3" fillId="0" borderId="0" xfId="0" applyNumberFormat="1" applyFont="1">
      <alignment vertical="center"/>
    </xf>
    <xf numFmtId="0" fontId="25" fillId="9" borderId="12" xfId="3" applyFont="1" applyFill="1" applyBorder="1" applyAlignment="1">
      <alignment horizontal="left" vertical="center" wrapText="1"/>
    </xf>
    <xf numFmtId="0" fontId="25" fillId="9" borderId="12" xfId="3" applyFont="1" applyFill="1" applyBorder="1" applyAlignment="1">
      <alignment horizontal="center" vertical="center" wrapText="1"/>
    </xf>
    <xf numFmtId="3" fontId="15" fillId="10" borderId="12" xfId="0" applyNumberFormat="1" applyFont="1" applyFill="1" applyBorder="1">
      <alignment vertical="center"/>
    </xf>
    <xf numFmtId="180" fontId="15" fillId="10" borderId="12" xfId="0" applyNumberFormat="1" applyFont="1" applyFill="1" applyBorder="1">
      <alignment vertical="center"/>
    </xf>
    <xf numFmtId="3" fontId="3" fillId="0" borderId="0" xfId="0" applyNumberFormat="1" applyFont="1" applyBorder="1" applyAlignment="1">
      <alignment horizontal="left" vertical="center"/>
    </xf>
    <xf numFmtId="180" fontId="13" fillId="0" borderId="0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180" fontId="3" fillId="0" borderId="0" xfId="1" applyNumberFormat="1" applyFont="1" applyBorder="1">
      <alignment vertical="center"/>
    </xf>
    <xf numFmtId="0" fontId="3" fillId="0" borderId="0" xfId="0" applyFont="1" applyBorder="1" applyAlignment="1">
      <alignment horizontal="left" vertical="center" indent="1"/>
    </xf>
    <xf numFmtId="0" fontId="15" fillId="10" borderId="12" xfId="3" applyFont="1" applyFill="1" applyBorder="1" applyAlignment="1">
      <alignment horizontal="left" vertical="center" wrapText="1"/>
    </xf>
    <xf numFmtId="180" fontId="15" fillId="10" borderId="12" xfId="3" applyNumberFormat="1" applyFont="1" applyFill="1" applyBorder="1" applyAlignment="1">
      <alignment horizontal="right" vertical="center" wrapText="1"/>
    </xf>
    <xf numFmtId="0" fontId="3" fillId="0" borderId="0" xfId="3" applyFont="1" applyFill="1" applyBorder="1" applyAlignment="1">
      <alignment horizontal="left" vertical="center" wrapText="1"/>
    </xf>
    <xf numFmtId="180" fontId="14" fillId="3" borderId="0" xfId="3" applyNumberFormat="1" applyFont="1" applyFill="1" applyBorder="1" applyAlignment="1">
      <alignment horizontal="right" vertical="center" wrapText="1"/>
    </xf>
    <xf numFmtId="180" fontId="14" fillId="0" borderId="0" xfId="3" applyNumberFormat="1" applyFont="1" applyFill="1" applyBorder="1" applyAlignment="1">
      <alignment horizontal="right" vertical="center" wrapText="1"/>
    </xf>
    <xf numFmtId="0" fontId="3" fillId="3" borderId="7" xfId="3" applyFont="1" applyFill="1" applyBorder="1" applyAlignment="1">
      <alignment horizontal="left" vertical="center" wrapText="1"/>
    </xf>
    <xf numFmtId="180" fontId="3" fillId="3" borderId="7" xfId="3" applyNumberFormat="1" applyFont="1" applyFill="1" applyBorder="1" applyAlignment="1">
      <alignment horizontal="right" vertical="center" wrapText="1"/>
    </xf>
    <xf numFmtId="0" fontId="3" fillId="3" borderId="8" xfId="3" applyFont="1" applyFill="1" applyBorder="1" applyAlignment="1">
      <alignment horizontal="left" vertical="center" wrapText="1"/>
    </xf>
    <xf numFmtId="180" fontId="14" fillId="3" borderId="8" xfId="3" applyNumberFormat="1" applyFont="1" applyFill="1" applyBorder="1" applyAlignment="1">
      <alignment horizontal="right" vertical="center" wrapText="1"/>
    </xf>
    <xf numFmtId="0" fontId="3" fillId="0" borderId="7" xfId="3" applyFont="1" applyFill="1" applyBorder="1" applyAlignment="1">
      <alignment horizontal="left" vertical="center" wrapText="1"/>
    </xf>
    <xf numFmtId="180" fontId="14" fillId="0" borderId="7" xfId="3" applyNumberFormat="1" applyFont="1" applyFill="1" applyBorder="1" applyAlignment="1">
      <alignment horizontal="right" vertical="center" wrapText="1"/>
    </xf>
    <xf numFmtId="180" fontId="14" fillId="3" borderId="7" xfId="3" applyNumberFormat="1" applyFont="1" applyFill="1" applyBorder="1" applyAlignment="1">
      <alignment horizontal="right" vertical="center" wrapText="1"/>
    </xf>
    <xf numFmtId="180" fontId="18" fillId="10" borderId="12" xfId="3" applyNumberFormat="1" applyFont="1" applyFill="1" applyBorder="1" applyAlignment="1">
      <alignment horizontal="right" vertical="center" wrapText="1"/>
    </xf>
    <xf numFmtId="0" fontId="25" fillId="9" borderId="12" xfId="0" applyFont="1" applyFill="1" applyBorder="1" applyAlignment="1">
      <alignment horizontal="left" vertical="center"/>
    </xf>
    <xf numFmtId="0" fontId="25" fillId="9" borderId="12" xfId="3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0" fontId="15" fillId="8" borderId="1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indent="1"/>
    </xf>
    <xf numFmtId="181" fontId="13" fillId="0" borderId="0" xfId="0" applyNumberFormat="1" applyFont="1" applyBorder="1">
      <alignment vertical="center"/>
    </xf>
    <xf numFmtId="180" fontId="14" fillId="3" borderId="8" xfId="1" applyNumberFormat="1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center"/>
    </xf>
    <xf numFmtId="0" fontId="18" fillId="0" borderId="27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182" fontId="3" fillId="0" borderId="0" xfId="0" applyNumberFormat="1" applyFont="1" applyAlignment="1">
      <alignment vertical="center"/>
    </xf>
    <xf numFmtId="0" fontId="15" fillId="10" borderId="12" xfId="0" applyFont="1" applyFill="1" applyBorder="1">
      <alignment vertical="center"/>
    </xf>
    <xf numFmtId="180" fontId="15" fillId="10" borderId="12" xfId="1" applyNumberFormat="1" applyFont="1" applyFill="1" applyBorder="1">
      <alignment vertical="center"/>
    </xf>
    <xf numFmtId="3" fontId="3" fillId="0" borderId="0" xfId="0" applyNumberFormat="1" applyFont="1" applyBorder="1" applyAlignment="1">
      <alignment horizontal="left" vertical="center" indent="1"/>
    </xf>
    <xf numFmtId="183" fontId="15" fillId="10" borderId="12" xfId="2" applyNumberFormat="1" applyFont="1" applyFill="1" applyBorder="1">
      <alignment vertical="center"/>
    </xf>
    <xf numFmtId="183" fontId="13" fillId="0" borderId="0" xfId="2" applyNumberFormat="1" applyFont="1" applyBorder="1">
      <alignment vertical="center"/>
    </xf>
    <xf numFmtId="183" fontId="3" fillId="0" borderId="0" xfId="2" applyNumberFormat="1" applyFont="1" applyBorder="1">
      <alignment vertical="center"/>
    </xf>
    <xf numFmtId="183" fontId="14" fillId="0" borderId="0" xfId="2" applyNumberFormat="1" applyFont="1" applyFill="1" applyBorder="1" applyAlignment="1">
      <alignment horizontal="right" vertical="center" wrapText="1"/>
    </xf>
    <xf numFmtId="183" fontId="15" fillId="10" borderId="12" xfId="2" applyNumberFormat="1" applyFont="1" applyFill="1" applyBorder="1" applyAlignment="1">
      <alignment horizontal="right" vertical="center" wrapText="1"/>
    </xf>
    <xf numFmtId="183" fontId="3" fillId="3" borderId="7" xfId="2" applyNumberFormat="1" applyFont="1" applyFill="1" applyBorder="1" applyAlignment="1">
      <alignment horizontal="right" vertical="center" wrapText="1"/>
    </xf>
    <xf numFmtId="183" fontId="14" fillId="0" borderId="7" xfId="2" applyNumberFormat="1" applyFont="1" applyFill="1" applyBorder="1" applyAlignment="1">
      <alignment horizontal="right" vertical="center" wrapText="1"/>
    </xf>
    <xf numFmtId="183" fontId="18" fillId="10" borderId="12" xfId="2" applyNumberFormat="1" applyFont="1" applyFill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/>
    </xf>
    <xf numFmtId="184" fontId="18" fillId="0" borderId="27" xfId="1" applyNumberFormat="1" applyFont="1" applyFill="1" applyBorder="1" applyAlignment="1">
      <alignment horizontal="right" vertical="center"/>
    </xf>
    <xf numFmtId="184" fontId="14" fillId="0" borderId="0" xfId="1" applyNumberFormat="1" applyFont="1" applyFill="1" applyBorder="1" applyAlignment="1">
      <alignment horizontal="right" vertical="center"/>
    </xf>
    <xf numFmtId="184" fontId="14" fillId="3" borderId="0" xfId="1" applyNumberFormat="1" applyFont="1" applyFill="1" applyBorder="1" applyAlignment="1">
      <alignment horizontal="right" vertical="center"/>
    </xf>
    <xf numFmtId="184" fontId="3" fillId="0" borderId="0" xfId="1" applyNumberFormat="1" applyFont="1" applyFill="1" applyBorder="1" applyAlignment="1">
      <alignment horizontal="right" vertical="center"/>
    </xf>
    <xf numFmtId="184" fontId="18" fillId="0" borderId="0" xfId="1" applyNumberFormat="1" applyFont="1" applyFill="1" applyBorder="1" applyAlignment="1">
      <alignment horizontal="right" vertical="center"/>
    </xf>
    <xf numFmtId="184" fontId="15" fillId="8" borderId="12" xfId="1" applyNumberFormat="1" applyFont="1" applyFill="1" applyBorder="1" applyAlignment="1">
      <alignment horizontal="right" vertical="center"/>
    </xf>
    <xf numFmtId="184" fontId="15" fillId="0" borderId="27" xfId="1" applyNumberFormat="1" applyFont="1" applyFill="1" applyBorder="1" applyAlignment="1">
      <alignment horizontal="right" vertical="center"/>
    </xf>
    <xf numFmtId="184" fontId="15" fillId="0" borderId="0" xfId="1" applyNumberFormat="1" applyFont="1" applyFill="1" applyBorder="1" applyAlignment="1">
      <alignment vertical="center"/>
    </xf>
    <xf numFmtId="184" fontId="3" fillId="0" borderId="0" xfId="1" applyNumberFormat="1" applyFont="1" applyFill="1" applyBorder="1" applyAlignment="1">
      <alignment vertical="center"/>
    </xf>
    <xf numFmtId="184" fontId="15" fillId="8" borderId="12" xfId="1" applyNumberFormat="1" applyFont="1" applyFill="1" applyBorder="1" applyAlignment="1">
      <alignment vertical="center"/>
    </xf>
    <xf numFmtId="180" fontId="3" fillId="10" borderId="12" xfId="1" applyNumberFormat="1" applyFont="1" applyFill="1" applyBorder="1" applyAlignment="1">
      <alignment vertical="center"/>
    </xf>
    <xf numFmtId="180" fontId="3" fillId="10" borderId="12" xfId="1" applyNumberFormat="1" applyFont="1" applyFill="1" applyBorder="1">
      <alignment vertical="center"/>
    </xf>
    <xf numFmtId="183" fontId="3" fillId="10" borderId="12" xfId="2" applyNumberFormat="1" applyFont="1" applyFill="1" applyBorder="1">
      <alignment vertical="center"/>
    </xf>
    <xf numFmtId="0" fontId="22" fillId="7" borderId="0" xfId="0" applyFont="1" applyFill="1" applyAlignment="1">
      <alignment horizontal="center" vertical="center"/>
    </xf>
    <xf numFmtId="180" fontId="3" fillId="0" borderId="0" xfId="1" applyNumberFormat="1" applyFont="1" applyFill="1" applyBorder="1" applyAlignment="1">
      <alignment vertical="center"/>
    </xf>
  </cellXfs>
  <cellStyles count="7">
    <cellStyle name="백분율" xfId="2" builtinId="5"/>
    <cellStyle name="백분율 2" xfId="6"/>
    <cellStyle name="쉼표 [0]" xfId="1" builtinId="6"/>
    <cellStyle name="쉼표 [0] 2" xfId="5"/>
    <cellStyle name="표준" xfId="0" builtinId="0"/>
    <cellStyle name="표준 2" xfId="4"/>
    <cellStyle name="표준 2 119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showGridLines="0" tabSelected="1" view="pageBreakPreview" zoomScaleNormal="100" zoomScaleSheetLayoutView="100" workbookViewId="0"/>
  </sheetViews>
  <sheetFormatPr defaultColWidth="9" defaultRowHeight="13" x14ac:dyDescent="0.45"/>
  <cols>
    <col min="1" max="1" width="1.58203125" style="1" customWidth="1"/>
    <col min="2" max="2" width="20.58203125" style="1" customWidth="1"/>
    <col min="3" max="11" width="9.58203125" style="1" customWidth="1"/>
    <col min="12" max="12" width="9" style="1"/>
    <col min="13" max="13" width="10.5" style="1" bestFit="1" customWidth="1"/>
    <col min="14" max="16384" width="9" style="1"/>
  </cols>
  <sheetData>
    <row r="1" spans="1:11" s="87" customFormat="1" ht="36" customHeight="1" x14ac:dyDescent="0.45">
      <c r="B1" s="159" t="s">
        <v>82</v>
      </c>
      <c r="C1" s="159"/>
      <c r="D1" s="159"/>
      <c r="E1" s="159"/>
      <c r="F1" s="159"/>
      <c r="G1" s="159"/>
      <c r="H1" s="159"/>
      <c r="I1" s="159"/>
      <c r="J1" s="159"/>
      <c r="K1" s="159"/>
    </row>
    <row r="2" spans="1:11" ht="10" customHeight="1" x14ac:dyDescent="0.45">
      <c r="B2" s="88"/>
    </row>
    <row r="3" spans="1:11" s="67" customFormat="1" ht="20.149999999999999" customHeight="1" x14ac:dyDescent="0.45">
      <c r="A3" s="89"/>
      <c r="B3" s="99" t="s">
        <v>90</v>
      </c>
      <c r="C3" s="100" t="s">
        <v>4</v>
      </c>
      <c r="D3" s="100" t="s">
        <v>5</v>
      </c>
      <c r="E3" s="100" t="s">
        <v>6</v>
      </c>
      <c r="F3" s="100" t="s">
        <v>7</v>
      </c>
      <c r="G3" s="100" t="s">
        <v>8</v>
      </c>
      <c r="H3" s="100" t="s">
        <v>9</v>
      </c>
      <c r="I3" s="100" t="s">
        <v>84</v>
      </c>
      <c r="J3" s="100" t="s">
        <v>88</v>
      </c>
      <c r="K3" s="100" t="s">
        <v>89</v>
      </c>
    </row>
    <row r="4" spans="1:11" s="67" customFormat="1" ht="20.149999999999999" customHeight="1" collapsed="1" x14ac:dyDescent="0.45">
      <c r="A4" s="89"/>
      <c r="B4" s="101" t="s">
        <v>17</v>
      </c>
      <c r="C4" s="102">
        <v>992.81667867199997</v>
      </c>
      <c r="D4" s="102">
        <v>1088.5486545660001</v>
      </c>
      <c r="E4" s="102">
        <v>1095.8553230570001</v>
      </c>
      <c r="F4" s="102">
        <v>1179.0190111960001</v>
      </c>
      <c r="G4" s="102">
        <v>1154.6940450310001</v>
      </c>
      <c r="H4" s="102">
        <v>1276.0419884410001</v>
      </c>
      <c r="I4" s="102">
        <v>1360.779374259</v>
      </c>
      <c r="J4" s="137">
        <f t="shared" ref="J4:J24" si="0">+IFERROR((I4/E4-1),"J/a")</f>
        <v>0.24175093703333683</v>
      </c>
      <c r="K4" s="137">
        <f t="shared" ref="K4:K13" si="1">+IFERROR((I4/H4-1),"n/a")</f>
        <v>6.6406424385397678E-2</v>
      </c>
    </row>
    <row r="5" spans="1:11" ht="20.149999999999999" customHeight="1" x14ac:dyDescent="0.45">
      <c r="A5" s="86"/>
      <c r="B5" s="103" t="s">
        <v>87</v>
      </c>
      <c r="C5" s="104">
        <v>626.26113680599997</v>
      </c>
      <c r="D5" s="104">
        <v>680.07540982199998</v>
      </c>
      <c r="E5" s="104">
        <v>656.30259848100002</v>
      </c>
      <c r="F5" s="104">
        <v>691.95600828600004</v>
      </c>
      <c r="G5" s="104">
        <v>644.69641792100003</v>
      </c>
      <c r="H5" s="104">
        <v>678.15610587399999</v>
      </c>
      <c r="I5" s="104">
        <v>710.11008077400004</v>
      </c>
      <c r="J5" s="138">
        <f t="shared" si="0"/>
        <v>8.198578280435953E-2</v>
      </c>
      <c r="K5" s="138">
        <f t="shared" si="1"/>
        <v>4.7118907613193484E-2</v>
      </c>
    </row>
    <row r="6" spans="1:11" s="97" customFormat="1" ht="20.149999999999999" customHeight="1" x14ac:dyDescent="0.45">
      <c r="A6" s="96"/>
      <c r="B6" s="136" t="s">
        <v>85</v>
      </c>
      <c r="C6" s="104">
        <v>501.88168803499997</v>
      </c>
      <c r="D6" s="104">
        <v>535.25928464699996</v>
      </c>
      <c r="E6" s="104">
        <v>523.18190861799997</v>
      </c>
      <c r="F6" s="104">
        <v>540.26077965800005</v>
      </c>
      <c r="G6" s="104">
        <v>519.64211424300004</v>
      </c>
      <c r="H6" s="104">
        <v>527.62314374200002</v>
      </c>
      <c r="I6" s="104">
        <v>542.01740126900006</v>
      </c>
      <c r="J6" s="138">
        <f t="shared" si="0"/>
        <v>3.6001804230491485E-2</v>
      </c>
      <c r="K6" s="138">
        <f t="shared" si="1"/>
        <v>2.728132322800203E-2</v>
      </c>
    </row>
    <row r="7" spans="1:11" s="97" customFormat="1" ht="20.149999999999999" customHeight="1" x14ac:dyDescent="0.45">
      <c r="A7" s="96"/>
      <c r="B7" s="136" t="s">
        <v>97</v>
      </c>
      <c r="C7" s="104">
        <v>124.379448771</v>
      </c>
      <c r="D7" s="104">
        <v>144.81612517500002</v>
      </c>
      <c r="E7" s="104">
        <v>133.12068986300005</v>
      </c>
      <c r="F7" s="104">
        <v>151.695228628</v>
      </c>
      <c r="G7" s="104">
        <v>125.054303678</v>
      </c>
      <c r="H7" s="104">
        <v>150.53296213199997</v>
      </c>
      <c r="I7" s="104">
        <v>168.09267950499998</v>
      </c>
      <c r="J7" s="138">
        <f t="shared" si="0"/>
        <v>0.26270889730207259</v>
      </c>
      <c r="K7" s="138">
        <f t="shared" si="1"/>
        <v>0.11665031448462537</v>
      </c>
    </row>
    <row r="8" spans="1:11" ht="20.149999999999999" customHeight="1" x14ac:dyDescent="0.45">
      <c r="A8" s="86"/>
      <c r="B8" s="103" t="s">
        <v>10</v>
      </c>
      <c r="C8" s="104">
        <v>177.44384276700001</v>
      </c>
      <c r="D8" s="104">
        <v>193.090935293</v>
      </c>
      <c r="E8" s="104">
        <v>202.55830827299999</v>
      </c>
      <c r="F8" s="104">
        <v>219.038859307</v>
      </c>
      <c r="G8" s="104">
        <v>231.24950623199999</v>
      </c>
      <c r="H8" s="104">
        <v>256.18909216100002</v>
      </c>
      <c r="I8" s="104">
        <v>285.402066494</v>
      </c>
      <c r="J8" s="138">
        <f t="shared" si="0"/>
        <v>0.40898721423633977</v>
      </c>
      <c r="K8" s="138">
        <f t="shared" si="1"/>
        <v>0.11402895449834882</v>
      </c>
    </row>
    <row r="9" spans="1:11" ht="20.149999999999999" customHeight="1" x14ac:dyDescent="0.45">
      <c r="A9" s="86"/>
      <c r="B9" s="103" t="s">
        <v>98</v>
      </c>
      <c r="C9" s="104">
        <v>87.314155557999996</v>
      </c>
      <c r="D9" s="104">
        <v>95.521769699000004</v>
      </c>
      <c r="E9" s="104">
        <v>103.86284382300001</v>
      </c>
      <c r="F9" s="104">
        <v>119.88814526900001</v>
      </c>
      <c r="G9" s="104">
        <v>137.61660082500001</v>
      </c>
      <c r="H9" s="104">
        <v>164.69038784899999</v>
      </c>
      <c r="I9" s="104">
        <v>174.03431163600001</v>
      </c>
      <c r="J9" s="138">
        <f t="shared" si="0"/>
        <v>0.67561666164835765</v>
      </c>
      <c r="K9" s="138">
        <f t="shared" si="1"/>
        <v>5.6736303247808317E-2</v>
      </c>
    </row>
    <row r="10" spans="1:11" ht="20.149999999999999" customHeight="1" x14ac:dyDescent="0.45">
      <c r="A10" s="86"/>
      <c r="B10" s="103" t="s">
        <v>11</v>
      </c>
      <c r="C10" s="104">
        <v>60.090208873999998</v>
      </c>
      <c r="D10" s="104">
        <v>78.159548583000003</v>
      </c>
      <c r="E10" s="104">
        <v>87.238847286999999</v>
      </c>
      <c r="F10" s="104">
        <v>83.821033933999999</v>
      </c>
      <c r="G10" s="104">
        <v>93.381854348999994</v>
      </c>
      <c r="H10" s="104">
        <v>112.93675794399999</v>
      </c>
      <c r="I10" s="104">
        <v>114.953557678</v>
      </c>
      <c r="J10" s="138">
        <f t="shared" si="0"/>
        <v>0.31768771886478087</v>
      </c>
      <c r="K10" s="138">
        <f t="shared" si="1"/>
        <v>1.785777961680135E-2</v>
      </c>
    </row>
    <row r="11" spans="1:11" s="97" customFormat="1" ht="20.149999999999999" customHeight="1" x14ac:dyDescent="0.45">
      <c r="A11" s="96"/>
      <c r="B11" s="103" t="s">
        <v>99</v>
      </c>
      <c r="C11" s="127">
        <v>41.707334666999998</v>
      </c>
      <c r="D11" s="127">
        <v>41.700991168999998</v>
      </c>
      <c r="E11" s="127">
        <v>45.892725192999997</v>
      </c>
      <c r="F11" s="127">
        <v>64.314964399999994</v>
      </c>
      <c r="G11" s="104">
        <v>47.749665704000002</v>
      </c>
      <c r="H11" s="104">
        <v>64.069644612999994</v>
      </c>
      <c r="I11" s="104">
        <v>76.279357676999993</v>
      </c>
      <c r="J11" s="138">
        <f t="shared" si="0"/>
        <v>0.66212307846636365</v>
      </c>
      <c r="K11" s="138">
        <f t="shared" si="1"/>
        <v>0.19056938957208769</v>
      </c>
    </row>
    <row r="12" spans="1:11" s="67" customFormat="1" ht="20.149999999999999" customHeight="1" x14ac:dyDescent="0.45">
      <c r="A12" s="89"/>
      <c r="B12" s="101" t="s">
        <v>18</v>
      </c>
      <c r="C12" s="102">
        <v>702.90927513299994</v>
      </c>
      <c r="D12" s="102">
        <v>785.32331780599998</v>
      </c>
      <c r="E12" s="102">
        <v>809.36638554199999</v>
      </c>
      <c r="F12" s="102">
        <v>903.61524513099994</v>
      </c>
      <c r="G12" s="102">
        <v>862.91159433400003</v>
      </c>
      <c r="H12" s="102">
        <v>967.95882384700008</v>
      </c>
      <c r="I12" s="102">
        <v>1069.0525762550001</v>
      </c>
      <c r="J12" s="137">
        <f t="shared" si="0"/>
        <v>0.32085121812799122</v>
      </c>
      <c r="K12" s="137">
        <f t="shared" si="1"/>
        <v>0.1044401372428414</v>
      </c>
    </row>
    <row r="13" spans="1:11" ht="20.149999999999999" customHeight="1" x14ac:dyDescent="0.45">
      <c r="A13" s="86"/>
      <c r="B13" s="103" t="s">
        <v>91</v>
      </c>
      <c r="C13" s="104">
        <v>235.04116511000001</v>
      </c>
      <c r="D13" s="104">
        <v>253.391548959</v>
      </c>
      <c r="E13" s="104">
        <v>249.40820116</v>
      </c>
      <c r="F13" s="104">
        <v>291.12665490099999</v>
      </c>
      <c r="G13" s="104">
        <v>282.87321120500002</v>
      </c>
      <c r="H13" s="104">
        <v>289.66200981999998</v>
      </c>
      <c r="I13" s="104">
        <v>311.65220635399999</v>
      </c>
      <c r="J13" s="138">
        <f t="shared" si="0"/>
        <v>0.24956679413308192</v>
      </c>
      <c r="K13" s="138">
        <f t="shared" si="1"/>
        <v>7.5916743613237525E-2</v>
      </c>
    </row>
    <row r="14" spans="1:11" ht="20.149999999999999" customHeight="1" x14ac:dyDescent="0.45">
      <c r="A14" s="86"/>
      <c r="B14" s="103" t="s">
        <v>86</v>
      </c>
      <c r="C14" s="104">
        <v>310.55019150024958</v>
      </c>
      <c r="D14" s="104">
        <v>341.26618558341488</v>
      </c>
      <c r="E14" s="104">
        <v>349.02586128083323</v>
      </c>
      <c r="F14" s="104">
        <v>392.15644200351232</v>
      </c>
      <c r="G14" s="104">
        <v>377.21887517367344</v>
      </c>
      <c r="H14" s="104">
        <v>427.47543737090672</v>
      </c>
      <c r="I14" s="104">
        <v>456.95981255288319</v>
      </c>
      <c r="J14" s="138">
        <f t="shared" si="0"/>
        <v>0.30924342074813804</v>
      </c>
      <c r="K14" s="138">
        <f t="shared" ref="K14:K16" si="2">+IFERROR((I14/H14-1),"n/a")</f>
        <v>6.8973261629518667E-2</v>
      </c>
    </row>
    <row r="15" spans="1:11" ht="20.149999999999999" customHeight="1" x14ac:dyDescent="0.45">
      <c r="A15" s="86"/>
      <c r="B15" s="103" t="s">
        <v>100</v>
      </c>
      <c r="C15" s="104">
        <v>96.821540307000006</v>
      </c>
      <c r="D15" s="104">
        <v>100.872059771</v>
      </c>
      <c r="E15" s="104">
        <v>106.218894281</v>
      </c>
      <c r="F15" s="104">
        <v>117.299227616</v>
      </c>
      <c r="G15" s="104">
        <v>110.93779451499999</v>
      </c>
      <c r="H15" s="104">
        <v>136.13938267099999</v>
      </c>
      <c r="I15" s="104">
        <v>144.79102708100001</v>
      </c>
      <c r="J15" s="138">
        <f t="shared" si="0"/>
        <v>0.36313815033658869</v>
      </c>
      <c r="K15" s="138">
        <f t="shared" si="2"/>
        <v>6.3549901874521808E-2</v>
      </c>
    </row>
    <row r="16" spans="1:11" ht="20.149999999999999" customHeight="1" x14ac:dyDescent="0.45">
      <c r="A16" s="86"/>
      <c r="B16" s="103" t="s">
        <v>101</v>
      </c>
      <c r="C16" s="104">
        <v>60.496378215750426</v>
      </c>
      <c r="D16" s="104">
        <v>89.793523492585166</v>
      </c>
      <c r="E16" s="104">
        <v>104.71342882016671</v>
      </c>
      <c r="F16" s="104">
        <v>103.03292061048771</v>
      </c>
      <c r="G16" s="104">
        <v>91.88171344032655</v>
      </c>
      <c r="H16" s="104">
        <v>114.68199398509326</v>
      </c>
      <c r="I16" s="104">
        <v>155.64953026711683</v>
      </c>
      <c r="J16" s="138">
        <f t="shared" si="0"/>
        <v>0.48643332589583155</v>
      </c>
      <c r="K16" s="138">
        <f t="shared" si="2"/>
        <v>0.35722727569027679</v>
      </c>
    </row>
    <row r="17" spans="1:11" s="67" customFormat="1" ht="20.149999999999999" customHeight="1" x14ac:dyDescent="0.45">
      <c r="A17" s="89"/>
      <c r="B17" s="134" t="s">
        <v>12</v>
      </c>
      <c r="C17" s="135">
        <f t="shared" ref="C17:I17" si="3">C4-C12</f>
        <v>289.90740353900003</v>
      </c>
      <c r="D17" s="135">
        <f t="shared" si="3"/>
        <v>303.22533676000012</v>
      </c>
      <c r="E17" s="135">
        <f t="shared" si="3"/>
        <v>286.48893751500009</v>
      </c>
      <c r="F17" s="135">
        <f t="shared" si="3"/>
        <v>275.40376606500013</v>
      </c>
      <c r="G17" s="135">
        <f t="shared" si="3"/>
        <v>291.78245069700006</v>
      </c>
      <c r="H17" s="135">
        <f t="shared" si="3"/>
        <v>308.08316459399998</v>
      </c>
      <c r="I17" s="135">
        <f t="shared" si="3"/>
        <v>291.72679800399987</v>
      </c>
      <c r="J17" s="137">
        <f t="shared" si="0"/>
        <v>1.8282941514017548E-2</v>
      </c>
      <c r="K17" s="137">
        <f t="shared" ref="K17:K35" si="4">+IFERROR((I17/H17-1),"n/a")</f>
        <v>-5.3090751036509731E-2</v>
      </c>
    </row>
    <row r="18" spans="1:11" ht="20.149999999999999" customHeight="1" x14ac:dyDescent="0.45">
      <c r="A18" s="86"/>
      <c r="B18" s="105" t="s">
        <v>92</v>
      </c>
      <c r="C18" s="106">
        <v>74.884445479999997</v>
      </c>
      <c r="D18" s="106">
        <v>27.883832245000001</v>
      </c>
      <c r="E18" s="106">
        <v>112.24775617900001</v>
      </c>
      <c r="F18" s="106">
        <v>208.55886233500001</v>
      </c>
      <c r="G18" s="106">
        <v>163.337599815</v>
      </c>
      <c r="H18" s="106">
        <v>80.380331980000008</v>
      </c>
      <c r="I18" s="106">
        <v>116.510243057</v>
      </c>
      <c r="J18" s="139">
        <f t="shared" si="0"/>
        <v>3.7973916121785578E-2</v>
      </c>
      <c r="K18" s="139">
        <f t="shared" si="4"/>
        <v>0.44948696014330625</v>
      </c>
    </row>
    <row r="19" spans="1:11" ht="20.149999999999999" customHeight="1" x14ac:dyDescent="0.45">
      <c r="A19" s="86"/>
      <c r="B19" s="107" t="s">
        <v>93</v>
      </c>
      <c r="C19" s="106">
        <v>3.2875429039999999</v>
      </c>
      <c r="D19" s="106">
        <v>4.0250941620000003</v>
      </c>
      <c r="E19" s="106">
        <v>13.503852432</v>
      </c>
      <c r="F19" s="106">
        <v>28.338691904000001</v>
      </c>
      <c r="G19" s="106">
        <v>15.759437294</v>
      </c>
      <c r="H19" s="106">
        <v>7.0838948410000002</v>
      </c>
      <c r="I19" s="106">
        <v>20.622975085</v>
      </c>
      <c r="J19" s="139">
        <f t="shared" si="0"/>
        <v>0.52719197642665705</v>
      </c>
      <c r="K19" s="139">
        <f t="shared" si="4"/>
        <v>1.9112480560325134</v>
      </c>
    </row>
    <row r="20" spans="1:11" ht="20.149999999999999" customHeight="1" x14ac:dyDescent="0.45">
      <c r="A20" s="86"/>
      <c r="B20" s="107" t="s">
        <v>94</v>
      </c>
      <c r="C20" s="106">
        <v>67.682366974999994</v>
      </c>
      <c r="D20" s="106">
        <v>22.964133295</v>
      </c>
      <c r="E20" s="106">
        <v>98.004296127999993</v>
      </c>
      <c r="F20" s="106">
        <v>155.94479092399999</v>
      </c>
      <c r="G20" s="106">
        <v>132.34856612900001</v>
      </c>
      <c r="H20" s="106">
        <v>50.002865872999998</v>
      </c>
      <c r="I20" s="106">
        <v>91.102486552000002</v>
      </c>
      <c r="J20" s="139">
        <f t="shared" si="0"/>
        <v>-7.0423541096461539E-2</v>
      </c>
      <c r="K20" s="139">
        <f t="shared" si="4"/>
        <v>0.82194530176304403</v>
      </c>
    </row>
    <row r="21" spans="1:11" ht="20.149999999999999" customHeight="1" x14ac:dyDescent="0.45">
      <c r="A21" s="86"/>
      <c r="B21" s="107" t="s">
        <v>95</v>
      </c>
      <c r="C21" s="106">
        <v>3.9145356009999972</v>
      </c>
      <c r="D21" s="106">
        <v>0.89460478799999876</v>
      </c>
      <c r="E21" s="106">
        <v>0.7396076190000116</v>
      </c>
      <c r="F21" s="106">
        <v>24.275379507000025</v>
      </c>
      <c r="G21" s="106">
        <v>15.229596391999991</v>
      </c>
      <c r="H21" s="106">
        <v>23.293571266000008</v>
      </c>
      <c r="I21" s="106">
        <v>4.7847814199999874</v>
      </c>
      <c r="J21" s="139">
        <f t="shared" si="0"/>
        <v>5.4693511763295026</v>
      </c>
      <c r="K21" s="139">
        <f t="shared" si="4"/>
        <v>-0.79458789872276914</v>
      </c>
    </row>
    <row r="22" spans="1:11" ht="20.149999999999999" customHeight="1" x14ac:dyDescent="0.45">
      <c r="A22" s="86"/>
      <c r="B22" s="105" t="s">
        <v>96</v>
      </c>
      <c r="C22" s="106">
        <v>60.546567512000003</v>
      </c>
      <c r="D22" s="106">
        <v>38.022261188999998</v>
      </c>
      <c r="E22" s="106">
        <v>50.699016506</v>
      </c>
      <c r="F22" s="106">
        <v>38.076368783999996</v>
      </c>
      <c r="G22" s="106">
        <v>35.001289391999997</v>
      </c>
      <c r="H22" s="106">
        <v>99.189041477000004</v>
      </c>
      <c r="I22" s="106">
        <v>46.655484444000002</v>
      </c>
      <c r="J22" s="139">
        <f t="shared" si="0"/>
        <v>-7.9755631187075626E-2</v>
      </c>
      <c r="K22" s="139">
        <f t="shared" si="4"/>
        <v>-0.52963065526932729</v>
      </c>
    </row>
    <row r="23" spans="1:11" ht="20.149999999999999" customHeight="1" x14ac:dyDescent="0.45">
      <c r="A23" s="86"/>
      <c r="B23" s="107" t="s">
        <v>14</v>
      </c>
      <c r="C23" s="106">
        <v>14.645381671000001</v>
      </c>
      <c r="D23" s="106">
        <v>10.840236163</v>
      </c>
      <c r="E23" s="106">
        <v>22.333793456999999</v>
      </c>
      <c r="F23" s="106">
        <v>20.756475947999999</v>
      </c>
      <c r="G23" s="106">
        <v>11.826141646</v>
      </c>
      <c r="H23" s="106">
        <v>30.747279585000001</v>
      </c>
      <c r="I23" s="106">
        <v>41.294427454999997</v>
      </c>
      <c r="J23" s="139">
        <f t="shared" si="0"/>
        <v>0.84896612098188973</v>
      </c>
      <c r="K23" s="139">
        <f t="shared" si="4"/>
        <v>0.34302702588184109</v>
      </c>
    </row>
    <row r="24" spans="1:11" ht="20.149999999999999" customHeight="1" x14ac:dyDescent="0.45">
      <c r="A24" s="86"/>
      <c r="B24" s="107" t="s">
        <v>15</v>
      </c>
      <c r="C24" s="106">
        <v>36.717120739999999</v>
      </c>
      <c r="D24" s="106">
        <v>23.835672024000001</v>
      </c>
      <c r="E24" s="106">
        <v>5.8346158859999999</v>
      </c>
      <c r="F24" s="106">
        <v>40.980922716999999</v>
      </c>
      <c r="G24" s="106">
        <v>19.559637681000002</v>
      </c>
      <c r="H24" s="106">
        <v>61.510565196999998</v>
      </c>
      <c r="I24" s="106">
        <v>5.9625971790000003</v>
      </c>
      <c r="J24" s="139">
        <f t="shared" si="0"/>
        <v>2.1934827502027687E-2</v>
      </c>
      <c r="K24" s="139">
        <f t="shared" si="4"/>
        <v>-0.90306385317866</v>
      </c>
    </row>
    <row r="25" spans="1:11" ht="20.149999999999999" customHeight="1" x14ac:dyDescent="0.45">
      <c r="A25" s="86"/>
      <c r="B25" s="107" t="s">
        <v>16</v>
      </c>
      <c r="C25" s="106">
        <v>9.1840651010000016</v>
      </c>
      <c r="D25" s="106">
        <v>3.3463530019999972</v>
      </c>
      <c r="E25" s="106">
        <v>22.530607162999999</v>
      </c>
      <c r="F25" s="106">
        <v>-23.661029881000001</v>
      </c>
      <c r="G25" s="106">
        <v>3.6155100649999952</v>
      </c>
      <c r="H25" s="106">
        <v>6.9311966950000041</v>
      </c>
      <c r="I25" s="106">
        <v>-0.60154018999999526</v>
      </c>
      <c r="J25" s="140" t="s">
        <v>102</v>
      </c>
      <c r="K25" s="140" t="s">
        <v>102</v>
      </c>
    </row>
    <row r="26" spans="1:11" s="67" customFormat="1" ht="20.149999999999999" customHeight="1" x14ac:dyDescent="0.45">
      <c r="A26" s="89"/>
      <c r="B26" s="108" t="s">
        <v>19</v>
      </c>
      <c r="C26" s="109">
        <f t="shared" ref="C26:I26" si="5">C17+C18-C22</f>
        <v>304.24528150700002</v>
      </c>
      <c r="D26" s="109">
        <f t="shared" si="5"/>
        <v>293.08690781600012</v>
      </c>
      <c r="E26" s="109">
        <f t="shared" si="5"/>
        <v>348.03767718800009</v>
      </c>
      <c r="F26" s="109">
        <f t="shared" si="5"/>
        <v>445.88625961600013</v>
      </c>
      <c r="G26" s="109">
        <f t="shared" si="5"/>
        <v>420.11876112000004</v>
      </c>
      <c r="H26" s="109">
        <f t="shared" si="5"/>
        <v>289.27445509699999</v>
      </c>
      <c r="I26" s="109">
        <f t="shared" si="5"/>
        <v>361.58155661699988</v>
      </c>
      <c r="J26" s="141">
        <f>+IFERROR((I26/E26-1),"J/a")</f>
        <v>3.8914980522881004E-2</v>
      </c>
      <c r="K26" s="141">
        <f t="shared" si="4"/>
        <v>0.24996020300428445</v>
      </c>
    </row>
    <row r="27" spans="1:11" ht="20.149999999999999" customHeight="1" x14ac:dyDescent="0.45">
      <c r="A27" s="86"/>
      <c r="B27" s="110" t="s">
        <v>20</v>
      </c>
      <c r="C27" s="112">
        <v>102.44247655999999</v>
      </c>
      <c r="D27" s="112">
        <v>76.478089225999994</v>
      </c>
      <c r="E27" s="111">
        <v>108.555495432</v>
      </c>
      <c r="F27" s="111">
        <v>183.07434904900001</v>
      </c>
      <c r="G27" s="111">
        <v>123.48901110600001</v>
      </c>
      <c r="H27" s="112">
        <v>93.67035985199999</v>
      </c>
      <c r="I27" s="112">
        <v>117.609778744</v>
      </c>
      <c r="J27" s="140">
        <f>+IFERROR((I27/E27-1),"J/a")</f>
        <v>8.3406954903279651E-2</v>
      </c>
      <c r="K27" s="140">
        <f t="shared" si="4"/>
        <v>0.25557090770041357</v>
      </c>
    </row>
    <row r="28" spans="1:11" ht="20.149999999999999" customHeight="1" x14ac:dyDescent="0.45">
      <c r="A28" s="86"/>
      <c r="B28" s="113" t="s">
        <v>21</v>
      </c>
      <c r="C28" s="114">
        <v>201.802804947</v>
      </c>
      <c r="D28" s="114">
        <v>216.60881858999997</v>
      </c>
      <c r="E28" s="114">
        <v>239.48218175600013</v>
      </c>
      <c r="F28" s="114">
        <v>262.8119105670001</v>
      </c>
      <c r="G28" s="114">
        <v>296.62975001400008</v>
      </c>
      <c r="H28" s="114">
        <v>195.604095245</v>
      </c>
      <c r="I28" s="114">
        <v>243.97177787299995</v>
      </c>
      <c r="J28" s="142">
        <f>+IFERROR((I28/E28-1),"J/a")</f>
        <v>1.874709877820524E-2</v>
      </c>
      <c r="K28" s="142">
        <f t="shared" si="4"/>
        <v>0.24727336392123078</v>
      </c>
    </row>
    <row r="29" spans="1:11" ht="20.149999999999999" customHeight="1" x14ac:dyDescent="0.45">
      <c r="A29" s="86"/>
      <c r="B29" s="115" t="s">
        <v>22</v>
      </c>
      <c r="C29" s="116">
        <v>-114.21690165699999</v>
      </c>
      <c r="D29" s="116">
        <v>-188.85196561499998</v>
      </c>
      <c r="E29" s="116">
        <v>-154.214128668</v>
      </c>
      <c r="F29" s="116">
        <v>-66.601657454999994</v>
      </c>
      <c r="G29" s="128">
        <v>-161.75516814900001</v>
      </c>
      <c r="H29" s="128">
        <v>-104.92189143499999</v>
      </c>
      <c r="I29" s="116">
        <v>-8.6288121740000001</v>
      </c>
      <c r="J29" s="140" t="s">
        <v>102</v>
      </c>
      <c r="K29" s="140" t="s">
        <v>102</v>
      </c>
    </row>
    <row r="30" spans="1:11" s="67" customFormat="1" ht="20.149999999999999" customHeight="1" x14ac:dyDescent="0.45">
      <c r="A30" s="89"/>
      <c r="B30" s="108" t="s">
        <v>23</v>
      </c>
      <c r="C30" s="109">
        <v>87.585903290000005</v>
      </c>
      <c r="D30" s="109">
        <v>27.756852974999987</v>
      </c>
      <c r="E30" s="109">
        <v>85.26805308800013</v>
      </c>
      <c r="F30" s="109">
        <v>196.21025311200012</v>
      </c>
      <c r="G30" s="109">
        <v>134.8745818650001</v>
      </c>
      <c r="H30" s="109">
        <v>90.682203810000004</v>
      </c>
      <c r="I30" s="109">
        <v>235.34296569899996</v>
      </c>
      <c r="J30" s="141">
        <f>+IFERROR((I30/E30-1),"J/a")</f>
        <v>1.760036815384026</v>
      </c>
      <c r="K30" s="141">
        <f t="shared" si="4"/>
        <v>1.5952497382187292</v>
      </c>
    </row>
    <row r="31" spans="1:11" ht="20.149999999999999" customHeight="1" x14ac:dyDescent="0.45">
      <c r="A31" s="86"/>
      <c r="B31" s="117" t="s">
        <v>24</v>
      </c>
      <c r="C31" s="118">
        <v>129.701298767</v>
      </c>
      <c r="D31" s="118">
        <v>79.211636935999991</v>
      </c>
      <c r="E31" s="119">
        <v>125.42842695500001</v>
      </c>
      <c r="F31" s="119">
        <v>248.71054199100001</v>
      </c>
      <c r="G31" s="119">
        <v>184.803943237</v>
      </c>
      <c r="H31" s="118">
        <v>147.26307592399999</v>
      </c>
      <c r="I31" s="118">
        <v>245.46810406</v>
      </c>
      <c r="J31" s="143">
        <f>+IFERROR((I31/E31-1),"J/a")</f>
        <v>0.95703725239308524</v>
      </c>
      <c r="K31" s="143">
        <f t="shared" si="4"/>
        <v>0.66686796754593103</v>
      </c>
    </row>
    <row r="32" spans="1:11" ht="20.149999999999999" customHeight="1" x14ac:dyDescent="0.45">
      <c r="A32" s="86"/>
      <c r="B32" s="110" t="s">
        <v>25</v>
      </c>
      <c r="C32" s="112">
        <v>-42.115395477</v>
      </c>
      <c r="D32" s="112">
        <v>-51.454783961000004</v>
      </c>
      <c r="E32" s="111">
        <v>-40.160373867000004</v>
      </c>
      <c r="F32" s="111">
        <v>-52.500288879000003</v>
      </c>
      <c r="G32" s="111">
        <v>-49.929361372000002</v>
      </c>
      <c r="H32" s="112">
        <v>-56.580872113999995</v>
      </c>
      <c r="I32" s="112">
        <v>-10.125138360999999</v>
      </c>
      <c r="J32" s="140" t="s">
        <v>102</v>
      </c>
      <c r="K32" s="140" t="s">
        <v>102</v>
      </c>
    </row>
    <row r="33" spans="2:11" ht="20.149999999999999" customHeight="1" x14ac:dyDescent="0.45">
      <c r="B33" s="110" t="s">
        <v>26</v>
      </c>
      <c r="C33" s="112">
        <v>49.277660183000002</v>
      </c>
      <c r="D33" s="112">
        <v>77.923368214000007</v>
      </c>
      <c r="E33" s="111">
        <v>33.326465349999999</v>
      </c>
      <c r="F33" s="111">
        <v>-79.590721470999995</v>
      </c>
      <c r="G33" s="111">
        <v>57.598789279999998</v>
      </c>
      <c r="H33" s="112">
        <v>79.325628570999996</v>
      </c>
      <c r="I33" s="112">
        <v>80.794410955000004</v>
      </c>
      <c r="J33" s="140">
        <f>+IFERROR((I33/E33-1),"J/a")</f>
        <v>1.4243318367694822</v>
      </c>
      <c r="K33" s="140">
        <f t="shared" si="4"/>
        <v>1.8515861903134923E-2</v>
      </c>
    </row>
    <row r="34" spans="2:11" s="67" customFormat="1" ht="20.149999999999999" customHeight="1" x14ac:dyDescent="0.45">
      <c r="B34" s="108" t="s">
        <v>27</v>
      </c>
      <c r="C34" s="120">
        <v>136.86356347300003</v>
      </c>
      <c r="D34" s="120">
        <v>105.68022118899999</v>
      </c>
      <c r="E34" s="120">
        <v>118.59451843800014</v>
      </c>
      <c r="F34" s="120">
        <v>116.61953164100012</v>
      </c>
      <c r="G34" s="120">
        <v>192.4733711450001</v>
      </c>
      <c r="H34" s="120">
        <v>170.00783238099999</v>
      </c>
      <c r="I34" s="120">
        <v>316.13737665399998</v>
      </c>
      <c r="J34" s="144">
        <f>+IFERROR((I34/E34-1),"J/a")</f>
        <v>1.6656997373725413</v>
      </c>
      <c r="K34" s="144">
        <f t="shared" si="4"/>
        <v>0.8595459528330025</v>
      </c>
    </row>
    <row r="35" spans="2:11" ht="20.149999999999999" customHeight="1" x14ac:dyDescent="0.45">
      <c r="B35" s="134" t="s">
        <v>81</v>
      </c>
      <c r="C35" s="156">
        <v>337.60449587600004</v>
      </c>
      <c r="D35" s="156">
        <v>358.07289174700014</v>
      </c>
      <c r="E35" s="156">
        <v>343.3</v>
      </c>
      <c r="F35" s="156">
        <v>341.5</v>
      </c>
      <c r="G35" s="156">
        <v>356.3</v>
      </c>
      <c r="H35" s="156">
        <v>401.9</v>
      </c>
      <c r="I35" s="157">
        <v>389.8</v>
      </c>
      <c r="J35" s="158">
        <f>+IFERROR((I35/E35-1),"J/a")</f>
        <v>0.13545004369356239</v>
      </c>
      <c r="K35" s="158">
        <f t="shared" si="4"/>
        <v>-3.0106991789002113E-2</v>
      </c>
    </row>
    <row r="36" spans="2:11" x14ac:dyDescent="0.45">
      <c r="C36" s="98"/>
      <c r="D36" s="98"/>
      <c r="E36" s="98"/>
      <c r="F36" s="98"/>
      <c r="G36" s="98"/>
      <c r="H36" s="98"/>
      <c r="I36" s="98"/>
    </row>
    <row r="38" spans="2:11" x14ac:dyDescent="0.45">
      <c r="C38" s="98"/>
      <c r="D38" s="98"/>
      <c r="E38" s="98"/>
      <c r="F38" s="98"/>
      <c r="G38" s="98"/>
      <c r="H38" s="98"/>
      <c r="I38" s="98"/>
    </row>
  </sheetData>
  <mergeCells count="1">
    <mergeCell ref="B1:K1"/>
  </mergeCells>
  <phoneticPr fontId="2" type="noConversion"/>
  <pageMargins left="0.25" right="0.25" top="0.75" bottom="0.75" header="0.3" footer="0.3"/>
  <pageSetup paperSize="9" scale="85" orientation="portrait" r:id="rId1"/>
  <rowBreaks count="2" manualBreakCount="2">
    <brk id="11" min="1" max="10" man="1"/>
    <brk id="13" max="16383" man="1"/>
  </rowBreaks>
  <colBreaks count="2" manualBreakCount="2">
    <brk id="9" max="34" man="1"/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7"/>
  <sheetViews>
    <sheetView showGridLines="0" view="pageBreakPreview" topLeftCell="A10" zoomScaleNormal="100" zoomScaleSheetLayoutView="100" workbookViewId="0">
      <selection activeCell="B24" sqref="B24"/>
    </sheetView>
  </sheetViews>
  <sheetFormatPr defaultColWidth="8.58203125" defaultRowHeight="14.5" x14ac:dyDescent="0.45"/>
  <cols>
    <col min="1" max="1" width="1.58203125" style="93" customWidth="1"/>
    <col min="2" max="2" width="27.58203125" style="92" customWidth="1"/>
    <col min="3" max="9" width="9.58203125" style="92" customWidth="1"/>
    <col min="10" max="16384" width="8.58203125" style="93"/>
  </cols>
  <sheetData>
    <row r="1" spans="2:9" s="90" customFormat="1" ht="36" customHeight="1" x14ac:dyDescent="0.45">
      <c r="B1" s="159" t="s">
        <v>83</v>
      </c>
      <c r="C1" s="159"/>
      <c r="D1" s="159"/>
      <c r="E1" s="159"/>
      <c r="F1" s="159"/>
      <c r="G1" s="159"/>
      <c r="H1" s="159"/>
      <c r="I1" s="159"/>
    </row>
    <row r="2" spans="2:9" ht="10" customHeight="1" x14ac:dyDescent="0.45">
      <c r="B2" s="91"/>
    </row>
    <row r="3" spans="2:9" s="95" customFormat="1" ht="20.149999999999999" customHeight="1" x14ac:dyDescent="0.45">
      <c r="B3" s="121" t="s">
        <v>90</v>
      </c>
      <c r="C3" s="122" t="s">
        <v>4</v>
      </c>
      <c r="D3" s="122" t="s">
        <v>5</v>
      </c>
      <c r="E3" s="122" t="s">
        <v>6</v>
      </c>
      <c r="F3" s="122" t="s">
        <v>7</v>
      </c>
      <c r="G3" s="122" t="s">
        <v>8</v>
      </c>
      <c r="H3" s="122" t="s">
        <v>9</v>
      </c>
      <c r="I3" s="122" t="s">
        <v>84</v>
      </c>
    </row>
    <row r="4" spans="2:9" s="94" customFormat="1" ht="20.149999999999999" customHeight="1" x14ac:dyDescent="0.45">
      <c r="B4" s="130" t="s">
        <v>103</v>
      </c>
      <c r="C4" s="146">
        <v>5625.3042839169993</v>
      </c>
      <c r="D4" s="146">
        <v>5365.6239663300003</v>
      </c>
      <c r="E4" s="146">
        <v>5497.1947681109996</v>
      </c>
      <c r="F4" s="146">
        <v>5643.7144596640001</v>
      </c>
      <c r="G4" s="146">
        <v>6533.6033377059994</v>
      </c>
      <c r="H4" s="146">
        <v>7099.0702319019993</v>
      </c>
      <c r="I4" s="146">
        <v>10206.941063717446</v>
      </c>
    </row>
    <row r="5" spans="2:9" ht="20.149999999999999" customHeight="1" x14ac:dyDescent="0.45">
      <c r="B5" s="123" t="s">
        <v>104</v>
      </c>
      <c r="C5" s="147">
        <v>3802.3903898080002</v>
      </c>
      <c r="D5" s="147">
        <v>3711.0478277039997</v>
      </c>
      <c r="E5" s="148">
        <v>3845.2409454800004</v>
      </c>
      <c r="F5" s="148">
        <v>4030.4243802899996</v>
      </c>
      <c r="G5" s="148">
        <v>4774.5496291460004</v>
      </c>
      <c r="H5" s="147">
        <v>4221.8806873350004</v>
      </c>
      <c r="I5" s="147">
        <v>1881.772623842</v>
      </c>
    </row>
    <row r="6" spans="2:9" ht="20.149999999999999" customHeight="1" x14ac:dyDescent="0.45">
      <c r="B6" s="124" t="s">
        <v>105</v>
      </c>
      <c r="C6" s="147">
        <v>1213.2927079100002</v>
      </c>
      <c r="D6" s="147">
        <v>1275.549933538</v>
      </c>
      <c r="E6" s="147">
        <v>1241.328882393</v>
      </c>
      <c r="F6" s="147">
        <v>1211.072909858</v>
      </c>
      <c r="G6" s="147">
        <v>1368.324066834</v>
      </c>
      <c r="H6" s="147">
        <v>1605.6442706830001</v>
      </c>
      <c r="I6" s="147">
        <v>904.77847769300001</v>
      </c>
    </row>
    <row r="7" spans="2:9" ht="20.149999999999999" customHeight="1" x14ac:dyDescent="0.45">
      <c r="B7" s="124" t="s">
        <v>106</v>
      </c>
      <c r="C7" s="149">
        <v>609.62118619899945</v>
      </c>
      <c r="D7" s="149">
        <v>379.02620508800027</v>
      </c>
      <c r="E7" s="149">
        <v>410.62494023799968</v>
      </c>
      <c r="F7" s="149">
        <v>402.21716951600041</v>
      </c>
      <c r="G7" s="149">
        <v>390.72964172599933</v>
      </c>
      <c r="H7" s="149">
        <v>1271.545273883999</v>
      </c>
      <c r="I7" s="149">
        <v>884.50012154700141</v>
      </c>
    </row>
    <row r="8" spans="2:9" ht="20.149999999999999" customHeight="1" x14ac:dyDescent="0.45">
      <c r="B8" s="124" t="s">
        <v>107</v>
      </c>
      <c r="C8" s="147">
        <v>0</v>
      </c>
      <c r="D8" s="147">
        <v>0</v>
      </c>
      <c r="E8" s="147">
        <v>0</v>
      </c>
      <c r="F8" s="147">
        <v>0</v>
      </c>
      <c r="G8" s="147">
        <v>0</v>
      </c>
      <c r="H8" s="147">
        <v>0</v>
      </c>
      <c r="I8" s="147">
        <v>6535.8898406354438</v>
      </c>
    </row>
    <row r="9" spans="2:9" ht="20.149999999999999" customHeight="1" x14ac:dyDescent="0.45">
      <c r="B9" s="145" t="s">
        <v>108</v>
      </c>
      <c r="C9" s="150">
        <v>5282.0457389669991</v>
      </c>
      <c r="D9" s="150">
        <v>6070.9518370169999</v>
      </c>
      <c r="E9" s="150">
        <v>6309.5219766070004</v>
      </c>
      <c r="F9" s="150">
        <v>6655.8126611219996</v>
      </c>
      <c r="G9" s="150">
        <v>7232.4305193350001</v>
      </c>
      <c r="H9" s="150">
        <v>7593.0935161309999</v>
      </c>
      <c r="I9" s="150">
        <v>5245.6187341915556</v>
      </c>
    </row>
    <row r="10" spans="2:9" ht="20.149999999999999" customHeight="1" x14ac:dyDescent="0.45">
      <c r="B10" s="124" t="s">
        <v>109</v>
      </c>
      <c r="C10" s="147">
        <v>2531.7807265809997</v>
      </c>
      <c r="D10" s="147">
        <v>3074.7318396740002</v>
      </c>
      <c r="E10" s="147">
        <v>3233.7692741399997</v>
      </c>
      <c r="F10" s="147">
        <v>3611.8239938490001</v>
      </c>
      <c r="G10" s="147">
        <v>3923.6184734869998</v>
      </c>
      <c r="H10" s="147">
        <v>3982.7916465790004</v>
      </c>
      <c r="I10" s="147">
        <v>3237.8359474365557</v>
      </c>
    </row>
    <row r="11" spans="2:9" ht="20.149999999999999" customHeight="1" x14ac:dyDescent="0.45">
      <c r="B11" s="124" t="s">
        <v>110</v>
      </c>
      <c r="C11" s="147">
        <v>1490.922947643</v>
      </c>
      <c r="D11" s="147">
        <v>1590.2948477709999</v>
      </c>
      <c r="E11" s="147">
        <v>1604.428888826</v>
      </c>
      <c r="F11" s="147">
        <v>1596.271317726</v>
      </c>
      <c r="G11" s="147">
        <v>1670.6425354170001</v>
      </c>
      <c r="H11" s="147">
        <v>1838.3175593139999</v>
      </c>
      <c r="I11" s="147">
        <v>1623.5562705059999</v>
      </c>
    </row>
    <row r="12" spans="2:9" s="94" customFormat="1" ht="20.149999999999999" customHeight="1" x14ac:dyDescent="0.45">
      <c r="B12" s="124" t="s">
        <v>111</v>
      </c>
      <c r="C12" s="147">
        <v>589.69194616799996</v>
      </c>
      <c r="D12" s="147">
        <v>685.22722239100005</v>
      </c>
      <c r="E12" s="147">
        <v>713.76915348700004</v>
      </c>
      <c r="F12" s="147">
        <v>697.35130466400005</v>
      </c>
      <c r="G12" s="147">
        <v>834.10513259000004</v>
      </c>
      <c r="H12" s="147">
        <v>742.766348118</v>
      </c>
      <c r="I12" s="147">
        <v>138.00610170900001</v>
      </c>
    </row>
    <row r="13" spans="2:9" ht="20.149999999999999" customHeight="1" x14ac:dyDescent="0.45">
      <c r="B13" s="124" t="s">
        <v>112</v>
      </c>
      <c r="C13" s="147">
        <v>315.14235618100003</v>
      </c>
      <c r="D13" s="147">
        <v>351.74463606099999</v>
      </c>
      <c r="E13" s="147">
        <v>349.99906569999996</v>
      </c>
      <c r="F13" s="147">
        <v>341.44283332699996</v>
      </c>
      <c r="G13" s="147">
        <v>371.77122785500001</v>
      </c>
      <c r="H13" s="147">
        <v>584.04468767100002</v>
      </c>
      <c r="I13" s="147">
        <v>98.183859143999996</v>
      </c>
    </row>
    <row r="14" spans="2:9" ht="20.149999999999999" customHeight="1" x14ac:dyDescent="0.45">
      <c r="B14" s="124" t="s">
        <v>113</v>
      </c>
      <c r="C14" s="147">
        <v>354.50776239399983</v>
      </c>
      <c r="D14" s="147">
        <v>368.95329112000019</v>
      </c>
      <c r="E14" s="147">
        <v>407.5555944540007</v>
      </c>
      <c r="F14" s="147">
        <v>408.92321155599973</v>
      </c>
      <c r="G14" s="147">
        <v>432.29314998599978</v>
      </c>
      <c r="H14" s="147">
        <v>445.17327444899922</v>
      </c>
      <c r="I14" s="147">
        <v>148.03655539599993</v>
      </c>
    </row>
    <row r="15" spans="2:9" ht="20.149999999999999" customHeight="1" x14ac:dyDescent="0.45">
      <c r="B15" s="125" t="s">
        <v>132</v>
      </c>
      <c r="C15" s="151">
        <v>10907.350022884</v>
      </c>
      <c r="D15" s="151">
        <v>11436.575803346999</v>
      </c>
      <c r="E15" s="151">
        <v>11806.716744718</v>
      </c>
      <c r="F15" s="151">
        <v>12299.527120786001</v>
      </c>
      <c r="G15" s="151">
        <v>13766.033857040999</v>
      </c>
      <c r="H15" s="151">
        <v>14692.163748032999</v>
      </c>
      <c r="I15" s="151">
        <v>15452.559797909002</v>
      </c>
    </row>
    <row r="16" spans="2:9" s="94" customFormat="1" ht="20.149999999999999" customHeight="1" x14ac:dyDescent="0.45">
      <c r="B16" s="131" t="s">
        <v>114</v>
      </c>
      <c r="C16" s="152">
        <v>3025.7485900679999</v>
      </c>
      <c r="D16" s="152">
        <v>3216.1122788430002</v>
      </c>
      <c r="E16" s="152">
        <v>3343.6250303349998</v>
      </c>
      <c r="F16" s="152">
        <v>3773.1188307400002</v>
      </c>
      <c r="G16" s="152">
        <v>4097.1117572269995</v>
      </c>
      <c r="H16" s="152">
        <v>4579.5663563609996</v>
      </c>
      <c r="I16" s="152">
        <v>6493.7853925524996</v>
      </c>
    </row>
    <row r="17" spans="2:9" ht="20.149999999999999" customHeight="1" x14ac:dyDescent="0.45">
      <c r="B17" s="124" t="s">
        <v>115</v>
      </c>
      <c r="C17" s="147">
        <v>735.45606276199999</v>
      </c>
      <c r="D17" s="147">
        <v>834.55598907899991</v>
      </c>
      <c r="E17" s="147">
        <v>816.69254386900002</v>
      </c>
      <c r="F17" s="147">
        <v>758.68573446599999</v>
      </c>
      <c r="G17" s="147">
        <v>817.60549699000001</v>
      </c>
      <c r="H17" s="147">
        <v>1003.718094351</v>
      </c>
      <c r="I17" s="147">
        <v>492.95823840500003</v>
      </c>
    </row>
    <row r="18" spans="2:9" ht="20.149999999999999" customHeight="1" x14ac:dyDescent="0.45">
      <c r="B18" s="124" t="s">
        <v>116</v>
      </c>
      <c r="C18" s="147">
        <v>324.13993012999998</v>
      </c>
      <c r="D18" s="147">
        <v>342.28120799999999</v>
      </c>
      <c r="E18" s="147">
        <v>352.60059233000004</v>
      </c>
      <c r="F18" s="147">
        <v>364.583833078</v>
      </c>
      <c r="G18" s="147">
        <v>401.53649352900004</v>
      </c>
      <c r="H18" s="147">
        <v>422.53526550200002</v>
      </c>
      <c r="I18" s="147">
        <v>257.15667306900002</v>
      </c>
    </row>
    <row r="19" spans="2:9" ht="20.149999999999999" customHeight="1" x14ac:dyDescent="0.45">
      <c r="B19" s="124" t="s">
        <v>117</v>
      </c>
      <c r="C19" s="147">
        <v>330.17888723099998</v>
      </c>
      <c r="D19" s="147">
        <v>188.61217111600001</v>
      </c>
      <c r="E19" s="147">
        <v>147.20854183999998</v>
      </c>
      <c r="F19" s="147">
        <v>313.781545972</v>
      </c>
      <c r="G19" s="147">
        <v>359.95780878700003</v>
      </c>
      <c r="H19" s="147">
        <v>226.82083739999999</v>
      </c>
      <c r="I19" s="147">
        <v>136.57931403000001</v>
      </c>
    </row>
    <row r="20" spans="2:9" ht="20.149999999999999" customHeight="1" x14ac:dyDescent="0.45">
      <c r="B20" s="124" t="s">
        <v>118</v>
      </c>
      <c r="C20" s="147">
        <v>0</v>
      </c>
      <c r="D20" s="147">
        <v>0</v>
      </c>
      <c r="E20" s="147">
        <v>0</v>
      </c>
      <c r="F20" s="147">
        <v>0</v>
      </c>
      <c r="G20" s="147">
        <v>0</v>
      </c>
      <c r="H20" s="147">
        <v>0</v>
      </c>
      <c r="I20" s="147">
        <v>0</v>
      </c>
    </row>
    <row r="21" spans="2:9" ht="20.149999999999999" customHeight="1" x14ac:dyDescent="0.45">
      <c r="B21" s="124" t="s">
        <v>119</v>
      </c>
      <c r="C21" s="147">
        <v>132.62099749699999</v>
      </c>
      <c r="D21" s="147">
        <v>150.273641954</v>
      </c>
      <c r="E21" s="147">
        <v>160.49259894299999</v>
      </c>
      <c r="F21" s="147">
        <v>168.93730121000002</v>
      </c>
      <c r="G21" s="147">
        <v>194.92192943200001</v>
      </c>
      <c r="H21" s="147">
        <v>191.52515524399999</v>
      </c>
      <c r="I21" s="147">
        <v>52.991359242999998</v>
      </c>
    </row>
    <row r="22" spans="2:9" ht="20.149999999999999" customHeight="1" x14ac:dyDescent="0.45">
      <c r="B22" s="124" t="s">
        <v>120</v>
      </c>
      <c r="C22" s="147">
        <v>1503.3527124479999</v>
      </c>
      <c r="D22" s="147">
        <v>1700.3892686939998</v>
      </c>
      <c r="E22" s="147">
        <v>1866.6307533529996</v>
      </c>
      <c r="F22" s="147">
        <v>2167.1304160139998</v>
      </c>
      <c r="G22" s="147">
        <v>2323.0900284889999</v>
      </c>
      <c r="H22" s="147">
        <v>2734.9670038639997</v>
      </c>
      <c r="I22" s="147">
        <v>1823.6882634829999</v>
      </c>
    </row>
    <row r="23" spans="2:9" ht="20.149999999999999" customHeight="1" x14ac:dyDescent="0.45">
      <c r="B23" s="126" t="s">
        <v>121</v>
      </c>
      <c r="C23" s="149"/>
      <c r="D23" s="149"/>
      <c r="E23" s="149"/>
      <c r="F23" s="149"/>
      <c r="G23" s="149"/>
      <c r="H23" s="149"/>
      <c r="I23" s="149">
        <v>3730.4115443225</v>
      </c>
    </row>
    <row r="24" spans="2:9" s="94" customFormat="1" ht="20.149999999999999" customHeight="1" x14ac:dyDescent="0.45">
      <c r="B24" s="132" t="s">
        <v>122</v>
      </c>
      <c r="C24" s="153">
        <v>1833.1010949659999</v>
      </c>
      <c r="D24" s="153">
        <v>1950.888573172</v>
      </c>
      <c r="E24" s="153">
        <v>2025.574906411</v>
      </c>
      <c r="F24" s="153">
        <v>2022.4822214660001</v>
      </c>
      <c r="G24" s="153">
        <v>2213.6855588000003</v>
      </c>
      <c r="H24" s="153">
        <v>2154.7461222020002</v>
      </c>
      <c r="I24" s="153">
        <v>1547.0371903645</v>
      </c>
    </row>
    <row r="25" spans="2:9" ht="20.149999999999999" customHeight="1" x14ac:dyDescent="0.45">
      <c r="B25" s="126" t="s">
        <v>118</v>
      </c>
      <c r="C25" s="154">
        <v>723.42100971000002</v>
      </c>
      <c r="D25" s="154">
        <v>756.514164252</v>
      </c>
      <c r="E25" s="154">
        <v>786.16613057799998</v>
      </c>
      <c r="F25" s="154">
        <v>752.27018469300003</v>
      </c>
      <c r="G25" s="154">
        <v>801.35118825400002</v>
      </c>
      <c r="H25" s="154">
        <v>792.293649813</v>
      </c>
      <c r="I25" s="154">
        <v>0</v>
      </c>
    </row>
    <row r="26" spans="2:9" ht="20.149999999999999" customHeight="1" x14ac:dyDescent="0.45">
      <c r="B26" s="126" t="s">
        <v>123</v>
      </c>
      <c r="C26" s="154">
        <v>355.21030742099998</v>
      </c>
      <c r="D26" s="154">
        <v>370.86301195999999</v>
      </c>
      <c r="E26" s="154">
        <v>388.89995895499999</v>
      </c>
      <c r="F26" s="154">
        <v>473.43795542200002</v>
      </c>
      <c r="G26" s="154">
        <v>495.27142831800001</v>
      </c>
      <c r="H26" s="154">
        <v>518.199886139</v>
      </c>
      <c r="I26" s="154">
        <v>423.31101724399997</v>
      </c>
    </row>
    <row r="27" spans="2:9" ht="20.149999999999999" customHeight="1" x14ac:dyDescent="0.45">
      <c r="B27" s="126" t="s">
        <v>124</v>
      </c>
      <c r="C27" s="154">
        <v>462.93195990600003</v>
      </c>
      <c r="D27" s="154">
        <v>551.80661919199997</v>
      </c>
      <c r="E27" s="154">
        <v>572.66537588699998</v>
      </c>
      <c r="F27" s="154">
        <v>555.2879682360001</v>
      </c>
      <c r="G27" s="154">
        <v>670.16691883199996</v>
      </c>
      <c r="H27" s="154">
        <v>634.01997011999993</v>
      </c>
      <c r="I27" s="154">
        <v>92.763669317000009</v>
      </c>
    </row>
    <row r="28" spans="2:9" ht="20.149999999999999" customHeight="1" x14ac:dyDescent="0.45">
      <c r="B28" s="126" t="s">
        <v>125</v>
      </c>
      <c r="C28" s="154">
        <v>291.53781792899991</v>
      </c>
      <c r="D28" s="154">
        <v>271.70477776800004</v>
      </c>
      <c r="E28" s="154">
        <v>277.84344099100002</v>
      </c>
      <c r="F28" s="154">
        <v>241.48611311499985</v>
      </c>
      <c r="G28" s="154">
        <v>246.89602339600026</v>
      </c>
      <c r="H28" s="154">
        <v>210.23261613000022</v>
      </c>
      <c r="I28" s="154">
        <v>1030.9625038034999</v>
      </c>
    </row>
    <row r="29" spans="2:9" ht="20.149999999999999" customHeight="1" x14ac:dyDescent="0.45">
      <c r="B29" s="125" t="s">
        <v>133</v>
      </c>
      <c r="C29" s="155">
        <v>4858.8496850339998</v>
      </c>
      <c r="D29" s="155">
        <v>5167.0008520149995</v>
      </c>
      <c r="E29" s="155">
        <v>5369.1999367459994</v>
      </c>
      <c r="F29" s="155">
        <v>5795.6010522060005</v>
      </c>
      <c r="G29" s="155">
        <v>6310.7973160270003</v>
      </c>
      <c r="H29" s="155">
        <v>6734.3124785629998</v>
      </c>
      <c r="I29" s="155">
        <v>8040.8225829169996</v>
      </c>
    </row>
    <row r="30" spans="2:9" ht="20.149999999999999" customHeight="1" x14ac:dyDescent="0.45">
      <c r="B30" s="129" t="s">
        <v>126</v>
      </c>
      <c r="C30" s="153">
        <v>5282.4910436600003</v>
      </c>
      <c r="D30" s="153">
        <v>5492.082231376</v>
      </c>
      <c r="E30" s="153">
        <v>5681.9101836989994</v>
      </c>
      <c r="F30" s="153">
        <v>5805.2276232710001</v>
      </c>
      <c r="G30" s="153">
        <v>6640.5884428420004</v>
      </c>
      <c r="H30" s="153">
        <v>6942.1782937990001</v>
      </c>
      <c r="I30" s="153">
        <v>6459.9376853080003</v>
      </c>
    </row>
    <row r="31" spans="2:9" ht="20.149999999999999" customHeight="1" x14ac:dyDescent="0.45">
      <c r="B31" s="126" t="s">
        <v>127</v>
      </c>
      <c r="C31" s="154">
        <v>16.481339499999997</v>
      </c>
      <c r="D31" s="154">
        <v>16.481339499999997</v>
      </c>
      <c r="E31" s="154">
        <v>16.481339499999997</v>
      </c>
      <c r="F31" s="154">
        <v>16.481339499999997</v>
      </c>
      <c r="G31" s="154">
        <v>16.481339499999997</v>
      </c>
      <c r="H31" s="154">
        <v>16.481339499999997</v>
      </c>
      <c r="I31" s="154">
        <v>16.481339499999997</v>
      </c>
    </row>
    <row r="32" spans="2:9" s="94" customFormat="1" ht="20.149999999999999" customHeight="1" x14ac:dyDescent="0.45">
      <c r="B32" s="126" t="s">
        <v>128</v>
      </c>
      <c r="C32" s="154">
        <v>1545.7166718550002</v>
      </c>
      <c r="D32" s="154">
        <v>1584.579544084</v>
      </c>
      <c r="E32" s="154">
        <v>1612.329053703</v>
      </c>
      <c r="F32" s="154">
        <v>1575.3078444379998</v>
      </c>
      <c r="G32" s="154">
        <v>2233.803977347</v>
      </c>
      <c r="H32" s="154">
        <v>2334.8715176400001</v>
      </c>
      <c r="I32" s="154">
        <v>1446.115130661</v>
      </c>
    </row>
    <row r="33" spans="2:9" s="94" customFormat="1" ht="20.149999999999999" customHeight="1" x14ac:dyDescent="0.45">
      <c r="B33" s="126" t="s">
        <v>129</v>
      </c>
      <c r="C33" s="160">
        <v>-1589.604560342</v>
      </c>
      <c r="D33" s="160">
        <v>-1508.307898022</v>
      </c>
      <c r="E33" s="160">
        <v>-1471.6486805710001</v>
      </c>
      <c r="F33" s="160">
        <v>-1498.653013809</v>
      </c>
      <c r="G33" s="160">
        <v>-1412.1459993860001</v>
      </c>
      <c r="H33" s="160">
        <v>-1353.565377288</v>
      </c>
      <c r="I33" s="160">
        <v>-1236.244313185</v>
      </c>
    </row>
    <row r="34" spans="2:9" ht="20.149999999999999" customHeight="1" x14ac:dyDescent="0.45">
      <c r="B34" s="126" t="s">
        <v>130</v>
      </c>
      <c r="C34" s="154">
        <v>5309.8975926470002</v>
      </c>
      <c r="D34" s="154">
        <v>5399.3292458139995</v>
      </c>
      <c r="E34" s="154">
        <v>5524.7484710670005</v>
      </c>
      <c r="F34" s="154">
        <v>5712.0914531419994</v>
      </c>
      <c r="G34" s="154">
        <v>5802.4491253810002</v>
      </c>
      <c r="H34" s="154">
        <v>5944.3908139469995</v>
      </c>
      <c r="I34" s="154">
        <v>6233.5855283320006</v>
      </c>
    </row>
    <row r="35" spans="2:9" ht="20.149999999999999" customHeight="1" x14ac:dyDescent="0.45">
      <c r="B35" s="129" t="s">
        <v>131</v>
      </c>
      <c r="C35" s="153">
        <v>766.00929418999999</v>
      </c>
      <c r="D35" s="153">
        <v>777.49271995599997</v>
      </c>
      <c r="E35" s="153">
        <v>755.60662427300008</v>
      </c>
      <c r="F35" s="153">
        <v>698.69844530900002</v>
      </c>
      <c r="G35" s="153">
        <v>814.648098172</v>
      </c>
      <c r="H35" s="153">
        <v>1015.672975671</v>
      </c>
      <c r="I35" s="153">
        <v>951.79952968399994</v>
      </c>
    </row>
    <row r="36" spans="2:9" s="94" customFormat="1" ht="20.149999999999999" customHeight="1" x14ac:dyDescent="0.45">
      <c r="B36" s="125" t="s">
        <v>134</v>
      </c>
      <c r="C36" s="151">
        <v>6048.5003378499996</v>
      </c>
      <c r="D36" s="151">
        <v>6269.5749513319997</v>
      </c>
      <c r="E36" s="151">
        <v>6437.5168079719997</v>
      </c>
      <c r="F36" s="151">
        <v>6503.92606858</v>
      </c>
      <c r="G36" s="151">
        <v>7455.2365410140001</v>
      </c>
      <c r="H36" s="151">
        <v>7957.8512694699994</v>
      </c>
      <c r="I36" s="151">
        <v>7411.7372149920002</v>
      </c>
    </row>
    <row r="37" spans="2:9" x14ac:dyDescent="0.45">
      <c r="C37" s="133"/>
      <c r="D37" s="133"/>
      <c r="E37" s="133"/>
      <c r="F37" s="133"/>
      <c r="G37" s="133"/>
      <c r="H37" s="133"/>
      <c r="I37" s="133"/>
    </row>
  </sheetData>
  <mergeCells count="1">
    <mergeCell ref="B1:I1"/>
  </mergeCells>
  <phoneticPr fontId="2" type="noConversion"/>
  <pageMargins left="0.25" right="0.25" top="0.75" bottom="0.75" header="0.3" footer="0.3"/>
  <pageSetup paperSize="9" scale="9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Z52"/>
  <sheetViews>
    <sheetView showGridLines="0" view="pageBreakPreview" zoomScaleNormal="100" zoomScaleSheetLayoutView="100" workbookViewId="0">
      <selection activeCell="B2" sqref="B2"/>
    </sheetView>
  </sheetViews>
  <sheetFormatPr defaultColWidth="9" defaultRowHeight="13" x14ac:dyDescent="0.45"/>
  <cols>
    <col min="1" max="1" width="2.83203125" style="1" customWidth="1"/>
    <col min="2" max="2" width="31.83203125" style="1" customWidth="1"/>
    <col min="3" max="7" width="9" style="1" hidden="1" customWidth="1"/>
    <col min="8" max="14" width="9" style="1"/>
    <col min="15" max="15" width="3.5" style="1" customWidth="1"/>
    <col min="16" max="16" width="32.75" style="1" customWidth="1"/>
    <col min="17" max="20" width="0" style="1" hidden="1" customWidth="1"/>
    <col min="21" max="16384" width="9" style="1"/>
  </cols>
  <sheetData>
    <row r="2" spans="2:26" x14ac:dyDescent="0.45">
      <c r="B2" s="66" t="s">
        <v>30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P2" s="4" t="s">
        <v>29</v>
      </c>
    </row>
    <row r="3" spans="2:26" x14ac:dyDescent="0.45">
      <c r="B3" s="84" t="s">
        <v>28</v>
      </c>
      <c r="C3" s="85" t="s">
        <v>0</v>
      </c>
      <c r="D3" s="85" t="s">
        <v>1</v>
      </c>
      <c r="E3" s="85" t="s">
        <v>2</v>
      </c>
      <c r="F3" s="85" t="s">
        <v>3</v>
      </c>
      <c r="G3" s="85" t="s">
        <v>79</v>
      </c>
      <c r="H3" s="85" t="s">
        <v>4</v>
      </c>
      <c r="I3" s="85" t="s">
        <v>5</v>
      </c>
      <c r="J3" s="85" t="s">
        <v>6</v>
      </c>
      <c r="K3" s="85" t="s">
        <v>7</v>
      </c>
      <c r="L3" s="85" t="s">
        <v>80</v>
      </c>
      <c r="M3" s="85" t="s">
        <v>8</v>
      </c>
      <c r="N3" s="85" t="s">
        <v>9</v>
      </c>
      <c r="P3" s="19" t="s">
        <v>78</v>
      </c>
      <c r="Q3" s="17" t="s">
        <v>0</v>
      </c>
      <c r="R3" s="17" t="s">
        <v>1</v>
      </c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  <c r="X3" s="17" t="s">
        <v>7</v>
      </c>
      <c r="Y3" s="17" t="s">
        <v>8</v>
      </c>
      <c r="Z3" s="17" t="s">
        <v>9</v>
      </c>
    </row>
    <row r="4" spans="2:26" x14ac:dyDescent="0.45">
      <c r="B4" s="68" t="s">
        <v>17</v>
      </c>
      <c r="C4" s="69">
        <v>8106.0896575400002</v>
      </c>
      <c r="D4" s="70">
        <v>8610.4123279399992</v>
      </c>
      <c r="E4" s="70">
        <v>8553.9553915500001</v>
      </c>
      <c r="F4" s="69">
        <v>9319.68304842</v>
      </c>
      <c r="G4" s="69">
        <f>SUM(C4:F4)</f>
        <v>34590.140425449994</v>
      </c>
      <c r="H4" s="69">
        <v>9126.1812733799998</v>
      </c>
      <c r="I4" s="69">
        <v>10001.758862769999</v>
      </c>
      <c r="J4" s="70">
        <v>9962.2443392599998</v>
      </c>
      <c r="K4" s="70">
        <v>9909.9484809200003</v>
      </c>
      <c r="L4" s="70">
        <f t="shared" ref="L4:L6" si="0">SUM(H4:K4)</f>
        <v>39000.132956329995</v>
      </c>
      <c r="M4" s="70">
        <v>9179.6054883600009</v>
      </c>
      <c r="N4" s="69">
        <v>9936.6689785500002</v>
      </c>
      <c r="P4" s="21" t="s">
        <v>34</v>
      </c>
      <c r="Q4" s="22"/>
      <c r="R4" s="23"/>
      <c r="S4" s="23"/>
      <c r="T4" s="22"/>
      <c r="U4" s="22"/>
      <c r="V4" s="22"/>
      <c r="W4" s="23"/>
      <c r="X4" s="23"/>
      <c r="Y4" s="23"/>
      <c r="Z4" s="24"/>
    </row>
    <row r="5" spans="2:26" x14ac:dyDescent="0.45">
      <c r="B5" s="71" t="s">
        <v>18</v>
      </c>
      <c r="C5" s="72">
        <v>5168.5403507299998</v>
      </c>
      <c r="D5" s="73">
        <v>5509.9630296700007</v>
      </c>
      <c r="E5" s="73">
        <v>5405.4719671399998</v>
      </c>
      <c r="F5" s="72">
        <v>5870.6755466200002</v>
      </c>
      <c r="G5" s="72">
        <f t="shared" ref="G5:G6" si="1">SUM(C5:F5)</f>
        <v>21954.65089416</v>
      </c>
      <c r="H5" s="72">
        <v>5719.3079158399996</v>
      </c>
      <c r="I5" s="72">
        <v>6511.6531782500006</v>
      </c>
      <c r="J5" s="73">
        <v>6535.5085882499998</v>
      </c>
      <c r="K5" s="73">
        <v>6295.5433297300006</v>
      </c>
      <c r="L5" s="73">
        <f t="shared" si="0"/>
        <v>25062.013012070001</v>
      </c>
      <c r="M5" s="73">
        <v>5925.0438509800006</v>
      </c>
      <c r="N5" s="72">
        <v>6315.3215777699997</v>
      </c>
      <c r="P5" s="25" t="s">
        <v>35</v>
      </c>
      <c r="Q5" s="26">
        <v>46998.630390799997</v>
      </c>
      <c r="R5" s="26">
        <v>45886.345105330001</v>
      </c>
      <c r="S5" s="27">
        <v>56710.085564170004</v>
      </c>
      <c r="T5" s="26">
        <v>53855.695864649999</v>
      </c>
      <c r="U5" s="26">
        <v>56253.187300049998</v>
      </c>
      <c r="V5" s="26">
        <v>53656.239663300003</v>
      </c>
      <c r="W5" s="26">
        <v>54971.947681110003</v>
      </c>
      <c r="X5" s="26">
        <v>56437.144596639999</v>
      </c>
      <c r="Y5" s="26">
        <v>65336.033377059997</v>
      </c>
      <c r="Z5" s="28">
        <v>70819.053829020006</v>
      </c>
    </row>
    <row r="6" spans="2:26" x14ac:dyDescent="0.45">
      <c r="B6" s="74" t="s">
        <v>12</v>
      </c>
      <c r="C6" s="75">
        <v>2937.54930681</v>
      </c>
      <c r="D6" s="75">
        <v>3100.449298269999</v>
      </c>
      <c r="E6" s="75">
        <v>3148.4834244100002</v>
      </c>
      <c r="F6" s="75">
        <v>3449.0075017999998</v>
      </c>
      <c r="G6" s="75">
        <f t="shared" si="1"/>
        <v>12635.489531289997</v>
      </c>
      <c r="H6" s="75">
        <v>3406.8733575400001</v>
      </c>
      <c r="I6" s="75">
        <v>3490.1056845199992</v>
      </c>
      <c r="J6" s="75">
        <v>3426.7357510100001</v>
      </c>
      <c r="K6" s="75">
        <v>3614.4051511899997</v>
      </c>
      <c r="L6" s="75">
        <f t="shared" si="0"/>
        <v>13938.119944259999</v>
      </c>
      <c r="M6" s="75">
        <v>3254.5616373799999</v>
      </c>
      <c r="N6" s="75">
        <v>3621.34740078</v>
      </c>
      <c r="P6" s="29" t="s">
        <v>36</v>
      </c>
      <c r="Q6" s="30">
        <v>20060.748178590002</v>
      </c>
      <c r="R6" s="30">
        <v>20117.064882769999</v>
      </c>
      <c r="S6" s="30">
        <v>34523.490612660004</v>
      </c>
      <c r="T6" s="31">
        <v>33228.841025670001</v>
      </c>
      <c r="U6" s="31">
        <v>33200.184167630003</v>
      </c>
      <c r="V6" s="31">
        <v>34463.307877040002</v>
      </c>
      <c r="W6" s="30">
        <v>32546.024712120001</v>
      </c>
      <c r="X6" s="30">
        <v>37405.137614179999</v>
      </c>
      <c r="Y6" s="30">
        <v>43303.451908809999</v>
      </c>
      <c r="Z6" s="32">
        <v>37111.058799810002</v>
      </c>
    </row>
    <row r="7" spans="2:26" x14ac:dyDescent="0.45">
      <c r="B7" s="76" t="s">
        <v>13</v>
      </c>
      <c r="C7" s="77">
        <f>C6/C4</f>
        <v>0.3623879615096034</v>
      </c>
      <c r="D7" s="77">
        <f t="shared" ref="D7:N7" si="2">D6/D4</f>
        <v>0.36008139682339313</v>
      </c>
      <c r="E7" s="77">
        <f t="shared" si="2"/>
        <v>0.36807339766118263</v>
      </c>
      <c r="F7" s="77">
        <f t="shared" si="2"/>
        <v>0.37007776808297388</v>
      </c>
      <c r="G7" s="77">
        <f t="shared" si="2"/>
        <v>0.36529165177928352</v>
      </c>
      <c r="H7" s="77">
        <f t="shared" si="2"/>
        <v>0.37330765798806231</v>
      </c>
      <c r="I7" s="77">
        <f t="shared" si="2"/>
        <v>0.34894919307756739</v>
      </c>
      <c r="J7" s="77">
        <f t="shared" si="2"/>
        <v>0.34397226511556728</v>
      </c>
      <c r="K7" s="77">
        <f t="shared" si="2"/>
        <v>0.36472491841395049</v>
      </c>
      <c r="L7" s="77">
        <f t="shared" si="2"/>
        <v>0.35738647249913397</v>
      </c>
      <c r="M7" s="77">
        <f t="shared" si="2"/>
        <v>0.3545426479936285</v>
      </c>
      <c r="N7" s="77">
        <f t="shared" si="2"/>
        <v>0.36444279351534181</v>
      </c>
      <c r="P7" s="33" t="s">
        <v>37</v>
      </c>
      <c r="Q7" s="31">
        <v>8795.1482419500007</v>
      </c>
      <c r="R7" s="31">
        <v>8205.2693357600001</v>
      </c>
      <c r="S7" s="31">
        <v>5197.9155096300001</v>
      </c>
      <c r="T7" s="31">
        <v>4447.0226123499997</v>
      </c>
      <c r="U7" s="31">
        <v>4823.7197304499996</v>
      </c>
      <c r="V7" s="31">
        <v>2647.1704</v>
      </c>
      <c r="W7" s="31">
        <v>5906.3847426800003</v>
      </c>
      <c r="X7" s="31">
        <v>2899.1061887199999</v>
      </c>
      <c r="Y7" s="31">
        <v>4442.0443826500004</v>
      </c>
      <c r="Z7" s="32">
        <v>5107.7480735400004</v>
      </c>
    </row>
    <row r="8" spans="2:26" x14ac:dyDescent="0.45">
      <c r="B8" s="5" t="s">
        <v>31</v>
      </c>
      <c r="C8" s="6">
        <v>224.65298622000003</v>
      </c>
      <c r="D8" s="7">
        <v>788.45291981000003</v>
      </c>
      <c r="E8" s="7">
        <v>174.63435549000002</v>
      </c>
      <c r="F8" s="6">
        <v>885.12707741000008</v>
      </c>
      <c r="G8" s="6">
        <f t="shared" ref="G8:G16" si="3">SUM(C8:F8)</f>
        <v>2072.8673389300002</v>
      </c>
      <c r="H8" s="6">
        <v>696.53034476000005</v>
      </c>
      <c r="I8" s="6">
        <v>296.69492745000002</v>
      </c>
      <c r="J8" s="7">
        <v>1073.5283278699999</v>
      </c>
      <c r="K8" s="7">
        <v>881.82043907000002</v>
      </c>
      <c r="L8" s="7">
        <f t="shared" ref="L8:L16" si="4">SUM(H8:K8)</f>
        <v>2948.5740391500003</v>
      </c>
      <c r="M8" s="7">
        <v>1500.46242108</v>
      </c>
      <c r="N8" s="6">
        <v>431.72977543000002</v>
      </c>
      <c r="P8" s="34" t="s">
        <v>61</v>
      </c>
      <c r="Q8" s="35">
        <v>5012.5320882799997</v>
      </c>
      <c r="R8" s="35">
        <v>4172.6916386499997</v>
      </c>
      <c r="S8" s="35">
        <v>2251.3536196499999</v>
      </c>
      <c r="T8" s="35">
        <v>2307.7446976000001</v>
      </c>
      <c r="U8" s="35">
        <v>2139.8004795100001</v>
      </c>
      <c r="V8" s="35">
        <v>419.84580799999998</v>
      </c>
      <c r="W8" s="35">
        <v>350.56302151</v>
      </c>
      <c r="X8" s="35">
        <v>129.20430454000001</v>
      </c>
      <c r="Y8" s="35">
        <v>20.430772229999999</v>
      </c>
      <c r="Z8" s="36">
        <v>7811.16606434</v>
      </c>
    </row>
    <row r="9" spans="2:26" x14ac:dyDescent="0.45">
      <c r="B9" s="5" t="s">
        <v>32</v>
      </c>
      <c r="C9" s="8">
        <v>336.49138198000003</v>
      </c>
      <c r="D9" s="9">
        <v>502.10945617000004</v>
      </c>
      <c r="E9" s="9">
        <v>648.41344205999997</v>
      </c>
      <c r="F9" s="8">
        <v>986.64460544999997</v>
      </c>
      <c r="G9" s="8">
        <f t="shared" si="3"/>
        <v>2473.6588856600001</v>
      </c>
      <c r="H9" s="8">
        <v>558.62232295000001</v>
      </c>
      <c r="I9" s="8">
        <v>215.04376221999999</v>
      </c>
      <c r="J9" s="9">
        <v>291.37552565000004</v>
      </c>
      <c r="K9" s="9">
        <v>406.69168134</v>
      </c>
      <c r="L9" s="9">
        <f t="shared" si="4"/>
        <v>1471.73329216</v>
      </c>
      <c r="M9" s="9">
        <v>291.19178159000001</v>
      </c>
      <c r="N9" s="8">
        <v>593.76306141000009</v>
      </c>
      <c r="P9" s="33" t="s">
        <v>38</v>
      </c>
      <c r="Q9" s="31">
        <v>10313.88820506</v>
      </c>
      <c r="R9" s="31">
        <v>10540.71837081</v>
      </c>
      <c r="S9" s="31">
        <v>11489.11837871</v>
      </c>
      <c r="T9" s="31">
        <v>11015.510453020001</v>
      </c>
      <c r="U9" s="31">
        <v>12133.071539979999</v>
      </c>
      <c r="V9" s="31">
        <v>12755.49933538</v>
      </c>
      <c r="W9" s="31">
        <v>12413.288823929999</v>
      </c>
      <c r="X9" s="31">
        <v>12110.729098579999</v>
      </c>
      <c r="Y9" s="31">
        <v>13683.24066834</v>
      </c>
      <c r="Z9" s="32">
        <v>15884.79421683</v>
      </c>
    </row>
    <row r="10" spans="2:26" x14ac:dyDescent="0.45">
      <c r="B10" s="78" t="s">
        <v>19</v>
      </c>
      <c r="C10" s="79">
        <v>2825.71091105</v>
      </c>
      <c r="D10" s="79">
        <v>3386.7927619099992</v>
      </c>
      <c r="E10" s="79">
        <v>2674.7043378400003</v>
      </c>
      <c r="F10" s="79">
        <v>3347.4899737599999</v>
      </c>
      <c r="G10" s="79">
        <f t="shared" si="3"/>
        <v>12234.69798456</v>
      </c>
      <c r="H10" s="79">
        <v>3544.78137935</v>
      </c>
      <c r="I10" s="79">
        <v>3571.7568497499992</v>
      </c>
      <c r="J10" s="79">
        <v>4208.8885532300001</v>
      </c>
      <c r="K10" s="79">
        <v>4089.5339089200002</v>
      </c>
      <c r="L10" s="79">
        <f t="shared" si="4"/>
        <v>15414.96069125</v>
      </c>
      <c r="M10" s="79">
        <v>4463.8322768699991</v>
      </c>
      <c r="N10" s="79">
        <v>3459.3141148</v>
      </c>
      <c r="P10" s="33" t="s">
        <v>77</v>
      </c>
      <c r="Q10" s="31">
        <v>814.73562862999995</v>
      </c>
      <c r="R10" s="31">
        <v>891.26861967000002</v>
      </c>
      <c r="S10" s="31">
        <v>740.83150934000003</v>
      </c>
      <c r="T10" s="31">
        <v>627.25505906000001</v>
      </c>
      <c r="U10" s="31">
        <v>458.29455465000001</v>
      </c>
      <c r="V10" s="31">
        <v>460.48851052999999</v>
      </c>
      <c r="W10" s="31">
        <v>512.35194140999999</v>
      </c>
      <c r="X10" s="31">
        <v>639.16531255999996</v>
      </c>
      <c r="Y10" s="31">
        <v>509.50660589</v>
      </c>
      <c r="Z10" s="32">
        <v>279.47032029000002</v>
      </c>
    </row>
    <row r="11" spans="2:26" x14ac:dyDescent="0.45">
      <c r="B11" s="10" t="s">
        <v>20</v>
      </c>
      <c r="C11" s="11">
        <v>702.84066023000003</v>
      </c>
      <c r="D11" s="12">
        <v>843.45623669999998</v>
      </c>
      <c r="E11" s="12">
        <v>791.24762663999991</v>
      </c>
      <c r="F11" s="11">
        <v>892.92586507999988</v>
      </c>
      <c r="G11" s="11">
        <f t="shared" si="3"/>
        <v>3230.4703886499997</v>
      </c>
      <c r="H11" s="11">
        <v>973.04248862999998</v>
      </c>
      <c r="I11" s="11">
        <v>782.40398408999999</v>
      </c>
      <c r="J11" s="12">
        <v>1101.0452455299999</v>
      </c>
      <c r="K11" s="12">
        <v>1633.2235416200001</v>
      </c>
      <c r="L11" s="12">
        <f t="shared" si="4"/>
        <v>4489.7152598699995</v>
      </c>
      <c r="M11" s="12">
        <v>1193.18236761</v>
      </c>
      <c r="N11" s="11">
        <v>921.52839311000002</v>
      </c>
      <c r="P11" s="33" t="s">
        <v>39</v>
      </c>
      <c r="Q11" s="31">
        <v>329.34159301</v>
      </c>
      <c r="R11" s="31">
        <v>413.93282539</v>
      </c>
      <c r="S11" s="31">
        <v>678.24361924000004</v>
      </c>
      <c r="T11" s="31">
        <v>574.40292749000002</v>
      </c>
      <c r="U11" s="31">
        <v>622.96858699999996</v>
      </c>
      <c r="V11" s="31">
        <v>493.35240503</v>
      </c>
      <c r="W11" s="31">
        <v>743.67441745999997</v>
      </c>
      <c r="X11" s="31">
        <v>551.14731809</v>
      </c>
      <c r="Y11" s="31">
        <v>726.17442373999995</v>
      </c>
      <c r="Z11" s="32">
        <v>1294.8117929699999</v>
      </c>
    </row>
    <row r="12" spans="2:26" x14ac:dyDescent="0.45">
      <c r="B12" s="80" t="s">
        <v>33</v>
      </c>
      <c r="C12" s="81">
        <v>2122.8702508199999</v>
      </c>
      <c r="D12" s="81">
        <v>2543.3365252099989</v>
      </c>
      <c r="E12" s="81">
        <v>1883.4567112000007</v>
      </c>
      <c r="F12" s="81">
        <v>2454.5641086800001</v>
      </c>
      <c r="G12" s="81">
        <f t="shared" si="3"/>
        <v>9004.2275959099989</v>
      </c>
      <c r="H12" s="81">
        <v>2571.7388907199997</v>
      </c>
      <c r="I12" s="81">
        <v>2789.3528656599992</v>
      </c>
      <c r="J12" s="81">
        <v>3107.8433077</v>
      </c>
      <c r="K12" s="81">
        <v>2456.3103673000001</v>
      </c>
      <c r="L12" s="81">
        <f t="shared" si="4"/>
        <v>10925.245431380001</v>
      </c>
      <c r="M12" s="81">
        <v>3270.6499092599993</v>
      </c>
      <c r="N12" s="81">
        <v>2537.7857216899997</v>
      </c>
      <c r="P12" s="33" t="s">
        <v>40</v>
      </c>
      <c r="Q12" s="31">
        <v>1672.23645528</v>
      </c>
      <c r="R12" s="31">
        <v>1545.3994322799999</v>
      </c>
      <c r="S12" s="31">
        <v>1829.13231494</v>
      </c>
      <c r="T12" s="31">
        <v>1654.9190894599999</v>
      </c>
      <c r="U12" s="31">
        <v>2875.1482408299998</v>
      </c>
      <c r="V12" s="31">
        <v>2416.5753273199998</v>
      </c>
      <c r="W12" s="31">
        <v>2499.660022</v>
      </c>
      <c r="X12" s="31">
        <v>2702.6547599700002</v>
      </c>
      <c r="Y12" s="31">
        <v>2651.1846154</v>
      </c>
      <c r="Z12" s="32">
        <v>3330.0045612399999</v>
      </c>
    </row>
    <row r="13" spans="2:26" x14ac:dyDescent="0.45">
      <c r="B13" s="71" t="s">
        <v>22</v>
      </c>
      <c r="C13" s="82">
        <v>0</v>
      </c>
      <c r="D13" s="83">
        <v>0</v>
      </c>
      <c r="E13" s="83">
        <v>0</v>
      </c>
      <c r="F13" s="82">
        <v>0</v>
      </c>
      <c r="G13" s="82">
        <f t="shared" si="3"/>
        <v>0</v>
      </c>
      <c r="H13" s="82">
        <v>0</v>
      </c>
      <c r="I13" s="82">
        <v>0</v>
      </c>
      <c r="J13" s="83">
        <v>0</v>
      </c>
      <c r="K13" s="83">
        <v>0</v>
      </c>
      <c r="L13" s="83">
        <f t="shared" si="4"/>
        <v>0</v>
      </c>
      <c r="M13" s="83">
        <v>0</v>
      </c>
      <c r="N13" s="82">
        <v>0</v>
      </c>
      <c r="P13" s="37" t="s">
        <v>41</v>
      </c>
      <c r="Q13" s="26">
        <v>36675.254750139997</v>
      </c>
      <c r="R13" s="26">
        <v>39401.614549509999</v>
      </c>
      <c r="S13" s="26">
        <v>42432.342370359998</v>
      </c>
      <c r="T13" s="26">
        <v>44956.213228590001</v>
      </c>
      <c r="U13" s="26">
        <v>52708.22686535</v>
      </c>
      <c r="V13" s="26">
        <v>60709.518370170001</v>
      </c>
      <c r="W13" s="26">
        <v>63095.219766069997</v>
      </c>
      <c r="X13" s="26">
        <v>66558.126611219996</v>
      </c>
      <c r="Y13" s="26">
        <v>72324.305193349996</v>
      </c>
      <c r="Z13" s="28">
        <v>75935.399361310003</v>
      </c>
    </row>
    <row r="14" spans="2:26" x14ac:dyDescent="0.45">
      <c r="B14" s="80" t="s">
        <v>23</v>
      </c>
      <c r="C14" s="81">
        <v>2122.8702508199999</v>
      </c>
      <c r="D14" s="81">
        <v>2543.3365252099989</v>
      </c>
      <c r="E14" s="81">
        <v>1883.4567112000007</v>
      </c>
      <c r="F14" s="81">
        <v>2454.5641086800001</v>
      </c>
      <c r="G14" s="81">
        <f t="shared" si="3"/>
        <v>9004.2275959099989</v>
      </c>
      <c r="H14" s="81">
        <v>2571.7388907199997</v>
      </c>
      <c r="I14" s="81">
        <v>2789.3528656599992</v>
      </c>
      <c r="J14" s="81">
        <v>3107.8433077</v>
      </c>
      <c r="K14" s="81">
        <v>2456.3103673000001</v>
      </c>
      <c r="L14" s="81">
        <f t="shared" si="4"/>
        <v>10925.245431380001</v>
      </c>
      <c r="M14" s="81">
        <v>3270.6499092599993</v>
      </c>
      <c r="N14" s="81">
        <v>2537.7857216899997</v>
      </c>
      <c r="P14" s="34" t="s">
        <v>62</v>
      </c>
      <c r="Q14" s="31">
        <v>12320.347592300001</v>
      </c>
      <c r="R14" s="31">
        <v>12929.582823369999</v>
      </c>
      <c r="S14" s="31">
        <v>13443.935075580001</v>
      </c>
      <c r="T14" s="31">
        <v>14573.02209262</v>
      </c>
      <c r="U14" s="31">
        <v>14906.30980761</v>
      </c>
      <c r="V14" s="31">
        <v>15902.948477710001</v>
      </c>
      <c r="W14" s="31">
        <v>16044.28888826</v>
      </c>
      <c r="X14" s="31">
        <v>15962.713177260001</v>
      </c>
      <c r="Y14" s="31">
        <v>16706.425354170002</v>
      </c>
      <c r="Z14" s="32">
        <v>18383.17559314</v>
      </c>
    </row>
    <row r="15" spans="2:26" x14ac:dyDescent="0.45">
      <c r="B15" s="2" t="s">
        <v>26</v>
      </c>
      <c r="C15" s="13">
        <v>-476.20711032999998</v>
      </c>
      <c r="D15" s="14">
        <v>-169.65081721999999</v>
      </c>
      <c r="E15" s="14">
        <v>94.49773442</v>
      </c>
      <c r="F15" s="13">
        <v>-483.97601701999997</v>
      </c>
      <c r="G15" s="13">
        <f t="shared" si="3"/>
        <v>-1035.3362101499999</v>
      </c>
      <c r="H15" s="13">
        <v>260.68527676000002</v>
      </c>
      <c r="I15" s="13">
        <v>124.28043325</v>
      </c>
      <c r="J15" s="14">
        <v>-265.00437966000004</v>
      </c>
      <c r="K15" s="14">
        <v>-135.45388026000001</v>
      </c>
      <c r="L15" s="14">
        <f t="shared" si="4"/>
        <v>-15.492549910000037</v>
      </c>
      <c r="M15" s="14">
        <v>-835.8400320799999</v>
      </c>
      <c r="N15" s="13">
        <v>743.35609142999999</v>
      </c>
      <c r="P15" s="33" t="s">
        <v>63</v>
      </c>
      <c r="Q15" s="31">
        <v>0</v>
      </c>
      <c r="R15" s="31">
        <v>0</v>
      </c>
      <c r="S15" s="31">
        <v>0</v>
      </c>
      <c r="T15" s="31">
        <v>0</v>
      </c>
      <c r="U15" s="31">
        <v>5787.7947073799996</v>
      </c>
      <c r="V15" s="31">
        <v>6852.2722239100003</v>
      </c>
      <c r="W15" s="31">
        <v>7137.6915348700004</v>
      </c>
      <c r="X15" s="31">
        <v>6973.5130466399996</v>
      </c>
      <c r="Y15" s="31">
        <v>8341.0513258999999</v>
      </c>
      <c r="Z15" s="32">
        <v>7427.6634811800004</v>
      </c>
    </row>
    <row r="16" spans="2:26" x14ac:dyDescent="0.45">
      <c r="B16" s="3" t="s">
        <v>27</v>
      </c>
      <c r="C16" s="65">
        <v>1646.6631404900002</v>
      </c>
      <c r="D16" s="65">
        <v>2373.6857079899987</v>
      </c>
      <c r="E16" s="65">
        <v>1977.9544456200008</v>
      </c>
      <c r="F16" s="65">
        <v>1970.5880916599999</v>
      </c>
      <c r="G16" s="65">
        <f t="shared" si="3"/>
        <v>7968.89138576</v>
      </c>
      <c r="H16" s="65">
        <v>2832.4241674800001</v>
      </c>
      <c r="I16" s="65">
        <v>2913.6332989099988</v>
      </c>
      <c r="J16" s="65">
        <v>2842.8389280400002</v>
      </c>
      <c r="K16" s="65">
        <v>2320.85648704</v>
      </c>
      <c r="L16" s="65">
        <f t="shared" si="4"/>
        <v>10909.75288147</v>
      </c>
      <c r="M16" s="65">
        <v>2434.8098771799996</v>
      </c>
      <c r="N16" s="65">
        <v>3281.1418131199998</v>
      </c>
      <c r="P16" s="33" t="s">
        <v>64</v>
      </c>
      <c r="Q16" s="31">
        <v>3490.0013824799998</v>
      </c>
      <c r="R16" s="31">
        <v>3525.5219149999998</v>
      </c>
      <c r="S16" s="31">
        <v>3479.9710599</v>
      </c>
      <c r="T16" s="31">
        <v>3069.6347019700002</v>
      </c>
      <c r="U16" s="31">
        <v>3151.4235618100001</v>
      </c>
      <c r="V16" s="31">
        <v>3517.4463606099998</v>
      </c>
      <c r="W16" s="31">
        <v>3499.9906569999998</v>
      </c>
      <c r="X16" s="31">
        <v>3414.4283332700002</v>
      </c>
      <c r="Y16" s="31">
        <v>3717.7122785500001</v>
      </c>
      <c r="Z16" s="32">
        <v>5840.4468767099997</v>
      </c>
    </row>
    <row r="17" spans="2:26" x14ac:dyDescent="0.45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P17" s="33" t="s">
        <v>42</v>
      </c>
      <c r="Q17" s="31">
        <v>222.02201622999999</v>
      </c>
      <c r="R17" s="31">
        <v>233.44859294</v>
      </c>
      <c r="S17" s="31">
        <v>257.68719196000001</v>
      </c>
      <c r="T17" s="31">
        <v>259.90573425000002</v>
      </c>
      <c r="U17" s="31">
        <v>262.53370590999998</v>
      </c>
      <c r="V17" s="31">
        <v>283.35927263999997</v>
      </c>
      <c r="W17" s="31">
        <v>241.40351165999999</v>
      </c>
      <c r="X17" s="31">
        <v>240.34591005999999</v>
      </c>
      <c r="Y17" s="31">
        <v>259.48702911999999</v>
      </c>
      <c r="Z17" s="32">
        <v>159.28787796</v>
      </c>
    </row>
    <row r="18" spans="2:26" x14ac:dyDescent="0.45">
      <c r="P18" s="33" t="s">
        <v>61</v>
      </c>
      <c r="Q18" s="31">
        <v>4242.9537510299997</v>
      </c>
      <c r="R18" s="31">
        <v>4773.2299146200003</v>
      </c>
      <c r="S18" s="31">
        <v>5358.56416782</v>
      </c>
      <c r="T18" s="31">
        <v>5533.9953941399999</v>
      </c>
      <c r="U18" s="31">
        <v>6088.2656287299997</v>
      </c>
      <c r="V18" s="31">
        <v>8084.3321090500003</v>
      </c>
      <c r="W18" s="31">
        <v>9294.0064817099992</v>
      </c>
      <c r="X18" s="31">
        <v>12290.97428653</v>
      </c>
      <c r="Y18" s="31">
        <v>13237.810591699999</v>
      </c>
      <c r="Z18" s="32">
        <v>14276.617883589999</v>
      </c>
    </row>
    <row r="19" spans="2:26" x14ac:dyDescent="0.45">
      <c r="P19" s="33" t="s">
        <v>38</v>
      </c>
      <c r="Q19" s="31">
        <v>781.19647757999996</v>
      </c>
      <c r="R19" s="31">
        <v>905.90509394000003</v>
      </c>
      <c r="S19" s="31">
        <v>1104.1460463400001</v>
      </c>
      <c r="T19" s="31">
        <v>1131.6098827599999</v>
      </c>
      <c r="U19" s="31">
        <v>1157.4305956999999</v>
      </c>
      <c r="V19" s="31">
        <v>1255.9330854299999</v>
      </c>
      <c r="W19" s="31">
        <v>1326.5362562299999</v>
      </c>
      <c r="X19" s="31">
        <v>1248.2135616099999</v>
      </c>
      <c r="Y19" s="31">
        <v>1463.87210635</v>
      </c>
      <c r="Z19" s="32">
        <v>1574.65961266</v>
      </c>
    </row>
    <row r="20" spans="2:26" x14ac:dyDescent="0.45">
      <c r="P20" s="33" t="s">
        <v>65</v>
      </c>
      <c r="Q20" s="31">
        <v>7145.5040459600004</v>
      </c>
      <c r="R20" s="31">
        <v>6896.9319568999999</v>
      </c>
      <c r="S20" s="31">
        <v>7663.8809675299999</v>
      </c>
      <c r="T20" s="31">
        <v>6666.5132223700002</v>
      </c>
      <c r="U20" s="31">
        <v>6945.6441653600004</v>
      </c>
      <c r="V20" s="31">
        <v>7075.7277035500001</v>
      </c>
      <c r="W20" s="31">
        <v>6851.1327503900002</v>
      </c>
      <c r="X20" s="31">
        <v>6756.0243331499996</v>
      </c>
      <c r="Y20" s="31">
        <v>5861.8630485200001</v>
      </c>
      <c r="Z20" s="32">
        <v>5574.5446679899997</v>
      </c>
    </row>
    <row r="21" spans="2:26" x14ac:dyDescent="0.45">
      <c r="P21" s="34" t="s">
        <v>76</v>
      </c>
      <c r="Q21" s="35">
        <v>5802.7305633899996</v>
      </c>
      <c r="R21" s="35">
        <v>7368.2885910300001</v>
      </c>
      <c r="S21" s="35">
        <v>8306.3590991300007</v>
      </c>
      <c r="T21" s="35">
        <v>10013.62122331</v>
      </c>
      <c r="U21" s="35">
        <v>10863.753218379999</v>
      </c>
      <c r="V21" s="35">
        <v>14047.966226070001</v>
      </c>
      <c r="W21" s="35">
        <v>14624.613741409999</v>
      </c>
      <c r="X21" s="35">
        <v>15582.68184714</v>
      </c>
      <c r="Y21" s="35">
        <v>18413.151959179999</v>
      </c>
      <c r="Z21" s="36">
        <v>18242.806423589998</v>
      </c>
    </row>
    <row r="22" spans="2:26" x14ac:dyDescent="0.45">
      <c r="P22" s="33" t="s">
        <v>43</v>
      </c>
      <c r="Q22" s="31">
        <v>2364.5403297299999</v>
      </c>
      <c r="R22" s="31">
        <v>2436.6228565400002</v>
      </c>
      <c r="S22" s="31">
        <v>2547.5883832999998</v>
      </c>
      <c r="T22" s="31">
        <v>3401.78774174</v>
      </c>
      <c r="U22" s="31">
        <v>3221.6770782899998</v>
      </c>
      <c r="V22" s="31">
        <v>3349.5142251100001</v>
      </c>
      <c r="W22" s="31">
        <v>3847.52785864</v>
      </c>
      <c r="X22" s="31">
        <v>3812.7941798500001</v>
      </c>
      <c r="Y22" s="31">
        <v>4009.79071574</v>
      </c>
      <c r="Z22" s="32">
        <v>4050.6483402899999</v>
      </c>
    </row>
    <row r="23" spans="2:26" x14ac:dyDescent="0.45">
      <c r="P23" s="38" t="s">
        <v>44</v>
      </c>
      <c r="Q23" s="39">
        <v>305.95859144000002</v>
      </c>
      <c r="R23" s="39">
        <v>332.08280516999997</v>
      </c>
      <c r="S23" s="39">
        <v>270.2103788</v>
      </c>
      <c r="T23" s="39">
        <v>306.12323543000002</v>
      </c>
      <c r="U23" s="39">
        <v>323.39439618</v>
      </c>
      <c r="V23" s="39">
        <v>340.01868609000002</v>
      </c>
      <c r="W23" s="39">
        <v>228.02808590000001</v>
      </c>
      <c r="X23" s="39">
        <v>276.43793570999998</v>
      </c>
      <c r="Y23" s="39">
        <v>313.14078411999998</v>
      </c>
      <c r="Z23" s="40">
        <v>405.5486042</v>
      </c>
    </row>
    <row r="24" spans="2:26" x14ac:dyDescent="0.45">
      <c r="P24" s="41" t="s">
        <v>45</v>
      </c>
      <c r="Q24" s="42">
        <v>83673.885140939994</v>
      </c>
      <c r="R24" s="42">
        <v>85287.95965484</v>
      </c>
      <c r="S24" s="42">
        <v>99142.427934530002</v>
      </c>
      <c r="T24" s="42">
        <v>98811.909093239999</v>
      </c>
      <c r="U24" s="42">
        <v>108961.4141654</v>
      </c>
      <c r="V24" s="42">
        <v>114365.75803347</v>
      </c>
      <c r="W24" s="42">
        <v>118067.16744718001</v>
      </c>
      <c r="X24" s="42">
        <v>122995.27120786</v>
      </c>
      <c r="Y24" s="42">
        <v>137660.33857041001</v>
      </c>
      <c r="Z24" s="42">
        <v>146754.45319033001</v>
      </c>
    </row>
    <row r="25" spans="2:26" x14ac:dyDescent="0.45">
      <c r="P25" s="43" t="s">
        <v>46</v>
      </c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 spans="2:26" x14ac:dyDescent="0.45">
      <c r="P26" s="37" t="s">
        <v>47</v>
      </c>
      <c r="Q26" s="46">
        <v>25117.30430285</v>
      </c>
      <c r="R26" s="46">
        <v>23419.42708546</v>
      </c>
      <c r="S26" s="46">
        <v>28636.717741870001</v>
      </c>
      <c r="T26" s="46">
        <v>26196.716525870001</v>
      </c>
      <c r="U26" s="46">
        <v>30217.873933269999</v>
      </c>
      <c r="V26" s="46">
        <v>32161.122788429999</v>
      </c>
      <c r="W26" s="46">
        <v>33436.250303350003</v>
      </c>
      <c r="X26" s="46">
        <v>37731.1883074</v>
      </c>
      <c r="Y26" s="46">
        <v>40971.117572269999</v>
      </c>
      <c r="Z26" s="47">
        <v>45628.479273609999</v>
      </c>
    </row>
    <row r="27" spans="2:26" x14ac:dyDescent="0.45">
      <c r="P27" s="48" t="s">
        <v>48</v>
      </c>
      <c r="Q27" s="31">
        <v>7376.45003567</v>
      </c>
      <c r="R27" s="31">
        <v>7242.6457339899998</v>
      </c>
      <c r="S27" s="31">
        <v>9188.4452886700001</v>
      </c>
      <c r="T27" s="31">
        <v>8962.7625865600003</v>
      </c>
      <c r="U27" s="31">
        <v>9888.2825410400001</v>
      </c>
      <c r="V27" s="31">
        <v>11385.19366107</v>
      </c>
      <c r="W27" s="31">
        <v>11368.43887115</v>
      </c>
      <c r="X27" s="31">
        <v>12110.703615640001</v>
      </c>
      <c r="Y27" s="31">
        <v>11217.99769876</v>
      </c>
      <c r="Z27" s="32">
        <v>13722.850375739999</v>
      </c>
    </row>
    <row r="28" spans="2:26" x14ac:dyDescent="0.45">
      <c r="P28" s="33" t="s">
        <v>66</v>
      </c>
      <c r="Q28" s="31">
        <v>23.188944889999998</v>
      </c>
      <c r="R28" s="31">
        <v>70.373787280000002</v>
      </c>
      <c r="S28" s="31">
        <v>65.910109169999998</v>
      </c>
      <c r="T28" s="31">
        <v>74.184098820000003</v>
      </c>
      <c r="U28" s="31">
        <v>101.68479194</v>
      </c>
      <c r="V28" s="31">
        <v>5.2404157900000001</v>
      </c>
      <c r="W28" s="31">
        <v>4.8984310000000004</v>
      </c>
      <c r="X28" s="31">
        <v>6.4903836799999999</v>
      </c>
      <c r="Y28" s="31">
        <v>3.3955816099999998</v>
      </c>
      <c r="Z28" s="32">
        <v>4.9192755100000003</v>
      </c>
    </row>
    <row r="29" spans="2:26" x14ac:dyDescent="0.45">
      <c r="P29" s="33" t="s">
        <v>67</v>
      </c>
      <c r="Q29" s="31">
        <v>4247.6924211100004</v>
      </c>
      <c r="R29" s="31">
        <v>4411.7853302200001</v>
      </c>
      <c r="S29" s="31">
        <v>6960.3880360100002</v>
      </c>
      <c r="T29" s="31">
        <v>3498.7300938899998</v>
      </c>
      <c r="U29" s="31">
        <v>3646.3673188500002</v>
      </c>
      <c r="V29" s="31">
        <v>4583.9993515300002</v>
      </c>
      <c r="W29" s="31">
        <v>4950.7704758899999</v>
      </c>
      <c r="X29" s="31">
        <v>5595.8477648300004</v>
      </c>
      <c r="Y29" s="31">
        <v>6535.0157623599998</v>
      </c>
      <c r="Z29" s="32">
        <v>8139.5355961200003</v>
      </c>
    </row>
    <row r="30" spans="2:26" x14ac:dyDescent="0.45">
      <c r="P30" s="33" t="s">
        <v>68</v>
      </c>
      <c r="Q30" s="31">
        <v>3591.8586208800002</v>
      </c>
      <c r="R30" s="31">
        <v>2029.4230743999999</v>
      </c>
      <c r="S30" s="31">
        <v>2403.0533925999998</v>
      </c>
      <c r="T30" s="31">
        <v>2779.9209367399999</v>
      </c>
      <c r="U30" s="31">
        <v>3301.79165212</v>
      </c>
      <c r="V30" s="31">
        <v>1886.1237347599999</v>
      </c>
      <c r="W30" s="31">
        <v>1472.0868107199999</v>
      </c>
      <c r="X30" s="31">
        <v>3137.81745056</v>
      </c>
      <c r="Y30" s="31">
        <v>3599.58356353</v>
      </c>
      <c r="Z30" s="32">
        <v>2101.0265129999998</v>
      </c>
    </row>
    <row r="31" spans="2:26" x14ac:dyDescent="0.45">
      <c r="P31" s="33" t="s">
        <v>69</v>
      </c>
      <c r="Q31" s="31">
        <v>44.766762980000003</v>
      </c>
      <c r="R31" s="31">
        <v>65.986748250000005</v>
      </c>
      <c r="S31" s="31">
        <v>64.484006969999996</v>
      </c>
      <c r="T31" s="31">
        <v>24.62733532</v>
      </c>
      <c r="U31" s="31">
        <v>26.08958762</v>
      </c>
      <c r="V31" s="31">
        <v>42.124459209999998</v>
      </c>
      <c r="W31" s="31">
        <v>41.66074004</v>
      </c>
      <c r="X31" s="31">
        <v>38.224011930000003</v>
      </c>
      <c r="Y31" s="31">
        <v>58.824543159999997</v>
      </c>
      <c r="Z31" s="32">
        <v>111.66740633000001</v>
      </c>
    </row>
    <row r="32" spans="2:26" x14ac:dyDescent="0.45">
      <c r="P32" s="48" t="s">
        <v>70</v>
      </c>
      <c r="Q32" s="31">
        <v>0</v>
      </c>
      <c r="R32" s="31">
        <v>0</v>
      </c>
      <c r="S32" s="31">
        <v>0</v>
      </c>
      <c r="T32" s="31">
        <v>0</v>
      </c>
      <c r="U32" s="31">
        <v>1286.59800756</v>
      </c>
      <c r="V32" s="31">
        <v>1502.73641954</v>
      </c>
      <c r="W32" s="31">
        <v>1604.9259894300001</v>
      </c>
      <c r="X32" s="31">
        <v>1689.3730121000001</v>
      </c>
      <c r="Y32" s="31">
        <v>1949.21929432</v>
      </c>
      <c r="Z32" s="32">
        <v>1915.2515524400001</v>
      </c>
    </row>
    <row r="33" spans="16:26" x14ac:dyDescent="0.45">
      <c r="P33" s="34" t="s">
        <v>49</v>
      </c>
      <c r="Q33" s="35">
        <v>9833.3475173200004</v>
      </c>
      <c r="R33" s="35">
        <v>9599.2124113200007</v>
      </c>
      <c r="S33" s="35">
        <v>9954.4369084499995</v>
      </c>
      <c r="T33" s="35">
        <v>10856.49147454</v>
      </c>
      <c r="U33" s="35">
        <v>11967.06003414</v>
      </c>
      <c r="V33" s="35">
        <v>12755.70474653</v>
      </c>
      <c r="W33" s="35">
        <v>13993.46898512</v>
      </c>
      <c r="X33" s="35">
        <v>15152.73206866</v>
      </c>
      <c r="Y33" s="35">
        <v>17607.081128530001</v>
      </c>
      <c r="Z33" s="36">
        <v>19633.228554469999</v>
      </c>
    </row>
    <row r="34" spans="16:26" x14ac:dyDescent="0.45">
      <c r="P34" s="49" t="s">
        <v>50</v>
      </c>
      <c r="Q34" s="50">
        <v>4778.0251719400003</v>
      </c>
      <c r="R34" s="50">
        <v>5034.6947297400002</v>
      </c>
      <c r="S34" s="50">
        <v>11745.942729390001</v>
      </c>
      <c r="T34" s="50">
        <v>13123.787434440001</v>
      </c>
      <c r="U34" s="50">
        <v>18258.5430031</v>
      </c>
      <c r="V34" s="50">
        <v>19508.885731720002</v>
      </c>
      <c r="W34" s="50">
        <v>20255.749064110001</v>
      </c>
      <c r="X34" s="50">
        <v>20224.822214659998</v>
      </c>
      <c r="Y34" s="50">
        <v>22136.855587999999</v>
      </c>
      <c r="Z34" s="51">
        <v>21547.46122202</v>
      </c>
    </row>
    <row r="35" spans="16:26" x14ac:dyDescent="0.45">
      <c r="P35" s="52" t="s">
        <v>48</v>
      </c>
      <c r="Q35" s="53">
        <v>90.659381929999995</v>
      </c>
      <c r="R35" s="53">
        <v>74.218004410000006</v>
      </c>
      <c r="S35" s="53">
        <v>108.55524834000001</v>
      </c>
      <c r="T35" s="53">
        <v>233.70588587</v>
      </c>
      <c r="U35" s="53">
        <v>305.07620213000001</v>
      </c>
      <c r="V35" s="53">
        <v>241.90558485</v>
      </c>
      <c r="W35" s="53">
        <v>297.68423745000001</v>
      </c>
      <c r="X35" s="53">
        <v>424.69680072</v>
      </c>
      <c r="Y35" s="53">
        <v>396.23784849999998</v>
      </c>
      <c r="Z35" s="54">
        <v>524.85104921000004</v>
      </c>
    </row>
    <row r="36" spans="16:26" x14ac:dyDescent="0.45">
      <c r="P36" s="52" t="s">
        <v>66</v>
      </c>
      <c r="Q36" s="53">
        <v>22.93622654</v>
      </c>
      <c r="R36" s="53">
        <v>22.808404329999998</v>
      </c>
      <c r="S36" s="53">
        <v>23.3791844</v>
      </c>
      <c r="T36" s="53">
        <v>27.852340160000001</v>
      </c>
      <c r="U36" s="53">
        <v>29.74553697</v>
      </c>
      <c r="V36" s="53">
        <v>30.099687660000001</v>
      </c>
      <c r="W36" s="53">
        <v>31.241573639999999</v>
      </c>
      <c r="X36" s="53">
        <v>83.397347920000001</v>
      </c>
      <c r="Y36" s="53">
        <v>84.904468019999996</v>
      </c>
      <c r="Z36" s="54">
        <v>86.492637799999997</v>
      </c>
    </row>
    <row r="37" spans="16:26" x14ac:dyDescent="0.45">
      <c r="P37" s="52" t="s">
        <v>73</v>
      </c>
      <c r="Q37" s="53">
        <v>1009.7745406</v>
      </c>
      <c r="R37" s="53">
        <v>1203.14496818</v>
      </c>
      <c r="S37" s="53">
        <v>7877.7896781999998</v>
      </c>
      <c r="T37" s="53">
        <v>8116.2353743100002</v>
      </c>
      <c r="U37" s="53">
        <v>8454.7810878199998</v>
      </c>
      <c r="V37" s="53">
        <v>8565.6246500300003</v>
      </c>
      <c r="W37" s="53">
        <v>8862.1205832899996</v>
      </c>
      <c r="X37" s="53">
        <v>8023.1006481799996</v>
      </c>
      <c r="Y37" s="53">
        <v>8513.8935376699992</v>
      </c>
      <c r="Z37" s="54">
        <v>7923.2713131199998</v>
      </c>
    </row>
    <row r="38" spans="16:26" x14ac:dyDescent="0.45">
      <c r="P38" s="52" t="s">
        <v>74</v>
      </c>
      <c r="Q38" s="53">
        <v>2960.0051933700001</v>
      </c>
      <c r="R38" s="53">
        <v>3074.92530975</v>
      </c>
      <c r="S38" s="53">
        <v>3209.5043960500002</v>
      </c>
      <c r="T38" s="53">
        <v>3447.8026083999998</v>
      </c>
      <c r="U38" s="53">
        <v>3552.1030742100002</v>
      </c>
      <c r="V38" s="53">
        <v>3708.6301195999999</v>
      </c>
      <c r="W38" s="53">
        <v>3888.9995895500001</v>
      </c>
      <c r="X38" s="53">
        <v>4734.3795542199996</v>
      </c>
      <c r="Y38" s="53">
        <v>4952.7142831800002</v>
      </c>
      <c r="Z38" s="54">
        <v>5181.9988613899995</v>
      </c>
    </row>
    <row r="39" spans="16:26" x14ac:dyDescent="0.45">
      <c r="P39" s="52" t="s">
        <v>69</v>
      </c>
      <c r="Q39" s="53">
        <v>364.93502208000001</v>
      </c>
      <c r="R39" s="53">
        <v>360.16308741</v>
      </c>
      <c r="S39" s="53">
        <v>352.69648176999999</v>
      </c>
      <c r="T39" s="53">
        <v>424.23909342000002</v>
      </c>
      <c r="U39" s="53">
        <v>466.95329570000001</v>
      </c>
      <c r="V39" s="53">
        <v>550.22968086000003</v>
      </c>
      <c r="W39" s="53">
        <v>581.36370721000003</v>
      </c>
      <c r="X39" s="53">
        <v>590.46834258000001</v>
      </c>
      <c r="Y39" s="53">
        <v>655.98462232999998</v>
      </c>
      <c r="Z39" s="54">
        <v>650.55901065</v>
      </c>
    </row>
    <row r="40" spans="16:26" x14ac:dyDescent="0.45">
      <c r="P40" s="52" t="s">
        <v>75</v>
      </c>
      <c r="Q40" s="53">
        <v>0</v>
      </c>
      <c r="R40" s="53">
        <v>0</v>
      </c>
      <c r="S40" s="53">
        <v>0</v>
      </c>
      <c r="T40" s="53">
        <v>0</v>
      </c>
      <c r="U40" s="53">
        <v>4559.77866455</v>
      </c>
      <c r="V40" s="53">
        <v>5518.0661919200002</v>
      </c>
      <c r="W40" s="53">
        <v>5726.6537588700003</v>
      </c>
      <c r="X40" s="53">
        <v>5552.8796823599996</v>
      </c>
      <c r="Y40" s="53">
        <v>6701.6691883200001</v>
      </c>
      <c r="Z40" s="54">
        <v>6340.1997012000002</v>
      </c>
    </row>
    <row r="41" spans="16:26" x14ac:dyDescent="0.45">
      <c r="P41" s="52" t="s">
        <v>51</v>
      </c>
      <c r="Q41" s="53">
        <v>318.13774635999999</v>
      </c>
      <c r="R41" s="53">
        <v>287.93446012999999</v>
      </c>
      <c r="S41" s="53">
        <v>162.97927709000001</v>
      </c>
      <c r="T41" s="53">
        <v>862.44846912000003</v>
      </c>
      <c r="U41" s="53">
        <v>878.66289855000002</v>
      </c>
      <c r="V41" s="53">
        <v>882.97128150000003</v>
      </c>
      <c r="W41" s="53">
        <v>856.25943745999996</v>
      </c>
      <c r="X41" s="53">
        <v>804.53751123999996</v>
      </c>
      <c r="Y41" s="53">
        <v>821.09721348999994</v>
      </c>
      <c r="Z41" s="54">
        <v>829.51044077999995</v>
      </c>
    </row>
    <row r="42" spans="16:26" x14ac:dyDescent="0.45">
      <c r="P42" s="55" t="s">
        <v>52</v>
      </c>
      <c r="Q42" s="56">
        <v>11.57706106</v>
      </c>
      <c r="R42" s="56">
        <v>11.50049553</v>
      </c>
      <c r="S42" s="56">
        <v>11.03846354</v>
      </c>
      <c r="T42" s="56">
        <v>11.50366316</v>
      </c>
      <c r="U42" s="56">
        <v>11.442243169999999</v>
      </c>
      <c r="V42" s="56">
        <v>11.3585353</v>
      </c>
      <c r="W42" s="56">
        <v>11.42617664</v>
      </c>
      <c r="X42" s="56">
        <v>11.36232744</v>
      </c>
      <c r="Y42" s="56">
        <v>10.35442649</v>
      </c>
      <c r="Z42" s="57">
        <v>10.57820787</v>
      </c>
    </row>
    <row r="43" spans="16:26" x14ac:dyDescent="0.45">
      <c r="P43" s="58" t="s">
        <v>53</v>
      </c>
      <c r="Q43" s="59">
        <v>29895.32947479</v>
      </c>
      <c r="R43" s="59">
        <v>28454.1218152</v>
      </c>
      <c r="S43" s="59">
        <v>40382.660471260002</v>
      </c>
      <c r="T43" s="59">
        <v>39320.503960310001</v>
      </c>
      <c r="U43" s="59">
        <v>48476.416936369998</v>
      </c>
      <c r="V43" s="59">
        <v>51670.008520149997</v>
      </c>
      <c r="W43" s="59">
        <v>53691.999367459997</v>
      </c>
      <c r="X43" s="59">
        <v>57956.010522060002</v>
      </c>
      <c r="Y43" s="59">
        <v>63107.973160269998</v>
      </c>
      <c r="Z43" s="59">
        <v>67175.940495629999</v>
      </c>
    </row>
    <row r="44" spans="16:26" x14ac:dyDescent="0.45">
      <c r="P44" s="60" t="s">
        <v>54</v>
      </c>
      <c r="Q44" s="61"/>
      <c r="R44" s="61"/>
      <c r="S44" s="61"/>
      <c r="T44" s="61"/>
      <c r="U44" s="61"/>
      <c r="V44" s="61"/>
      <c r="W44" s="61"/>
      <c r="X44" s="61"/>
      <c r="Y44" s="61"/>
      <c r="Z44" s="62"/>
    </row>
    <row r="45" spans="16:26" x14ac:dyDescent="0.45">
      <c r="P45" s="52" t="s">
        <v>55</v>
      </c>
      <c r="Q45" s="53">
        <v>48079.86998571</v>
      </c>
      <c r="R45" s="53">
        <v>50720.413274849998</v>
      </c>
      <c r="S45" s="53">
        <v>51641.263122539996</v>
      </c>
      <c r="T45" s="53">
        <v>52402.800062280003</v>
      </c>
      <c r="U45" s="53">
        <v>52824.514065709998</v>
      </c>
      <c r="V45" s="53">
        <v>54920.82231376</v>
      </c>
      <c r="W45" s="53">
        <v>56819.101836989998</v>
      </c>
      <c r="X45" s="53">
        <v>58052.276232709999</v>
      </c>
      <c r="Y45" s="53">
        <v>66405.884428420002</v>
      </c>
      <c r="Z45" s="54">
        <v>69135.183035159993</v>
      </c>
    </row>
    <row r="46" spans="16:26" x14ac:dyDescent="0.45">
      <c r="P46" s="52" t="s">
        <v>72</v>
      </c>
      <c r="Q46" s="53">
        <v>164.81339500000001</v>
      </c>
      <c r="R46" s="53">
        <v>164.81339500000001</v>
      </c>
      <c r="S46" s="53">
        <v>164.81339500000001</v>
      </c>
      <c r="T46" s="53">
        <v>164.81339500000001</v>
      </c>
      <c r="U46" s="53">
        <v>164.81339500000001</v>
      </c>
      <c r="V46" s="53">
        <v>164.81339500000001</v>
      </c>
      <c r="W46" s="53">
        <v>164.81339500000001</v>
      </c>
      <c r="X46" s="53">
        <v>164.81339500000001</v>
      </c>
      <c r="Y46" s="53">
        <v>164.81339500000001</v>
      </c>
      <c r="Z46" s="54">
        <v>164.81339500000001</v>
      </c>
    </row>
    <row r="47" spans="16:26" x14ac:dyDescent="0.45">
      <c r="P47" s="52" t="s">
        <v>71</v>
      </c>
      <c r="Q47" s="53">
        <v>15133.677652439999</v>
      </c>
      <c r="R47" s="53">
        <v>15235.0744992</v>
      </c>
      <c r="S47" s="53">
        <v>15577.118262</v>
      </c>
      <c r="T47" s="53">
        <v>15409.855179820001</v>
      </c>
      <c r="U47" s="53">
        <v>15460.667381609999</v>
      </c>
      <c r="V47" s="53">
        <v>15845.79544084</v>
      </c>
      <c r="W47" s="53">
        <v>16123.29053703</v>
      </c>
      <c r="X47" s="53">
        <v>15753.07844438</v>
      </c>
      <c r="Y47" s="53">
        <v>22338.039773470002</v>
      </c>
      <c r="Z47" s="54">
        <v>22346.05243639</v>
      </c>
    </row>
    <row r="48" spans="16:26" x14ac:dyDescent="0.45">
      <c r="P48" s="52" t="s">
        <v>56</v>
      </c>
      <c r="Q48" s="63">
        <v>-14554.99125494</v>
      </c>
      <c r="R48" s="63">
        <v>-14657.962742379999</v>
      </c>
      <c r="S48" s="63">
        <v>-15068.850897120001</v>
      </c>
      <c r="T48" s="63">
        <v>-15463.896642989999</v>
      </c>
      <c r="U48" s="63">
        <v>-15899.54626648</v>
      </c>
      <c r="V48" s="63">
        <v>-15083.07898022</v>
      </c>
      <c r="W48" s="63">
        <v>-14716.486805709999</v>
      </c>
      <c r="X48" s="63">
        <v>-14986.53013809</v>
      </c>
      <c r="Y48" s="63">
        <v>-14121.45999386</v>
      </c>
      <c r="Z48" s="64">
        <v>-13249.56112968</v>
      </c>
    </row>
    <row r="49" spans="16:26" x14ac:dyDescent="0.45">
      <c r="P49" s="52" t="s">
        <v>57</v>
      </c>
      <c r="Q49" s="53">
        <v>47336.370193210001</v>
      </c>
      <c r="R49" s="53">
        <v>49978.488123030002</v>
      </c>
      <c r="S49" s="53">
        <v>50968.182362660002</v>
      </c>
      <c r="T49" s="53">
        <v>52292.028130450002</v>
      </c>
      <c r="U49" s="53">
        <v>53098.57955558</v>
      </c>
      <c r="V49" s="53">
        <v>53993.29245814</v>
      </c>
      <c r="W49" s="53">
        <v>55247.484710670004</v>
      </c>
      <c r="X49" s="53">
        <v>57120.91453142</v>
      </c>
      <c r="Y49" s="53">
        <v>58024.491253810003</v>
      </c>
      <c r="Z49" s="54">
        <v>59873.878333449997</v>
      </c>
    </row>
    <row r="50" spans="16:26" x14ac:dyDescent="0.45">
      <c r="P50" s="52" t="s">
        <v>58</v>
      </c>
      <c r="Q50" s="53">
        <v>5698.6856804400004</v>
      </c>
      <c r="R50" s="53">
        <v>6113.4245647899997</v>
      </c>
      <c r="S50" s="53">
        <v>7118.5043407200001</v>
      </c>
      <c r="T50" s="53">
        <v>7088.60507065</v>
      </c>
      <c r="U50" s="53">
        <v>7660.4831633200001</v>
      </c>
      <c r="V50" s="53">
        <v>7774.9271995600002</v>
      </c>
      <c r="W50" s="53">
        <v>7556.0662427300003</v>
      </c>
      <c r="X50" s="53">
        <v>6986.98445309</v>
      </c>
      <c r="Y50" s="53">
        <v>8146.4809817200003</v>
      </c>
      <c r="Z50" s="54">
        <v>10443.329659540001</v>
      </c>
    </row>
    <row r="51" spans="16:26" x14ac:dyDescent="0.45">
      <c r="P51" s="55" t="s">
        <v>59</v>
      </c>
      <c r="Q51" s="56">
        <v>53778.555666150001</v>
      </c>
      <c r="R51" s="56">
        <v>56833.83783964</v>
      </c>
      <c r="S51" s="56">
        <v>58759.767463260003</v>
      </c>
      <c r="T51" s="56">
        <v>59491.405132929998</v>
      </c>
      <c r="U51" s="56">
        <v>60484.997229029999</v>
      </c>
      <c r="V51" s="56">
        <v>62695.749513319999</v>
      </c>
      <c r="W51" s="56">
        <v>64375.168079720002</v>
      </c>
      <c r="X51" s="56">
        <v>65039.2606858</v>
      </c>
      <c r="Y51" s="56">
        <v>74552.365410140002</v>
      </c>
      <c r="Z51" s="57">
        <v>79578.512694699995</v>
      </c>
    </row>
    <row r="52" spans="16:26" x14ac:dyDescent="0.45">
      <c r="P52" s="20" t="s">
        <v>60</v>
      </c>
      <c r="Q52" s="18">
        <v>83673.885140939994</v>
      </c>
      <c r="R52" s="18">
        <v>85287.95965484</v>
      </c>
      <c r="S52" s="18">
        <v>99142.427934520005</v>
      </c>
      <c r="T52" s="18">
        <v>98811.909093239999</v>
      </c>
      <c r="U52" s="18">
        <v>108961.4141654</v>
      </c>
      <c r="V52" s="18">
        <v>114365.75803347</v>
      </c>
      <c r="W52" s="18">
        <v>118067.16744718001</v>
      </c>
      <c r="X52" s="18">
        <v>122995.27120786</v>
      </c>
      <c r="Y52" s="18">
        <v>137660.33857041001</v>
      </c>
      <c r="Z52" s="18">
        <v>146754.45319033001</v>
      </c>
    </row>
  </sheetData>
  <phoneticPr fontId="2" type="noConversion"/>
  <pageMargins left="0.7" right="0.7" top="0.75" bottom="0.75" header="0.3" footer="0.3"/>
  <pageSetup paperSize="9" scale="42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91042C02E9564DA57B181784F2AB6E" ma:contentTypeVersion="0" ma:contentTypeDescription="새 문서를 만듭니다." ma:contentTypeScope="" ma:versionID="92f5c4b467ed30fa362d2ad4d8dc30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D0233E-0C6A-4BE0-B9E8-C7A9CAF65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150E56-3CA2-4FA7-A1D7-89D9CE386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77B6A7-9D5A-4350-BB88-8A230B7AB1C4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연결IS</vt:lpstr>
      <vt:lpstr>연결BS</vt:lpstr>
      <vt:lpstr>별도BSPL</vt:lpstr>
      <vt:lpstr>연결BS!Print_Area</vt:lpstr>
      <vt:lpstr>연결IS!Print_Area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2020-10-29T03:33:28Z</cp:lastPrinted>
  <dcterms:created xsi:type="dcterms:W3CDTF">2020-09-17T08:21:35Z</dcterms:created>
  <dcterms:modified xsi:type="dcterms:W3CDTF">2020-10-29T08:21:01Z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0x0101003291042C02E9564DA57B181784F2AB6E</vt:lpwstr>
  </property>
</Properties>
</file>