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iweilu/Downloads/"/>
    </mc:Choice>
  </mc:AlternateContent>
  <bookViews>
    <workbookView xWindow="260" yWindow="480" windowWidth="25340" windowHeight="14200"/>
  </bookViews>
  <sheets>
    <sheet name="GanttChart" sheetId="9" r:id="rId1"/>
  </sheets>
  <definedNames>
    <definedName name="prevWBS" localSheetId="0">GanttChart!$A1048576</definedName>
    <definedName name="_xlnm.Print_Area" localSheetId="0">GanttChart!$A$1:$BP$46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9" l="1"/>
  <c r="J62" i="9"/>
  <c r="A61" i="9"/>
  <c r="A62" i="9"/>
  <c r="J61" i="9"/>
  <c r="A58" i="9"/>
  <c r="J58" i="9"/>
  <c r="F35" i="9"/>
  <c r="F37" i="9"/>
  <c r="F34" i="9"/>
  <c r="F33" i="9"/>
  <c r="F26" i="9"/>
  <c r="A25" i="9"/>
  <c r="A26" i="9"/>
  <c r="J24" i="9"/>
  <c r="J25" i="9"/>
  <c r="J23" i="9"/>
  <c r="F23" i="9"/>
  <c r="F24" i="9"/>
  <c r="F22" i="9"/>
  <c r="F11" i="9"/>
  <c r="J56" i="9"/>
  <c r="J55" i="9"/>
  <c r="J54" i="9"/>
  <c r="A54" i="9"/>
  <c r="A55" i="9"/>
  <c r="A56" i="9"/>
  <c r="J38" i="9"/>
  <c r="J31" i="9"/>
  <c r="J27" i="9"/>
  <c r="J28" i="9"/>
  <c r="F25" i="9"/>
  <c r="J26" i="9"/>
  <c r="M6" i="9"/>
  <c r="J36" i="9"/>
  <c r="J33" i="9"/>
  <c r="F36" i="9"/>
  <c r="H34" i="9"/>
  <c r="I46" i="9"/>
  <c r="I45" i="9"/>
  <c r="J11" i="9"/>
  <c r="J12" i="9"/>
  <c r="J10" i="9"/>
  <c r="J9" i="9"/>
  <c r="F10" i="9"/>
  <c r="F12" i="9"/>
  <c r="F9" i="9"/>
  <c r="H45" i="9"/>
  <c r="H46" i="9"/>
  <c r="F50" i="9"/>
  <c r="I50" i="9"/>
  <c r="F49" i="9"/>
  <c r="H49" i="9"/>
  <c r="I49" i="9"/>
  <c r="F51" i="9"/>
  <c r="H50" i="9"/>
  <c r="F52" i="9"/>
  <c r="H52" i="9"/>
  <c r="I52" i="9"/>
  <c r="H51" i="9"/>
  <c r="I51" i="9"/>
  <c r="F15" i="9"/>
  <c r="M5" i="9"/>
  <c r="H15" i="9"/>
  <c r="I15" i="9"/>
  <c r="F18" i="9"/>
  <c r="F13" i="9"/>
  <c r="F19" i="9"/>
  <c r="M7" i="9"/>
  <c r="A8" i="9"/>
  <c r="A49" i="9"/>
  <c r="A50" i="9"/>
  <c r="A51" i="9"/>
  <c r="A52" i="9"/>
  <c r="H18" i="9"/>
  <c r="I18" i="9"/>
  <c r="H13" i="9"/>
  <c r="I13" i="9"/>
  <c r="H19" i="9"/>
  <c r="I19" i="9"/>
  <c r="F16" i="9"/>
  <c r="H16" i="9"/>
  <c r="I16" i="9"/>
  <c r="F17" i="9"/>
  <c r="H17" i="9"/>
  <c r="I17" i="9"/>
  <c r="N6" i="9"/>
  <c r="F41" i="9"/>
  <c r="F40" i="9"/>
  <c r="O6" i="9"/>
  <c r="J35" i="9"/>
  <c r="J34" i="9"/>
  <c r="H41" i="9"/>
  <c r="I41" i="9"/>
  <c r="H40" i="9"/>
  <c r="I40" i="9"/>
  <c r="J22" i="9"/>
  <c r="F42" i="9"/>
  <c r="P6" i="9"/>
  <c r="H42" i="9"/>
  <c r="I42" i="9"/>
  <c r="F43" i="9"/>
  <c r="Q6" i="9"/>
  <c r="F20" i="9"/>
  <c r="H43" i="9"/>
  <c r="I43" i="9"/>
  <c r="H20" i="9"/>
  <c r="I20" i="9"/>
  <c r="F44" i="9"/>
  <c r="F14" i="9"/>
  <c r="R6" i="9"/>
  <c r="N7" i="9"/>
  <c r="J37" i="9"/>
  <c r="H44" i="9"/>
  <c r="I44" i="9"/>
  <c r="H14" i="9"/>
  <c r="I14" i="9"/>
  <c r="S6" i="9"/>
  <c r="O7" i="9"/>
  <c r="T6" i="9"/>
  <c r="P7" i="9"/>
  <c r="U6" i="9"/>
  <c r="Q7" i="9"/>
  <c r="V6" i="9"/>
  <c r="R7" i="9"/>
  <c r="W6" i="9"/>
  <c r="S7" i="9"/>
  <c r="X6" i="9"/>
  <c r="T7" i="9"/>
  <c r="T5" i="9"/>
  <c r="Y6" i="9"/>
  <c r="U7" i="9"/>
  <c r="Z6" i="9"/>
  <c r="V7" i="9"/>
  <c r="AA6" i="9"/>
  <c r="W7" i="9"/>
  <c r="AB6" i="9"/>
  <c r="X7" i="9"/>
  <c r="AC6" i="9"/>
  <c r="Z7" i="9"/>
  <c r="Y7" i="9"/>
  <c r="AD6" i="9"/>
  <c r="AA5" i="9"/>
  <c r="AA7" i="9"/>
  <c r="AE6" i="9"/>
  <c r="AB7" i="9"/>
  <c r="AF6" i="9"/>
  <c r="AC7" i="9"/>
  <c r="AG6" i="9"/>
  <c r="AD7" i="9"/>
  <c r="AH6" i="9"/>
  <c r="AE7" i="9"/>
  <c r="AI6" i="9"/>
  <c r="AF7" i="9"/>
  <c r="AJ6" i="9"/>
  <c r="AG7" i="9"/>
  <c r="AK6" i="9"/>
  <c r="AH7" i="9"/>
  <c r="AH5" i="9"/>
  <c r="AL6" i="9"/>
  <c r="AM6" i="9"/>
  <c r="AM7" i="9"/>
  <c r="AI7" i="9"/>
  <c r="AJ7" i="9"/>
  <c r="AN6" i="9"/>
  <c r="AK7" i="9"/>
  <c r="AO6" i="9"/>
  <c r="AL7" i="9"/>
  <c r="AP6" i="9"/>
  <c r="AQ6" i="9"/>
  <c r="AN7" i="9"/>
  <c r="AR6" i="9"/>
  <c r="AO7" i="9"/>
  <c r="AO5" i="9"/>
  <c r="AS6" i="9"/>
  <c r="AP7" i="9"/>
  <c r="AT6" i="9"/>
  <c r="AQ7" i="9"/>
  <c r="AU6" i="9"/>
  <c r="AR7" i="9"/>
  <c r="AV6" i="9"/>
  <c r="AS7" i="9"/>
  <c r="AW6" i="9"/>
  <c r="AT7" i="9"/>
  <c r="AX6" i="9"/>
  <c r="AU7" i="9"/>
  <c r="AY6" i="9"/>
  <c r="AV7" i="9"/>
  <c r="AV5" i="9"/>
  <c r="AZ6" i="9"/>
  <c r="AW7" i="9"/>
  <c r="BA6" i="9"/>
  <c r="AX7" i="9"/>
  <c r="BB6" i="9"/>
  <c r="AY7" i="9"/>
  <c r="BC6" i="9"/>
  <c r="AZ7" i="9"/>
  <c r="BD6" i="9"/>
  <c r="BA7" i="9"/>
  <c r="BE6" i="9"/>
  <c r="BB7" i="9"/>
  <c r="BF6" i="9"/>
  <c r="BC5" i="9"/>
  <c r="BC7" i="9"/>
  <c r="BG6" i="9"/>
  <c r="BD7" i="9"/>
  <c r="BH6" i="9"/>
  <c r="BE7" i="9"/>
  <c r="BI6" i="9"/>
  <c r="BF7" i="9"/>
  <c r="BJ6" i="9"/>
  <c r="BG7" i="9"/>
  <c r="BK6" i="9"/>
  <c r="BH7" i="9"/>
  <c r="BL6" i="9"/>
  <c r="BI7" i="9"/>
  <c r="BM6" i="9"/>
  <c r="BJ7" i="9"/>
  <c r="BJ5" i="9"/>
  <c r="BN6" i="9"/>
  <c r="BK7" i="9"/>
  <c r="BO6" i="9"/>
  <c r="BL7" i="9"/>
  <c r="BP6" i="9"/>
  <c r="BM7" i="9"/>
  <c r="BN7" i="9"/>
  <c r="BO7" i="9"/>
  <c r="BP7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7" i="9"/>
  <c r="A28" i="9"/>
  <c r="A30" i="9"/>
  <c r="J30" i="9"/>
  <c r="A31" i="9"/>
  <c r="A32" i="9"/>
  <c r="A33" i="9"/>
  <c r="A34" i="9"/>
  <c r="A36" i="9"/>
  <c r="A37" i="9"/>
  <c r="A38" i="9"/>
  <c r="A39" i="9"/>
  <c r="A40" i="9"/>
  <c r="A41" i="9"/>
  <c r="A42" i="9"/>
  <c r="A43" i="9"/>
  <c r="A44" i="9"/>
</calcChain>
</file>

<file path=xl/comments1.xml><?xml version="1.0" encoding="utf-8"?>
<comments xmlns="http://schemas.openxmlformats.org/spreadsheetml/2006/main">
  <authors>
    <author>Vertex42</author>
    <author>Vertex42.com Templates</author>
    <author>徐越方洲</author>
  </authors>
  <commentList>
    <comment ref="A7" authorId="0">
      <text>
        <r>
          <rPr>
            <b/>
            <sz val="9"/>
            <color indexed="81"/>
            <rFont val="宋体"/>
            <family val="3"/>
            <charset val="134"/>
          </rPr>
          <t>项目基本架构</t>
        </r>
        <r>
          <rPr>
            <sz val="9"/>
            <color indexed="81"/>
            <rFont val="Tahoma"/>
            <family val="2"/>
          </rPr>
          <t xml:space="preserve">
Level 1: 1, 2, 3, ...
Level 2: 1.1, 1.2, 1.3, ...
Level 3: 1.1.1, 1.1.2, 1.1.3, …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项目任务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项目任务基本描述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参与人
</t>
        </r>
        <r>
          <rPr>
            <sz val="9"/>
            <color indexed="81"/>
            <rFont val="宋体"/>
            <family val="3"/>
            <charset val="134"/>
          </rPr>
          <t>项目任务的对应参与人/负责人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开始时间
</t>
        </r>
        <r>
          <rPr>
            <sz val="9"/>
            <color indexed="81"/>
            <rFont val="宋体"/>
            <family val="3"/>
            <charset val="134"/>
          </rPr>
          <t>该任务的开始时间</t>
        </r>
      </text>
    </comment>
    <comment ref="F7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结束时间
</t>
        </r>
        <r>
          <rPr>
            <sz val="9"/>
            <color indexed="81"/>
            <rFont val="宋体"/>
            <family val="3"/>
            <charset val="134"/>
          </rPr>
          <t>该任务的真实结束时间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时长</t>
        </r>
        <r>
          <rPr>
            <sz val="9"/>
            <color indexed="81"/>
            <rFont val="宋体"/>
            <family val="3"/>
            <charset val="134"/>
          </rPr>
          <t xml:space="preserve">
该任务持续的时长，由结束时间减去开始时间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有效时长
</t>
        </r>
        <r>
          <rPr>
            <sz val="9"/>
            <color indexed="81"/>
            <rFont val="宋体"/>
            <family val="3"/>
            <charset val="134"/>
          </rPr>
          <t>完成该任务的有效时长，即真实工作时长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完成情况
</t>
        </r>
        <r>
          <rPr>
            <sz val="9"/>
            <color indexed="81"/>
            <rFont val="宋体"/>
            <family val="3"/>
            <charset val="134"/>
          </rPr>
          <t>是否完成任务</t>
        </r>
      </text>
    </comment>
    <comment ref="J7" authorId="2">
      <text>
        <r>
          <rPr>
            <b/>
            <sz val="9"/>
            <color indexed="81"/>
            <rFont val="宋体"/>
            <family val="3"/>
            <charset val="134"/>
          </rPr>
          <t>完成效率:</t>
        </r>
        <r>
          <rPr>
            <sz val="9"/>
            <color indexed="81"/>
            <rFont val="宋体"/>
            <family val="3"/>
            <charset val="134"/>
          </rPr>
          <t xml:space="preserve">
有效时长/时长</t>
        </r>
      </text>
    </comment>
    <comment ref="K7" authorId="2">
      <text>
        <r>
          <rPr>
            <b/>
            <sz val="9"/>
            <color indexed="81"/>
            <rFont val="宋体"/>
            <family val="3"/>
            <charset val="134"/>
          </rPr>
          <t>具体说明</t>
        </r>
        <r>
          <rPr>
            <sz val="9"/>
            <color indexed="81"/>
            <rFont val="宋体"/>
            <family val="3"/>
            <charset val="134"/>
          </rPr>
          <t xml:space="preserve">
对任务细节的具体说明，如：具体分工、具体解决的内容、遇到的问题等</t>
        </r>
      </text>
    </comment>
  </commentList>
</comments>
</file>

<file path=xl/sharedStrings.xml><?xml version="1.0" encoding="utf-8"?>
<sst xmlns="http://schemas.openxmlformats.org/spreadsheetml/2006/main" count="142" uniqueCount="91">
  <si>
    <t>TEMPLATE ROWS</t>
  </si>
  <si>
    <t>[Task Category]</t>
  </si>
  <si>
    <t>[Task]</t>
  </si>
  <si>
    <t>See the Help worksheet to learn how to use these rows. You can hide these rows before printing.</t>
  </si>
  <si>
    <t xml:space="preserve"> . [ Level 2 Task ]</t>
  </si>
  <si>
    <t xml:space="preserve"> . . [ Level 3 Task ]</t>
  </si>
  <si>
    <t xml:space="preserve"> . . . [ Level 4 Task ]</t>
  </si>
  <si>
    <t>PREDECESSOR</t>
  </si>
  <si>
    <t>[ Level 1 Task or Phase ]</t>
  </si>
  <si>
    <t>[Sub-task]</t>
  </si>
  <si>
    <t>项目开始日期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</si>
  <si>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</si>
  <si>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</si>
  <si>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</si>
  <si>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</si>
  <si>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项目任务</t>
    <phoneticPr fontId="3" type="noConversion"/>
  </si>
  <si>
    <t>开始时间</t>
    <phoneticPr fontId="3" type="noConversion"/>
  </si>
  <si>
    <t>结束时间</t>
    <phoneticPr fontId="3" type="noConversion"/>
  </si>
  <si>
    <t>时长</t>
    <phoneticPr fontId="3" type="noConversion"/>
  </si>
  <si>
    <t>参与人</t>
    <phoneticPr fontId="3" type="noConversion"/>
  </si>
  <si>
    <t>[前期准备]</t>
    <phoneticPr fontId="3" type="noConversion"/>
  </si>
  <si>
    <t>[Sub-task]</t>
    <phoneticPr fontId="3" type="noConversion"/>
  </si>
  <si>
    <t>徐越方洲 易可可 崔冰 余扬名</t>
    <phoneticPr fontId="3" type="noConversion"/>
  </si>
  <si>
    <t>[任务分工]</t>
    <phoneticPr fontId="3" type="noConversion"/>
  </si>
  <si>
    <t>具体说明</t>
    <phoneticPr fontId="3" type="noConversion"/>
  </si>
  <si>
    <t>完成情况</t>
    <phoneticPr fontId="3" type="noConversion"/>
  </si>
  <si>
    <t>有效时长</t>
    <phoneticPr fontId="3" type="noConversion"/>
  </si>
  <si>
    <t>完成效率</t>
    <phoneticPr fontId="3" type="noConversion"/>
  </si>
  <si>
    <t xml:space="preserve">  [查找、阅读相关资料]</t>
    <phoneticPr fontId="3" type="noConversion"/>
  </si>
  <si>
    <t xml:space="preserve">  [交换信息、初步讨论]</t>
    <phoneticPr fontId="3" type="noConversion"/>
  </si>
  <si>
    <t>显示周</t>
    <phoneticPr fontId="3" type="noConversion"/>
  </si>
  <si>
    <t>完成</t>
    <phoneticPr fontId="3" type="noConversion"/>
  </si>
  <si>
    <t>第5周</t>
    <phoneticPr fontId="3" type="noConversion"/>
  </si>
  <si>
    <t>[后期准备]</t>
    <phoneticPr fontId="3" type="noConversion"/>
  </si>
  <si>
    <t>[小组成员] 何杨林 季薇璐</t>
    <phoneticPr fontId="3" type="noConversion"/>
  </si>
  <si>
    <t>[网页爬虫：诗词宝典+书法词典] 项目进程管理</t>
    <phoneticPr fontId="3" type="noConversion"/>
  </si>
  <si>
    <t>何杨林 季薇璐</t>
    <phoneticPr fontId="3" type="noConversion"/>
  </si>
  <si>
    <t>何杨林 季薇璐</t>
    <phoneticPr fontId="3" type="noConversion"/>
  </si>
  <si>
    <t>何杨林 季薇璐</t>
    <phoneticPr fontId="3" type="noConversion"/>
  </si>
  <si>
    <t>[诗词宝典]</t>
    <phoneticPr fontId="3" type="noConversion"/>
  </si>
  <si>
    <t>项目结构</t>
    <phoneticPr fontId="3" type="noConversion"/>
  </si>
  <si>
    <t>[书法词典]</t>
    <phoneticPr fontId="3" type="noConversion"/>
  </si>
  <si>
    <t>[对爬虫对象——国学大师网站的初步分析及探索]</t>
    <phoneticPr fontId="3" type="noConversion"/>
  </si>
  <si>
    <t>[检查网页源，熟悉网页结构]</t>
    <phoneticPr fontId="3" type="noConversion"/>
  </si>
  <si>
    <t>[阅读学习网上关于爬虫的代码及实例]</t>
    <phoneticPr fontId="3" type="noConversion"/>
  </si>
  <si>
    <t>[撰写加载网页的代码并运行调试成功]</t>
    <phoneticPr fontId="3" type="noConversion"/>
  </si>
  <si>
    <t>2.7.2</t>
    <phoneticPr fontId="3" type="noConversion"/>
  </si>
  <si>
    <t>何杨林</t>
    <phoneticPr fontId="3" type="noConversion"/>
  </si>
  <si>
    <t xml:space="preserve">何杨林 </t>
    <phoneticPr fontId="3" type="noConversion"/>
  </si>
  <si>
    <t>季薇璐</t>
    <phoneticPr fontId="3" type="noConversion"/>
  </si>
  <si>
    <t>[浏览书法词典网页确认爬虫内容]</t>
    <phoneticPr fontId="3" type="noConversion"/>
  </si>
  <si>
    <t>[浏览诗词宝典网页确认爬虫内容]</t>
    <phoneticPr fontId="3" type="noConversion"/>
  </si>
  <si>
    <t>[检查网页源，熟悉网页结构]</t>
    <phoneticPr fontId="3" type="noConversion"/>
  </si>
  <si>
    <t>[在网页源代码中检索到与任务内容相对应的部分]</t>
    <phoneticPr fontId="3" type="noConversion"/>
  </si>
  <si>
    <t>[在网页源代码中检索到与任务内容相对应的部分]</t>
    <phoneticPr fontId="3" type="noConversion"/>
  </si>
  <si>
    <t>3.2.1</t>
    <phoneticPr fontId="3" type="noConversion"/>
  </si>
  <si>
    <t>[撰写爬第一层网页第一个链接的代码并运行调试成功]</t>
    <phoneticPr fontId="3" type="noConversion"/>
  </si>
  <si>
    <t xml:space="preserve">何杨林 </t>
    <phoneticPr fontId="3" type="noConversion"/>
  </si>
  <si>
    <t>[撰写爬第一个链接的全部三层代码并运行调试成功]</t>
    <phoneticPr fontId="3" type="noConversion"/>
  </si>
  <si>
    <t>季薇璐</t>
    <phoneticPr fontId="3" type="noConversion"/>
  </si>
  <si>
    <t>[撰写循环部分代码爬出每个链接的完整内容并运行调试成功]</t>
    <phoneticPr fontId="3" type="noConversion"/>
  </si>
  <si>
    <t>[撰写循环部分代码爬出每个链接的完整内容并运行调试成功]</t>
    <phoneticPr fontId="3" type="noConversion"/>
  </si>
  <si>
    <t>[导出并保存爬出的全部内容]</t>
    <phoneticPr fontId="3" type="noConversion"/>
  </si>
  <si>
    <t>[总结整理问题与解决方法]</t>
    <phoneticPr fontId="3" type="noConversion"/>
  </si>
  <si>
    <t>浏览网页点进每一层链接，确认爬链接+网页文字内容</t>
    <phoneticPr fontId="3" type="noConversion"/>
  </si>
  <si>
    <t>查看网页源代码</t>
    <phoneticPr fontId="3" type="noConversion"/>
  </si>
  <si>
    <t>从第一层网页的第一个诗词开始，爬出它的链接，再根据它的链接进入第二层网页，爬取网页文字内容及下一层链接和下一层文字内容
2. 学习MOSES原理</t>
    <phoneticPr fontId="3" type="noConversion"/>
  </si>
  <si>
    <t>完成</t>
    <phoneticPr fontId="3" type="noConversion"/>
  </si>
  <si>
    <t>1.报告以ppt的形式呈现</t>
    <phoneticPr fontId="3" type="noConversion"/>
  </si>
  <si>
    <t>2.报告分为两个部分。第二部分为本项目管理表格</t>
    <phoneticPr fontId="3" type="noConversion"/>
  </si>
  <si>
    <t>初步分工：何杨林负责：前期爬虫代码阅读及单个链接爬到底；后期循环代码及保存词典部分由季薇璐负责</t>
    <phoneticPr fontId="3" type="noConversion"/>
  </si>
  <si>
    <t>在网页源代码中，找到对应的部分，找到class名称</t>
    <phoneticPr fontId="3" type="noConversion"/>
  </si>
  <si>
    <t>最后采用Xpath的语句定位到name名</t>
    <phoneticPr fontId="3" type="noConversion"/>
  </si>
  <si>
    <t>在网页源代码中，找到对应的部分</t>
    <phoneticPr fontId="3" type="noConversion"/>
  </si>
  <si>
    <t>发现没有class名只有name名，这时候语句行不通了，无法定位到对应部分爬取。</t>
    <phoneticPr fontId="3" type="noConversion"/>
  </si>
  <si>
    <t xml:space="preserve">
</t>
    <phoneticPr fontId="3" type="noConversion"/>
  </si>
  <si>
    <t>[整理注释代码、调试优化]</t>
    <phoneticPr fontId="3" type="noConversion"/>
  </si>
  <si>
    <t>何杨林 季薇璐</t>
    <rPh sb="4" eb="5">
      <t>ji wei lu</t>
    </rPh>
    <phoneticPr fontId="3" type="noConversion"/>
  </si>
  <si>
    <t>[撰写初版项目管理表格]</t>
    <rPh sb="3" eb="4">
      <t>chu ban</t>
    </rPh>
    <phoneticPr fontId="3" type="noConversion"/>
  </si>
  <si>
    <t>[撰写初版汇报PPT]</t>
    <rPh sb="3" eb="4">
      <t>chu ban</t>
    </rPh>
    <phoneticPr fontId="3" type="noConversion"/>
  </si>
  <si>
    <t>[汇报]</t>
    <rPh sb="1" eb="2">
      <t>hui bao</t>
    </rPh>
    <phoneticPr fontId="3" type="noConversion"/>
  </si>
  <si>
    <t>[代码优化]</t>
    <rPh sb="1" eb="2">
      <t>dai ma</t>
    </rPh>
    <phoneticPr fontId="3" type="noConversion"/>
  </si>
  <si>
    <t>[代码升级改进]</t>
    <rPh sb="1" eb="2">
      <t>dai ma</t>
    </rPh>
    <rPh sb="3" eb="4">
      <t>sheng ji</t>
    </rPh>
    <rPh sb="5" eb="6">
      <t>gai jin</t>
    </rPh>
    <phoneticPr fontId="3" type="noConversion"/>
  </si>
  <si>
    <t>解决了之前用request库不能解决的的超时和反爬虫问题；</t>
    <rPh sb="0" eb="1">
      <t>jie jue le</t>
    </rPh>
    <rPh sb="3" eb="4">
      <t>zhi qian yong</t>
    </rPh>
    <rPh sb="13" eb="14">
      <t>ku</t>
    </rPh>
    <rPh sb="14" eb="15">
      <t>bu nneg jie jue de</t>
    </rPh>
    <rPh sb="20" eb="21">
      <t>chao shi</t>
    </rPh>
    <rPh sb="22" eb="23">
      <t>he</t>
    </rPh>
    <rPh sb="26" eb="27">
      <t>wen ti</t>
    </rPh>
    <phoneticPr fontId="3" type="noConversion"/>
  </si>
  <si>
    <t>[改用BeautifulSoup4库，替代request和pyquery库编写代码]</t>
    <rPh sb="1" eb="2">
      <t>gai yong</t>
    </rPh>
    <rPh sb="17" eb="18">
      <t>ku</t>
    </rPh>
    <rPh sb="19" eb="20">
      <t>ti dai</t>
    </rPh>
    <rPh sb="28" eb="29">
      <t>he</t>
    </rPh>
    <rPh sb="36" eb="37">
      <t>ku</t>
    </rPh>
    <rPh sb="37" eb="38">
      <t>bian xie</t>
    </rPh>
    <rPh sb="39" eb="40">
      <t>dai ma</t>
    </rPh>
    <phoneticPr fontId="3" type="noConversion"/>
  </si>
  <si>
    <t>[进一步简化代码，优化存储逻辑]</t>
    <rPh sb="1" eb="2">
      <t>jin yi bu</t>
    </rPh>
    <rPh sb="4" eb="5">
      <t>jian hua</t>
    </rPh>
    <rPh sb="6" eb="7">
      <t>dai ma</t>
    </rPh>
    <rPh sb="9" eb="10">
      <t>you hua</t>
    </rPh>
    <rPh sb="11" eb="12">
      <t>cun chu luo ji</t>
    </rPh>
    <phoneticPr fontId="3" type="noConversion"/>
  </si>
  <si>
    <t>提高了代码的可读性</t>
    <phoneticPr fontId="3" type="noConversion"/>
  </si>
  <si>
    <t>[撰写爬该链接目标层代码并运行调试成功]</t>
    <rPh sb="7" eb="8">
      <t>mu biao</t>
    </rPh>
    <rPh sb="9" eb="10">
      <t>ceng</t>
    </rPh>
    <phoneticPr fontId="3" type="noConversion"/>
  </si>
  <si>
    <t>[确定任务并初步分析]</t>
    <rPh sb="5" eb="6">
      <t>bing</t>
    </rPh>
    <phoneticPr fontId="3" type="noConversion"/>
  </si>
  <si>
    <t>前期项目进行的效率不高，主要原因：
1. 爬虫相关了解较少</t>
    <phoneticPr fontId="3" type="noConversion"/>
  </si>
  <si>
    <t>何杨林 季薇璐</t>
    <rPh sb="0" eb="1">
      <t>he yang lin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</si>
</sst>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d\ m/dd/yy"/>
    <numFmt numFmtId="177" formatCode="d"/>
    <numFmt numFmtId="178" formatCode="d\ mmm\ yyyy"/>
  </numFmts>
  <fonts count="5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黑体"/>
      <family val="2"/>
      <scheme val="minor"/>
    </font>
    <font>
      <sz val="10"/>
      <name val="黑体"/>
      <family val="1"/>
      <scheme val="major"/>
    </font>
    <font>
      <sz val="11"/>
      <name val="黑体"/>
      <family val="1"/>
      <scheme val="major"/>
    </font>
    <font>
      <sz val="10"/>
      <name val="黑体"/>
      <family val="2"/>
      <scheme val="minor"/>
    </font>
    <font>
      <b/>
      <sz val="11"/>
      <name val="黑体"/>
      <family val="2"/>
      <scheme val="minor"/>
    </font>
    <font>
      <sz val="9"/>
      <color rgb="FF000000"/>
      <name val="黑体"/>
      <family val="2"/>
      <scheme val="minor"/>
    </font>
    <font>
      <i/>
      <sz val="9"/>
      <name val="黑体"/>
      <family val="2"/>
      <scheme val="minor"/>
    </font>
    <font>
      <b/>
      <sz val="10"/>
      <color rgb="FF000000"/>
      <name val="黑体"/>
      <family val="2"/>
      <scheme val="minor"/>
    </font>
    <font>
      <sz val="10"/>
      <color rgb="FF000000"/>
      <name val="黑体"/>
      <family val="2"/>
      <scheme val="minor"/>
    </font>
    <font>
      <sz val="8"/>
      <name val="黑体"/>
      <family val="2"/>
      <scheme val="minor"/>
    </font>
    <font>
      <sz val="11"/>
      <name val="黑体"/>
      <family val="2"/>
      <scheme val="minor"/>
    </font>
    <font>
      <sz val="14"/>
      <name val="黑体"/>
      <family val="2"/>
      <scheme val="minor"/>
    </font>
    <font>
      <sz val="14"/>
      <color rgb="FF000000"/>
      <name val="黑体"/>
      <family val="2"/>
      <scheme val="minor"/>
    </font>
    <font>
      <sz val="10"/>
      <name val="黑体"/>
      <family val="2"/>
      <scheme val="major"/>
    </font>
    <font>
      <b/>
      <sz val="9"/>
      <name val="黑体"/>
      <family val="2"/>
      <scheme val="major"/>
    </font>
    <font>
      <b/>
      <sz val="8"/>
      <name val="黑体"/>
      <family val="2"/>
      <scheme val="major"/>
    </font>
    <font>
      <sz val="16"/>
      <color theme="4" tint="-0.249977111117893"/>
      <name val="黑体"/>
      <family val="1"/>
      <scheme val="major"/>
    </font>
    <font>
      <b/>
      <sz val="11"/>
      <color rgb="FF000000"/>
      <name val="黑体"/>
      <family val="2"/>
      <scheme val="minor"/>
    </font>
    <font>
      <i/>
      <sz val="8"/>
      <color theme="1" tint="0.34998626667073579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medium">
        <color theme="0" tint="-0.34998626667073579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9" fillId="0" borderId="0" xfId="0" applyNumberFormat="1" applyFont="1" applyFill="1" applyBorder="1" applyProtection="1"/>
    <xf numFmtId="0" fontId="29" fillId="0" borderId="0" xfId="0" applyFont="1" applyProtection="1"/>
    <xf numFmtId="0" fontId="29" fillId="0" borderId="0" xfId="0" applyNumberFormat="1" applyFont="1" applyProtection="1"/>
    <xf numFmtId="0" fontId="30" fillId="0" borderId="0" xfId="0" applyNumberFormat="1" applyFont="1" applyAlignment="1" applyProtection="1">
      <alignment vertical="center"/>
      <protection locked="0"/>
    </xf>
    <xf numFmtId="0" fontId="32" fillId="23" borderId="10" xfId="0" applyNumberFormat="1" applyFont="1" applyFill="1" applyBorder="1" applyAlignment="1" applyProtection="1">
      <alignment horizontal="left" vertical="center"/>
    </xf>
    <xf numFmtId="0" fontId="32" fillId="23" borderId="10" xfId="0" applyFont="1" applyFill="1" applyBorder="1" applyAlignment="1" applyProtection="1">
      <alignment vertical="center"/>
    </xf>
    <xf numFmtId="0" fontId="28" fillId="23" borderId="10" xfId="0" applyFont="1" applyFill="1" applyBorder="1" applyAlignment="1" applyProtection="1">
      <alignment vertical="center"/>
    </xf>
    <xf numFmtId="0" fontId="28" fillId="23" borderId="10" xfId="0" applyNumberFormat="1" applyFont="1" applyFill="1" applyBorder="1" applyAlignment="1" applyProtection="1">
      <alignment horizontal="center" vertical="center"/>
    </xf>
    <xf numFmtId="9" fontId="28" fillId="23" borderId="10" xfId="40" applyFont="1" applyFill="1" applyBorder="1" applyAlignment="1" applyProtection="1">
      <alignment horizontal="center" vertical="center"/>
    </xf>
    <xf numFmtId="0" fontId="28" fillId="0" borderId="10" xfId="0" applyNumberFormat="1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vertical="center"/>
    </xf>
    <xf numFmtId="1" fontId="33" fillId="25" borderId="12" xfId="0" applyNumberFormat="1" applyFont="1" applyFill="1" applyBorder="1" applyAlignment="1" applyProtection="1">
      <alignment horizontal="center" vertical="center"/>
    </xf>
    <xf numFmtId="9" fontId="33" fillId="25" borderId="12" xfId="40" applyFont="1" applyFill="1" applyBorder="1" applyAlignment="1" applyProtection="1">
      <alignment horizontal="center" vertical="center"/>
    </xf>
    <xf numFmtId="1" fontId="33" fillId="0" borderId="12" xfId="0" applyNumberFormat="1" applyFont="1" applyBorder="1" applyAlignment="1" applyProtection="1">
      <alignment horizontal="center" vertical="center"/>
    </xf>
    <xf numFmtId="0" fontId="34" fillId="0" borderId="10" xfId="0" applyFont="1" applyFill="1" applyBorder="1" applyAlignment="1" applyProtection="1">
      <alignment vertical="center"/>
    </xf>
    <xf numFmtId="0" fontId="28" fillId="0" borderId="10" xfId="0" applyNumberFormat="1" applyFont="1" applyFill="1" applyBorder="1" applyAlignment="1" applyProtection="1">
      <alignment horizontal="center" vertical="center"/>
    </xf>
    <xf numFmtId="1" fontId="28" fillId="0" borderId="10" xfId="40" applyNumberFormat="1" applyFont="1" applyFill="1" applyBorder="1" applyAlignment="1" applyProtection="1">
      <alignment horizontal="center" vertical="center"/>
    </xf>
    <xf numFmtId="9" fontId="28" fillId="0" borderId="10" xfId="40" applyFont="1" applyFill="1" applyBorder="1" applyAlignment="1" applyProtection="1">
      <alignment horizontal="center" vertical="center"/>
    </xf>
    <xf numFmtId="1" fontId="28" fillId="0" borderId="10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vertical="center"/>
    </xf>
    <xf numFmtId="0" fontId="35" fillId="22" borderId="0" xfId="0" applyFont="1" applyFill="1" applyBorder="1" applyAlignment="1" applyProtection="1">
      <alignment vertical="center"/>
    </xf>
    <xf numFmtId="0" fontId="31" fillId="23" borderId="0" xfId="0" applyFont="1" applyFill="1" applyAlignment="1" applyProtection="1">
      <alignment vertical="center"/>
    </xf>
    <xf numFmtId="0" fontId="36" fillId="22" borderId="0" xfId="0" applyFont="1" applyFill="1" applyBorder="1" applyAlignment="1" applyProtection="1">
      <alignment vertical="center"/>
    </xf>
    <xf numFmtId="0" fontId="37" fillId="23" borderId="0" xfId="0" applyFont="1" applyFill="1" applyAlignment="1" applyProtection="1">
      <alignment vertical="center"/>
    </xf>
    <xf numFmtId="0" fontId="37" fillId="0" borderId="0" xfId="0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vertical="center"/>
    </xf>
    <xf numFmtId="0" fontId="28" fillId="23" borderId="0" xfId="0" applyFont="1" applyFill="1" applyAlignment="1" applyProtection="1">
      <alignment vertical="center"/>
    </xf>
    <xf numFmtId="0" fontId="33" fillId="21" borderId="11" xfId="0" applyFont="1" applyFill="1" applyBorder="1" applyAlignment="1" applyProtection="1">
      <alignment vertical="center"/>
    </xf>
    <xf numFmtId="0" fontId="33" fillId="0" borderId="12" xfId="0" quotePrefix="1" applyFont="1" applyFill="1" applyBorder="1" applyAlignment="1" applyProtection="1">
      <alignment horizontal="center" vertical="center"/>
    </xf>
    <xf numFmtId="1" fontId="33" fillId="0" borderId="12" xfId="0" applyNumberFormat="1" applyFont="1" applyFill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vertical="center"/>
    </xf>
    <xf numFmtId="0" fontId="33" fillId="0" borderId="12" xfId="0" applyFont="1" applyBorder="1" applyAlignment="1" applyProtection="1">
      <alignment horizontal="left" vertical="center"/>
    </xf>
    <xf numFmtId="177" fontId="3" fillId="0" borderId="13" xfId="0" applyNumberFormat="1" applyFont="1" applyFill="1" applyBorder="1" applyAlignment="1" applyProtection="1">
      <alignment horizontal="center" vertical="center" shrinkToFit="1"/>
    </xf>
    <xf numFmtId="0" fontId="32" fillId="23" borderId="14" xfId="0" applyNumberFormat="1" applyFont="1" applyFill="1" applyBorder="1" applyAlignment="1" applyProtection="1">
      <alignment horizontal="left" vertical="center"/>
    </xf>
    <xf numFmtId="0" fontId="32" fillId="23" borderId="14" xfId="0" applyFont="1" applyFill="1" applyBorder="1" applyAlignment="1" applyProtection="1">
      <alignment vertical="center"/>
    </xf>
    <xf numFmtId="0" fontId="28" fillId="23" borderId="14" xfId="0" applyFont="1" applyFill="1" applyBorder="1" applyAlignment="1" applyProtection="1">
      <alignment vertical="center"/>
    </xf>
    <xf numFmtId="0" fontId="28" fillId="23" borderId="14" xfId="0" applyNumberFormat="1" applyFont="1" applyFill="1" applyBorder="1" applyAlignment="1" applyProtection="1">
      <alignment horizontal="center" vertical="center"/>
    </xf>
    <xf numFmtId="176" fontId="28" fillId="23" borderId="14" xfId="0" applyNumberFormat="1" applyFont="1" applyFill="1" applyBorder="1" applyAlignment="1" applyProtection="1">
      <alignment horizontal="right" vertical="center"/>
    </xf>
    <xf numFmtId="177" fontId="3" fillId="0" borderId="15" xfId="0" applyNumberFormat="1" applyFont="1" applyFill="1" applyBorder="1" applyAlignment="1" applyProtection="1">
      <alignment horizontal="center" vertical="center" shrinkToFit="1"/>
    </xf>
    <xf numFmtId="177" fontId="3" fillId="0" borderId="16" xfId="0" applyNumberFormat="1" applyFont="1" applyFill="1" applyBorder="1" applyAlignment="1" applyProtection="1">
      <alignment horizontal="center" vertical="center" shrinkToFit="1"/>
    </xf>
    <xf numFmtId="1" fontId="39" fillId="23" borderId="14" xfId="0" applyNumberFormat="1" applyFont="1" applyFill="1" applyBorder="1" applyAlignment="1" applyProtection="1">
      <alignment horizontal="center" vertical="center"/>
    </xf>
    <xf numFmtId="1" fontId="40" fillId="0" borderId="12" xfId="0" applyNumberFormat="1" applyFont="1" applyBorder="1" applyAlignment="1" applyProtection="1">
      <alignment horizontal="center" vertical="center"/>
    </xf>
    <xf numFmtId="1" fontId="39" fillId="23" borderId="10" xfId="0" applyNumberFormat="1" applyFont="1" applyFill="1" applyBorder="1" applyAlignment="1" applyProtection="1">
      <alignment horizontal="center" vertical="center"/>
    </xf>
    <xf numFmtId="1" fontId="39" fillId="0" borderId="10" xfId="0" applyNumberFormat="1" applyFont="1" applyFill="1" applyBorder="1" applyAlignment="1" applyProtection="1">
      <alignment horizontal="center" vertical="center"/>
    </xf>
    <xf numFmtId="0" fontId="39" fillId="23" borderId="0" xfId="0" applyFont="1" applyFill="1" applyAlignment="1" applyProtection="1">
      <alignment vertical="center"/>
    </xf>
    <xf numFmtId="1" fontId="40" fillId="0" borderId="12" xfId="0" applyNumberFormat="1" applyFont="1" applyFill="1" applyBorder="1" applyAlignment="1" applyProtection="1">
      <alignment horizontal="center" vertical="center"/>
    </xf>
    <xf numFmtId="176" fontId="33" fillId="24" borderId="12" xfId="0" applyNumberFormat="1" applyFont="1" applyFill="1" applyBorder="1" applyAlignment="1" applyProtection="1">
      <alignment horizontal="center" vertical="center"/>
    </xf>
    <xf numFmtId="176" fontId="33" fillId="0" borderId="12" xfId="0" applyNumberFormat="1" applyFont="1" applyBorder="1" applyAlignment="1" applyProtection="1">
      <alignment horizontal="center" vertical="center"/>
    </xf>
    <xf numFmtId="176" fontId="28" fillId="23" borderId="10" xfId="0" applyNumberFormat="1" applyFont="1" applyFill="1" applyBorder="1" applyAlignment="1" applyProtection="1">
      <alignment horizontal="center" vertical="center"/>
    </xf>
    <xf numFmtId="0" fontId="34" fillId="0" borderId="10" xfId="0" applyFont="1" applyFill="1" applyBorder="1" applyAlignment="1" applyProtection="1">
      <alignment horizontal="center" vertical="center"/>
    </xf>
    <xf numFmtId="0" fontId="36" fillId="22" borderId="0" xfId="0" applyFont="1" applyFill="1" applyBorder="1" applyAlignment="1" applyProtection="1">
      <alignment horizontal="center" vertical="center"/>
    </xf>
    <xf numFmtId="0" fontId="28" fillId="23" borderId="0" xfId="0" applyFont="1" applyFill="1" applyAlignment="1" applyProtection="1">
      <alignment horizontal="center" vertical="center"/>
    </xf>
    <xf numFmtId="0" fontId="28" fillId="23" borderId="14" xfId="0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horizontal="left" vertical="center"/>
    </xf>
    <xf numFmtId="9" fontId="28" fillId="0" borderId="10" xfId="0" applyNumberFormat="1" applyFont="1" applyFill="1" applyBorder="1" applyAlignment="1" applyProtection="1">
      <alignment horizontal="left" vertical="center"/>
    </xf>
    <xf numFmtId="0" fontId="28" fillId="23" borderId="10" xfId="0" applyFont="1" applyFill="1" applyBorder="1" applyAlignment="1" applyProtection="1">
      <alignment horizontal="left" vertical="center"/>
    </xf>
    <xf numFmtId="0" fontId="41" fillId="0" borderId="0" xfId="0" applyNumberFormat="1" applyFont="1" applyFill="1" applyBorder="1" applyProtection="1"/>
    <xf numFmtId="0" fontId="41" fillId="0" borderId="0" xfId="0" applyFont="1" applyFill="1" applyBorder="1" applyProtection="1"/>
    <xf numFmtId="0" fontId="41" fillId="0" borderId="0" xfId="0" applyFont="1" applyProtection="1"/>
    <xf numFmtId="0" fontId="41" fillId="0" borderId="0" xfId="0" applyFont="1" applyFill="1" applyAlignment="1" applyProtection="1">
      <alignment horizontal="right" vertical="center"/>
    </xf>
    <xf numFmtId="0" fontId="42" fillId="0" borderId="17" xfId="0" applyNumberFormat="1" applyFont="1" applyFill="1" applyBorder="1" applyAlignment="1" applyProtection="1">
      <alignment horizontal="left" vertical="center"/>
    </xf>
    <xf numFmtId="0" fontId="42" fillId="0" borderId="17" xfId="0" applyFont="1" applyFill="1" applyBorder="1" applyAlignment="1" applyProtection="1">
      <alignment horizontal="left" vertical="center"/>
    </xf>
    <xf numFmtId="0" fontId="42" fillId="0" borderId="17" xfId="0" applyFont="1" applyFill="1" applyBorder="1" applyAlignment="1" applyProtection="1">
      <alignment horizontal="center" vertical="center" wrapText="1"/>
    </xf>
    <xf numFmtId="0" fontId="42" fillId="0" borderId="17" xfId="0" applyFont="1" applyFill="1" applyBorder="1" applyAlignment="1" applyProtection="1">
      <alignment horizontal="center" vertical="center"/>
    </xf>
    <xf numFmtId="0" fontId="28" fillId="0" borderId="18" xfId="0" applyNumberFormat="1" applyFont="1" applyFill="1" applyBorder="1" applyAlignment="1" applyProtection="1">
      <alignment horizontal="center" vertical="center" shrinkToFit="1"/>
    </xf>
    <xf numFmtId="0" fontId="28" fillId="0" borderId="19" xfId="0" applyNumberFormat="1" applyFont="1" applyFill="1" applyBorder="1" applyAlignment="1" applyProtection="1">
      <alignment horizontal="center" vertical="center" shrinkToFit="1"/>
    </xf>
    <xf numFmtId="0" fontId="28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4" fillId="0" borderId="0" xfId="0" applyNumberFormat="1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horizontal="center" vertical="center"/>
    </xf>
    <xf numFmtId="0" fontId="31" fillId="0" borderId="21" xfId="0" applyNumberFormat="1" applyFont="1" applyFill="1" applyBorder="1" applyAlignment="1" applyProtection="1">
      <alignment horizontal="center" vertical="center"/>
      <protection locked="0"/>
    </xf>
    <xf numFmtId="0" fontId="32" fillId="0" borderId="10" xfId="0" applyNumberFormat="1" applyFont="1" applyFill="1" applyBorder="1" applyAlignment="1" applyProtection="1">
      <alignment horizontal="left" vertical="center"/>
    </xf>
    <xf numFmtId="0" fontId="45" fillId="21" borderId="11" xfId="0" applyFont="1" applyFill="1" applyBorder="1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14" fontId="33" fillId="24" borderId="12" xfId="0" applyNumberFormat="1" applyFont="1" applyFill="1" applyBorder="1" applyAlignment="1" applyProtection="1">
      <alignment horizontal="center" vertical="center"/>
    </xf>
    <xf numFmtId="14" fontId="33" fillId="0" borderId="12" xfId="0" applyNumberFormat="1" applyFont="1" applyBorder="1" applyAlignment="1" applyProtection="1">
      <alignment horizontal="center" vertical="center"/>
    </xf>
    <xf numFmtId="14" fontId="28" fillId="23" borderId="10" xfId="0" applyNumberFormat="1" applyFont="1" applyFill="1" applyBorder="1" applyAlignment="1" applyProtection="1">
      <alignment horizontal="center" vertical="center"/>
    </xf>
    <xf numFmtId="177" fontId="3" fillId="0" borderId="22" xfId="0" applyNumberFormat="1" applyFont="1" applyFill="1" applyBorder="1" applyAlignment="1" applyProtection="1">
      <alignment horizontal="center" vertical="center" shrinkToFit="1"/>
    </xf>
    <xf numFmtId="0" fontId="28" fillId="0" borderId="23" xfId="0" applyNumberFormat="1" applyFont="1" applyFill="1" applyBorder="1" applyAlignment="1" applyProtection="1">
      <alignment horizontal="center" vertical="center" shrinkToFit="1"/>
    </xf>
    <xf numFmtId="177" fontId="3" fillId="0" borderId="24" xfId="0" applyNumberFormat="1" applyFont="1" applyFill="1" applyBorder="1" applyAlignment="1" applyProtection="1">
      <alignment horizontal="center" vertical="center" shrinkToFit="1"/>
    </xf>
    <xf numFmtId="0" fontId="28" fillId="0" borderId="25" xfId="0" applyNumberFormat="1" applyFont="1" applyFill="1" applyBorder="1" applyAlignment="1" applyProtection="1">
      <alignment horizontal="center" vertical="center" shrinkToFit="1"/>
    </xf>
    <xf numFmtId="0" fontId="0" fillId="0" borderId="0" xfId="0" applyBorder="1" applyProtection="1"/>
    <xf numFmtId="177" fontId="3" fillId="0" borderId="0" xfId="0" applyNumberFormat="1" applyFont="1" applyFill="1" applyBorder="1" applyAlignment="1" applyProtection="1">
      <alignment horizontal="center" vertical="center" shrinkToFit="1"/>
    </xf>
    <xf numFmtId="0" fontId="28" fillId="23" borderId="0" xfId="0" applyFont="1" applyFill="1" applyBorder="1" applyAlignment="1" applyProtection="1">
      <alignment horizontal="left" vertical="center"/>
    </xf>
    <xf numFmtId="0" fontId="28" fillId="0" borderId="0" xfId="0" applyFont="1" applyFill="1" applyBorder="1" applyAlignment="1" applyProtection="1">
      <alignment horizontal="left" vertical="center"/>
    </xf>
    <xf numFmtId="0" fontId="28" fillId="26" borderId="10" xfId="0" applyFont="1" applyFill="1" applyBorder="1" applyAlignment="1" applyProtection="1">
      <alignment horizontal="left" vertical="center"/>
    </xf>
    <xf numFmtId="1" fontId="33" fillId="0" borderId="12" xfId="0" applyNumberFormat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41" fillId="0" borderId="0" xfId="0" applyFont="1" applyAlignment="1" applyProtection="1">
      <alignment horizontal="left"/>
    </xf>
    <xf numFmtId="0" fontId="29" fillId="0" borderId="0" xfId="0" applyFont="1" applyAlignment="1" applyProtection="1">
      <alignment horizontal="left"/>
    </xf>
    <xf numFmtId="1" fontId="28" fillId="23" borderId="14" xfId="0" applyNumberFormat="1" applyFont="1" applyFill="1" applyBorder="1" applyAlignment="1" applyProtection="1">
      <alignment horizontal="left" vertical="center"/>
    </xf>
    <xf numFmtId="1" fontId="33" fillId="0" borderId="12" xfId="0" applyNumberFormat="1" applyFont="1" applyFill="1" applyBorder="1" applyAlignment="1" applyProtection="1">
      <alignment horizontal="left" vertical="center"/>
    </xf>
    <xf numFmtId="1" fontId="28" fillId="23" borderId="10" xfId="0" applyNumberFormat="1" applyFont="1" applyFill="1" applyBorder="1" applyAlignment="1" applyProtection="1">
      <alignment horizontal="left" vertical="center"/>
    </xf>
    <xf numFmtId="1" fontId="28" fillId="0" borderId="10" xfId="0" applyNumberFormat="1" applyFont="1" applyFill="1" applyBorder="1" applyAlignment="1" applyProtection="1">
      <alignment horizontal="left" vertical="center"/>
    </xf>
    <xf numFmtId="0" fontId="37" fillId="23" borderId="0" xfId="0" applyFont="1" applyFill="1" applyAlignment="1" applyProtection="1">
      <alignment horizontal="left" vertical="center"/>
    </xf>
    <xf numFmtId="0" fontId="28" fillId="23" borderId="0" xfId="0" applyFont="1" applyFill="1" applyAlignment="1" applyProtection="1">
      <alignment horizontal="left" vertical="center"/>
    </xf>
    <xf numFmtId="0" fontId="29" fillId="0" borderId="0" xfId="0" applyFont="1" applyAlignment="1" applyProtection="1"/>
    <xf numFmtId="0" fontId="0" fillId="0" borderId="0" xfId="0" applyAlignment="1" applyProtection="1"/>
    <xf numFmtId="0" fontId="43" fillId="0" borderId="17" xfId="0" applyNumberFormat="1" applyFont="1" applyFill="1" applyBorder="1" applyAlignment="1" applyProtection="1">
      <alignment horizontal="center" vertical="center"/>
    </xf>
    <xf numFmtId="0" fontId="49" fillId="0" borderId="0" xfId="0" applyNumberFormat="1" applyFont="1" applyAlignment="1" applyProtection="1">
      <protection locked="0"/>
    </xf>
    <xf numFmtId="1" fontId="33" fillId="0" borderId="12" xfId="0" applyNumberFormat="1" applyFont="1" applyBorder="1" applyAlignment="1" applyProtection="1">
      <alignment horizontal="left" vertical="center" wrapText="1"/>
    </xf>
    <xf numFmtId="0" fontId="38" fillId="0" borderId="15" xfId="0" applyNumberFormat="1" applyFont="1" applyFill="1" applyBorder="1" applyAlignment="1" applyProtection="1">
      <alignment horizontal="center" vertical="center"/>
    </xf>
    <xf numFmtId="0" fontId="38" fillId="0" borderId="13" xfId="0" applyNumberFormat="1" applyFont="1" applyFill="1" applyBorder="1" applyAlignment="1" applyProtection="1">
      <alignment horizontal="center" vertical="center"/>
    </xf>
    <xf numFmtId="0" fontId="38" fillId="0" borderId="16" xfId="0" applyNumberFormat="1" applyFont="1" applyFill="1" applyBorder="1" applyAlignment="1" applyProtection="1">
      <alignment horizontal="center" vertical="center"/>
    </xf>
    <xf numFmtId="14" fontId="31" fillId="0" borderId="15" xfId="0" applyNumberFormat="1" applyFont="1" applyFill="1" applyBorder="1" applyAlignment="1" applyProtection="1">
      <alignment horizontal="center" vertical="center"/>
    </xf>
    <xf numFmtId="14" fontId="31" fillId="0" borderId="13" xfId="0" applyNumberFormat="1" applyFont="1" applyFill="1" applyBorder="1" applyAlignment="1" applyProtection="1">
      <alignment horizontal="center" vertical="center"/>
    </xf>
    <xf numFmtId="14" fontId="31" fillId="0" borderId="16" xfId="0" applyNumberFormat="1" applyFont="1" applyFill="1" applyBorder="1" applyAlignment="1" applyProtection="1">
      <alignment horizontal="center" vertical="center"/>
    </xf>
    <xf numFmtId="178" fontId="31" fillId="0" borderId="15" xfId="0" applyNumberFormat="1" applyFont="1" applyFill="1" applyBorder="1" applyAlignment="1" applyProtection="1">
      <alignment horizontal="center" vertical="center"/>
    </xf>
    <xf numFmtId="178" fontId="31" fillId="0" borderId="13" xfId="0" applyNumberFormat="1" applyFont="1" applyFill="1" applyBorder="1" applyAlignment="1" applyProtection="1">
      <alignment horizontal="center" vertical="center"/>
    </xf>
    <xf numFmtId="178" fontId="31" fillId="0" borderId="16" xfId="0" applyNumberFormat="1" applyFont="1" applyFill="1" applyBorder="1" applyAlignment="1" applyProtection="1">
      <alignment horizontal="center" vertical="center"/>
    </xf>
    <xf numFmtId="0" fontId="46" fillId="0" borderId="0" xfId="34" applyFont="1" applyBorder="1" applyAlignment="1" applyProtection="1">
      <alignment horizontal="left" vertical="center"/>
    </xf>
    <xf numFmtId="0" fontId="0" fillId="0" borderId="0" xfId="0"/>
    <xf numFmtId="14" fontId="31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-个性色1" xfId="1" builtinId="30" customBuiltin="1"/>
    <cellStyle name="20%-个性色2" xfId="2" builtinId="34" customBuiltin="1"/>
    <cellStyle name="20%-个性色3" xfId="3" builtinId="38" customBuiltin="1"/>
    <cellStyle name="20%-个性色4" xfId="4" builtinId="42" customBuiltin="1"/>
    <cellStyle name="20%-个性色5" xfId="5" builtinId="46" customBuiltin="1"/>
    <cellStyle name="20%-个性色6" xfId="6" builtinId="50" customBuiltin="1"/>
    <cellStyle name="40%-个性色1" xfId="7" builtinId="31" customBuiltin="1"/>
    <cellStyle name="40%-个性色2" xfId="8" builtinId="35" customBuiltin="1"/>
    <cellStyle name="40%-个性色3" xfId="9" builtinId="39" customBuiltin="1"/>
    <cellStyle name="40%-个性色4" xfId="10" builtinId="43" customBuiltin="1"/>
    <cellStyle name="40%-个性色5" xfId="11" builtinId="47" customBuiltin="1"/>
    <cellStyle name="40%-个性色6" xfId="12" builtinId="51" customBuiltin="1"/>
    <cellStyle name="60%-个性色1" xfId="13" builtinId="32" customBuiltin="1"/>
    <cellStyle name="60%-个性色2" xfId="14" builtinId="36" customBuiltin="1"/>
    <cellStyle name="60%-个性色3" xfId="15" builtinId="40" customBuiltin="1"/>
    <cellStyle name="60%-个性色4" xfId="16" builtinId="44" customBuiltin="1"/>
    <cellStyle name="60%-个性色5" xfId="17" builtinId="48" customBuiltin="1"/>
    <cellStyle name="60%-个性色6" xfId="18" builtinId="52" customBuiltin="1"/>
    <cellStyle name="百分比" xfId="40" builtinId="5"/>
    <cellStyle name="标题" xfId="41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超链接" xfId="34" builtinId="8"/>
    <cellStyle name="个性色1" xfId="19" builtinId="29" customBuiltin="1"/>
    <cellStyle name="个性色2" xfId="20" builtinId="33" customBuiltin="1"/>
    <cellStyle name="个性色3" xfId="21" builtinId="37" customBuiltin="1"/>
    <cellStyle name="个性色4" xfId="22" builtinId="41" customBuiltin="1"/>
    <cellStyle name="个性色5" xfId="23" builtinId="45" customBuiltin="1"/>
    <cellStyle name="个性色6" xfId="24" builtinId="49" customBuiltin="1"/>
    <cellStyle name="好" xfId="29" builtinId="26" customBuiltin="1"/>
    <cellStyle name="汇总" xfId="42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3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58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J$4" horiz="1" max="100" min="1" page="0" val="7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854075</xdr:colOff>
      <xdr:row>5</xdr:row>
      <xdr:rowOff>142875</xdr:rowOff>
    </xdr:from>
    <xdr:to>
      <xdr:col>8</xdr:col>
      <xdr:colOff>450850</xdr:colOff>
      <xdr:row>10</xdr:row>
      <xdr:rowOff>105833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xmlns="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</xdr:row>
          <xdr:rowOff>254000</xdr:rowOff>
        </xdr:from>
        <xdr:to>
          <xdr:col>28</xdr:col>
          <xdr:colOff>25400</xdr:colOff>
          <xdr:row>3</xdr:row>
          <xdr:rowOff>4203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XFC62"/>
  <sheetViews>
    <sheetView showGridLines="0" tabSelected="1" zoomScale="140" zoomScaleNormal="90" workbookViewId="0">
      <pane ySplit="7" topLeftCell="A8" activePane="bottomLeft" state="frozen"/>
      <selection pane="bottomLeft" activeCell="E27" sqref="E27"/>
    </sheetView>
  </sheetViews>
  <sheetFormatPr baseColWidth="10" defaultColWidth="0" defaultRowHeight="13" x14ac:dyDescent="0.15"/>
  <cols>
    <col min="1" max="1" width="9.83203125" style="5" customWidth="1"/>
    <col min="2" max="2" width="51.83203125" style="112" bestFit="1" customWidth="1"/>
    <col min="3" max="3" width="23.1640625" style="1" customWidth="1"/>
    <col min="4" max="4" width="6.83203125" style="6" hidden="1" customWidth="1"/>
    <col min="5" max="5" width="10" style="1" customWidth="1"/>
    <col min="6" max="6" width="10.1640625" style="1" customWidth="1"/>
    <col min="7" max="7" width="6.83203125" style="1" customWidth="1"/>
    <col min="8" max="9" width="7.5" style="1" customWidth="1"/>
    <col min="10" max="10" width="9.1640625" style="1" customWidth="1"/>
    <col min="11" max="11" width="9.1640625" style="101" customWidth="1"/>
    <col min="12" max="12" width="5.5" style="1" customWidth="1"/>
    <col min="13" max="38" width="2.5" style="1" customWidth="1"/>
    <col min="39" max="39" width="2.5" style="94" customWidth="1"/>
    <col min="40" max="47" width="2.5" style="1" customWidth="1"/>
    <col min="48" max="66" width="2.5" style="1" hidden="1"/>
    <col min="67" max="68" width="9.1640625" style="1" hidden="1"/>
    <col min="69" max="16383" width="9.1640625" style="3" hidden="1"/>
    <col min="16384" max="16384" width="5.5" style="3" hidden="1"/>
  </cols>
  <sheetData>
    <row r="1" spans="1:68" ht="30" customHeight="1" x14ac:dyDescent="0.15">
      <c r="A1" s="80" t="s">
        <v>35</v>
      </c>
      <c r="B1" s="10"/>
      <c r="C1" s="10"/>
      <c r="D1" s="10"/>
      <c r="E1" s="10"/>
      <c r="F1" s="10"/>
      <c r="H1" s="85"/>
      <c r="I1" s="85"/>
      <c r="K1" s="100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</row>
    <row r="2" spans="1:68" ht="18" customHeight="1" x14ac:dyDescent="0.15">
      <c r="A2" s="15" t="s">
        <v>34</v>
      </c>
      <c r="B2" s="114"/>
      <c r="C2" s="7"/>
      <c r="D2" s="9"/>
      <c r="E2" s="86"/>
      <c r="F2" s="86"/>
      <c r="J2" s="2"/>
    </row>
    <row r="3" spans="1:68" ht="14" x14ac:dyDescent="0.15">
      <c r="A3" s="15"/>
      <c r="B3" s="11"/>
      <c r="C3" s="4"/>
      <c r="D3" s="4"/>
      <c r="E3" s="4"/>
      <c r="F3" s="4"/>
      <c r="G3" s="4"/>
      <c r="J3" s="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68" ht="17.25" customHeight="1" x14ac:dyDescent="0.15">
      <c r="A4" s="68"/>
      <c r="B4" s="71" t="s">
        <v>10</v>
      </c>
      <c r="C4" s="127">
        <v>43410</v>
      </c>
      <c r="D4" s="127"/>
      <c r="E4" s="127"/>
      <c r="F4" s="69"/>
      <c r="H4" s="71"/>
      <c r="I4" s="71" t="s">
        <v>30</v>
      </c>
      <c r="J4" s="82">
        <v>7</v>
      </c>
      <c r="K4" s="102"/>
      <c r="L4" s="13"/>
      <c r="M4" s="116" t="s">
        <v>11</v>
      </c>
      <c r="N4" s="117"/>
      <c r="O4" s="117"/>
      <c r="P4" s="117"/>
      <c r="Q4" s="117"/>
      <c r="R4" s="117"/>
      <c r="S4" s="118"/>
      <c r="T4" s="116" t="s">
        <v>12</v>
      </c>
      <c r="U4" s="117"/>
      <c r="V4" s="117"/>
      <c r="W4" s="117"/>
      <c r="X4" s="117"/>
      <c r="Y4" s="117"/>
      <c r="Z4" s="118"/>
      <c r="AA4" s="116" t="s">
        <v>13</v>
      </c>
      <c r="AB4" s="117"/>
      <c r="AC4" s="117"/>
      <c r="AD4" s="117"/>
      <c r="AE4" s="117"/>
      <c r="AF4" s="117"/>
      <c r="AG4" s="118"/>
      <c r="AH4" s="116" t="s">
        <v>14</v>
      </c>
      <c r="AI4" s="117"/>
      <c r="AJ4" s="117"/>
      <c r="AK4" s="117"/>
      <c r="AL4" s="117"/>
      <c r="AM4" s="117"/>
      <c r="AN4" s="118"/>
      <c r="AO4" s="116" t="s">
        <v>32</v>
      </c>
      <c r="AP4" s="117"/>
      <c r="AQ4" s="117"/>
      <c r="AR4" s="117"/>
      <c r="AS4" s="117"/>
      <c r="AT4" s="117"/>
      <c r="AU4" s="118"/>
      <c r="AV4" s="116"/>
      <c r="AW4" s="117"/>
      <c r="AX4" s="117"/>
      <c r="AY4" s="117"/>
      <c r="AZ4" s="117"/>
      <c r="BA4" s="117"/>
      <c r="BB4" s="118"/>
      <c r="BC4" s="116"/>
      <c r="BD4" s="117"/>
      <c r="BE4" s="117"/>
      <c r="BF4" s="117"/>
      <c r="BG4" s="117"/>
      <c r="BH4" s="117"/>
      <c r="BI4" s="118"/>
      <c r="BJ4" s="116"/>
      <c r="BK4" s="117"/>
      <c r="BL4" s="117"/>
      <c r="BM4" s="117"/>
      <c r="BN4" s="117"/>
      <c r="BO4" s="117"/>
      <c r="BP4" s="118"/>
    </row>
    <row r="5" spans="1:68" ht="17.25" customHeight="1" x14ac:dyDescent="0.15">
      <c r="A5" s="68"/>
      <c r="B5" s="71"/>
      <c r="C5" s="126"/>
      <c r="D5" s="126"/>
      <c r="E5" s="126"/>
      <c r="F5" s="70"/>
      <c r="G5" s="70"/>
      <c r="H5" s="70"/>
      <c r="I5" s="70"/>
      <c r="J5" s="70"/>
      <c r="K5" s="103"/>
      <c r="L5" s="13"/>
      <c r="M5" s="119">
        <f>M6</f>
        <v>43451</v>
      </c>
      <c r="N5" s="120"/>
      <c r="O5" s="120"/>
      <c r="P5" s="120"/>
      <c r="Q5" s="120"/>
      <c r="R5" s="120"/>
      <c r="S5" s="121"/>
      <c r="T5" s="119">
        <f>T6</f>
        <v>43458</v>
      </c>
      <c r="U5" s="120"/>
      <c r="V5" s="120"/>
      <c r="W5" s="120"/>
      <c r="X5" s="120"/>
      <c r="Y5" s="120"/>
      <c r="Z5" s="121"/>
      <c r="AA5" s="119">
        <f>AA6</f>
        <v>43465</v>
      </c>
      <c r="AB5" s="120"/>
      <c r="AC5" s="120"/>
      <c r="AD5" s="120"/>
      <c r="AE5" s="120"/>
      <c r="AF5" s="120"/>
      <c r="AG5" s="121"/>
      <c r="AH5" s="119">
        <f>AH6</f>
        <v>43472</v>
      </c>
      <c r="AI5" s="120"/>
      <c r="AJ5" s="120"/>
      <c r="AK5" s="120"/>
      <c r="AL5" s="120"/>
      <c r="AM5" s="120"/>
      <c r="AN5" s="121"/>
      <c r="AO5" s="122">
        <f>AO6</f>
        <v>43479</v>
      </c>
      <c r="AP5" s="123"/>
      <c r="AQ5" s="123"/>
      <c r="AR5" s="123"/>
      <c r="AS5" s="123"/>
      <c r="AT5" s="123"/>
      <c r="AU5" s="124"/>
      <c r="AV5" s="122">
        <f>AV6</f>
        <v>43486</v>
      </c>
      <c r="AW5" s="123"/>
      <c r="AX5" s="123"/>
      <c r="AY5" s="123"/>
      <c r="AZ5" s="123"/>
      <c r="BA5" s="123"/>
      <c r="BB5" s="124"/>
      <c r="BC5" s="122">
        <f>BC6</f>
        <v>43493</v>
      </c>
      <c r="BD5" s="123"/>
      <c r="BE5" s="123"/>
      <c r="BF5" s="123"/>
      <c r="BG5" s="123"/>
      <c r="BH5" s="123"/>
      <c r="BI5" s="124"/>
      <c r="BJ5" s="122">
        <f>BJ6</f>
        <v>43500</v>
      </c>
      <c r="BK5" s="123"/>
      <c r="BL5" s="123"/>
      <c r="BM5" s="123"/>
      <c r="BN5" s="123"/>
      <c r="BO5" s="123"/>
      <c r="BP5" s="124"/>
    </row>
    <row r="6" spans="1:68" ht="14" x14ac:dyDescent="0.15">
      <c r="A6" s="12"/>
      <c r="B6" s="111"/>
      <c r="C6" s="13"/>
      <c r="D6" s="14"/>
      <c r="E6" s="13"/>
      <c r="F6" s="13"/>
      <c r="G6" s="13"/>
      <c r="H6" s="13"/>
      <c r="I6" s="13"/>
      <c r="J6" s="13"/>
      <c r="K6" s="104"/>
      <c r="L6" s="13"/>
      <c r="M6" s="50">
        <f>C4-WEEKDAY(C4,1)+2+7*(J4-1)</f>
        <v>43451</v>
      </c>
      <c r="N6" s="44">
        <f t="shared" ref="N6:AS6" si="0">M6+1</f>
        <v>43452</v>
      </c>
      <c r="O6" s="44">
        <f t="shared" si="0"/>
        <v>43453</v>
      </c>
      <c r="P6" s="44">
        <f t="shared" si="0"/>
        <v>43454</v>
      </c>
      <c r="Q6" s="44">
        <f t="shared" si="0"/>
        <v>43455</v>
      </c>
      <c r="R6" s="44">
        <f t="shared" si="0"/>
        <v>43456</v>
      </c>
      <c r="S6" s="51">
        <f t="shared" si="0"/>
        <v>43457</v>
      </c>
      <c r="T6" s="50">
        <f t="shared" si="0"/>
        <v>43458</v>
      </c>
      <c r="U6" s="44">
        <f t="shared" si="0"/>
        <v>43459</v>
      </c>
      <c r="V6" s="44">
        <f t="shared" si="0"/>
        <v>43460</v>
      </c>
      <c r="W6" s="44">
        <f t="shared" si="0"/>
        <v>43461</v>
      </c>
      <c r="X6" s="44">
        <f t="shared" si="0"/>
        <v>43462</v>
      </c>
      <c r="Y6" s="44">
        <f t="shared" si="0"/>
        <v>43463</v>
      </c>
      <c r="Z6" s="51">
        <f t="shared" si="0"/>
        <v>43464</v>
      </c>
      <c r="AA6" s="50">
        <f t="shared" si="0"/>
        <v>43465</v>
      </c>
      <c r="AB6" s="44">
        <f t="shared" si="0"/>
        <v>43466</v>
      </c>
      <c r="AC6" s="44">
        <f t="shared" si="0"/>
        <v>43467</v>
      </c>
      <c r="AD6" s="44">
        <f t="shared" si="0"/>
        <v>43468</v>
      </c>
      <c r="AE6" s="44">
        <f t="shared" si="0"/>
        <v>43469</v>
      </c>
      <c r="AF6" s="44">
        <f t="shared" si="0"/>
        <v>43470</v>
      </c>
      <c r="AG6" s="51">
        <f t="shared" si="0"/>
        <v>43471</v>
      </c>
      <c r="AH6" s="50">
        <f t="shared" si="0"/>
        <v>43472</v>
      </c>
      <c r="AI6" s="44">
        <f t="shared" si="0"/>
        <v>43473</v>
      </c>
      <c r="AJ6" s="44">
        <f t="shared" si="0"/>
        <v>43474</v>
      </c>
      <c r="AK6" s="44">
        <f t="shared" si="0"/>
        <v>43475</v>
      </c>
      <c r="AL6" s="90">
        <f t="shared" si="0"/>
        <v>43476</v>
      </c>
      <c r="AM6" s="95">
        <f t="shared" si="0"/>
        <v>43477</v>
      </c>
      <c r="AN6" s="92">
        <f>AM6+1</f>
        <v>43478</v>
      </c>
      <c r="AO6" s="50">
        <f t="shared" si="0"/>
        <v>43479</v>
      </c>
      <c r="AP6" s="44">
        <f t="shared" si="0"/>
        <v>43480</v>
      </c>
      <c r="AQ6" s="44">
        <f t="shared" si="0"/>
        <v>43481</v>
      </c>
      <c r="AR6" s="44">
        <f t="shared" si="0"/>
        <v>43482</v>
      </c>
      <c r="AS6" s="44">
        <f t="shared" si="0"/>
        <v>43483</v>
      </c>
      <c r="AT6" s="44">
        <f t="shared" ref="AT6:BP6" si="1">AS6+1</f>
        <v>43484</v>
      </c>
      <c r="AU6" s="51">
        <f t="shared" si="1"/>
        <v>43485</v>
      </c>
      <c r="AV6" s="50">
        <f t="shared" si="1"/>
        <v>43486</v>
      </c>
      <c r="AW6" s="44">
        <f t="shared" si="1"/>
        <v>43487</v>
      </c>
      <c r="AX6" s="44">
        <f t="shared" si="1"/>
        <v>43488</v>
      </c>
      <c r="AY6" s="44">
        <f t="shared" si="1"/>
        <v>43489</v>
      </c>
      <c r="AZ6" s="44">
        <f t="shared" si="1"/>
        <v>43490</v>
      </c>
      <c r="BA6" s="44">
        <f t="shared" si="1"/>
        <v>43491</v>
      </c>
      <c r="BB6" s="51">
        <f t="shared" si="1"/>
        <v>43492</v>
      </c>
      <c r="BC6" s="50">
        <f t="shared" si="1"/>
        <v>43493</v>
      </c>
      <c r="BD6" s="44">
        <f t="shared" si="1"/>
        <v>43494</v>
      </c>
      <c r="BE6" s="44">
        <f t="shared" si="1"/>
        <v>43495</v>
      </c>
      <c r="BF6" s="44">
        <f t="shared" si="1"/>
        <v>43496</v>
      </c>
      <c r="BG6" s="44">
        <f t="shared" si="1"/>
        <v>43497</v>
      </c>
      <c r="BH6" s="44">
        <f t="shared" si="1"/>
        <v>43498</v>
      </c>
      <c r="BI6" s="51">
        <f t="shared" si="1"/>
        <v>43499</v>
      </c>
      <c r="BJ6" s="50">
        <f t="shared" si="1"/>
        <v>43500</v>
      </c>
      <c r="BK6" s="44">
        <f t="shared" si="1"/>
        <v>43501</v>
      </c>
      <c r="BL6" s="44">
        <f t="shared" si="1"/>
        <v>43502</v>
      </c>
      <c r="BM6" s="44">
        <f t="shared" si="1"/>
        <v>43503</v>
      </c>
      <c r="BN6" s="44">
        <f t="shared" si="1"/>
        <v>43504</v>
      </c>
      <c r="BO6" s="44">
        <f t="shared" si="1"/>
        <v>43505</v>
      </c>
      <c r="BP6" s="51">
        <f t="shared" si="1"/>
        <v>43506</v>
      </c>
    </row>
    <row r="7" spans="1:68" s="79" customFormat="1" ht="16.5" customHeight="1" thickBot="1" x14ac:dyDescent="0.2">
      <c r="A7" s="72" t="s">
        <v>40</v>
      </c>
      <c r="B7" s="73" t="s">
        <v>15</v>
      </c>
      <c r="C7" s="75" t="s">
        <v>19</v>
      </c>
      <c r="D7" s="113" t="s">
        <v>7</v>
      </c>
      <c r="E7" s="75" t="s">
        <v>16</v>
      </c>
      <c r="F7" s="75" t="s">
        <v>17</v>
      </c>
      <c r="G7" s="75" t="s">
        <v>18</v>
      </c>
      <c r="H7" s="75" t="s">
        <v>26</v>
      </c>
      <c r="I7" s="75" t="s">
        <v>25</v>
      </c>
      <c r="J7" s="75" t="s">
        <v>27</v>
      </c>
      <c r="K7" s="75" t="s">
        <v>24</v>
      </c>
      <c r="L7" s="74"/>
      <c r="M7" s="76" t="str">
        <f t="shared" ref="M7:AR7" si="2">CHOOSE(WEEKDAY(M6,1),"S","M","T","W","T","F","S")</f>
        <v>M</v>
      </c>
      <c r="N7" s="77" t="str">
        <f t="shared" si="2"/>
        <v>T</v>
      </c>
      <c r="O7" s="77" t="str">
        <f t="shared" si="2"/>
        <v>W</v>
      </c>
      <c r="P7" s="77" t="str">
        <f t="shared" si="2"/>
        <v>T</v>
      </c>
      <c r="Q7" s="77" t="str">
        <f t="shared" si="2"/>
        <v>F</v>
      </c>
      <c r="R7" s="77" t="str">
        <f t="shared" si="2"/>
        <v>S</v>
      </c>
      <c r="S7" s="78" t="str">
        <f t="shared" si="2"/>
        <v>S</v>
      </c>
      <c r="T7" s="76" t="str">
        <f t="shared" si="2"/>
        <v>M</v>
      </c>
      <c r="U7" s="77" t="str">
        <f t="shared" si="2"/>
        <v>T</v>
      </c>
      <c r="V7" s="77" t="str">
        <f t="shared" si="2"/>
        <v>W</v>
      </c>
      <c r="W7" s="77" t="str">
        <f t="shared" si="2"/>
        <v>T</v>
      </c>
      <c r="X7" s="77" t="str">
        <f t="shared" si="2"/>
        <v>F</v>
      </c>
      <c r="Y7" s="77" t="str">
        <f t="shared" si="2"/>
        <v>S</v>
      </c>
      <c r="Z7" s="78" t="str">
        <f t="shared" si="2"/>
        <v>S</v>
      </c>
      <c r="AA7" s="76" t="str">
        <f t="shared" si="2"/>
        <v>M</v>
      </c>
      <c r="AB7" s="77" t="str">
        <f t="shared" si="2"/>
        <v>T</v>
      </c>
      <c r="AC7" s="77" t="str">
        <f t="shared" si="2"/>
        <v>W</v>
      </c>
      <c r="AD7" s="77" t="str">
        <f t="shared" si="2"/>
        <v>T</v>
      </c>
      <c r="AE7" s="77" t="str">
        <f t="shared" si="2"/>
        <v>F</v>
      </c>
      <c r="AF7" s="77" t="str">
        <f t="shared" si="2"/>
        <v>S</v>
      </c>
      <c r="AG7" s="78" t="str">
        <f t="shared" si="2"/>
        <v>S</v>
      </c>
      <c r="AH7" s="76" t="str">
        <f t="shared" si="2"/>
        <v>M</v>
      </c>
      <c r="AI7" s="77" t="str">
        <f t="shared" si="2"/>
        <v>T</v>
      </c>
      <c r="AJ7" s="77" t="str">
        <f t="shared" si="2"/>
        <v>W</v>
      </c>
      <c r="AK7" s="77" t="str">
        <f t="shared" si="2"/>
        <v>T</v>
      </c>
      <c r="AL7" s="91" t="str">
        <f t="shared" si="2"/>
        <v>F</v>
      </c>
      <c r="AM7" s="91" t="str">
        <f t="shared" si="2"/>
        <v>S</v>
      </c>
      <c r="AN7" s="93" t="str">
        <f t="shared" si="2"/>
        <v>S</v>
      </c>
      <c r="AO7" s="76" t="str">
        <f t="shared" si="2"/>
        <v>M</v>
      </c>
      <c r="AP7" s="77" t="str">
        <f t="shared" si="2"/>
        <v>T</v>
      </c>
      <c r="AQ7" s="77" t="str">
        <f t="shared" si="2"/>
        <v>W</v>
      </c>
      <c r="AR7" s="77" t="str">
        <f t="shared" si="2"/>
        <v>T</v>
      </c>
      <c r="AS7" s="77" t="str">
        <f t="shared" ref="AS7:BP7" si="3">CHOOSE(WEEKDAY(AS6,1),"S","M","T","W","T","F","S")</f>
        <v>F</v>
      </c>
      <c r="AT7" s="77" t="str">
        <f t="shared" si="3"/>
        <v>S</v>
      </c>
      <c r="AU7" s="78" t="str">
        <f t="shared" si="3"/>
        <v>S</v>
      </c>
      <c r="AV7" s="76" t="str">
        <f t="shared" si="3"/>
        <v>M</v>
      </c>
      <c r="AW7" s="77" t="str">
        <f t="shared" si="3"/>
        <v>T</v>
      </c>
      <c r="AX7" s="77" t="str">
        <f t="shared" si="3"/>
        <v>W</v>
      </c>
      <c r="AY7" s="77" t="str">
        <f t="shared" si="3"/>
        <v>T</v>
      </c>
      <c r="AZ7" s="77" t="str">
        <f t="shared" si="3"/>
        <v>F</v>
      </c>
      <c r="BA7" s="77" t="str">
        <f t="shared" si="3"/>
        <v>S</v>
      </c>
      <c r="BB7" s="78" t="str">
        <f t="shared" si="3"/>
        <v>S</v>
      </c>
      <c r="BC7" s="76" t="str">
        <f t="shared" si="3"/>
        <v>M</v>
      </c>
      <c r="BD7" s="77" t="str">
        <f t="shared" si="3"/>
        <v>T</v>
      </c>
      <c r="BE7" s="77" t="str">
        <f t="shared" si="3"/>
        <v>W</v>
      </c>
      <c r="BF7" s="77" t="str">
        <f t="shared" si="3"/>
        <v>T</v>
      </c>
      <c r="BG7" s="77" t="str">
        <f t="shared" si="3"/>
        <v>F</v>
      </c>
      <c r="BH7" s="77" t="str">
        <f t="shared" si="3"/>
        <v>S</v>
      </c>
      <c r="BI7" s="78" t="str">
        <f t="shared" si="3"/>
        <v>S</v>
      </c>
      <c r="BJ7" s="76" t="str">
        <f t="shared" si="3"/>
        <v>M</v>
      </c>
      <c r="BK7" s="77" t="str">
        <f t="shared" si="3"/>
        <v>T</v>
      </c>
      <c r="BL7" s="77" t="str">
        <f t="shared" si="3"/>
        <v>W</v>
      </c>
      <c r="BM7" s="77" t="str">
        <f t="shared" si="3"/>
        <v>T</v>
      </c>
      <c r="BN7" s="77" t="str">
        <f t="shared" si="3"/>
        <v>F</v>
      </c>
      <c r="BO7" s="77" t="str">
        <f t="shared" si="3"/>
        <v>S</v>
      </c>
      <c r="BP7" s="78" t="str">
        <f t="shared" si="3"/>
        <v>S</v>
      </c>
    </row>
    <row r="8" spans="1:68" s="18" customFormat="1" ht="17" x14ac:dyDescent="0.15">
      <c r="A8" s="45" t="str">
        <f>IF(ISERROR(VALUE(SUBSTITUTE(prevWBS,".",""))),"1",IF(ISERROR(FIND("`",SUBSTITUTE(prevWBS,".","`",1))),TEXT(VALUE(prevWBS)+1,"#"),TEXT(VALUE(LEFT(prevWBS,FIND("`",SUBSTITUTE(prevWBS,".","`",1))-1))+1,"#")))</f>
        <v>1</v>
      </c>
      <c r="B8" s="46" t="s">
        <v>20</v>
      </c>
      <c r="C8" s="47"/>
      <c r="D8" s="48"/>
      <c r="E8" s="49"/>
      <c r="F8" s="49"/>
      <c r="G8" s="49"/>
      <c r="H8" s="49"/>
      <c r="I8" s="49"/>
      <c r="J8" s="49"/>
      <c r="K8" s="105"/>
      <c r="L8" s="52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96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</row>
    <row r="9" spans="1:68" s="22" customFormat="1" ht="23.5" customHeight="1" x14ac:dyDescent="0.15">
      <c r="A9" s="21" t="str">
        <f t="shared" ref="A9:A20" si="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22" t="s">
        <v>88</v>
      </c>
      <c r="C9" s="22" t="s">
        <v>90</v>
      </c>
      <c r="D9" s="81"/>
      <c r="E9" s="87">
        <v>43410</v>
      </c>
      <c r="F9" s="88">
        <f>IF(ISBLANK(E9)," - ",IF(G9=0,E9,E9+G9-1))</f>
        <v>43412</v>
      </c>
      <c r="G9" s="23">
        <v>3</v>
      </c>
      <c r="H9" s="25">
        <v>2</v>
      </c>
      <c r="I9" s="25" t="s">
        <v>31</v>
      </c>
      <c r="J9" s="24">
        <f>H9/G9</f>
        <v>0.66666666666666663</v>
      </c>
      <c r="K9" s="115" t="s">
        <v>89</v>
      </c>
      <c r="L9" s="53"/>
      <c r="M9" s="65"/>
      <c r="N9" s="65"/>
      <c r="O9" s="98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</row>
    <row r="10" spans="1:68" s="31" customFormat="1" ht="17" x14ac:dyDescent="0.15">
      <c r="A1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0" s="43" t="s">
        <v>28</v>
      </c>
      <c r="C10" s="22" t="s">
        <v>37</v>
      </c>
      <c r="D10" s="40"/>
      <c r="E10" s="87">
        <v>43411</v>
      </c>
      <c r="F10" s="88">
        <f t="shared" ref="F10" si="5">IF(ISBLANK(E10)," - ",IF(G10=0,E10,E10+G10-1))</f>
        <v>43418</v>
      </c>
      <c r="G10" s="23">
        <v>8</v>
      </c>
      <c r="H10" s="41">
        <v>5</v>
      </c>
      <c r="I10" s="25" t="s">
        <v>31</v>
      </c>
      <c r="J10" s="24">
        <f>H10/G10</f>
        <v>0.625</v>
      </c>
      <c r="K10" s="106"/>
      <c r="L10" s="57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</row>
    <row r="11" spans="1:68" s="31" customFormat="1" ht="17" x14ac:dyDescent="0.15">
      <c r="A1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1.1.2</v>
      </c>
      <c r="B11" s="43" t="s">
        <v>29</v>
      </c>
      <c r="C11" s="22" t="s">
        <v>36</v>
      </c>
      <c r="D11" s="40"/>
      <c r="E11" s="87">
        <v>43412</v>
      </c>
      <c r="F11" s="88">
        <f>IF(ISBLANK(E11)," - ",IF(G11=0,E11,E11+G11-1))</f>
        <v>43419</v>
      </c>
      <c r="G11" s="23">
        <v>8</v>
      </c>
      <c r="H11" s="41">
        <v>3</v>
      </c>
      <c r="I11" s="25" t="s">
        <v>31</v>
      </c>
      <c r="J11" s="24">
        <f>H11/G11</f>
        <v>0.375</v>
      </c>
      <c r="K11" s="106"/>
      <c r="L11" s="5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</row>
    <row r="12" spans="1:68" s="31" customFormat="1" ht="17" x14ac:dyDescent="0.15">
      <c r="A1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2" s="42" t="s">
        <v>23</v>
      </c>
      <c r="C12" s="22" t="s">
        <v>36</v>
      </c>
      <c r="D12" s="40"/>
      <c r="E12" s="87">
        <v>43413</v>
      </c>
      <c r="F12" s="88">
        <f t="shared" ref="F12" si="6">IF(ISBLANK(E12)," - ",IF(G12=0,E12,E12+G12-1))</f>
        <v>43413</v>
      </c>
      <c r="G12" s="23">
        <v>1</v>
      </c>
      <c r="H12" s="41">
        <v>1</v>
      </c>
      <c r="I12" s="25" t="s">
        <v>31</v>
      </c>
      <c r="J12" s="24">
        <f>H12/G12</f>
        <v>1</v>
      </c>
      <c r="K12" s="106" t="s">
        <v>70</v>
      </c>
      <c r="L12" s="57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</row>
    <row r="13" spans="1:68" s="22" customFormat="1" ht="17" hidden="1" x14ac:dyDescent="0.15">
      <c r="A13" s="21" t="str">
        <f t="shared" si="4"/>
        <v>1.3</v>
      </c>
      <c r="B13" s="22" t="s">
        <v>23</v>
      </c>
      <c r="C13" s="22" t="s">
        <v>22</v>
      </c>
      <c r="D13" s="81"/>
      <c r="E13" s="87">
        <v>43134</v>
      </c>
      <c r="F13" s="88">
        <f t="shared" ref="F13:F44" si="7">IF(ISBLANK(E13)," - ",IF(G13=0,E13,E13+G13-1))</f>
        <v>43138</v>
      </c>
      <c r="G13" s="23">
        <v>5</v>
      </c>
      <c r="H13" s="25">
        <f t="shared" ref="H13:I20" si="8">IF(OR(F13=0,E13=0)," - ",NETWORKDAYS(E13,F13))</f>
        <v>3</v>
      </c>
      <c r="I13" s="25">
        <f t="shared" si="8"/>
        <v>-30810</v>
      </c>
      <c r="J13" s="24">
        <v>0.5</v>
      </c>
      <c r="K13" s="99"/>
      <c r="L13" s="53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9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</row>
    <row r="14" spans="1:68" s="22" customFormat="1" ht="17" hidden="1" x14ac:dyDescent="0.15">
      <c r="A14" s="21" t="str">
        <f t="shared" si="4"/>
        <v>1.4</v>
      </c>
      <c r="B14" s="22" t="s">
        <v>2</v>
      </c>
      <c r="D14" s="81"/>
      <c r="E14" s="87">
        <v>43139</v>
      </c>
      <c r="F14" s="88">
        <f t="shared" si="7"/>
        <v>43142</v>
      </c>
      <c r="G14" s="23">
        <v>4</v>
      </c>
      <c r="H14" s="25">
        <f t="shared" si="8"/>
        <v>2</v>
      </c>
      <c r="I14" s="25">
        <f t="shared" si="8"/>
        <v>-30813</v>
      </c>
      <c r="J14" s="24">
        <v>0</v>
      </c>
      <c r="K14" s="99"/>
      <c r="L14" s="53"/>
      <c r="M14" s="65"/>
      <c r="N14" s="65"/>
      <c r="O14" s="66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9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</row>
    <row r="15" spans="1:68" s="22" customFormat="1" ht="17" hidden="1" x14ac:dyDescent="0.15">
      <c r="A15" s="21" t="str">
        <f t="shared" si="4"/>
        <v>1.5</v>
      </c>
      <c r="B15" s="22" t="s">
        <v>2</v>
      </c>
      <c r="D15" s="81"/>
      <c r="E15" s="87">
        <v>43132</v>
      </c>
      <c r="F15" s="88">
        <f t="shared" si="7"/>
        <v>43135</v>
      </c>
      <c r="G15" s="23">
        <v>4</v>
      </c>
      <c r="H15" s="25">
        <f t="shared" si="8"/>
        <v>2</v>
      </c>
      <c r="I15" s="25">
        <f t="shared" si="8"/>
        <v>-30808</v>
      </c>
      <c r="J15" s="24">
        <v>0.75</v>
      </c>
      <c r="K15" s="99"/>
      <c r="L15" s="53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97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</row>
    <row r="16" spans="1:68" s="22" customFormat="1" ht="17" hidden="1" x14ac:dyDescent="0.15">
      <c r="A1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16" s="65" t="s">
        <v>21</v>
      </c>
      <c r="D16" s="81"/>
      <c r="E16" s="87">
        <v>43133</v>
      </c>
      <c r="F16" s="88">
        <f t="shared" si="7"/>
        <v>43134</v>
      </c>
      <c r="G16" s="23">
        <v>2</v>
      </c>
      <c r="H16" s="25">
        <f t="shared" si="8"/>
        <v>1</v>
      </c>
      <c r="I16" s="25">
        <f t="shared" si="8"/>
        <v>-30810</v>
      </c>
      <c r="J16" s="24">
        <v>0.5</v>
      </c>
      <c r="K16" s="99"/>
      <c r="L16" s="53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97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</row>
    <row r="17" spans="1:68" s="22" customFormat="1" ht="17" hidden="1" x14ac:dyDescent="0.15">
      <c r="A1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17" s="65" t="s">
        <v>9</v>
      </c>
      <c r="D17" s="81"/>
      <c r="E17" s="87">
        <v>43135</v>
      </c>
      <c r="F17" s="88">
        <f t="shared" si="7"/>
        <v>43137</v>
      </c>
      <c r="G17" s="23">
        <v>3</v>
      </c>
      <c r="H17" s="25">
        <f t="shared" si="8"/>
        <v>2</v>
      </c>
      <c r="I17" s="25">
        <f t="shared" si="8"/>
        <v>-30811</v>
      </c>
      <c r="J17" s="24">
        <v>0.5</v>
      </c>
      <c r="K17" s="99"/>
      <c r="L17" s="53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97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</row>
    <row r="18" spans="1:68" s="22" customFormat="1" ht="17" hidden="1" x14ac:dyDescent="0.15">
      <c r="A18" s="21" t="str">
        <f t="shared" si="4"/>
        <v>1.6</v>
      </c>
      <c r="B18" s="22" t="s">
        <v>2</v>
      </c>
      <c r="D18" s="81"/>
      <c r="E18" s="87">
        <v>43136</v>
      </c>
      <c r="F18" s="88">
        <f t="shared" si="7"/>
        <v>43140</v>
      </c>
      <c r="G18" s="23">
        <v>5</v>
      </c>
      <c r="H18" s="25">
        <f t="shared" si="8"/>
        <v>5</v>
      </c>
      <c r="I18" s="25">
        <f t="shared" si="8"/>
        <v>-30812</v>
      </c>
      <c r="J18" s="24">
        <v>0</v>
      </c>
      <c r="K18" s="99"/>
      <c r="L18" s="53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97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</row>
    <row r="19" spans="1:68" s="22" customFormat="1" ht="17" hidden="1" x14ac:dyDescent="0.15">
      <c r="A19" s="21" t="str">
        <f t="shared" si="4"/>
        <v>1.7</v>
      </c>
      <c r="B19" s="22" t="s">
        <v>2</v>
      </c>
      <c r="D19" s="81"/>
      <c r="E19" s="87">
        <v>43134</v>
      </c>
      <c r="F19" s="88">
        <f t="shared" si="7"/>
        <v>43140</v>
      </c>
      <c r="G19" s="23">
        <v>7</v>
      </c>
      <c r="H19" s="25">
        <f t="shared" si="8"/>
        <v>5</v>
      </c>
      <c r="I19" s="25">
        <f t="shared" si="8"/>
        <v>-30810</v>
      </c>
      <c r="J19" s="24">
        <v>0</v>
      </c>
      <c r="K19" s="99"/>
      <c r="L19" s="53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9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</row>
    <row r="20" spans="1:68" s="22" customFormat="1" ht="17" hidden="1" x14ac:dyDescent="0.15">
      <c r="A20" s="21" t="str">
        <f t="shared" si="4"/>
        <v>1.8</v>
      </c>
      <c r="B20" s="22" t="s">
        <v>2</v>
      </c>
      <c r="D20" s="81"/>
      <c r="E20" s="87">
        <v>43141</v>
      </c>
      <c r="F20" s="88">
        <f t="shared" si="7"/>
        <v>43147</v>
      </c>
      <c r="G20" s="23">
        <v>7</v>
      </c>
      <c r="H20" s="25">
        <f t="shared" si="8"/>
        <v>5</v>
      </c>
      <c r="I20" s="25">
        <f t="shared" si="8"/>
        <v>-30815</v>
      </c>
      <c r="J20" s="24">
        <v>0</v>
      </c>
      <c r="K20" s="99"/>
      <c r="L20" s="53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97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</row>
    <row r="21" spans="1:68" s="18" customFormat="1" ht="17" x14ac:dyDescent="0.15">
      <c r="A21" s="16" t="str">
        <f>IF(ISERROR(VALUE(SUBSTITUTE(prevWBS,".",""))),"1",IF(ISERROR(FIND("`",SUBSTITUTE(prevWBS,".","`",1))),TEXT(VALUE(prevWBS)+1,"#"),TEXT(VALUE(LEFT(prevWBS,FIND("`",SUBSTITUTE(prevWBS,".","`",1))-1))+1,"#")))</f>
        <v>2</v>
      </c>
      <c r="B21" s="17" t="s">
        <v>41</v>
      </c>
      <c r="D21" s="19"/>
      <c r="E21" s="89"/>
      <c r="F21" s="89"/>
      <c r="G21" s="89"/>
      <c r="H21" s="89"/>
      <c r="I21" s="89"/>
      <c r="J21" s="20"/>
      <c r="K21" s="107"/>
      <c r="L21" s="54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96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</row>
    <row r="22" spans="1:68" s="22" customFormat="1" ht="19.5" customHeight="1" x14ac:dyDescent="0.15">
      <c r="A22" s="21" t="str">
        <f t="shared" ref="A22:A31" si="9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22" s="22" t="s">
        <v>42</v>
      </c>
      <c r="C22" s="22" t="s">
        <v>38</v>
      </c>
      <c r="D22" s="81"/>
      <c r="E22" s="87">
        <v>43414</v>
      </c>
      <c r="F22" s="88">
        <f>IF(ISBLANK(E22)," - ",IF(G22=0,E22,E22+G22-1))</f>
        <v>43418</v>
      </c>
      <c r="G22" s="23">
        <v>5</v>
      </c>
      <c r="H22" s="25">
        <v>3</v>
      </c>
      <c r="I22" s="25" t="s">
        <v>31</v>
      </c>
      <c r="J22" s="24">
        <f>H22/G22</f>
        <v>0.6</v>
      </c>
      <c r="K22" s="99"/>
      <c r="L22" s="53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</row>
    <row r="23" spans="1:68" s="22" customFormat="1" ht="17" x14ac:dyDescent="0.15">
      <c r="A2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3" s="22" t="s">
        <v>50</v>
      </c>
      <c r="C23" s="22" t="s">
        <v>38</v>
      </c>
      <c r="D23" s="81"/>
      <c r="E23" s="87">
        <v>43414</v>
      </c>
      <c r="F23" s="88">
        <f t="shared" ref="F23:F24" si="10">IF(ISBLANK(E23)," - ",IF(G23=0,E23,E23+G23-1))</f>
        <v>43418</v>
      </c>
      <c r="G23" s="23">
        <v>5</v>
      </c>
      <c r="H23" s="25">
        <v>4</v>
      </c>
      <c r="I23" s="25" t="s">
        <v>31</v>
      </c>
      <c r="J23" s="24">
        <f>H23/G23</f>
        <v>0.8</v>
      </c>
      <c r="K23" s="99" t="s">
        <v>73</v>
      </c>
      <c r="L23" s="53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</row>
    <row r="24" spans="1:68" s="22" customFormat="1" ht="17" x14ac:dyDescent="0.15">
      <c r="A24" s="21">
        <v>2.2999999999999998</v>
      </c>
      <c r="B24" s="22" t="s">
        <v>44</v>
      </c>
      <c r="C24" s="22" t="s">
        <v>38</v>
      </c>
      <c r="D24" s="81"/>
      <c r="E24" s="87">
        <v>43414</v>
      </c>
      <c r="F24" s="88">
        <f t="shared" si="10"/>
        <v>43423</v>
      </c>
      <c r="G24" s="23">
        <v>10</v>
      </c>
      <c r="H24" s="25">
        <v>8</v>
      </c>
      <c r="I24" s="25" t="s">
        <v>31</v>
      </c>
      <c r="J24" s="24">
        <f>H24/G24</f>
        <v>0.8</v>
      </c>
      <c r="K24" s="99"/>
      <c r="L24" s="53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</row>
    <row r="25" spans="1:68" s="22" customFormat="1" ht="17" x14ac:dyDescent="0.15">
      <c r="A2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5" s="22" t="s">
        <v>52</v>
      </c>
      <c r="C25" s="22" t="s">
        <v>38</v>
      </c>
      <c r="D25" s="81"/>
      <c r="E25" s="87">
        <v>43415</v>
      </c>
      <c r="F25" s="88">
        <f>IF(ISBLANK(E25)," -N23 ",IF(G25=0,E25,E25+G25-1))</f>
        <v>43419</v>
      </c>
      <c r="G25" s="23">
        <v>5</v>
      </c>
      <c r="H25" s="25">
        <v>4</v>
      </c>
      <c r="I25" s="25" t="s">
        <v>31</v>
      </c>
      <c r="J25" s="24">
        <f>H25/G25</f>
        <v>0.8</v>
      </c>
      <c r="K25" s="99"/>
      <c r="L25" s="53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</row>
    <row r="26" spans="1:68" s="22" customFormat="1" ht="17" x14ac:dyDescent="0.15">
      <c r="A26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6" s="22" t="s">
        <v>53</v>
      </c>
      <c r="C26" s="22" t="s">
        <v>38</v>
      </c>
      <c r="D26" s="81"/>
      <c r="E26" s="87">
        <v>43416</v>
      </c>
      <c r="F26" s="88">
        <f>IF(ISBLANK(E26)," - ",IF(G26=0,E26,E26+G26-1))</f>
        <v>43419</v>
      </c>
      <c r="G26" s="23">
        <v>4</v>
      </c>
      <c r="H26" s="25">
        <v>3</v>
      </c>
      <c r="I26" s="41" t="s">
        <v>31</v>
      </c>
      <c r="J26" s="24">
        <f t="shared" ref="J26:J29" si="11">H26/G26</f>
        <v>0.75</v>
      </c>
      <c r="K26" s="99"/>
      <c r="L26" s="53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</row>
    <row r="27" spans="1:68" s="22" customFormat="1" ht="17" x14ac:dyDescent="0.15">
      <c r="A27" s="21" t="str">
        <f t="shared" si="9"/>
        <v>2.6</v>
      </c>
      <c r="B27" s="22" t="s">
        <v>45</v>
      </c>
      <c r="C27" s="22" t="s">
        <v>47</v>
      </c>
      <c r="D27" s="81"/>
      <c r="E27" s="87">
        <v>43424</v>
      </c>
      <c r="F27" s="88">
        <v>43425</v>
      </c>
      <c r="G27" s="23">
        <v>6</v>
      </c>
      <c r="H27" s="25">
        <v>4</v>
      </c>
      <c r="I27" s="41" t="s">
        <v>31</v>
      </c>
      <c r="J27" s="24">
        <f t="shared" ref="J27" si="12">H27/G27</f>
        <v>0.66666666666666663</v>
      </c>
      <c r="K27" s="99"/>
      <c r="L27" s="53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</row>
    <row r="28" spans="1:68" s="22" customFormat="1" ht="17" x14ac:dyDescent="0.15">
      <c r="A28" s="21" t="str">
        <f t="shared" si="9"/>
        <v>2.7</v>
      </c>
      <c r="B28" s="22" t="s">
        <v>56</v>
      </c>
      <c r="C28" s="22" t="s">
        <v>38</v>
      </c>
      <c r="D28" s="81"/>
      <c r="E28" s="87">
        <v>43425</v>
      </c>
      <c r="F28" s="88">
        <v>43426</v>
      </c>
      <c r="G28" s="23">
        <v>2</v>
      </c>
      <c r="H28" s="25">
        <v>2</v>
      </c>
      <c r="I28" s="41" t="s">
        <v>31</v>
      </c>
      <c r="J28" s="24">
        <f t="shared" si="11"/>
        <v>1</v>
      </c>
      <c r="K28" s="99" t="s">
        <v>74</v>
      </c>
      <c r="L28" s="53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</row>
    <row r="29" spans="1:68" s="22" customFormat="1" ht="17" x14ac:dyDescent="0.15">
      <c r="A29" s="21" t="s">
        <v>46</v>
      </c>
      <c r="B29" s="22" t="s">
        <v>87</v>
      </c>
      <c r="C29" s="22" t="s">
        <v>47</v>
      </c>
      <c r="D29" s="81"/>
      <c r="E29" s="87">
        <v>43426</v>
      </c>
      <c r="F29" s="88">
        <v>43427</v>
      </c>
      <c r="G29" s="23">
        <v>6</v>
      </c>
      <c r="H29" s="25">
        <v>5</v>
      </c>
      <c r="I29" s="41" t="s">
        <v>31</v>
      </c>
      <c r="J29" s="24">
        <f t="shared" si="11"/>
        <v>0.83333333333333337</v>
      </c>
      <c r="K29" s="99" t="s">
        <v>72</v>
      </c>
      <c r="L29" s="53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</row>
    <row r="30" spans="1:68" s="22" customFormat="1" ht="17" x14ac:dyDescent="0.15">
      <c r="A30" s="21" t="str">
        <f t="shared" si="9"/>
        <v>2.8</v>
      </c>
      <c r="B30" s="22" t="s">
        <v>60</v>
      </c>
      <c r="C30" s="22" t="s">
        <v>49</v>
      </c>
      <c r="D30" s="81"/>
      <c r="E30" s="87">
        <v>43427</v>
      </c>
      <c r="F30" s="88">
        <v>43428</v>
      </c>
      <c r="G30" s="23">
        <v>3</v>
      </c>
      <c r="H30" s="25">
        <v>2</v>
      </c>
      <c r="I30" s="41" t="s">
        <v>31</v>
      </c>
      <c r="J30" s="24">
        <f t="shared" ref="J30:J34" si="13">H30/G30</f>
        <v>0.66666666666666663</v>
      </c>
      <c r="K30" s="99"/>
      <c r="L30" s="53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</row>
    <row r="31" spans="1:68" s="22" customFormat="1" ht="17" x14ac:dyDescent="0.15">
      <c r="A31" s="21" t="str">
        <f t="shared" si="9"/>
        <v>2.9</v>
      </c>
      <c r="B31" s="22" t="s">
        <v>62</v>
      </c>
      <c r="C31" s="22" t="s">
        <v>49</v>
      </c>
      <c r="D31" s="81"/>
      <c r="E31" s="87">
        <v>43428</v>
      </c>
      <c r="F31" s="88">
        <v>43429</v>
      </c>
      <c r="G31" s="23">
        <v>2</v>
      </c>
      <c r="H31" s="25">
        <v>2</v>
      </c>
      <c r="I31" s="41" t="s">
        <v>31</v>
      </c>
      <c r="J31" s="24">
        <f t="shared" ref="J31" si="14">H31/G31</f>
        <v>1</v>
      </c>
      <c r="K31" s="99"/>
      <c r="L31" s="53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</row>
    <row r="32" spans="1:68" s="18" customFormat="1" ht="17" x14ac:dyDescent="0.15">
      <c r="A32" s="16" t="str">
        <f>IF(ISERROR(VALUE(SUBSTITUTE(prevWBS,".",""))),"1",IF(ISERROR(FIND("`",SUBSTITUTE(prevWBS,".","`",1))),TEXT(VALUE(prevWBS)+1,"#"),TEXT(VALUE(LEFT(prevWBS,FIND("`",SUBSTITUTE(prevWBS,".","`",1))-1))+1,"#")))</f>
        <v>3</v>
      </c>
      <c r="B32" s="17" t="s">
        <v>39</v>
      </c>
      <c r="D32" s="19"/>
      <c r="E32" s="60"/>
      <c r="F32" s="60"/>
      <c r="G32" s="60"/>
      <c r="H32" s="60"/>
      <c r="I32" s="60"/>
      <c r="J32" s="20"/>
      <c r="K32" s="107"/>
      <c r="L32" s="54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96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</row>
    <row r="33" spans="1:68" s="22" customFormat="1" ht="17" x14ac:dyDescent="0.15">
      <c r="A33" s="21" t="str">
        <f t="shared" ref="A33:A38" si="1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33" s="22" t="s">
        <v>51</v>
      </c>
      <c r="C33" s="22" t="s">
        <v>37</v>
      </c>
      <c r="D33" s="81"/>
      <c r="E33" s="87">
        <v>43432</v>
      </c>
      <c r="F33" s="88">
        <f>IF(ISBLANK(E33)," - ",IF(G33=0,E33,E33+G33-1))</f>
        <v>43432</v>
      </c>
      <c r="G33" s="23">
        <v>1</v>
      </c>
      <c r="H33" s="25">
        <v>1</v>
      </c>
      <c r="I33" s="25" t="s">
        <v>31</v>
      </c>
      <c r="J33" s="24">
        <f t="shared" si="13"/>
        <v>1</v>
      </c>
      <c r="K33" s="99" t="s">
        <v>64</v>
      </c>
      <c r="L33" s="53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</row>
    <row r="34" spans="1:68" s="22" customFormat="1" ht="17" x14ac:dyDescent="0.15">
      <c r="A34" s="21" t="str">
        <f t="shared" si="15"/>
        <v>3.2</v>
      </c>
      <c r="B34" s="22" t="s">
        <v>43</v>
      </c>
      <c r="C34" s="22" t="s">
        <v>77</v>
      </c>
      <c r="D34" s="81"/>
      <c r="E34" s="87">
        <v>43433</v>
      </c>
      <c r="F34" s="88">
        <f t="shared" ref="F34" si="16">IF(ISBLANK(E34)," - ",IF(G34=0,E34,E34+G34-1))</f>
        <v>43433</v>
      </c>
      <c r="G34" s="23">
        <v>1</v>
      </c>
      <c r="H34" s="25">
        <f>IF(OR(F34=0,E34=0)," -H33",NETWORKDAYS(E34,F34))</f>
        <v>1</v>
      </c>
      <c r="I34" s="25" t="s">
        <v>31</v>
      </c>
      <c r="J34" s="24">
        <f t="shared" si="13"/>
        <v>1</v>
      </c>
      <c r="K34" s="99" t="s">
        <v>65</v>
      </c>
      <c r="L34" s="53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</row>
    <row r="35" spans="1:68" s="22" customFormat="1" ht="17" x14ac:dyDescent="0.15">
      <c r="A35" s="21" t="s">
        <v>55</v>
      </c>
      <c r="B35" s="22" t="s">
        <v>54</v>
      </c>
      <c r="C35" s="22" t="s">
        <v>48</v>
      </c>
      <c r="D35" s="81"/>
      <c r="E35" s="87">
        <v>43434</v>
      </c>
      <c r="F35" s="88">
        <f>IF(ISBLANK(E35)," - ",IF(G35=0,E35,E35+G35-1))</f>
        <v>43435</v>
      </c>
      <c r="G35" s="23">
        <v>2</v>
      </c>
      <c r="H35" s="25">
        <v>2</v>
      </c>
      <c r="I35" s="41" t="s">
        <v>31</v>
      </c>
      <c r="J35" s="24">
        <f>H35/G35</f>
        <v>1</v>
      </c>
      <c r="K35" s="99" t="s">
        <v>71</v>
      </c>
      <c r="L35" s="53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</row>
    <row r="36" spans="1:68" s="22" customFormat="1" ht="17.5" customHeight="1" x14ac:dyDescent="0.15">
      <c r="A36" s="21" t="str">
        <f t="shared" si="15"/>
        <v>3.3</v>
      </c>
      <c r="B36" s="22" t="s">
        <v>58</v>
      </c>
      <c r="C36" s="22" t="s">
        <v>57</v>
      </c>
      <c r="D36" s="81"/>
      <c r="E36" s="87">
        <v>43435</v>
      </c>
      <c r="F36" s="88">
        <f>IF(ISBLANK(E36)," - ",IF(G36=0,E36,E36+G36-1))</f>
        <v>43440</v>
      </c>
      <c r="G36" s="23">
        <v>6</v>
      </c>
      <c r="H36" s="25">
        <v>6</v>
      </c>
      <c r="I36" s="25" t="s">
        <v>31</v>
      </c>
      <c r="J36" s="24">
        <f>H36/G36</f>
        <v>1</v>
      </c>
      <c r="K36" s="99" t="s">
        <v>66</v>
      </c>
      <c r="L36" s="53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</row>
    <row r="37" spans="1:68" s="22" customFormat="1" ht="26" x14ac:dyDescent="0.15">
      <c r="A37" s="21" t="str">
        <f t="shared" si="15"/>
        <v>3.4</v>
      </c>
      <c r="B37" s="22" t="s">
        <v>61</v>
      </c>
      <c r="C37" s="22" t="s">
        <v>59</v>
      </c>
      <c r="D37" s="81"/>
      <c r="E37" s="87">
        <v>43440</v>
      </c>
      <c r="F37" s="88">
        <f t="shared" ref="F37" si="17">IF(ISBLANK(E37)," - ",IF(G37=0,E37,E37+G37-1))</f>
        <v>43445</v>
      </c>
      <c r="G37" s="23">
        <v>6</v>
      </c>
      <c r="H37" s="25">
        <v>6</v>
      </c>
      <c r="I37" s="25" t="s">
        <v>67</v>
      </c>
      <c r="J37" s="24">
        <f>H37/G37</f>
        <v>1</v>
      </c>
      <c r="K37" s="115" t="s">
        <v>75</v>
      </c>
      <c r="L37" s="53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</row>
    <row r="38" spans="1:68" s="22" customFormat="1" ht="17" x14ac:dyDescent="0.15">
      <c r="A38" s="21" t="str">
        <f t="shared" si="15"/>
        <v>3.5</v>
      </c>
      <c r="B38" s="22" t="s">
        <v>62</v>
      </c>
      <c r="C38" s="22" t="s">
        <v>59</v>
      </c>
      <c r="D38" s="81"/>
      <c r="E38" s="87">
        <v>43445</v>
      </c>
      <c r="F38" s="88">
        <v>43449</v>
      </c>
      <c r="G38" s="23">
        <v>1</v>
      </c>
      <c r="H38" s="25">
        <v>1</v>
      </c>
      <c r="I38" s="25" t="s">
        <v>31</v>
      </c>
      <c r="J38" s="24">
        <f>H38/G38</f>
        <v>1</v>
      </c>
      <c r="K38" s="99"/>
      <c r="L38" s="53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</row>
    <row r="39" spans="1:68" s="18" customFormat="1" ht="17" hidden="1" x14ac:dyDescent="0.15">
      <c r="A39" s="16" t="str">
        <f>IF(ISERROR(VALUE(SUBSTITUTE(prevWBS,".",""))),"1",IF(ISERROR(FIND("`",SUBSTITUTE(prevWBS,".","`",1))),TEXT(VALUE(prevWBS)+1,"#"),TEXT(VALUE(LEFT(prevWBS,FIND("`",SUBSTITUTE(prevWBS,".","`",1))-1))+1,"#")))</f>
        <v>4</v>
      </c>
      <c r="B39" s="17" t="s">
        <v>1</v>
      </c>
      <c r="D39" s="19"/>
      <c r="G39" s="19"/>
      <c r="J39" s="19"/>
      <c r="L39" s="54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</row>
    <row r="40" spans="1:68" s="22" customFormat="1" ht="17" hidden="1" x14ac:dyDescent="0.15">
      <c r="A40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40" s="22" t="s">
        <v>2</v>
      </c>
      <c r="D40" s="81"/>
      <c r="E40" s="58">
        <v>43129</v>
      </c>
      <c r="F40" s="59">
        <f t="shared" si="7"/>
        <v>43129</v>
      </c>
      <c r="G40" s="23">
        <v>1</v>
      </c>
      <c r="H40" s="25">
        <f t="shared" ref="H40:I46" si="18">IF(OR(F40=0,E40=0)," - ",NETWORKDAYS(E40,F40))</f>
        <v>1</v>
      </c>
      <c r="I40" s="25">
        <f t="shared" si="18"/>
        <v>-30806</v>
      </c>
      <c r="J40" s="24">
        <v>0</v>
      </c>
      <c r="K40" s="99"/>
      <c r="L40" s="53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</row>
    <row r="41" spans="1:68" s="22" customFormat="1" ht="17" hidden="1" x14ac:dyDescent="0.15">
      <c r="A41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41" s="22" t="s">
        <v>2</v>
      </c>
      <c r="D41" s="81"/>
      <c r="E41" s="58">
        <v>43130</v>
      </c>
      <c r="F41" s="59">
        <f t="shared" si="7"/>
        <v>43130</v>
      </c>
      <c r="G41" s="23">
        <v>1</v>
      </c>
      <c r="H41" s="25">
        <f t="shared" si="18"/>
        <v>1</v>
      </c>
      <c r="I41" s="25">
        <f t="shared" si="18"/>
        <v>-30807</v>
      </c>
      <c r="J41" s="24">
        <v>0</v>
      </c>
      <c r="K41" s="99"/>
      <c r="L41" s="53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</row>
    <row r="42" spans="1:68" s="22" customFormat="1" ht="17" hidden="1" x14ac:dyDescent="0.15">
      <c r="A4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42" s="22" t="s">
        <v>2</v>
      </c>
      <c r="D42" s="81"/>
      <c r="E42" s="58">
        <v>43131</v>
      </c>
      <c r="F42" s="59">
        <f t="shared" si="7"/>
        <v>43131</v>
      </c>
      <c r="G42" s="23">
        <v>1</v>
      </c>
      <c r="H42" s="25">
        <f t="shared" si="18"/>
        <v>1</v>
      </c>
      <c r="I42" s="25">
        <f t="shared" si="18"/>
        <v>-30808</v>
      </c>
      <c r="J42" s="24">
        <v>0</v>
      </c>
      <c r="K42" s="99"/>
      <c r="L42" s="53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</row>
    <row r="43" spans="1:68" s="22" customFormat="1" ht="17" hidden="1" x14ac:dyDescent="0.15">
      <c r="A4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43" s="22" t="s">
        <v>2</v>
      </c>
      <c r="D43" s="81"/>
      <c r="E43" s="58">
        <v>43132</v>
      </c>
      <c r="F43" s="59">
        <f t="shared" si="7"/>
        <v>43132</v>
      </c>
      <c r="G43" s="23">
        <v>1</v>
      </c>
      <c r="H43" s="25">
        <f t="shared" si="18"/>
        <v>1</v>
      </c>
      <c r="I43" s="25">
        <f t="shared" si="18"/>
        <v>-30809</v>
      </c>
      <c r="J43" s="24">
        <v>0</v>
      </c>
      <c r="K43" s="99"/>
      <c r="L43" s="53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</row>
    <row r="44" spans="1:68" s="22" customFormat="1" ht="17" hidden="1" x14ac:dyDescent="0.15">
      <c r="A44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44" s="22" t="s">
        <v>2</v>
      </c>
      <c r="D44" s="81"/>
      <c r="E44" s="58">
        <v>43133</v>
      </c>
      <c r="F44" s="59">
        <f t="shared" si="7"/>
        <v>43133</v>
      </c>
      <c r="G44" s="23">
        <v>1</v>
      </c>
      <c r="H44" s="25">
        <f t="shared" si="18"/>
        <v>1</v>
      </c>
      <c r="I44" s="25">
        <f t="shared" si="18"/>
        <v>-30810</v>
      </c>
      <c r="J44" s="24">
        <v>0</v>
      </c>
      <c r="K44" s="99"/>
      <c r="L44" s="53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</row>
    <row r="45" spans="1:68" s="31" customFormat="1" ht="17" hidden="1" x14ac:dyDescent="0.15">
      <c r="A45" s="21"/>
      <c r="B45" s="26"/>
      <c r="C45" s="26"/>
      <c r="D45" s="27"/>
      <c r="E45" s="61"/>
      <c r="F45" s="61"/>
      <c r="G45" s="28"/>
      <c r="H45" s="30" t="str">
        <f t="shared" si="18"/>
        <v xml:space="preserve"> - </v>
      </c>
      <c r="I45" s="30" t="str">
        <f t="shared" si="18"/>
        <v xml:space="preserve"> - </v>
      </c>
      <c r="J45" s="29"/>
      <c r="K45" s="108"/>
      <c r="L45" s="5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</row>
    <row r="46" spans="1:68" s="31" customFormat="1" ht="17" hidden="1" x14ac:dyDescent="0.15">
      <c r="A46" s="21"/>
      <c r="B46" s="26"/>
      <c r="C46" s="26"/>
      <c r="D46" s="27"/>
      <c r="E46" s="61"/>
      <c r="F46" s="61"/>
      <c r="G46" s="28"/>
      <c r="H46" s="30" t="str">
        <f t="shared" si="18"/>
        <v xml:space="preserve"> - </v>
      </c>
      <c r="I46" s="30" t="str">
        <f t="shared" si="18"/>
        <v xml:space="preserve"> - </v>
      </c>
      <c r="J46" s="29"/>
      <c r="K46" s="108"/>
      <c r="L46" s="5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</row>
    <row r="47" spans="1:68" s="36" customFormat="1" ht="17" hidden="1" x14ac:dyDescent="0.15">
      <c r="A47" s="32" t="s">
        <v>0</v>
      </c>
      <c r="B47" s="33"/>
      <c r="C47" s="34"/>
      <c r="D47" s="34"/>
      <c r="E47" s="62"/>
      <c r="F47" s="62"/>
      <c r="G47" s="35"/>
      <c r="H47" s="35"/>
      <c r="I47" s="35"/>
      <c r="J47" s="35"/>
      <c r="K47" s="109"/>
      <c r="L47" s="56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</row>
    <row r="48" spans="1:68" s="31" customFormat="1" ht="17" hidden="1" x14ac:dyDescent="0.15">
      <c r="A48" s="37" t="s">
        <v>3</v>
      </c>
      <c r="B48" s="38"/>
      <c r="C48" s="38"/>
      <c r="D48" s="38"/>
      <c r="E48" s="63"/>
      <c r="F48" s="63"/>
      <c r="G48" s="38"/>
      <c r="H48" s="38"/>
      <c r="I48" s="38"/>
      <c r="J48" s="38"/>
      <c r="K48" s="110"/>
      <c r="L48" s="56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</row>
    <row r="49" spans="1:68" s="31" customFormat="1" ht="17" hidden="1" x14ac:dyDescent="0.15">
      <c r="A49" s="83" t="str">
        <f>IF(ISERROR(VALUE(SUBSTITUTE(prevWBS,".",""))),"1",IF(ISERROR(FIND("`",SUBSTITUTE(prevWBS,".","`",1))),TEXT(VALUE(prevWBS)+1,"#"),TEXT(VALUE(LEFT(prevWBS,FIND("`",SUBSTITUTE(prevWBS,".","`",1))-1))+1,"#")))</f>
        <v>1</v>
      </c>
      <c r="B49" s="84" t="s">
        <v>8</v>
      </c>
      <c r="C49" s="39"/>
      <c r="D49" s="40"/>
      <c r="E49" s="58"/>
      <c r="F49" s="59" t="str">
        <f t="shared" ref="F49:F52" si="19">IF(ISBLANK(E49)," - ",IF(G49=0,E49,E49+G49-1))</f>
        <v xml:space="preserve"> - </v>
      </c>
      <c r="G49" s="23"/>
      <c r="H49" s="41" t="str">
        <f>IF(OR(F49=0,E49=0)," - ",NETWORKDAYS(E49,F49))</f>
        <v xml:space="preserve"> - </v>
      </c>
      <c r="I49" s="41" t="str">
        <f>IF(OR(G49=0,F49=0)," - ",NETWORKDAYS(F49,G49))</f>
        <v xml:space="preserve"> - </v>
      </c>
      <c r="J49" s="24"/>
      <c r="K49" s="106"/>
      <c r="L49" s="57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</row>
    <row r="50" spans="1:68" s="31" customFormat="1" ht="17" hidden="1" x14ac:dyDescent="0.15">
      <c r="A50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50" s="42" t="s">
        <v>4</v>
      </c>
      <c r="C50" s="42"/>
      <c r="D50" s="40"/>
      <c r="E50" s="58"/>
      <c r="F50" s="59" t="str">
        <f t="shared" si="19"/>
        <v xml:space="preserve"> - </v>
      </c>
      <c r="G50" s="23"/>
      <c r="H50" s="41" t="str">
        <f t="shared" ref="H50:I52" si="20">IF(OR(F50=0,E50=0)," - ",NETWORKDAYS(E50,F50))</f>
        <v xml:space="preserve"> - </v>
      </c>
      <c r="I50" s="41" t="str">
        <f t="shared" si="20"/>
        <v xml:space="preserve"> - </v>
      </c>
      <c r="J50" s="24"/>
      <c r="K50" s="106"/>
      <c r="L50" s="57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</row>
    <row r="51" spans="1:68" s="31" customFormat="1" ht="17" hidden="1" x14ac:dyDescent="0.15">
      <c r="A5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51" s="43" t="s">
        <v>5</v>
      </c>
      <c r="C51" s="42"/>
      <c r="D51" s="40"/>
      <c r="E51" s="58"/>
      <c r="F51" s="59" t="str">
        <f t="shared" si="19"/>
        <v xml:space="preserve"> - </v>
      </c>
      <c r="G51" s="23"/>
      <c r="H51" s="41" t="str">
        <f t="shared" si="20"/>
        <v xml:space="preserve"> - </v>
      </c>
      <c r="I51" s="41" t="str">
        <f t="shared" si="20"/>
        <v xml:space="preserve"> - </v>
      </c>
      <c r="J51" s="24"/>
      <c r="K51" s="106"/>
      <c r="L51" s="57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</row>
    <row r="52" spans="1:68" s="31" customFormat="1" ht="17" hidden="1" x14ac:dyDescent="0.15">
      <c r="A52" s="21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52" s="43" t="s">
        <v>6</v>
      </c>
      <c r="C52" s="42"/>
      <c r="D52" s="40"/>
      <c r="E52" s="58"/>
      <c r="F52" s="59" t="str">
        <f t="shared" si="19"/>
        <v xml:space="preserve"> - </v>
      </c>
      <c r="G52" s="23"/>
      <c r="H52" s="41" t="str">
        <f t="shared" si="20"/>
        <v xml:space="preserve"> - </v>
      </c>
      <c r="I52" s="41" t="str">
        <f t="shared" si="20"/>
        <v xml:space="preserve"> - </v>
      </c>
      <c r="J52" s="24"/>
      <c r="K52" s="106"/>
      <c r="L52" s="57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</row>
    <row r="53" spans="1:68" s="18" customFormat="1" ht="17" x14ac:dyDescent="0.15">
      <c r="A53" s="16">
        <v>4</v>
      </c>
      <c r="B53" s="17" t="s">
        <v>33</v>
      </c>
      <c r="D53" s="19"/>
      <c r="E53" s="60"/>
      <c r="F53" s="60"/>
      <c r="G53" s="60"/>
      <c r="H53" s="60"/>
      <c r="I53" s="60"/>
      <c r="J53" s="20"/>
      <c r="K53" s="107"/>
      <c r="L53" s="54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96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</row>
    <row r="54" spans="1:68" s="22" customFormat="1" ht="17" x14ac:dyDescent="0.15">
      <c r="A54" s="21" t="str">
        <f t="shared" ref="A54:A58" si="2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54" s="22" t="s">
        <v>63</v>
      </c>
      <c r="C54" s="22" t="s">
        <v>38</v>
      </c>
      <c r="D54" s="81"/>
      <c r="E54" s="87">
        <v>43454</v>
      </c>
      <c r="F54" s="88">
        <v>43454</v>
      </c>
      <c r="G54" s="23">
        <v>5</v>
      </c>
      <c r="H54" s="25">
        <v>4</v>
      </c>
      <c r="I54" s="25" t="s">
        <v>31</v>
      </c>
      <c r="J54" s="24">
        <f>H54/G54</f>
        <v>0.8</v>
      </c>
      <c r="K54" s="99"/>
      <c r="L54" s="53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</row>
    <row r="55" spans="1:68" s="22" customFormat="1" ht="17" x14ac:dyDescent="0.15">
      <c r="A55" s="21" t="str">
        <f t="shared" si="21"/>
        <v>4.2</v>
      </c>
      <c r="B55" s="22" t="s">
        <v>79</v>
      </c>
      <c r="C55" s="22" t="s">
        <v>49</v>
      </c>
      <c r="D55" s="81"/>
      <c r="E55" s="87">
        <v>43459</v>
      </c>
      <c r="F55" s="88">
        <v>43460</v>
      </c>
      <c r="G55" s="23">
        <v>2</v>
      </c>
      <c r="H55" s="25">
        <v>2</v>
      </c>
      <c r="I55" s="25" t="s">
        <v>31</v>
      </c>
      <c r="J55" s="24">
        <f>H55/G55</f>
        <v>1</v>
      </c>
      <c r="K55" s="99" t="s">
        <v>68</v>
      </c>
      <c r="L55" s="53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</row>
    <row r="56" spans="1:68" s="22" customFormat="1" ht="17" x14ac:dyDescent="0.15">
      <c r="A56" s="21" t="str">
        <f t="shared" si="21"/>
        <v>4.3</v>
      </c>
      <c r="B56" s="22" t="s">
        <v>78</v>
      </c>
      <c r="C56" s="22" t="s">
        <v>57</v>
      </c>
      <c r="D56" s="81"/>
      <c r="E56" s="87">
        <v>43458</v>
      </c>
      <c r="F56" s="88">
        <v>43460</v>
      </c>
      <c r="G56" s="23">
        <v>2</v>
      </c>
      <c r="H56" s="25">
        <v>2</v>
      </c>
      <c r="I56" s="25" t="s">
        <v>31</v>
      </c>
      <c r="J56" s="24">
        <f>H56/G56</f>
        <v>1</v>
      </c>
      <c r="K56" s="99" t="s">
        <v>69</v>
      </c>
      <c r="L56" s="53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</row>
    <row r="57" spans="1:68" s="18" customFormat="1" ht="17" x14ac:dyDescent="0.15">
      <c r="A57" s="16">
        <v>5</v>
      </c>
      <c r="B57" s="17" t="s">
        <v>81</v>
      </c>
      <c r="D57" s="19"/>
      <c r="E57" s="60"/>
      <c r="F57" s="60"/>
      <c r="G57" s="60"/>
      <c r="H57" s="60"/>
      <c r="I57" s="60"/>
      <c r="J57" s="20"/>
      <c r="K57" s="107"/>
      <c r="L57" s="54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96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</row>
    <row r="58" spans="1:68" s="22" customFormat="1" ht="17" x14ac:dyDescent="0.15">
      <c r="A58" s="21" t="str">
        <f t="shared" si="21"/>
        <v>5.1</v>
      </c>
      <c r="B58" s="22" t="s">
        <v>76</v>
      </c>
      <c r="C58" s="22" t="s">
        <v>38</v>
      </c>
      <c r="D58" s="81"/>
      <c r="E58" s="87">
        <v>43459</v>
      </c>
      <c r="F58" s="88">
        <v>43460</v>
      </c>
      <c r="G58" s="23">
        <v>2</v>
      </c>
      <c r="H58" s="25">
        <v>2</v>
      </c>
      <c r="I58" s="25" t="s">
        <v>31</v>
      </c>
      <c r="J58" s="24">
        <f>H58/G58</f>
        <v>1</v>
      </c>
      <c r="K58" s="99"/>
      <c r="L58" s="53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</row>
    <row r="59" spans="1:68" s="18" customFormat="1" ht="17" x14ac:dyDescent="0.15">
      <c r="A59" s="16">
        <v>6</v>
      </c>
      <c r="B59" s="17" t="s">
        <v>80</v>
      </c>
      <c r="D59" s="19"/>
      <c r="E59" s="60"/>
      <c r="F59" s="60"/>
      <c r="G59" s="60"/>
      <c r="H59" s="60"/>
      <c r="I59" s="60"/>
      <c r="J59" s="20"/>
      <c r="K59" s="107"/>
      <c r="L59" s="54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96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</row>
    <row r="60" spans="1:68" s="18" customFormat="1" ht="17" x14ac:dyDescent="0.15">
      <c r="A60" s="16">
        <v>7</v>
      </c>
      <c r="B60" s="17" t="s">
        <v>82</v>
      </c>
      <c r="D60" s="19"/>
      <c r="E60" s="60"/>
      <c r="F60" s="60"/>
      <c r="G60" s="60"/>
      <c r="H60" s="60"/>
      <c r="I60" s="60"/>
      <c r="J60" s="20"/>
      <c r="K60" s="107"/>
      <c r="L60" s="54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96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</row>
    <row r="61" spans="1:68" s="22" customFormat="1" ht="17" x14ac:dyDescent="0.15">
      <c r="A61" s="21" t="str">
        <f t="shared" ref="A61:A62" si="22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7.1</v>
      </c>
      <c r="B61" s="22" t="s">
        <v>84</v>
      </c>
      <c r="C61" s="22" t="s">
        <v>49</v>
      </c>
      <c r="D61" s="81"/>
      <c r="E61" s="87">
        <v>43117</v>
      </c>
      <c r="F61" s="88">
        <v>43118</v>
      </c>
      <c r="G61" s="23">
        <v>6</v>
      </c>
      <c r="H61" s="25">
        <v>5</v>
      </c>
      <c r="I61" s="25" t="s">
        <v>31</v>
      </c>
      <c r="J61" s="24">
        <f>H61/G61</f>
        <v>0.83333333333333337</v>
      </c>
      <c r="K61" s="99" t="s">
        <v>83</v>
      </c>
      <c r="L61" s="53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</row>
    <row r="62" spans="1:68" s="22" customFormat="1" ht="17" x14ac:dyDescent="0.15">
      <c r="A62" s="21" t="str">
        <f t="shared" si="22"/>
        <v>7.2</v>
      </c>
      <c r="B62" s="22" t="s">
        <v>85</v>
      </c>
      <c r="C62" s="22" t="s">
        <v>49</v>
      </c>
      <c r="D62" s="81"/>
      <c r="E62" s="87">
        <v>43118</v>
      </c>
      <c r="F62" s="88">
        <v>43118</v>
      </c>
      <c r="G62" s="23">
        <v>3</v>
      </c>
      <c r="H62" s="25">
        <v>3</v>
      </c>
      <c r="I62" s="25" t="s">
        <v>31</v>
      </c>
      <c r="J62" s="24">
        <f>H62/G62</f>
        <v>1</v>
      </c>
      <c r="K62" s="99" t="s">
        <v>86</v>
      </c>
      <c r="L62" s="53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</row>
  </sheetData>
  <sheetProtection formatCells="0" formatColumns="0" formatRows="0" insertRows="0" deleteRows="0"/>
  <mergeCells count="19">
    <mergeCell ref="M1:AG1"/>
    <mergeCell ref="C5:E5"/>
    <mergeCell ref="T4:Z4"/>
    <mergeCell ref="M4:S4"/>
    <mergeCell ref="C4:E4"/>
    <mergeCell ref="T5:Z5"/>
    <mergeCell ref="M5:S5"/>
    <mergeCell ref="AA4:AG4"/>
    <mergeCell ref="AA5:AG5"/>
    <mergeCell ref="AH4:AN4"/>
    <mergeCell ref="AH5:AN5"/>
    <mergeCell ref="BJ4:BP4"/>
    <mergeCell ref="BJ5:BP5"/>
    <mergeCell ref="AO5:AU5"/>
    <mergeCell ref="AV4:BB4"/>
    <mergeCell ref="AV5:BB5"/>
    <mergeCell ref="AO4:AU4"/>
    <mergeCell ref="BC4:BI4"/>
    <mergeCell ref="BC5:BI5"/>
  </mergeCells>
  <phoneticPr fontId="3" type="noConversion"/>
  <conditionalFormatting sqref="J40:J52 J32:J37 J11 J9 J30 J13:J25">
    <cfRule type="dataBar" priority="13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M6:BP7">
    <cfRule type="expression" dxfId="42" priority="177">
      <formula>M$6=TODAY()</formula>
    </cfRule>
  </conditionalFormatting>
  <conditionalFormatting sqref="M9:N9 M6:BP8 P9:BP9 M13:BP25 M39:BP52 M30:BP30 M32:BP37">
    <cfRule type="expression" dxfId="41" priority="140">
      <formula>M$6=TODAY()</formula>
    </cfRule>
  </conditionalFormatting>
  <conditionalFormatting sqref="O9">
    <cfRule type="expression" dxfId="40" priority="130">
      <formula>O$6=TODAY()</formula>
    </cfRule>
  </conditionalFormatting>
  <conditionalFormatting sqref="M12:BP12">
    <cfRule type="expression" dxfId="39" priority="127">
      <formula>M$6=TODAY()</formula>
    </cfRule>
  </conditionalFormatting>
  <conditionalFormatting sqref="M11:BP11">
    <cfRule type="expression" dxfId="38" priority="123">
      <formula>M$6=TODAY()</formula>
    </cfRule>
  </conditionalFormatting>
  <conditionalFormatting sqref="J10 J12 J14 J18 J16 J20 J22">
    <cfRule type="dataBar" priority="11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{0C466248-C8A9-4470-8C11-D420AE7BFAA3}</x14:id>
        </ext>
      </extLst>
    </cfRule>
  </conditionalFormatting>
  <conditionalFormatting sqref="M10:BP10">
    <cfRule type="expression" dxfId="37" priority="119">
      <formula>M$6=TODAY()</formula>
    </cfRule>
  </conditionalFormatting>
  <conditionalFormatting sqref="M8:BP25 M30:BP58">
    <cfRule type="expression" dxfId="36" priority="186">
      <formula>AND($E8&lt;=M$6,ROUNDDOWN(($F8-$E8+1)*$J8,0)+$E8-1&gt;=M$6)</formula>
    </cfRule>
    <cfRule type="expression" dxfId="35" priority="187">
      <formula>AND(NOT(ISBLANK($E8)),$E8&lt;=M$6,$F8&gt;=M$6)</formula>
    </cfRule>
  </conditionalFormatting>
  <conditionalFormatting sqref="J26">
    <cfRule type="dataBar" priority="9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{41A0EAC4-370D-43F5-B29D-FEE2183B002B}</x14:id>
        </ext>
      </extLst>
    </cfRule>
  </conditionalFormatting>
  <conditionalFormatting sqref="M26:BP26">
    <cfRule type="expression" dxfId="34" priority="94">
      <formula>M$6=TODAY()</formula>
    </cfRule>
  </conditionalFormatting>
  <conditionalFormatting sqref="M26:BP26">
    <cfRule type="expression" dxfId="33" priority="95">
      <formula>AND($E26&lt;=M$6,ROUNDDOWN(($F26-$E26+1)*$J26,0)+$E26-1&gt;=M$6)</formula>
    </cfRule>
    <cfRule type="expression" dxfId="32" priority="96">
      <formula>AND(NOT(ISBLANK($E26)),$E26&lt;=M$6,$F26&gt;=M$6)</formula>
    </cfRule>
  </conditionalFormatting>
  <conditionalFormatting sqref="J28:J29">
    <cfRule type="dataBar" priority="8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{9A084DA4-198C-4A19-A322-3650AFC7F79D}</x14:id>
        </ext>
      </extLst>
    </cfRule>
  </conditionalFormatting>
  <conditionalFormatting sqref="M28:BP29">
    <cfRule type="expression" dxfId="31" priority="90">
      <formula>M$6=TODAY()</formula>
    </cfRule>
  </conditionalFormatting>
  <conditionalFormatting sqref="M28:BP29">
    <cfRule type="expression" dxfId="30" priority="91">
      <formula>AND($E28&lt;=M$6,ROUNDDOWN(($F28-$E28+1)*$J28,0)+$E28-1&gt;=M$6)</formula>
    </cfRule>
    <cfRule type="expression" dxfId="29" priority="92">
      <formula>AND(NOT(ISBLANK($E28)),$E28&lt;=M$6,$F28&gt;=M$6)</formula>
    </cfRule>
  </conditionalFormatting>
  <conditionalFormatting sqref="J27">
    <cfRule type="dataBar" priority="8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{70240EC3-DF39-4A57-9D32-1C0FEC2972C6}</x14:id>
        </ext>
      </extLst>
    </cfRule>
  </conditionalFormatting>
  <conditionalFormatting sqref="M27:BP27">
    <cfRule type="expression" dxfId="28" priority="86">
      <formula>M$6=TODAY()</formula>
    </cfRule>
  </conditionalFormatting>
  <conditionalFormatting sqref="M27:BP27">
    <cfRule type="expression" dxfId="27" priority="87">
      <formula>AND($E27&lt;=M$6,ROUNDDOWN(($F27-$E27+1)*$J27,0)+$E27-1&gt;=M$6)</formula>
    </cfRule>
    <cfRule type="expression" dxfId="26" priority="88">
      <formula>AND(NOT(ISBLANK($E27)),$E27&lt;=M$6,$F27&gt;=M$6)</formula>
    </cfRule>
  </conditionalFormatting>
  <conditionalFormatting sqref="J31">
    <cfRule type="dataBar" priority="7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{69B19F46-08A2-4BA7-A648-C2A2D12F87ED}</x14:id>
        </ext>
      </extLst>
    </cfRule>
  </conditionalFormatting>
  <conditionalFormatting sqref="M31:BP31">
    <cfRule type="expression" dxfId="25" priority="74">
      <formula>M$6=TODAY()</formula>
    </cfRule>
  </conditionalFormatting>
  <conditionalFormatting sqref="J38">
    <cfRule type="dataBar" priority="6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{AAC8D263-38FB-449D-9E7D-E3B2DB8B1E87}</x14:id>
        </ext>
      </extLst>
    </cfRule>
  </conditionalFormatting>
  <conditionalFormatting sqref="M38:BP38">
    <cfRule type="expression" dxfId="24" priority="66">
      <formula>M$6=TODAY()</formula>
    </cfRule>
  </conditionalFormatting>
  <conditionalFormatting sqref="J53">
    <cfRule type="dataBar" priority="5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{FD99E6ED-021E-4CDB-A897-586DBDA3A6FA}</x14:id>
        </ext>
      </extLst>
    </cfRule>
  </conditionalFormatting>
  <conditionalFormatting sqref="M53:BP53">
    <cfRule type="expression" dxfId="23" priority="54">
      <formula>M$6=TODAY()</formula>
    </cfRule>
  </conditionalFormatting>
  <conditionalFormatting sqref="J54">
    <cfRule type="dataBar" priority="4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{A82B8315-95C1-42D2-9494-C97E2327027D}</x14:id>
        </ext>
      </extLst>
    </cfRule>
  </conditionalFormatting>
  <conditionalFormatting sqref="M54:BP54">
    <cfRule type="expression" dxfId="22" priority="50">
      <formula>M$6=TODAY()</formula>
    </cfRule>
  </conditionalFormatting>
  <conditionalFormatting sqref="J55">
    <cfRule type="dataBar" priority="4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{4FC0D88C-FF0E-4D98-91B5-93478B1198EF}</x14:id>
        </ext>
      </extLst>
    </cfRule>
  </conditionalFormatting>
  <conditionalFormatting sqref="M55:BP55">
    <cfRule type="expression" dxfId="21" priority="46">
      <formula>M$6=TODAY()</formula>
    </cfRule>
  </conditionalFormatting>
  <conditionalFormatting sqref="J56">
    <cfRule type="dataBar" priority="4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{8787EB46-5D70-4C1E-9E0A-C8B5BEDE8CFB}</x14:id>
        </ext>
      </extLst>
    </cfRule>
  </conditionalFormatting>
  <conditionalFormatting sqref="M56:BP56">
    <cfRule type="expression" dxfId="20" priority="42">
      <formula>M$6=TODAY()</formula>
    </cfRule>
  </conditionalFormatting>
  <conditionalFormatting sqref="J57">
    <cfRule type="dataBar" priority="3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{C940D104-E852-4C32-B92C-3EE199D5760A}</x14:id>
        </ext>
      </extLst>
    </cfRule>
  </conditionalFormatting>
  <conditionalFormatting sqref="M57:BP57">
    <cfRule type="expression" dxfId="19" priority="38">
      <formula>M$6=TODAY()</formula>
    </cfRule>
  </conditionalFormatting>
  <conditionalFormatting sqref="J58">
    <cfRule type="dataBar" priority="2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{BA57C456-CABD-4BAD-B281-1AFC35DAEBA2}</x14:id>
        </ext>
      </extLst>
    </cfRule>
  </conditionalFormatting>
  <conditionalFormatting sqref="M58:BP58">
    <cfRule type="expression" dxfId="18" priority="30">
      <formula>M$6=TODAY()</formula>
    </cfRule>
  </conditionalFormatting>
  <conditionalFormatting sqref="M59:BP59">
    <cfRule type="expression" dxfId="11" priority="15">
      <formula>AND($E59&lt;=M$6,ROUNDDOWN(($F59-$E59+1)*$J59,0)+$E59-1&gt;=M$6)</formula>
    </cfRule>
    <cfRule type="expression" dxfId="10" priority="16">
      <formula>AND(NOT(ISBLANK($E59)),$E59&lt;=M$6,$F59&gt;=M$6)</formula>
    </cfRule>
  </conditionalFormatting>
  <conditionalFormatting sqref="J59">
    <cfRule type="dataBar" priority="1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{276F2F0B-6797-FF40-8229-B8E62E823409}</x14:id>
        </ext>
      </extLst>
    </cfRule>
  </conditionalFormatting>
  <conditionalFormatting sqref="M59:BP59">
    <cfRule type="expression" dxfId="9" priority="14">
      <formula>M$6=TODAY()</formula>
    </cfRule>
  </conditionalFormatting>
  <conditionalFormatting sqref="M60:BP60">
    <cfRule type="expression" dxfId="8" priority="11">
      <formula>AND($E60&lt;=M$6,ROUNDDOWN(($F60-$E60+1)*$J60,0)+$E60-1&gt;=M$6)</formula>
    </cfRule>
    <cfRule type="expression" dxfId="7" priority="12">
      <formula>AND(NOT(ISBLANK($E60)),$E60&lt;=M$6,$F60&gt;=M$6)</formula>
    </cfRule>
  </conditionalFormatting>
  <conditionalFormatting sqref="J60">
    <cfRule type="dataBar" priority="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{221A9BD3-315D-8445-A5D6-3CA0FCA206D1}</x14:id>
        </ext>
      </extLst>
    </cfRule>
  </conditionalFormatting>
  <conditionalFormatting sqref="M60:BP60">
    <cfRule type="expression" dxfId="6" priority="10">
      <formula>M$6=TODAY()</formula>
    </cfRule>
  </conditionalFormatting>
  <conditionalFormatting sqref="M61:BP61">
    <cfRule type="expression" dxfId="5" priority="7">
      <formula>AND($E61&lt;=M$6,ROUNDDOWN(($F61-$E61+1)*$J61,0)+$E61-1&gt;=M$6)</formula>
    </cfRule>
    <cfRule type="expression" dxfId="4" priority="8">
      <formula>AND(NOT(ISBLANK($E61)),$E61&lt;=M$6,$F61&gt;=M$6)</formula>
    </cfRule>
  </conditionalFormatting>
  <conditionalFormatting sqref="J61">
    <cfRule type="dataBar" priority="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{25ADE64B-7AF9-AD46-996A-CF34755C0084}</x14:id>
        </ext>
      </extLst>
    </cfRule>
  </conditionalFormatting>
  <conditionalFormatting sqref="M61:BP61">
    <cfRule type="expression" dxfId="3" priority="6">
      <formula>M$6=TODAY()</formula>
    </cfRule>
  </conditionalFormatting>
  <conditionalFormatting sqref="M62:BP62">
    <cfRule type="expression" dxfId="2" priority="3">
      <formula>AND($E62&lt;=M$6,ROUNDDOWN(($F62-$E62+1)*$J62,0)+$E62-1&gt;=M$6)</formula>
    </cfRule>
    <cfRule type="expression" dxfId="1" priority="4">
      <formula>AND(NOT(ISBLANK($E62)),$E62&lt;=M$6,$F62&gt;=M$6)</formula>
    </cfRule>
  </conditionalFormatting>
  <conditionalFormatting sqref="J62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{39426B7B-74DE-9A4A-80C5-110DC09BDDF7}</x14:id>
        </ext>
      </extLst>
    </cfRule>
  </conditionalFormatting>
  <conditionalFormatting sqref="M62:BP62">
    <cfRule type="expression" dxfId="0" priority="2">
      <formula>M$6=TODAY()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J4"/>
  </dataValidations>
  <pageMargins left="0.25" right="0.25" top="0.5" bottom="0.5" header="0.5" footer="0.25"/>
  <pageSetup scale="63" fitToHeight="0" orientation="landscape" r:id="rId1"/>
  <headerFooter alignWithMargins="0"/>
  <ignoredErrors>
    <ignoredError sqref="A45:B46 B40 B41:B43 G15 G19 A48:B48 B47 E21 G18 G14 G13 G49 G50:G51 G52 G40:G43 E45:G48 G17 G16" unlockedFormula="1"/>
    <ignoredError sqref="A39 A32 A21 A1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11</xdr:col>
                    <xdr:colOff>190500</xdr:colOff>
                    <xdr:row>1</xdr:row>
                    <xdr:rowOff>254000</xdr:rowOff>
                  </from>
                  <to>
                    <xdr:col>28</xdr:col>
                    <xdr:colOff>25400</xdr:colOff>
                    <xdr:row>2</xdr:row>
                    <xdr:rowOff>228600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J40:J52 J32:J37 J11 J9 J30 J13:J25</xm:sqref>
        </x14:conditionalFormatting>
        <x14:conditionalFormatting xmlns:xm="http://schemas.microsoft.com/office/excel/2006/main">
          <x14:cfRule type="dataBar" id="{0C466248-C8A9-4470-8C11-D420AE7BFA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J10 J12 J14 J18 J16 J20 J22</xm:sqref>
        </x14:conditionalFormatting>
        <x14:conditionalFormatting xmlns:xm="http://schemas.microsoft.com/office/excel/2006/main">
          <x14:cfRule type="dataBar" id="{41A0EAC4-370D-43F5-B29D-FEE2183B00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9A084DA4-198C-4A19-A322-3650AFC7F7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J28:J29</xm:sqref>
        </x14:conditionalFormatting>
        <x14:conditionalFormatting xmlns:xm="http://schemas.microsoft.com/office/excel/2006/main">
          <x14:cfRule type="dataBar" id="{70240EC3-DF39-4A57-9D32-1C0FEC2972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9B19F46-08A2-4BA7-A648-C2A2D12F87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AAC8D263-38FB-449D-9E7D-E3B2DB8B1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FD99E6ED-021E-4CDB-A897-586DBDA3A6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J53</xm:sqref>
        </x14:conditionalFormatting>
        <x14:conditionalFormatting xmlns:xm="http://schemas.microsoft.com/office/excel/2006/main">
          <x14:cfRule type="dataBar" id="{A82B8315-95C1-42D2-9494-C97E232702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J54</xm:sqref>
        </x14:conditionalFormatting>
        <x14:conditionalFormatting xmlns:xm="http://schemas.microsoft.com/office/excel/2006/main">
          <x14:cfRule type="dataBar" id="{4FC0D88C-FF0E-4D98-91B5-93478B119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J55</xm:sqref>
        </x14:conditionalFormatting>
        <x14:conditionalFormatting xmlns:xm="http://schemas.microsoft.com/office/excel/2006/main">
          <x14:cfRule type="dataBar" id="{8787EB46-5D70-4C1E-9E0A-C8B5BEDE8C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J56</xm:sqref>
        </x14:conditionalFormatting>
        <x14:conditionalFormatting xmlns:xm="http://schemas.microsoft.com/office/excel/2006/main">
          <x14:cfRule type="dataBar" id="{C940D104-E852-4C32-B92C-3EE199D576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J57</xm:sqref>
        </x14:conditionalFormatting>
        <x14:conditionalFormatting xmlns:xm="http://schemas.microsoft.com/office/excel/2006/main">
          <x14:cfRule type="dataBar" id="{BA57C456-CABD-4BAD-B281-1AFC35DAE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J58</xm:sqref>
        </x14:conditionalFormatting>
        <x14:conditionalFormatting xmlns:xm="http://schemas.microsoft.com/office/excel/2006/main">
          <x14:cfRule type="dataBar" id="{276F2F0B-6797-FF40-8229-B8E62E8234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J59</xm:sqref>
        </x14:conditionalFormatting>
        <x14:conditionalFormatting xmlns:xm="http://schemas.microsoft.com/office/excel/2006/main">
          <x14:cfRule type="dataBar" id="{221A9BD3-315D-8445-A5D6-3CA0FCA206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J60</xm:sqref>
        </x14:conditionalFormatting>
        <x14:conditionalFormatting xmlns:xm="http://schemas.microsoft.com/office/excel/2006/main">
          <x14:cfRule type="dataBar" id="{25ADE64B-7AF9-AD46-996A-CF34755C00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J61</xm:sqref>
        </x14:conditionalFormatting>
        <x14:conditionalFormatting xmlns:xm="http://schemas.microsoft.com/office/excel/2006/main">
          <x14:cfRule type="dataBar" id="{39426B7B-74DE-9A4A-80C5-110DC09BDD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Microsoft Office 用户</cp:lastModifiedBy>
  <cp:lastPrinted>2018-02-12T20:25:38Z</cp:lastPrinted>
  <dcterms:created xsi:type="dcterms:W3CDTF">2010-06-09T16:05:03Z</dcterms:created>
  <dcterms:modified xsi:type="dcterms:W3CDTF">2019-01-17T18:07:38Z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