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ITLAB\PycharmProjects\hamamtus_data_processing\data_hamamatus\"/>
    </mc:Choice>
  </mc:AlternateContent>
  <xr:revisionPtr revIDLastSave="0" documentId="13_ncr:1_{AC559CB9-0069-4B01-9F6E-1883FD7318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5" i="2" l="1"/>
  <c r="AI35" i="2"/>
  <c r="AH36" i="2"/>
  <c r="AI36" i="2"/>
  <c r="AH37" i="2"/>
  <c r="AI37" i="2"/>
  <c r="AH38" i="2"/>
  <c r="AI38" i="2"/>
  <c r="AK36" i="2"/>
  <c r="AM36" i="2"/>
  <c r="AO36" i="2"/>
  <c r="AK37" i="2"/>
  <c r="AM37" i="2"/>
  <c r="AO37" i="2"/>
  <c r="AK38" i="2"/>
  <c r="AM38" i="2"/>
  <c r="AM45" i="2" s="1"/>
  <c r="AO38" i="2"/>
  <c r="AI39" i="2"/>
  <c r="AK39" i="2"/>
  <c r="AM39" i="2"/>
  <c r="AO39" i="2"/>
  <c r="AI40" i="2"/>
  <c r="AK40" i="2"/>
  <c r="AM40" i="2"/>
  <c r="AO40" i="2"/>
  <c r="AI41" i="2"/>
  <c r="AK41" i="2"/>
  <c r="AM41" i="2"/>
  <c r="AO41" i="2"/>
  <c r="AI42" i="2"/>
  <c r="AK42" i="2"/>
  <c r="AM42" i="2"/>
  <c r="AO42" i="2"/>
  <c r="AI43" i="2"/>
  <c r="AK43" i="2"/>
  <c r="AM43" i="2"/>
  <c r="AO43" i="2"/>
  <c r="AI44" i="2"/>
  <c r="AK44" i="2"/>
  <c r="AM44" i="2"/>
  <c r="AO44" i="2"/>
  <c r="AK35" i="2"/>
  <c r="AM35" i="2"/>
  <c r="AO35" i="2"/>
  <c r="Z22" i="2"/>
  <c r="Z37" i="2" s="1"/>
  <c r="Z23" i="2"/>
  <c r="Z38" i="2" s="1"/>
  <c r="Z24" i="2"/>
  <c r="Z39" i="2" s="1"/>
  <c r="Z25" i="2"/>
  <c r="Z40" i="2" s="1"/>
  <c r="Z26" i="2"/>
  <c r="Z41" i="2" s="1"/>
  <c r="Z27" i="2"/>
  <c r="Z42" i="2" s="1"/>
  <c r="Z28" i="2"/>
  <c r="Z43" i="2" s="1"/>
  <c r="Z29" i="2"/>
  <c r="Z44" i="2" s="1"/>
  <c r="Z30" i="2"/>
  <c r="Z45" i="2" s="1"/>
  <c r="X22" i="2"/>
  <c r="X37" i="2" s="1"/>
  <c r="J31" i="2"/>
  <c r="V22" i="2"/>
  <c r="V37" i="2" s="1"/>
  <c r="V23" i="2"/>
  <c r="V38" i="2" s="1"/>
  <c r="V24" i="2"/>
  <c r="V39" i="2" s="1"/>
  <c r="V25" i="2"/>
  <c r="V40" i="2" s="1"/>
  <c r="V26" i="2"/>
  <c r="V41" i="2" s="1"/>
  <c r="V27" i="2"/>
  <c r="V42" i="2" s="1"/>
  <c r="V28" i="2"/>
  <c r="V43" i="2" s="1"/>
  <c r="V29" i="2"/>
  <c r="V44" i="2" s="1"/>
  <c r="V30" i="2"/>
  <c r="V45" i="2" s="1"/>
  <c r="V21" i="2"/>
  <c r="V36" i="2" s="1"/>
  <c r="Z21" i="2"/>
  <c r="Z36" i="2" s="1"/>
  <c r="X21" i="2"/>
  <c r="X36" i="2" s="1"/>
  <c r="F31" i="2"/>
  <c r="AO45" i="2" l="1"/>
  <c r="AK45" i="2"/>
  <c r="AI45" i="2"/>
  <c r="V31" i="2"/>
  <c r="X23" i="2" l="1"/>
  <c r="X38" i="2" s="1"/>
  <c r="X24" i="2"/>
  <c r="X39" i="2" s="1"/>
  <c r="X25" i="2"/>
  <c r="X40" i="2" s="1"/>
  <c r="X26" i="2"/>
  <c r="X41" i="2" s="1"/>
  <c r="X27" i="2"/>
  <c r="X42" i="2" s="1"/>
  <c r="X28" i="2"/>
  <c r="X43" i="2" s="1"/>
  <c r="X29" i="2"/>
  <c r="X44" i="2" s="1"/>
  <c r="X30" i="2"/>
  <c r="X45" i="2" s="1"/>
  <c r="T22" i="2"/>
  <c r="T37" i="2" s="1"/>
  <c r="T23" i="2"/>
  <c r="T38" i="2" s="1"/>
  <c r="T24" i="2"/>
  <c r="T39" i="2" s="1"/>
  <c r="T25" i="2"/>
  <c r="T40" i="2" s="1"/>
  <c r="T26" i="2"/>
  <c r="T41" i="2" s="1"/>
  <c r="T27" i="2"/>
  <c r="T42" i="2" s="1"/>
  <c r="T28" i="2"/>
  <c r="T43" i="2" s="1"/>
  <c r="T29" i="2"/>
  <c r="T44" i="2" s="1"/>
  <c r="T30" i="2"/>
  <c r="T45" i="2" s="1"/>
  <c r="T21" i="2"/>
  <c r="T36" i="2" s="1"/>
  <c r="Z46" i="2" l="1"/>
  <c r="X46" i="2" l="1"/>
  <c r="T46" i="2"/>
  <c r="V46" i="2"/>
  <c r="T31" i="2"/>
  <c r="X31" i="2"/>
  <c r="Z31" i="2"/>
  <c r="D31" i="2"/>
  <c r="E31" i="2"/>
  <c r="G31" i="2"/>
  <c r="H31" i="2"/>
  <c r="I31" i="2"/>
  <c r="C31" i="2"/>
  <c r="C16" i="2"/>
  <c r="P7" i="2" s="1"/>
  <c r="T16" i="2"/>
  <c r="V16" i="2"/>
  <c r="X16" i="2"/>
  <c r="Z16" i="2"/>
  <c r="J16" i="2"/>
  <c r="D16" i="2"/>
  <c r="E16" i="2"/>
  <c r="F16" i="2"/>
  <c r="G16" i="2"/>
  <c r="H16" i="2"/>
  <c r="I16" i="2"/>
  <c r="N7" i="2" l="1"/>
  <c r="M7" i="2"/>
  <c r="O7" i="2"/>
  <c r="M9" i="2" l="1"/>
  <c r="S21" i="2" s="1"/>
  <c r="S7" i="2" l="1"/>
  <c r="S6" i="2"/>
  <c r="S15" i="2"/>
  <c r="AH44" i="2" s="1"/>
  <c r="S14" i="2"/>
  <c r="AH43" i="2" s="1"/>
  <c r="S13" i="2"/>
  <c r="AH42" i="2" s="1"/>
  <c r="S12" i="2"/>
  <c r="AH41" i="2" s="1"/>
  <c r="S11" i="2"/>
  <c r="AH40" i="2" s="1"/>
  <c r="S10" i="2"/>
  <c r="AH39" i="2" s="1"/>
  <c r="S9" i="2"/>
  <c r="S8" i="2"/>
  <c r="Y25" i="2"/>
  <c r="W27" i="2"/>
  <c r="U29" i="2"/>
  <c r="W8" i="2"/>
  <c r="AL37" i="2" s="1"/>
  <c r="U9" i="2"/>
  <c r="AJ38" i="2" s="1"/>
  <c r="Y26" i="2"/>
  <c r="W28" i="2"/>
  <c r="U30" i="2"/>
  <c r="Y7" i="2"/>
  <c r="AN36" i="2" s="1"/>
  <c r="W9" i="2"/>
  <c r="AL38" i="2" s="1"/>
  <c r="U10" i="2"/>
  <c r="AJ39" i="2" s="1"/>
  <c r="Y27" i="2"/>
  <c r="W29" i="2"/>
  <c r="U21" i="2"/>
  <c r="Y8" i="2"/>
  <c r="AN37" i="2" s="1"/>
  <c r="W10" i="2"/>
  <c r="AL39" i="2" s="1"/>
  <c r="U11" i="2"/>
  <c r="AJ40" i="2" s="1"/>
  <c r="Y28" i="2"/>
  <c r="W30" i="2"/>
  <c r="S22" i="2"/>
  <c r="Y9" i="2"/>
  <c r="AN38" i="2" s="1"/>
  <c r="W11" i="2"/>
  <c r="AL40" i="2" s="1"/>
  <c r="U12" i="2"/>
  <c r="AJ41" i="2" s="1"/>
  <c r="Y29" i="2"/>
  <c r="W21" i="2"/>
  <c r="S23" i="2"/>
  <c r="Y10" i="2"/>
  <c r="AN39" i="2" s="1"/>
  <c r="W12" i="2"/>
  <c r="AL41" i="2" s="1"/>
  <c r="U13" i="2"/>
  <c r="AJ42" i="2" s="1"/>
  <c r="Y30" i="2"/>
  <c r="U22" i="2"/>
  <c r="S24" i="2"/>
  <c r="Y11" i="2"/>
  <c r="AN40" i="2" s="1"/>
  <c r="W13" i="2"/>
  <c r="AL42" i="2" s="1"/>
  <c r="U14" i="2"/>
  <c r="AJ43" i="2" s="1"/>
  <c r="AJ45" i="2" s="1"/>
  <c r="Y21" i="2"/>
  <c r="U23" i="2"/>
  <c r="U38" i="2" s="1"/>
  <c r="S25" i="2"/>
  <c r="S40" i="2" s="1"/>
  <c r="Y12" i="2"/>
  <c r="AN41" i="2" s="1"/>
  <c r="W14" i="2"/>
  <c r="AL43" i="2" s="1"/>
  <c r="U15" i="2"/>
  <c r="AJ44" i="2" s="1"/>
  <c r="W22" i="2"/>
  <c r="U24" i="2"/>
  <c r="U39" i="2" s="1"/>
  <c r="S26" i="2"/>
  <c r="S41" i="2" s="1"/>
  <c r="Y13" i="2"/>
  <c r="AN42" i="2" s="1"/>
  <c r="W15" i="2"/>
  <c r="AL44" i="2" s="1"/>
  <c r="W23" i="2"/>
  <c r="U25" i="2"/>
  <c r="U40" i="2" s="1"/>
  <c r="S27" i="2"/>
  <c r="Y14" i="2"/>
  <c r="AN43" i="2" s="1"/>
  <c r="W6" i="2"/>
  <c r="AL35" i="2" s="1"/>
  <c r="Y22" i="2"/>
  <c r="W24" i="2"/>
  <c r="U26" i="2"/>
  <c r="U41" i="2" s="1"/>
  <c r="S28" i="2"/>
  <c r="S43" i="2" s="1"/>
  <c r="Y15" i="2"/>
  <c r="AN44" i="2" s="1"/>
  <c r="U6" i="2"/>
  <c r="AJ35" i="2" s="1"/>
  <c r="Y23" i="2"/>
  <c r="W25" i="2"/>
  <c r="U27" i="2"/>
  <c r="U42" i="2" s="1"/>
  <c r="S29" i="2"/>
  <c r="S44" i="2" s="1"/>
  <c r="Y6" i="2"/>
  <c r="AN35" i="2" s="1"/>
  <c r="U7" i="2"/>
  <c r="AJ36" i="2" s="1"/>
  <c r="Y24" i="2"/>
  <c r="W26" i="2"/>
  <c r="U28" i="2"/>
  <c r="U43" i="2" s="1"/>
  <c r="S30" i="2"/>
  <c r="S45" i="2" s="1"/>
  <c r="W7" i="2"/>
  <c r="AL36" i="2" s="1"/>
  <c r="U8" i="2"/>
  <c r="AJ37" i="2" s="1"/>
  <c r="AN45" i="2" l="1"/>
  <c r="W45" i="2"/>
  <c r="S39" i="2"/>
  <c r="AH45" i="2"/>
  <c r="AL45" i="2"/>
  <c r="S36" i="2"/>
  <c r="W36" i="2"/>
  <c r="Y36" i="2"/>
  <c r="W40" i="2"/>
  <c r="W44" i="2"/>
  <c r="Y42" i="2"/>
  <c r="W38" i="2"/>
  <c r="Y38" i="2"/>
  <c r="S42" i="2"/>
  <c r="Y40" i="2"/>
  <c r="Y44" i="2"/>
  <c r="S37" i="2"/>
  <c r="U37" i="2"/>
  <c r="W41" i="2"/>
  <c r="W39" i="2"/>
  <c r="U45" i="2"/>
  <c r="W43" i="2"/>
  <c r="W37" i="2"/>
  <c r="Y45" i="2"/>
  <c r="Y43" i="2"/>
  <c r="Y41" i="2"/>
  <c r="Y37" i="2"/>
  <c r="U44" i="2"/>
  <c r="Y39" i="2"/>
  <c r="S38" i="2"/>
  <c r="U36" i="2"/>
  <c r="W42" i="2"/>
  <c r="S16" i="2"/>
  <c r="S31" i="2"/>
  <c r="Y16" i="2"/>
  <c r="U31" i="2"/>
  <c r="W31" i="2"/>
  <c r="Y31" i="2"/>
  <c r="U16" i="2"/>
  <c r="W16" i="2"/>
  <c r="S46" i="2" l="1"/>
  <c r="W46" i="2"/>
  <c r="U46" i="2"/>
  <c r="Y46" i="2"/>
</calcChain>
</file>

<file path=xl/sharedStrings.xml><?xml version="1.0" encoding="utf-8"?>
<sst xmlns="http://schemas.openxmlformats.org/spreadsheetml/2006/main" count="173" uniqueCount="41">
  <si>
    <t>try0</t>
    <phoneticPr fontId="1" type="noConversion"/>
  </si>
  <si>
    <t>try1</t>
    <phoneticPr fontId="1" type="noConversion"/>
  </si>
  <si>
    <t>try2</t>
    <phoneticPr fontId="1" type="noConversion"/>
  </si>
  <si>
    <t>try3</t>
    <phoneticPr fontId="1" type="noConversion"/>
  </si>
  <si>
    <t>try4</t>
    <phoneticPr fontId="1" type="noConversion"/>
  </si>
  <si>
    <t>try5</t>
    <phoneticPr fontId="1" type="noConversion"/>
  </si>
  <si>
    <t>try6</t>
    <phoneticPr fontId="1" type="noConversion"/>
  </si>
  <si>
    <t>try7</t>
    <phoneticPr fontId="1" type="noConversion"/>
  </si>
  <si>
    <t>try8</t>
    <phoneticPr fontId="1" type="noConversion"/>
  </si>
  <si>
    <t>try9</t>
    <phoneticPr fontId="1" type="noConversion"/>
  </si>
  <si>
    <t>2700K</t>
    <phoneticPr fontId="1" type="noConversion"/>
  </si>
  <si>
    <t>4500K</t>
    <phoneticPr fontId="1" type="noConversion"/>
  </si>
  <si>
    <t>5700K</t>
    <phoneticPr fontId="1" type="noConversion"/>
  </si>
  <si>
    <t>6500K</t>
    <phoneticPr fontId="1" type="noConversion"/>
  </si>
  <si>
    <t>avg</t>
    <phoneticPr fontId="1" type="noConversion"/>
  </si>
  <si>
    <t>lux</t>
    <phoneticPr fontId="1" type="noConversion"/>
  </si>
  <si>
    <t>cct</t>
    <phoneticPr fontId="1" type="noConversion"/>
  </si>
  <si>
    <t>조도계수</t>
    <phoneticPr fontId="1" type="noConversion"/>
  </si>
  <si>
    <t>Hamamtus</t>
    <phoneticPr fontId="1" type="noConversion"/>
  </si>
  <si>
    <t>CAS</t>
    <phoneticPr fontId="1" type="noConversion"/>
  </si>
  <si>
    <t>실제 lux</t>
    <phoneticPr fontId="1" type="noConversion"/>
  </si>
  <si>
    <t>정규화된 조도</t>
    <phoneticPr fontId="1" type="noConversion"/>
  </si>
  <si>
    <t>실제 lux/도출 lux</t>
    <phoneticPr fontId="1" type="noConversion"/>
  </si>
  <si>
    <t>cct</t>
  </si>
  <si>
    <t>2700K</t>
  </si>
  <si>
    <t>4500K</t>
  </si>
  <si>
    <t>5700K</t>
  </si>
  <si>
    <t>6500K</t>
  </si>
  <si>
    <t>lux</t>
  </si>
  <si>
    <t>try0</t>
  </si>
  <si>
    <t>try1</t>
  </si>
  <si>
    <t>try2</t>
  </si>
  <si>
    <t>try3</t>
  </si>
  <si>
    <t>try4</t>
  </si>
  <si>
    <t>try5</t>
  </si>
  <si>
    <t>try6</t>
  </si>
  <si>
    <t>try7</t>
  </si>
  <si>
    <t>try8</t>
  </si>
  <si>
    <t>try9</t>
  </si>
  <si>
    <t>avg</t>
  </si>
  <si>
    <t>차이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</si>
</sst>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0"/>
    <numFmt numFmtId="181" formatCode="0.0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5" borderId="1" xfId="2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2" applyAlignment="1"/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4" borderId="0" xfId="1" applyAlignment="1"/>
    <xf numFmtId="0" fontId="2" fillId="4" borderId="3" xfId="1" applyBorder="1" applyAlignment="1">
      <alignment horizontal="center"/>
    </xf>
    <xf numFmtId="0" fontId="2" fillId="4" borderId="9" xfId="1" applyBorder="1" applyAlignment="1">
      <alignment horizontal="center"/>
    </xf>
    <xf numFmtId="0" fontId="2" fillId="4" borderId="11" xfId="1" applyBorder="1" applyAlignment="1">
      <alignment horizontal="center"/>
    </xf>
    <xf numFmtId="0" fontId="2" fillId="4" borderId="4" xfId="1" applyBorder="1" applyAlignment="1">
      <alignment horizontal="center"/>
    </xf>
    <xf numFmtId="0" fontId="2" fillId="4" borderId="1" xfId="1" applyBorder="1" applyAlignment="1">
      <alignment horizontal="center"/>
    </xf>
    <xf numFmtId="180" fontId="2" fillId="4" borderId="1" xfId="1" applyNumberFormat="1" applyBorder="1" applyAlignment="1"/>
    <xf numFmtId="0" fontId="2" fillId="4" borderId="1" xfId="1" applyBorder="1" applyAlignment="1">
      <alignment horizontal="center" vertical="center"/>
    </xf>
    <xf numFmtId="181" fontId="2" fillId="4" borderId="1" xfId="1" applyNumberFormat="1" applyBorder="1" applyAlignment="1"/>
    <xf numFmtId="2" fontId="2" fillId="4" borderId="1" xfId="1" applyNumberFormat="1" applyBorder="1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2A0B-2F11-4BD1-9FC4-24A33C152C68}">
  <dimension ref="A1:AR53"/>
  <sheetViews>
    <sheetView tabSelected="1" topLeftCell="A16" zoomScale="70" zoomScaleNormal="70" workbookViewId="0">
      <selection activeCell="T61" sqref="T61"/>
    </sheetView>
  </sheetViews>
  <sheetFormatPr defaultRowHeight="16.5" x14ac:dyDescent="0.3"/>
  <cols>
    <col min="18" max="26" width="9" customWidth="1"/>
  </cols>
  <sheetData>
    <row r="1" spans="2:26" x14ac:dyDescent="0.3">
      <c r="B1" s="4" t="s">
        <v>21</v>
      </c>
      <c r="C1" s="4"/>
      <c r="D1" s="4"/>
      <c r="E1" s="4"/>
      <c r="F1" s="4"/>
      <c r="G1" s="4"/>
      <c r="H1" s="4"/>
      <c r="I1" s="4"/>
      <c r="J1" s="4"/>
      <c r="R1" s="4"/>
      <c r="S1" s="4"/>
      <c r="T1" s="4"/>
      <c r="U1" s="4"/>
      <c r="V1" s="4"/>
      <c r="W1" s="4"/>
      <c r="X1" s="4"/>
      <c r="Y1" s="4"/>
      <c r="Z1" s="4"/>
    </row>
    <row r="3" spans="2:26" x14ac:dyDescent="0.3">
      <c r="B3" s="7" t="s">
        <v>19</v>
      </c>
      <c r="C3" s="7"/>
      <c r="D3" s="7"/>
      <c r="E3" s="7"/>
      <c r="F3" s="7"/>
      <c r="G3" s="7"/>
      <c r="H3" s="7"/>
      <c r="I3" s="7"/>
      <c r="J3" s="7"/>
      <c r="R3" s="7" t="s">
        <v>19</v>
      </c>
      <c r="S3" s="7"/>
      <c r="T3" s="7"/>
      <c r="U3" s="7"/>
      <c r="V3" s="7"/>
      <c r="W3" s="7"/>
      <c r="X3" s="7"/>
      <c r="Y3" s="7"/>
      <c r="Z3" s="7"/>
    </row>
    <row r="4" spans="2:26" x14ac:dyDescent="0.3">
      <c r="B4" s="5"/>
      <c r="C4" s="8" t="s">
        <v>10</v>
      </c>
      <c r="D4" s="8"/>
      <c r="E4" s="8" t="s">
        <v>11</v>
      </c>
      <c r="F4" s="8"/>
      <c r="G4" s="8" t="s">
        <v>12</v>
      </c>
      <c r="H4" s="8"/>
      <c r="I4" s="8" t="s">
        <v>13</v>
      </c>
      <c r="J4" s="8"/>
      <c r="R4" s="5"/>
      <c r="S4" s="8" t="s">
        <v>10</v>
      </c>
      <c r="T4" s="8"/>
      <c r="U4" s="8" t="s">
        <v>11</v>
      </c>
      <c r="V4" s="8"/>
      <c r="W4" s="8" t="s">
        <v>12</v>
      </c>
      <c r="X4" s="8"/>
      <c r="Y4" s="8" t="s">
        <v>13</v>
      </c>
      <c r="Z4" s="8"/>
    </row>
    <row r="5" spans="2:26" x14ac:dyDescent="0.3">
      <c r="B5" s="6"/>
      <c r="C5" s="3" t="s">
        <v>15</v>
      </c>
      <c r="D5" s="3" t="s">
        <v>16</v>
      </c>
      <c r="E5" s="3" t="s">
        <v>15</v>
      </c>
      <c r="F5" s="3" t="s">
        <v>16</v>
      </c>
      <c r="G5" s="3" t="s">
        <v>15</v>
      </c>
      <c r="H5" s="3" t="s">
        <v>16</v>
      </c>
      <c r="I5" s="3" t="s">
        <v>15</v>
      </c>
      <c r="J5" s="3" t="s">
        <v>16</v>
      </c>
      <c r="L5" s="15"/>
      <c r="M5" s="16" t="s">
        <v>10</v>
      </c>
      <c r="N5" s="16" t="s">
        <v>11</v>
      </c>
      <c r="O5" s="16" t="s">
        <v>12</v>
      </c>
      <c r="P5" s="17" t="s">
        <v>13</v>
      </c>
      <c r="R5" s="6"/>
      <c r="S5" s="3" t="s">
        <v>15</v>
      </c>
      <c r="T5" s="3" t="s">
        <v>16</v>
      </c>
      <c r="U5" s="3" t="s">
        <v>15</v>
      </c>
      <c r="V5" s="3" t="s">
        <v>16</v>
      </c>
      <c r="W5" s="3" t="s">
        <v>15</v>
      </c>
      <c r="X5" s="3" t="s">
        <v>16</v>
      </c>
      <c r="Y5" s="3" t="s">
        <v>15</v>
      </c>
      <c r="Z5" s="3" t="s">
        <v>16</v>
      </c>
    </row>
    <row r="6" spans="2:26" x14ac:dyDescent="0.3">
      <c r="B6" s="3" t="s">
        <v>0</v>
      </c>
      <c r="C6" s="1">
        <v>0.54956554120285406</v>
      </c>
      <c r="D6" s="1">
        <v>2691.0891348099922</v>
      </c>
      <c r="E6" s="1">
        <v>0.55562787523625545</v>
      </c>
      <c r="F6" s="1">
        <v>4495.6220927452187</v>
      </c>
      <c r="G6" s="1">
        <v>0.5512607544775795</v>
      </c>
      <c r="H6" s="1">
        <v>5636.7300997849588</v>
      </c>
      <c r="I6" s="1">
        <v>0.55068800712384247</v>
      </c>
      <c r="J6" s="1">
        <v>6315.4737564713096</v>
      </c>
      <c r="L6" s="9" t="s">
        <v>20</v>
      </c>
      <c r="M6" s="10">
        <v>401.092163837344</v>
      </c>
      <c r="N6" s="10">
        <v>405.49784020059701</v>
      </c>
      <c r="O6" s="10">
        <v>402.32215269138197</v>
      </c>
      <c r="P6" s="11">
        <v>401.91271198057899</v>
      </c>
      <c r="R6" s="3" t="s">
        <v>0</v>
      </c>
      <c r="S6" s="1">
        <f>C6*$M$9</f>
        <v>402.70621717747542</v>
      </c>
      <c r="T6" s="1">
        <v>2694.3707166529298</v>
      </c>
      <c r="U6" s="1">
        <f>E6*$M$9</f>
        <v>407.14852555167568</v>
      </c>
      <c r="V6" s="1">
        <v>4495.6220927452187</v>
      </c>
      <c r="W6" s="1">
        <f>G6*$M$9</f>
        <v>403.94842192648412</v>
      </c>
      <c r="X6" s="1">
        <v>5637.6135030567302</v>
      </c>
      <c r="Y6" s="1">
        <f>I6*$M$9</f>
        <v>403.52872872716705</v>
      </c>
      <c r="Z6" s="1">
        <v>6316.2123317686901</v>
      </c>
    </row>
    <row r="7" spans="2:26" x14ac:dyDescent="0.3">
      <c r="B7" s="3" t="s">
        <v>1</v>
      </c>
      <c r="C7" s="1">
        <v>0.54956554120285406</v>
      </c>
      <c r="D7" s="1">
        <v>2691.0891348099922</v>
      </c>
      <c r="E7" s="1">
        <v>0.55562787523625545</v>
      </c>
      <c r="F7" s="1">
        <v>4495.6220927452187</v>
      </c>
      <c r="G7" s="1">
        <v>0.5512607544775795</v>
      </c>
      <c r="H7" s="1">
        <v>5636.7300997849588</v>
      </c>
      <c r="I7" s="1">
        <v>0.55068800712384247</v>
      </c>
      <c r="J7" s="1">
        <v>6315.4737564713096</v>
      </c>
      <c r="L7" s="12" t="s">
        <v>22</v>
      </c>
      <c r="M7" s="13">
        <f>M6/$C$16</f>
        <v>729.83499467499166</v>
      </c>
      <c r="N7" s="13">
        <f>N6/$C$16</f>
        <v>737.85164789093051</v>
      </c>
      <c r="O7" s="13">
        <f>O6/$C$16</f>
        <v>732.07310598623917</v>
      </c>
      <c r="P7" s="14">
        <f>P6/$C$16</f>
        <v>731.32807981537189</v>
      </c>
      <c r="R7" s="3" t="s">
        <v>1</v>
      </c>
      <c r="S7" s="1">
        <f t="shared" ref="S7:S15" si="0">C7*$M$9</f>
        <v>402.70621717747542</v>
      </c>
      <c r="T7" s="1">
        <v>2694.3707166529298</v>
      </c>
      <c r="U7" s="1">
        <f t="shared" ref="U7:U15" si="1">E7*$M$9</f>
        <v>407.14852555167568</v>
      </c>
      <c r="V7" s="1">
        <v>4495.6220927452187</v>
      </c>
      <c r="W7" s="1">
        <f t="shared" ref="W7:W15" si="2">G7*$M$9</f>
        <v>403.94842192648412</v>
      </c>
      <c r="X7" s="1">
        <v>5637.6135030567302</v>
      </c>
      <c r="Y7" s="1">
        <f t="shared" ref="Y7:Y15" si="3">I7*$M$9</f>
        <v>403.52872872716705</v>
      </c>
      <c r="Z7" s="1">
        <v>6316.2123317686901</v>
      </c>
    </row>
    <row r="8" spans="2:26" x14ac:dyDescent="0.3">
      <c r="B8" s="3" t="s">
        <v>2</v>
      </c>
      <c r="C8" s="1">
        <v>0.54956554120285406</v>
      </c>
      <c r="D8" s="1">
        <v>2691.0891348099922</v>
      </c>
      <c r="E8" s="1">
        <v>0.55562787523625545</v>
      </c>
      <c r="F8" s="1">
        <v>4495.6220927452187</v>
      </c>
      <c r="G8" s="1">
        <v>0.5512607544775795</v>
      </c>
      <c r="H8" s="1">
        <v>5636.7300997849588</v>
      </c>
      <c r="I8" s="1">
        <v>0.55068800712384247</v>
      </c>
      <c r="J8" s="1">
        <v>6315.4737564713096</v>
      </c>
      <c r="R8" s="3" t="s">
        <v>2</v>
      </c>
      <c r="S8" s="1">
        <f t="shared" si="0"/>
        <v>402.70621717747542</v>
      </c>
      <c r="T8" s="1">
        <v>2694.3707166529298</v>
      </c>
      <c r="U8" s="1">
        <f t="shared" si="1"/>
        <v>407.14852555167568</v>
      </c>
      <c r="V8" s="1">
        <v>4495.6220927452187</v>
      </c>
      <c r="W8" s="1">
        <f t="shared" si="2"/>
        <v>403.94842192648412</v>
      </c>
      <c r="X8" s="1">
        <v>5637.6135030567302</v>
      </c>
      <c r="Y8" s="1">
        <f t="shared" si="3"/>
        <v>403.52872872716705</v>
      </c>
      <c r="Z8" s="1">
        <v>6316.2123317686901</v>
      </c>
    </row>
    <row r="9" spans="2:26" x14ac:dyDescent="0.3">
      <c r="B9" s="3" t="s">
        <v>3</v>
      </c>
      <c r="C9" s="1">
        <v>0.54956554120285406</v>
      </c>
      <c r="D9" s="1">
        <v>2691.0891348099922</v>
      </c>
      <c r="E9" s="1">
        <v>0.55562787523625545</v>
      </c>
      <c r="F9" s="1">
        <v>4495.6220927452187</v>
      </c>
      <c r="G9" s="1">
        <v>0.5512607544775795</v>
      </c>
      <c r="H9" s="1">
        <v>5636.7300997849588</v>
      </c>
      <c r="I9" s="1">
        <v>0.55068800712384247</v>
      </c>
      <c r="J9" s="1">
        <v>6315.4737564713096</v>
      </c>
      <c r="L9" s="1" t="s">
        <v>17</v>
      </c>
      <c r="M9" s="18">
        <f>AVERAGE(M7:P7)</f>
        <v>732.77195709188334</v>
      </c>
      <c r="R9" s="3" t="s">
        <v>3</v>
      </c>
      <c r="S9" s="1">
        <f t="shared" si="0"/>
        <v>402.70621717747542</v>
      </c>
      <c r="T9" s="1">
        <v>2694.3707166529298</v>
      </c>
      <c r="U9" s="1">
        <f t="shared" si="1"/>
        <v>407.14852555167568</v>
      </c>
      <c r="V9" s="1">
        <v>4495.6220927452187</v>
      </c>
      <c r="W9" s="1">
        <f t="shared" si="2"/>
        <v>403.94842192648412</v>
      </c>
      <c r="X9" s="1">
        <v>5637.6135030567302</v>
      </c>
      <c r="Y9" s="1">
        <f t="shared" si="3"/>
        <v>403.52872872716705</v>
      </c>
      <c r="Z9" s="1">
        <v>6316.2123317686901</v>
      </c>
    </row>
    <row r="10" spans="2:26" x14ac:dyDescent="0.3">
      <c r="B10" s="3" t="s">
        <v>4</v>
      </c>
      <c r="C10" s="1">
        <v>0.54956554120285406</v>
      </c>
      <c r="D10" s="1">
        <v>2691.0891348099922</v>
      </c>
      <c r="E10" s="1">
        <v>0.55562787523625545</v>
      </c>
      <c r="F10" s="1">
        <v>4495.6220927452187</v>
      </c>
      <c r="G10" s="1">
        <v>0.5512607544775795</v>
      </c>
      <c r="H10" s="1">
        <v>5636.7300997849588</v>
      </c>
      <c r="I10" s="1">
        <v>0.55068800712384247</v>
      </c>
      <c r="J10" s="1">
        <v>6315.4737564713096</v>
      </c>
      <c r="R10" s="3" t="s">
        <v>4</v>
      </c>
      <c r="S10" s="1">
        <f t="shared" si="0"/>
        <v>402.70621717747542</v>
      </c>
      <c r="T10" s="1">
        <v>2694.3707166529298</v>
      </c>
      <c r="U10" s="1">
        <f t="shared" si="1"/>
        <v>407.14852555167568</v>
      </c>
      <c r="V10" s="1">
        <v>4495.6220927452187</v>
      </c>
      <c r="W10" s="1">
        <f t="shared" si="2"/>
        <v>403.94842192648412</v>
      </c>
      <c r="X10" s="1">
        <v>5637.6135030567302</v>
      </c>
      <c r="Y10" s="1">
        <f t="shared" si="3"/>
        <v>403.52872872716705</v>
      </c>
      <c r="Z10" s="1">
        <v>6316.2123317686901</v>
      </c>
    </row>
    <row r="11" spans="2:26" x14ac:dyDescent="0.3">
      <c r="B11" s="3" t="s">
        <v>5</v>
      </c>
      <c r="C11" s="1">
        <v>0.54956554120285406</v>
      </c>
      <c r="D11" s="1">
        <v>2691.0891348099922</v>
      </c>
      <c r="E11" s="1">
        <v>0.55562787523625545</v>
      </c>
      <c r="F11" s="1">
        <v>4495.6220927452187</v>
      </c>
      <c r="G11" s="1">
        <v>0.5512607544775795</v>
      </c>
      <c r="H11" s="1">
        <v>5636.7300997849588</v>
      </c>
      <c r="I11" s="1">
        <v>0.55068800712384247</v>
      </c>
      <c r="J11" s="1">
        <v>6315.4737564713096</v>
      </c>
      <c r="R11" s="3" t="s">
        <v>5</v>
      </c>
      <c r="S11" s="1">
        <f t="shared" si="0"/>
        <v>402.70621717747542</v>
      </c>
      <c r="T11" s="1">
        <v>2694.3707166529298</v>
      </c>
      <c r="U11" s="1">
        <f t="shared" si="1"/>
        <v>407.14852555167568</v>
      </c>
      <c r="V11" s="1">
        <v>4495.6220927452187</v>
      </c>
      <c r="W11" s="1">
        <f t="shared" si="2"/>
        <v>403.94842192648412</v>
      </c>
      <c r="X11" s="1">
        <v>5637.6135030567302</v>
      </c>
      <c r="Y11" s="1">
        <f t="shared" si="3"/>
        <v>403.52872872716705</v>
      </c>
      <c r="Z11" s="1">
        <v>6316.2123317686901</v>
      </c>
    </row>
    <row r="12" spans="2:26" x14ac:dyDescent="0.3">
      <c r="B12" s="3" t="s">
        <v>6</v>
      </c>
      <c r="C12" s="1">
        <v>0.54956554120285406</v>
      </c>
      <c r="D12" s="1">
        <v>2691.0891348099922</v>
      </c>
      <c r="E12" s="1">
        <v>0.55562787523625545</v>
      </c>
      <c r="F12" s="1">
        <v>4495.6220927452187</v>
      </c>
      <c r="G12" s="1">
        <v>0.5512607544775795</v>
      </c>
      <c r="H12" s="1">
        <v>5636.7300997849588</v>
      </c>
      <c r="I12" s="1">
        <v>0.55068800712384247</v>
      </c>
      <c r="J12" s="1">
        <v>6315.4737564713096</v>
      </c>
      <c r="R12" s="3" t="s">
        <v>6</v>
      </c>
      <c r="S12" s="1">
        <f t="shared" si="0"/>
        <v>402.70621717747542</v>
      </c>
      <c r="T12" s="1">
        <v>2694.3707166529298</v>
      </c>
      <c r="U12" s="1">
        <f t="shared" si="1"/>
        <v>407.14852555167568</v>
      </c>
      <c r="V12" s="1">
        <v>4495.6220927452187</v>
      </c>
      <c r="W12" s="1">
        <f t="shared" si="2"/>
        <v>403.94842192648412</v>
      </c>
      <c r="X12" s="1">
        <v>5637.6135030567302</v>
      </c>
      <c r="Y12" s="1">
        <f t="shared" si="3"/>
        <v>403.52872872716705</v>
      </c>
      <c r="Z12" s="1">
        <v>6316.2123317686901</v>
      </c>
    </row>
    <row r="13" spans="2:26" x14ac:dyDescent="0.3">
      <c r="B13" s="3" t="s">
        <v>7</v>
      </c>
      <c r="C13" s="1">
        <v>0.54956554120285406</v>
      </c>
      <c r="D13" s="1">
        <v>2691.0891348099922</v>
      </c>
      <c r="E13" s="1">
        <v>0.55562787523625545</v>
      </c>
      <c r="F13" s="1">
        <v>4495.6220927452187</v>
      </c>
      <c r="G13" s="1">
        <v>0.5512607544775795</v>
      </c>
      <c r="H13" s="1">
        <v>5636.7300997849588</v>
      </c>
      <c r="I13" s="1">
        <v>0.55068800712384247</v>
      </c>
      <c r="J13" s="1">
        <v>6315.4737564713096</v>
      </c>
      <c r="R13" s="3" t="s">
        <v>7</v>
      </c>
      <c r="S13" s="1">
        <f t="shared" si="0"/>
        <v>402.70621717747542</v>
      </c>
      <c r="T13" s="1">
        <v>2694.3707166529298</v>
      </c>
      <c r="U13" s="1">
        <f t="shared" si="1"/>
        <v>407.14852555167568</v>
      </c>
      <c r="V13" s="1">
        <v>4495.6220927452187</v>
      </c>
      <c r="W13" s="1">
        <f t="shared" si="2"/>
        <v>403.94842192648412</v>
      </c>
      <c r="X13" s="1">
        <v>5637.6135030567302</v>
      </c>
      <c r="Y13" s="1">
        <f t="shared" si="3"/>
        <v>403.52872872716705</v>
      </c>
      <c r="Z13" s="1">
        <v>6316.2123317686901</v>
      </c>
    </row>
    <row r="14" spans="2:26" x14ac:dyDescent="0.3">
      <c r="B14" s="3" t="s">
        <v>8</v>
      </c>
      <c r="C14" s="1">
        <v>0.54956554120285406</v>
      </c>
      <c r="D14" s="1">
        <v>2691.0891348099922</v>
      </c>
      <c r="E14" s="1">
        <v>0.55562787523625545</v>
      </c>
      <c r="F14" s="1">
        <v>4495.6220927452187</v>
      </c>
      <c r="G14" s="1">
        <v>0.5512607544775795</v>
      </c>
      <c r="H14" s="1">
        <v>5636.7300997849588</v>
      </c>
      <c r="I14" s="1">
        <v>0.55068800712384247</v>
      </c>
      <c r="J14" s="1">
        <v>6315.4737564713096</v>
      </c>
      <c r="R14" s="3" t="s">
        <v>8</v>
      </c>
      <c r="S14" s="1">
        <f t="shared" si="0"/>
        <v>402.70621717747542</v>
      </c>
      <c r="T14" s="1">
        <v>2694.3707166529298</v>
      </c>
      <c r="U14" s="1">
        <f t="shared" si="1"/>
        <v>407.14852555167568</v>
      </c>
      <c r="V14" s="1">
        <v>4495.6220927452187</v>
      </c>
      <c r="W14" s="1">
        <f t="shared" si="2"/>
        <v>403.94842192648412</v>
      </c>
      <c r="X14" s="1">
        <v>5637.6135030567302</v>
      </c>
      <c r="Y14" s="1">
        <f t="shared" si="3"/>
        <v>403.52872872716705</v>
      </c>
      <c r="Z14" s="1">
        <v>6316.2123317686901</v>
      </c>
    </row>
    <row r="15" spans="2:26" x14ac:dyDescent="0.3">
      <c r="B15" s="3" t="s">
        <v>9</v>
      </c>
      <c r="C15" s="1">
        <v>0.54956554120285406</v>
      </c>
      <c r="D15" s="1">
        <v>2691.0891348099922</v>
      </c>
      <c r="E15" s="1">
        <v>0.55562787523625545</v>
      </c>
      <c r="F15" s="1">
        <v>4495.6220927452187</v>
      </c>
      <c r="G15" s="1">
        <v>0.5512607544775795</v>
      </c>
      <c r="H15" s="1">
        <v>5636.7300997849588</v>
      </c>
      <c r="I15" s="1">
        <v>0.55068800712384247</v>
      </c>
      <c r="J15" s="1">
        <v>6315.4737564713096</v>
      </c>
      <c r="R15" s="3" t="s">
        <v>9</v>
      </c>
      <c r="S15" s="1">
        <f t="shared" si="0"/>
        <v>402.70621717747542</v>
      </c>
      <c r="T15" s="1">
        <v>2694.3707166529298</v>
      </c>
      <c r="U15" s="1">
        <f t="shared" si="1"/>
        <v>407.14852555167568</v>
      </c>
      <c r="V15" s="1">
        <v>4495.6220927452187</v>
      </c>
      <c r="W15" s="1">
        <f t="shared" si="2"/>
        <v>403.94842192648412</v>
      </c>
      <c r="X15" s="1">
        <v>5637.6135030567302</v>
      </c>
      <c r="Y15" s="1">
        <f t="shared" si="3"/>
        <v>403.52872872716705</v>
      </c>
      <c r="Z15" s="1">
        <v>6316.2123317686901</v>
      </c>
    </row>
    <row r="16" spans="2:26" x14ac:dyDescent="0.3">
      <c r="B16" s="2" t="s">
        <v>14</v>
      </c>
      <c r="C16" s="2">
        <f>AVERAGE(C6:C15)</f>
        <v>0.54956554120285417</v>
      </c>
      <c r="D16" s="2">
        <f t="shared" ref="D16:I16" si="4">AVERAGE(D6:D15)</f>
        <v>2691.0891348099917</v>
      </c>
      <c r="E16" s="2">
        <f t="shared" si="4"/>
        <v>0.55562787523625545</v>
      </c>
      <c r="F16" s="2">
        <f t="shared" si="4"/>
        <v>4495.6220927452177</v>
      </c>
      <c r="G16" s="2">
        <f t="shared" si="4"/>
        <v>0.55126075447757938</v>
      </c>
      <c r="H16" s="2">
        <f t="shared" si="4"/>
        <v>5636.7300997849588</v>
      </c>
      <c r="I16" s="2">
        <f t="shared" si="4"/>
        <v>0.55068800712384236</v>
      </c>
      <c r="J16" s="2">
        <f>AVERAGE(J6:J15)</f>
        <v>6315.4737564713087</v>
      </c>
      <c r="R16" s="2" t="s">
        <v>14</v>
      </c>
      <c r="S16" s="2">
        <f>AVERAGE(S6:S15)</f>
        <v>402.70621717747548</v>
      </c>
      <c r="T16" s="2">
        <f t="shared" ref="T16:Z16" si="5">AVERAGE(T6:T15)</f>
        <v>2694.3707166529302</v>
      </c>
      <c r="U16" s="2">
        <f t="shared" si="5"/>
        <v>407.14852555167562</v>
      </c>
      <c r="V16" s="2">
        <f t="shared" si="5"/>
        <v>4495.6220927452177</v>
      </c>
      <c r="W16" s="2">
        <f t="shared" si="5"/>
        <v>403.94842192648412</v>
      </c>
      <c r="X16" s="2">
        <f t="shared" si="5"/>
        <v>5637.6135030567302</v>
      </c>
      <c r="Y16" s="2">
        <f t="shared" si="5"/>
        <v>403.52872872716711</v>
      </c>
      <c r="Z16" s="2">
        <f t="shared" si="5"/>
        <v>6316.212331768691</v>
      </c>
    </row>
    <row r="18" spans="2:44" x14ac:dyDescent="0.3">
      <c r="B18" s="7" t="s">
        <v>18</v>
      </c>
      <c r="C18" s="7"/>
      <c r="D18" s="7"/>
      <c r="E18" s="7"/>
      <c r="F18" s="7"/>
      <c r="G18" s="7"/>
      <c r="H18" s="7"/>
      <c r="I18" s="7"/>
      <c r="J18" s="7"/>
      <c r="R18" s="7" t="s">
        <v>18</v>
      </c>
      <c r="S18" s="7"/>
      <c r="T18" s="7"/>
      <c r="U18" s="7"/>
      <c r="V18" s="7"/>
      <c r="W18" s="7"/>
      <c r="X18" s="7"/>
      <c r="Y18" s="7"/>
      <c r="Z18" s="7"/>
      <c r="AE18" s="27"/>
      <c r="AF18" s="27"/>
      <c r="AG18" s="28"/>
      <c r="AH18" s="29" t="s">
        <v>24</v>
      </c>
      <c r="AI18" s="30"/>
      <c r="AJ18" s="29" t="s">
        <v>25</v>
      </c>
      <c r="AK18" s="30"/>
      <c r="AL18" s="29" t="s">
        <v>26</v>
      </c>
      <c r="AM18" s="30"/>
      <c r="AN18" s="29" t="s">
        <v>27</v>
      </c>
      <c r="AO18" s="30"/>
      <c r="AP18" s="27"/>
      <c r="AQ18" s="27"/>
      <c r="AR18" s="27"/>
    </row>
    <row r="19" spans="2:44" x14ac:dyDescent="0.3">
      <c r="B19" s="5"/>
      <c r="C19" s="8" t="s">
        <v>10</v>
      </c>
      <c r="D19" s="8"/>
      <c r="E19" s="8" t="s">
        <v>11</v>
      </c>
      <c r="F19" s="8"/>
      <c r="G19" s="8" t="s">
        <v>12</v>
      </c>
      <c r="H19" s="8"/>
      <c r="I19" s="8" t="s">
        <v>13</v>
      </c>
      <c r="J19" s="8"/>
      <c r="R19" s="5"/>
      <c r="S19" s="8" t="s">
        <v>10</v>
      </c>
      <c r="T19" s="8"/>
      <c r="U19" s="8" t="s">
        <v>11</v>
      </c>
      <c r="V19" s="8"/>
      <c r="W19" s="8" t="s">
        <v>12</v>
      </c>
      <c r="X19" s="8"/>
      <c r="Y19" s="8" t="s">
        <v>13</v>
      </c>
      <c r="Z19" s="8"/>
      <c r="AE19" s="27"/>
      <c r="AF19" s="27"/>
      <c r="AG19" s="31"/>
      <c r="AH19" s="32" t="s">
        <v>28</v>
      </c>
      <c r="AI19" s="32" t="s">
        <v>23</v>
      </c>
      <c r="AJ19" s="32" t="s">
        <v>28</v>
      </c>
      <c r="AK19" s="32" t="s">
        <v>23</v>
      </c>
      <c r="AL19" s="32" t="s">
        <v>28</v>
      </c>
      <c r="AM19" s="32" t="s">
        <v>23</v>
      </c>
      <c r="AN19" s="32" t="s">
        <v>28</v>
      </c>
      <c r="AO19" s="32" t="s">
        <v>23</v>
      </c>
      <c r="AP19" s="27"/>
      <c r="AQ19" s="27"/>
      <c r="AR19" s="27"/>
    </row>
    <row r="20" spans="2:44" x14ac:dyDescent="0.3">
      <c r="B20" s="6"/>
      <c r="C20" s="3" t="s">
        <v>15</v>
      </c>
      <c r="D20" s="3" t="s">
        <v>16</v>
      </c>
      <c r="E20" s="3" t="s">
        <v>15</v>
      </c>
      <c r="F20" s="3" t="s">
        <v>16</v>
      </c>
      <c r="G20" s="3" t="s">
        <v>15</v>
      </c>
      <c r="H20" s="3" t="s">
        <v>16</v>
      </c>
      <c r="I20" s="3" t="s">
        <v>15</v>
      </c>
      <c r="J20" s="3" t="s">
        <v>16</v>
      </c>
      <c r="R20" s="6"/>
      <c r="S20" s="3" t="s">
        <v>15</v>
      </c>
      <c r="T20" s="3" t="s">
        <v>16</v>
      </c>
      <c r="U20" s="3" t="s">
        <v>15</v>
      </c>
      <c r="V20" s="3" t="s">
        <v>16</v>
      </c>
      <c r="W20" s="3" t="s">
        <v>15</v>
      </c>
      <c r="X20" s="3" t="s">
        <v>16</v>
      </c>
      <c r="Y20" s="3" t="s">
        <v>15</v>
      </c>
      <c r="Z20" s="3" t="s">
        <v>16</v>
      </c>
      <c r="AE20" s="27"/>
      <c r="AF20" s="27"/>
      <c r="AG20" s="32" t="s">
        <v>29</v>
      </c>
      <c r="AH20" s="33">
        <v>1.6183662125086471</v>
      </c>
      <c r="AI20" s="33">
        <v>19.077226458908626</v>
      </c>
      <c r="AJ20" s="33">
        <v>6.5948149526868747</v>
      </c>
      <c r="AK20" s="33">
        <v>29.782079516229714</v>
      </c>
      <c r="AL20" s="33">
        <v>11.460130405509858</v>
      </c>
      <c r="AM20" s="33">
        <v>268.3205068289335</v>
      </c>
      <c r="AN20" s="33">
        <v>11.394993705769309</v>
      </c>
      <c r="AO20" s="33">
        <v>340.27897606771512</v>
      </c>
      <c r="AP20" s="27"/>
      <c r="AQ20" s="27"/>
      <c r="AR20" s="27"/>
    </row>
    <row r="21" spans="2:44" x14ac:dyDescent="0.3">
      <c r="B21" s="3" t="s">
        <v>0</v>
      </c>
      <c r="C21" s="1">
        <v>0.5517740948965999</v>
      </c>
      <c r="D21">
        <v>2675.2934901940212</v>
      </c>
      <c r="E21" s="1">
        <v>0.54662805627639866</v>
      </c>
      <c r="F21">
        <v>4525.4041722614484</v>
      </c>
      <c r="G21" s="1">
        <v>0.53562133174231119</v>
      </c>
      <c r="H21">
        <v>5905.9340098856637</v>
      </c>
      <c r="I21" s="1">
        <v>0.53513747520803057</v>
      </c>
      <c r="J21">
        <v>6656.4913078364052</v>
      </c>
      <c r="R21" s="3">
        <v>5634.5094050934358</v>
      </c>
      <c r="S21" s="1">
        <f t="shared" ref="S21:S30" si="6">C21*$M$9</f>
        <v>404.32458338998407</v>
      </c>
      <c r="T21" s="1">
        <f>D21</f>
        <v>2675.2934901940212</v>
      </c>
      <c r="U21" s="1">
        <f>E21*$M$9</f>
        <v>400.5537105989888</v>
      </c>
      <c r="V21">
        <f>F21</f>
        <v>4525.4041722614484</v>
      </c>
      <c r="W21" s="1">
        <f>G21*$M$9</f>
        <v>392.48829152097426</v>
      </c>
      <c r="X21" s="1">
        <f>H21</f>
        <v>5905.9340098856637</v>
      </c>
      <c r="Y21" s="1">
        <f>I21*$M$9</f>
        <v>392.13373502139774</v>
      </c>
      <c r="Z21" s="1">
        <f>J21</f>
        <v>6656.4913078364052</v>
      </c>
      <c r="AE21" s="27"/>
      <c r="AF21" s="27"/>
      <c r="AG21" s="32" t="s">
        <v>30</v>
      </c>
      <c r="AH21" s="33">
        <v>3.2745190757040064</v>
      </c>
      <c r="AI21" s="33">
        <v>17.860343379728874</v>
      </c>
      <c r="AJ21" s="33">
        <v>7.8404414862371254</v>
      </c>
      <c r="AK21" s="33">
        <v>126.84440985341644</v>
      </c>
      <c r="AL21" s="33">
        <v>6.0029341542932002</v>
      </c>
      <c r="AM21" s="33">
        <v>318.2548944710552</v>
      </c>
      <c r="AN21" s="33">
        <v>6.5887643792204926</v>
      </c>
      <c r="AO21" s="33">
        <v>239.88688752647886</v>
      </c>
      <c r="AP21" s="27"/>
      <c r="AQ21" s="27"/>
      <c r="AR21" s="27"/>
    </row>
    <row r="22" spans="2:44" x14ac:dyDescent="0.3">
      <c r="B22" s="3" t="s">
        <v>1</v>
      </c>
      <c r="C22" s="1">
        <v>0.55403421531628416</v>
      </c>
      <c r="D22">
        <v>2676.5103732732009</v>
      </c>
      <c r="E22" s="1">
        <v>0.54492817335717003</v>
      </c>
      <c r="F22">
        <v>4622.4665025986351</v>
      </c>
      <c r="G22" s="1">
        <v>0.54306866402406817</v>
      </c>
      <c r="H22">
        <v>5955.8683975277854</v>
      </c>
      <c r="I22" s="1">
        <v>0.54169644526690541</v>
      </c>
      <c r="J22">
        <v>6556.099219295169</v>
      </c>
      <c r="R22" s="3" t="s">
        <v>1</v>
      </c>
      <c r="S22" s="1">
        <f t="shared" si="6"/>
        <v>405.98073625317943</v>
      </c>
      <c r="T22" s="1">
        <f t="shared" ref="T22:T30" si="7">D22</f>
        <v>2676.5103732732009</v>
      </c>
      <c r="U22" s="1">
        <f t="shared" ref="U22:U30" si="8">E22*$M$9</f>
        <v>399.30808406543855</v>
      </c>
      <c r="V22">
        <f t="shared" ref="V22:V30" si="9">F22</f>
        <v>4622.4665025986351</v>
      </c>
      <c r="W22" s="1">
        <f t="shared" ref="W22:W30" si="10">G22*$M$9</f>
        <v>397.94548777219092</v>
      </c>
      <c r="X22" s="1">
        <f>H22</f>
        <v>5955.8683975277854</v>
      </c>
      <c r="Y22" s="1">
        <f t="shared" ref="Y22:Y30" si="11">I22*$M$9</f>
        <v>396.93996434794656</v>
      </c>
      <c r="Z22" s="1">
        <f t="shared" ref="Z22:Z30" si="12">J22</f>
        <v>6556.099219295169</v>
      </c>
      <c r="AE22" s="27"/>
      <c r="AF22" s="27"/>
      <c r="AG22" s="32" t="s">
        <v>31</v>
      </c>
      <c r="AH22" s="33">
        <v>4.9038504701947545</v>
      </c>
      <c r="AI22" s="33">
        <v>8.6046334306038261</v>
      </c>
      <c r="AJ22" s="33">
        <v>7.9435646862347653</v>
      </c>
      <c r="AK22" s="33">
        <v>42.747216204502365</v>
      </c>
      <c r="AL22" s="33">
        <v>2.4856662258343363</v>
      </c>
      <c r="AM22" s="33">
        <v>185.00234568802989</v>
      </c>
      <c r="AN22" s="33">
        <v>8.2161601229519761</v>
      </c>
      <c r="AO22" s="33">
        <v>347.05003385415512</v>
      </c>
      <c r="AP22" s="27"/>
      <c r="AQ22" s="27"/>
      <c r="AR22" s="27"/>
    </row>
    <row r="23" spans="2:44" x14ac:dyDescent="0.3">
      <c r="B23" s="3" t="s">
        <v>2</v>
      </c>
      <c r="C23" s="1">
        <v>0.54287334941967447</v>
      </c>
      <c r="D23">
        <v>2685.766083222326</v>
      </c>
      <c r="E23" s="1">
        <v>0.54478744308085469</v>
      </c>
      <c r="F23">
        <v>4538.369308949721</v>
      </c>
      <c r="G23" s="1">
        <v>0.54786861289549837</v>
      </c>
      <c r="H23">
        <v>5822.6158487447601</v>
      </c>
      <c r="I23" s="1">
        <v>0.53947556914305639</v>
      </c>
      <c r="J23">
        <v>6663.2623656228452</v>
      </c>
      <c r="R23" s="3" t="s">
        <v>2</v>
      </c>
      <c r="S23" s="1">
        <f t="shared" si="6"/>
        <v>397.80236670728067</v>
      </c>
      <c r="T23" s="1">
        <f t="shared" si="7"/>
        <v>2685.766083222326</v>
      </c>
      <c r="U23" s="1">
        <f t="shared" si="8"/>
        <v>399.20496086544091</v>
      </c>
      <c r="V23">
        <f t="shared" si="9"/>
        <v>4538.369308949721</v>
      </c>
      <c r="W23" s="1">
        <f t="shared" si="10"/>
        <v>401.46275570064978</v>
      </c>
      <c r="X23" s="1">
        <f t="shared" ref="X22:X30" si="13">H23</f>
        <v>5822.6158487447601</v>
      </c>
      <c r="Y23" s="1">
        <f t="shared" si="11"/>
        <v>395.31256860421507</v>
      </c>
      <c r="Z23" s="1">
        <f t="shared" si="12"/>
        <v>6663.2623656228452</v>
      </c>
      <c r="AE23" s="27"/>
      <c r="AF23" s="27"/>
      <c r="AG23" s="32" t="s">
        <v>32</v>
      </c>
      <c r="AH23" s="33">
        <v>4.5029187086403795</v>
      </c>
      <c r="AI23" s="33">
        <v>14.092743693489865</v>
      </c>
      <c r="AJ23" s="33">
        <v>9.6110423633724054</v>
      </c>
      <c r="AK23" s="33">
        <v>68.623187894691</v>
      </c>
      <c r="AL23" s="33">
        <v>4.981613336327996</v>
      </c>
      <c r="AM23" s="33">
        <v>277.87313353035734</v>
      </c>
      <c r="AN23" s="33">
        <v>6.1950516964412827</v>
      </c>
      <c r="AO23" s="33">
        <v>342.92560241825504</v>
      </c>
      <c r="AP23" s="27"/>
      <c r="AQ23" s="27"/>
      <c r="AR23" s="27"/>
    </row>
    <row r="24" spans="2:44" x14ac:dyDescent="0.3">
      <c r="B24" s="3" t="s">
        <v>3</v>
      </c>
      <c r="C24" s="1">
        <v>0.5434204933949236</v>
      </c>
      <c r="D24">
        <v>2680.2779729594399</v>
      </c>
      <c r="E24" s="1">
        <v>0.54251186790224759</v>
      </c>
      <c r="F24">
        <v>4564.2452806399097</v>
      </c>
      <c r="G24" s="1">
        <v>0.54446244118499898</v>
      </c>
      <c r="H24">
        <v>5915.4866365870876</v>
      </c>
      <c r="I24" s="1">
        <v>0.54223373750218928</v>
      </c>
      <c r="J24">
        <v>6659.1379341869451</v>
      </c>
      <c r="R24" s="3" t="s">
        <v>3</v>
      </c>
      <c r="S24" s="1">
        <f t="shared" si="6"/>
        <v>398.20329846883504</v>
      </c>
      <c r="T24" s="1">
        <f t="shared" si="7"/>
        <v>2680.2779729594399</v>
      </c>
      <c r="U24" s="1">
        <f t="shared" si="8"/>
        <v>397.53748318830327</v>
      </c>
      <c r="V24">
        <f t="shared" si="9"/>
        <v>4564.2452806399097</v>
      </c>
      <c r="W24" s="1">
        <f t="shared" si="10"/>
        <v>398.96680859015612</v>
      </c>
      <c r="X24" s="1">
        <f t="shared" si="13"/>
        <v>5915.4866365870876</v>
      </c>
      <c r="Y24" s="1">
        <f t="shared" si="11"/>
        <v>397.33367703072577</v>
      </c>
      <c r="Z24" s="1">
        <f t="shared" si="12"/>
        <v>6659.1379341869451</v>
      </c>
      <c r="AE24" s="27"/>
      <c r="AF24" s="27"/>
      <c r="AG24" s="32" t="s">
        <v>33</v>
      </c>
      <c r="AH24" s="33">
        <v>2.53248783887841</v>
      </c>
      <c r="AI24" s="33">
        <v>20.348967765503858</v>
      </c>
      <c r="AJ24" s="33">
        <v>9.9281113154618765</v>
      </c>
      <c r="AK24" s="33">
        <v>57.045094410351339</v>
      </c>
      <c r="AL24" s="33">
        <v>3.215001745095492</v>
      </c>
      <c r="AM24" s="33">
        <v>258.42272683420833</v>
      </c>
      <c r="AN24" s="33">
        <v>7.0981196493330572</v>
      </c>
      <c r="AO24" s="33">
        <v>318.79163768526087</v>
      </c>
      <c r="AP24" s="27"/>
      <c r="AQ24" s="27"/>
      <c r="AR24" s="27"/>
    </row>
    <row r="25" spans="2:44" x14ac:dyDescent="0.3">
      <c r="B25" s="3" t="s">
        <v>4</v>
      </c>
      <c r="C25" s="1">
        <v>0.5530215793527431</v>
      </c>
      <c r="D25">
        <v>2674.0217488874259</v>
      </c>
      <c r="E25" s="1">
        <v>0.54207916991343841</v>
      </c>
      <c r="F25">
        <v>4552.66718715557</v>
      </c>
      <c r="G25" s="1">
        <v>0.54687330253706756</v>
      </c>
      <c r="H25">
        <v>5896.0362298909386</v>
      </c>
      <c r="I25" s="1">
        <v>0.54100133778471682</v>
      </c>
      <c r="J25">
        <v>6635.003969453951</v>
      </c>
      <c r="R25" s="3" t="s">
        <v>4</v>
      </c>
      <c r="S25" s="1">
        <f t="shared" si="6"/>
        <v>405.23870501635383</v>
      </c>
      <c r="T25" s="1">
        <f t="shared" si="7"/>
        <v>2674.0217488874259</v>
      </c>
      <c r="U25" s="1">
        <f t="shared" si="8"/>
        <v>397.2204142362138</v>
      </c>
      <c r="V25">
        <f t="shared" si="9"/>
        <v>4552.66718715557</v>
      </c>
      <c r="W25" s="1">
        <f t="shared" si="10"/>
        <v>400.73342018138862</v>
      </c>
      <c r="X25" s="1">
        <f t="shared" si="13"/>
        <v>5896.0362298909386</v>
      </c>
      <c r="Y25" s="1">
        <f t="shared" si="11"/>
        <v>396.43060907783399</v>
      </c>
      <c r="Z25" s="1">
        <f t="shared" si="12"/>
        <v>6635.003969453951</v>
      </c>
      <c r="AE25" s="27"/>
      <c r="AF25" s="27"/>
      <c r="AG25" s="32" t="s">
        <v>34</v>
      </c>
      <c r="AH25" s="33">
        <v>2.6028100413830657</v>
      </c>
      <c r="AI25" s="33">
        <v>27.151602847756749</v>
      </c>
      <c r="AJ25" s="33">
        <v>14.159276576315392</v>
      </c>
      <c r="AK25" s="33">
        <v>89.449314195481747</v>
      </c>
      <c r="AL25" s="33">
        <v>9.9575922992945038</v>
      </c>
      <c r="AM25" s="33">
        <v>266.75497274269765</v>
      </c>
      <c r="AN25" s="33">
        <v>8.5430405798714446</v>
      </c>
      <c r="AO25" s="33">
        <v>350.3297393717412</v>
      </c>
      <c r="AP25" s="27"/>
      <c r="AQ25" s="27"/>
      <c r="AR25" s="27"/>
    </row>
    <row r="26" spans="2:44" x14ac:dyDescent="0.3">
      <c r="B26" s="3" t="s">
        <v>5</v>
      </c>
      <c r="C26" s="1">
        <v>0.54601353567617872</v>
      </c>
      <c r="D26">
        <v>2667.219113805173</v>
      </c>
      <c r="E26" s="1">
        <v>0.53630497888456008</v>
      </c>
      <c r="F26">
        <v>4585.0714069407004</v>
      </c>
      <c r="G26" s="1">
        <v>0.53767181701494415</v>
      </c>
      <c r="H26">
        <v>5904.3684757994279</v>
      </c>
      <c r="I26" s="1">
        <v>0.53902948157958475</v>
      </c>
      <c r="J26">
        <v>6666.5420711404313</v>
      </c>
      <c r="R26" s="3" t="s">
        <v>5</v>
      </c>
      <c r="S26" s="1">
        <f t="shared" si="6"/>
        <v>400.10340713609236</v>
      </c>
      <c r="T26" s="1">
        <f t="shared" si="7"/>
        <v>2667.219113805173</v>
      </c>
      <c r="U26" s="1">
        <f t="shared" si="8"/>
        <v>392.98924897536028</v>
      </c>
      <c r="V26">
        <f t="shared" si="9"/>
        <v>4585.0714069407004</v>
      </c>
      <c r="W26" s="1">
        <f t="shared" si="10"/>
        <v>393.99082962718961</v>
      </c>
      <c r="X26" s="1">
        <f t="shared" si="13"/>
        <v>5904.3684757994279</v>
      </c>
      <c r="Y26" s="1">
        <f t="shared" si="11"/>
        <v>394.9856881472956</v>
      </c>
      <c r="Z26" s="1">
        <f t="shared" si="12"/>
        <v>6666.5420711404313</v>
      </c>
      <c r="AE26" s="27"/>
      <c r="AF26" s="27"/>
      <c r="AG26" s="32" t="s">
        <v>35</v>
      </c>
      <c r="AH26" s="33">
        <v>0.58265841704610466</v>
      </c>
      <c r="AI26" s="33">
        <v>23.477042638846797</v>
      </c>
      <c r="AJ26" s="33">
        <v>16.336567654566068</v>
      </c>
      <c r="AK26" s="33">
        <v>124.78600538190676</v>
      </c>
      <c r="AL26" s="33">
        <v>4.0640822153370664</v>
      </c>
      <c r="AM26" s="33">
        <v>188.5475667830442</v>
      </c>
      <c r="AN26" s="33">
        <v>7.2413531351102733</v>
      </c>
      <c r="AO26" s="33">
        <v>260.38757230331885</v>
      </c>
      <c r="AP26" s="27"/>
      <c r="AQ26" s="27"/>
      <c r="AR26" s="27"/>
    </row>
    <row r="27" spans="2:44" x14ac:dyDescent="0.3">
      <c r="B27" s="3" t="s">
        <v>6</v>
      </c>
      <c r="C27" s="1">
        <v>0.55036068410018668</v>
      </c>
      <c r="D27">
        <v>2670.893674014083</v>
      </c>
      <c r="E27" s="1">
        <v>0.53333367102107199</v>
      </c>
      <c r="F27">
        <v>4620.4080981271254</v>
      </c>
      <c r="G27" s="1">
        <v>0.54571457851382399</v>
      </c>
      <c r="H27">
        <v>5826.1610698397744</v>
      </c>
      <c r="I27" s="1">
        <v>0.54080586976169687</v>
      </c>
      <c r="J27">
        <v>6576.5999040720089</v>
      </c>
      <c r="R27" s="3" t="s">
        <v>6</v>
      </c>
      <c r="S27" s="1">
        <f t="shared" si="6"/>
        <v>403.28887559452153</v>
      </c>
      <c r="T27" s="1">
        <f t="shared" si="7"/>
        <v>2670.893674014083</v>
      </c>
      <c r="U27" s="1">
        <f t="shared" si="8"/>
        <v>390.81195789710961</v>
      </c>
      <c r="V27">
        <f t="shared" si="9"/>
        <v>4620.4080981271254</v>
      </c>
      <c r="W27" s="1">
        <f t="shared" si="10"/>
        <v>399.88433971114705</v>
      </c>
      <c r="X27" s="1">
        <f t="shared" si="13"/>
        <v>5826.1610698397744</v>
      </c>
      <c r="Y27" s="1">
        <f t="shared" si="11"/>
        <v>396.28737559205678</v>
      </c>
      <c r="Z27" s="1">
        <f t="shared" si="12"/>
        <v>6576.5999040720089</v>
      </c>
      <c r="AE27" s="27"/>
      <c r="AF27" s="27"/>
      <c r="AG27" s="32" t="s">
        <v>36</v>
      </c>
      <c r="AH27" s="33">
        <v>0.83218582785804074</v>
      </c>
      <c r="AI27" s="33">
        <v>19.218349134821892</v>
      </c>
      <c r="AJ27" s="33">
        <v>9.4342322966837173</v>
      </c>
      <c r="AK27" s="33">
        <v>84.620754591950572</v>
      </c>
      <c r="AL27" s="33">
        <v>7.9521852351302869</v>
      </c>
      <c r="AM27" s="33">
        <v>242.08080615864765</v>
      </c>
      <c r="AN27" s="33">
        <v>8.631566900246753</v>
      </c>
      <c r="AO27" s="33">
        <v>258.33688714920481</v>
      </c>
      <c r="AP27" s="27"/>
      <c r="AQ27" s="27"/>
      <c r="AR27" s="27"/>
    </row>
    <row r="28" spans="2:44" x14ac:dyDescent="0.3">
      <c r="B28" s="3" t="s">
        <v>7</v>
      </c>
      <c r="C28" s="1">
        <v>0.54842987297782986</v>
      </c>
      <c r="D28">
        <v>2675.1523675181079</v>
      </c>
      <c r="E28" s="1">
        <v>0.54275315724878648</v>
      </c>
      <c r="F28">
        <v>4580.2428473371692</v>
      </c>
      <c r="G28" s="1">
        <v>0.54040855802250531</v>
      </c>
      <c r="H28">
        <v>5879.6943092153779</v>
      </c>
      <c r="I28" s="1">
        <v>0.5389086713882032</v>
      </c>
      <c r="J28">
        <v>6574.5492189178949</v>
      </c>
      <c r="R28" s="3" t="s">
        <v>7</v>
      </c>
      <c r="S28" s="1">
        <f t="shared" si="6"/>
        <v>401.87403134961738</v>
      </c>
      <c r="T28" s="1">
        <f t="shared" si="7"/>
        <v>2675.1523675181079</v>
      </c>
      <c r="U28" s="1">
        <f t="shared" si="8"/>
        <v>397.71429325499196</v>
      </c>
      <c r="V28">
        <f t="shared" si="9"/>
        <v>4580.2428473371692</v>
      </c>
      <c r="W28" s="1">
        <f t="shared" si="10"/>
        <v>395.99623669135383</v>
      </c>
      <c r="X28" s="1">
        <f t="shared" si="13"/>
        <v>5879.6943092153779</v>
      </c>
      <c r="Y28" s="1">
        <f t="shared" si="11"/>
        <v>394.8971618269203</v>
      </c>
      <c r="Z28" s="1">
        <f t="shared" si="12"/>
        <v>6574.5492189178949</v>
      </c>
      <c r="AE28" s="27"/>
      <c r="AF28" s="27"/>
      <c r="AG28" s="32" t="s">
        <v>37</v>
      </c>
      <c r="AH28" s="33">
        <v>0.2313844839416106</v>
      </c>
      <c r="AI28" s="33">
        <v>27.045980855484686</v>
      </c>
      <c r="AJ28" s="33">
        <v>12.402528033678209</v>
      </c>
      <c r="AK28" s="33">
        <v>75.5436187472651</v>
      </c>
      <c r="AL28" s="33">
        <v>12.441819105211096</v>
      </c>
      <c r="AM28" s="33">
        <v>231.3176297273867</v>
      </c>
      <c r="AN28" s="33">
        <v>11.059016604981935</v>
      </c>
      <c r="AO28" s="33">
        <v>140.4932778837092</v>
      </c>
      <c r="AP28" s="27"/>
      <c r="AQ28" s="27"/>
      <c r="AR28" s="27"/>
    </row>
    <row r="29" spans="2:44" x14ac:dyDescent="0.3">
      <c r="B29" s="3" t="s">
        <v>8</v>
      </c>
      <c r="C29" s="1">
        <v>0.54924977518355944</v>
      </c>
      <c r="D29">
        <v>2667.3247357974451</v>
      </c>
      <c r="E29" s="1">
        <v>0.5387023803211668</v>
      </c>
      <c r="F29">
        <v>4571.1657114924838</v>
      </c>
      <c r="G29" s="1">
        <v>0.53428163978194032</v>
      </c>
      <c r="H29">
        <v>5868.9311327841169</v>
      </c>
      <c r="I29" s="1">
        <v>0.53559597678895998</v>
      </c>
      <c r="J29">
        <v>6456.7056096523993</v>
      </c>
      <c r="R29" s="3" t="s">
        <v>8</v>
      </c>
      <c r="S29" s="1">
        <f t="shared" si="6"/>
        <v>402.47483269353381</v>
      </c>
      <c r="T29" s="1">
        <f t="shared" si="7"/>
        <v>2667.3247357974451</v>
      </c>
      <c r="U29" s="1">
        <f t="shared" si="8"/>
        <v>394.74599751799747</v>
      </c>
      <c r="V29">
        <f t="shared" si="9"/>
        <v>4571.1657114924838</v>
      </c>
      <c r="W29" s="1">
        <f t="shared" si="10"/>
        <v>391.50660282127302</v>
      </c>
      <c r="X29" s="1">
        <f t="shared" si="13"/>
        <v>5868.9311327841169</v>
      </c>
      <c r="Y29" s="1">
        <f t="shared" si="11"/>
        <v>392.46971212218511</v>
      </c>
      <c r="Z29" s="1">
        <f t="shared" si="12"/>
        <v>6456.7056096523993</v>
      </c>
      <c r="AE29" s="27"/>
      <c r="AF29" s="27"/>
      <c r="AG29" s="32" t="s">
        <v>38</v>
      </c>
      <c r="AH29" s="33">
        <v>3.8658801845483026</v>
      </c>
      <c r="AI29" s="33">
        <v>7.3314946812465678</v>
      </c>
      <c r="AJ29" s="33">
        <v>6.2760325228455827</v>
      </c>
      <c r="AK29" s="33">
        <v>23.921729079422221</v>
      </c>
      <c r="AL29" s="33">
        <v>6.9908517275164286</v>
      </c>
      <c r="AM29" s="33">
        <v>308.64338579023388</v>
      </c>
      <c r="AN29" s="33">
        <v>9.7927936330261218</v>
      </c>
      <c r="AO29" s="33">
        <v>363.41696769139526</v>
      </c>
      <c r="AP29" s="27"/>
      <c r="AQ29" s="27"/>
      <c r="AR29" s="27"/>
    </row>
    <row r="30" spans="2:44" x14ac:dyDescent="0.3">
      <c r="B30" s="3" t="s">
        <v>9</v>
      </c>
      <c r="C30" s="1">
        <v>0.54428984779355571</v>
      </c>
      <c r="D30">
        <v>2687.0392219716832</v>
      </c>
      <c r="E30" s="1">
        <v>0.54706309261581654</v>
      </c>
      <c r="F30">
        <v>4519.5438218246409</v>
      </c>
      <c r="G30" s="1">
        <v>0.54172047163807147</v>
      </c>
      <c r="H30">
        <v>5946.2568888469641</v>
      </c>
      <c r="I30" s="1">
        <v>0.53732396727727094</v>
      </c>
      <c r="J30">
        <v>6679.6292994600853</v>
      </c>
      <c r="R30" s="3" t="s">
        <v>9</v>
      </c>
      <c r="S30" s="1">
        <f t="shared" si="6"/>
        <v>398.84033699292712</v>
      </c>
      <c r="T30" s="1">
        <f t="shared" si="7"/>
        <v>2687.0392219716832</v>
      </c>
      <c r="U30" s="1">
        <f t="shared" si="8"/>
        <v>400.87249302883009</v>
      </c>
      <c r="V30">
        <f t="shared" si="9"/>
        <v>4519.5438218246409</v>
      </c>
      <c r="W30" s="1">
        <f t="shared" si="10"/>
        <v>396.95757019896769</v>
      </c>
      <c r="X30" s="1">
        <f t="shared" si="13"/>
        <v>5946.2568888469641</v>
      </c>
      <c r="Y30" s="1">
        <f t="shared" si="11"/>
        <v>393.73593509414093</v>
      </c>
      <c r="Z30" s="1">
        <f t="shared" si="12"/>
        <v>6679.6292994600853</v>
      </c>
      <c r="AE30" s="27"/>
      <c r="AF30" s="27"/>
      <c r="AG30" s="34" t="s">
        <v>39</v>
      </c>
      <c r="AH30" s="35">
        <v>0.893099817242899</v>
      </c>
      <c r="AI30" s="35">
        <v>18.420838488639173</v>
      </c>
      <c r="AJ30" s="35">
        <v>10.052661188808202</v>
      </c>
      <c r="AK30" s="35">
        <v>72.336340987521723</v>
      </c>
      <c r="AL30" s="35">
        <v>6.9551876449550267</v>
      </c>
      <c r="AM30" s="35">
        <v>254.52179685545943</v>
      </c>
      <c r="AN30" s="35">
        <v>8.4760860406952645</v>
      </c>
      <c r="AO30" s="35">
        <v>296.18975819512343</v>
      </c>
      <c r="AP30" s="27"/>
      <c r="AQ30" s="27"/>
      <c r="AR30" s="27"/>
    </row>
    <row r="31" spans="2:44" x14ac:dyDescent="0.3">
      <c r="B31" s="2" t="s">
        <v>14</v>
      </c>
      <c r="C31" s="2">
        <f>AVERAGE(C21:C30)</f>
        <v>0.54834674481115353</v>
      </c>
      <c r="D31" s="2">
        <f t="shared" ref="D31:J31" si="14">AVERAGE(D21:D30)</f>
        <v>2675.9498781642906</v>
      </c>
      <c r="E31" s="2">
        <f t="shared" si="14"/>
        <v>0.54190919906215118</v>
      </c>
      <c r="F31" s="2">
        <f>AVERAGE(F21:F30)</f>
        <v>4567.9584337327406</v>
      </c>
      <c r="G31" s="2">
        <f t="shared" si="14"/>
        <v>0.54176914173552293</v>
      </c>
      <c r="H31" s="2">
        <f t="shared" si="14"/>
        <v>5892.1352999121891</v>
      </c>
      <c r="I31" s="2">
        <f t="shared" si="14"/>
        <v>0.53912085317006131</v>
      </c>
      <c r="J31" s="2">
        <f t="shared" si="14"/>
        <v>6612.4020899638126</v>
      </c>
      <c r="R31" s="2" t="s">
        <v>14</v>
      </c>
      <c r="S31" s="2">
        <f>AVERAGE(S21:S30)</f>
        <v>401.81311736023247</v>
      </c>
      <c r="T31" s="2">
        <f t="shared" ref="T31:Z31" si="15">AVERAGE(T21:T30)</f>
        <v>2675.9498781642906</v>
      </c>
      <c r="U31" s="2">
        <f t="shared" si="15"/>
        <v>397.09586436286747</v>
      </c>
      <c r="V31" s="2">
        <f>AVERAGE(V21:V30)</f>
        <v>4567.9584337327406</v>
      </c>
      <c r="W31" s="2">
        <f t="shared" si="15"/>
        <v>396.99323428152911</v>
      </c>
      <c r="X31" s="2">
        <f t="shared" si="15"/>
        <v>5892.1352999121891</v>
      </c>
      <c r="Y31" s="2">
        <f t="shared" si="15"/>
        <v>395.05264268647181</v>
      </c>
      <c r="Z31" s="2">
        <f t="shared" si="15"/>
        <v>6612.4020899638126</v>
      </c>
      <c r="AE31" s="27"/>
      <c r="AF31" s="27"/>
      <c r="AG31" s="34"/>
      <c r="AH31" s="36">
        <v>0.61948537659921388</v>
      </c>
      <c r="AI31" s="36">
        <v>0.68367869257139124</v>
      </c>
      <c r="AJ31" s="36">
        <v>2.4690403029673527</v>
      </c>
      <c r="AK31" s="36">
        <v>1.6090396277804142</v>
      </c>
      <c r="AL31" s="36">
        <v>1.7218009199750814</v>
      </c>
      <c r="AM31" s="36">
        <v>4.514708160065549</v>
      </c>
      <c r="AN31" s="36">
        <v>2.1004913497561897</v>
      </c>
      <c r="AO31" s="36">
        <v>4.6893572070934999</v>
      </c>
      <c r="AP31" s="27"/>
      <c r="AQ31" s="27"/>
      <c r="AR31" s="27"/>
    </row>
    <row r="33" spans="1:41" x14ac:dyDescent="0.3">
      <c r="R33" s="7" t="s">
        <v>40</v>
      </c>
      <c r="S33" s="7"/>
      <c r="T33" s="7"/>
      <c r="U33" s="7"/>
      <c r="V33" s="7"/>
      <c r="W33" s="7"/>
      <c r="X33" s="7"/>
      <c r="Y33" s="7"/>
      <c r="Z33" s="7"/>
      <c r="AG33" s="25"/>
      <c r="AH33" s="23" t="s">
        <v>24</v>
      </c>
      <c r="AI33" s="24"/>
      <c r="AJ33" s="23" t="s">
        <v>25</v>
      </c>
      <c r="AK33" s="24"/>
      <c r="AL33" s="23" t="s">
        <v>26</v>
      </c>
      <c r="AM33" s="24"/>
      <c r="AN33" s="23" t="s">
        <v>27</v>
      </c>
      <c r="AO33" s="24"/>
    </row>
    <row r="34" spans="1:41" x14ac:dyDescent="0.3">
      <c r="A34" s="19">
        <v>0.8</v>
      </c>
      <c r="B34">
        <v>2643.612483058695</v>
      </c>
      <c r="C34">
        <v>2644.6441147599348</v>
      </c>
      <c r="D34">
        <v>2653.2247069228561</v>
      </c>
      <c r="E34">
        <v>2647.9492861813478</v>
      </c>
      <c r="F34">
        <v>2642.11407026301</v>
      </c>
      <c r="G34">
        <v>2635.5352734979879</v>
      </c>
      <c r="H34">
        <v>2639.2283313165431</v>
      </c>
      <c r="I34">
        <v>2643.299761729666</v>
      </c>
      <c r="J34">
        <v>2635.579055611413</v>
      </c>
      <c r="K34">
        <v>2654.4892087427479</v>
      </c>
      <c r="R34" s="5"/>
      <c r="S34" s="8" t="s">
        <v>10</v>
      </c>
      <c r="T34" s="8"/>
      <c r="U34" s="8" t="s">
        <v>11</v>
      </c>
      <c r="V34" s="8"/>
      <c r="W34" s="8" t="s">
        <v>12</v>
      </c>
      <c r="X34" s="8"/>
      <c r="Y34" s="8" t="s">
        <v>13</v>
      </c>
      <c r="Z34" s="8"/>
      <c r="AG34" s="26"/>
      <c r="AH34" s="22" t="s">
        <v>28</v>
      </c>
      <c r="AI34" s="22" t="s">
        <v>23</v>
      </c>
      <c r="AJ34" s="22" t="s">
        <v>28</v>
      </c>
      <c r="AK34" s="22" t="s">
        <v>23</v>
      </c>
      <c r="AL34" s="22" t="s">
        <v>28</v>
      </c>
      <c r="AM34" s="22" t="s">
        <v>23</v>
      </c>
      <c r="AN34" s="22" t="s">
        <v>28</v>
      </c>
      <c r="AO34" s="22" t="s">
        <v>23</v>
      </c>
    </row>
    <row r="35" spans="1:41" x14ac:dyDescent="0.3">
      <c r="A35" s="19"/>
      <c r="B35">
        <v>4379.7965791240622</v>
      </c>
      <c r="C35">
        <v>4470.8426742581323</v>
      </c>
      <c r="D35">
        <v>4392.4846308496008</v>
      </c>
      <c r="E35">
        <v>4415.3480198692196</v>
      </c>
      <c r="F35">
        <v>4407.6248933334864</v>
      </c>
      <c r="G35">
        <v>4436.6379620853277</v>
      </c>
      <c r="H35">
        <v>4468.0563513634752</v>
      </c>
      <c r="I35">
        <v>4429.6861039728774</v>
      </c>
      <c r="J35">
        <v>4419.7670206514558</v>
      </c>
      <c r="K35">
        <v>4374.1539495524266</v>
      </c>
      <c r="R35" s="6"/>
      <c r="S35" s="3" t="s">
        <v>15</v>
      </c>
      <c r="T35" s="3" t="s">
        <v>16</v>
      </c>
      <c r="U35" s="3" t="s">
        <v>15</v>
      </c>
      <c r="V35" s="3" t="s">
        <v>16</v>
      </c>
      <c r="W35" s="3" t="s">
        <v>15</v>
      </c>
      <c r="X35" s="3" t="s">
        <v>16</v>
      </c>
      <c r="Y35" s="3" t="s">
        <v>15</v>
      </c>
      <c r="Z35" s="3" t="s">
        <v>16</v>
      </c>
      <c r="AG35" s="22" t="s">
        <v>29</v>
      </c>
      <c r="AH35">
        <f>AH20/S6*100</f>
        <v>0.40187266634510932</v>
      </c>
      <c r="AI35">
        <f>AI20/T6*100</f>
        <v>0.70804014982048302</v>
      </c>
      <c r="AJ35">
        <f>AJ20/U6*100</f>
        <v>1.6197565602751656</v>
      </c>
      <c r="AK35">
        <f>AK20/V6*100</f>
        <v>0.66246848382319223</v>
      </c>
      <c r="AL35">
        <f>AL20/W6*100</f>
        <v>2.8370281410817157</v>
      </c>
      <c r="AM35">
        <f>AM20/X6*100</f>
        <v>4.759469706169984</v>
      </c>
      <c r="AN35">
        <f>AN20/Y6*100</f>
        <v>2.8238370392393222</v>
      </c>
      <c r="AO35">
        <f>AO20/Z6*100</f>
        <v>5.387389755031065</v>
      </c>
    </row>
    <row r="36" spans="1:41" x14ac:dyDescent="0.3">
      <c r="A36" s="19"/>
      <c r="B36">
        <v>5639.3311724528276</v>
      </c>
      <c r="C36">
        <v>5684.310349067192</v>
      </c>
      <c r="D36">
        <v>5566.8876451189699</v>
      </c>
      <c r="E36">
        <v>5649.1830322978331</v>
      </c>
      <c r="F36">
        <v>5632.1105705040809</v>
      </c>
      <c r="G36">
        <v>5637.34456196472</v>
      </c>
      <c r="H36">
        <v>5567.425408420464</v>
      </c>
      <c r="I36">
        <v>5612.9896684085161</v>
      </c>
      <c r="J36">
        <v>5604.3454767159119</v>
      </c>
      <c r="K36">
        <v>5681.1225175796262</v>
      </c>
      <c r="R36" s="3" t="s">
        <v>0</v>
      </c>
      <c r="S36" s="1">
        <f>S21-S6</f>
        <v>1.6183662125086471</v>
      </c>
      <c r="T36" s="1">
        <f>T21-T6</f>
        <v>-19.077226458908626</v>
      </c>
      <c r="U36" s="1">
        <f t="shared" ref="U36:Y36" si="16">U21-U6</f>
        <v>-6.5948149526868747</v>
      </c>
      <c r="V36" s="1">
        <f>V21-V6</f>
        <v>29.782079516229714</v>
      </c>
      <c r="W36" s="1">
        <f t="shared" si="16"/>
        <v>-11.460130405509858</v>
      </c>
      <c r="X36" s="1">
        <f t="shared" si="16"/>
        <v>268.3205068289335</v>
      </c>
      <c r="Y36" s="1">
        <f t="shared" si="16"/>
        <v>-11.394993705769309</v>
      </c>
      <c r="Z36" s="1">
        <f>Z21-Z6</f>
        <v>340.27897606771512</v>
      </c>
      <c r="AG36" s="22" t="s">
        <v>30</v>
      </c>
      <c r="AH36">
        <f>AH21/S7*100</f>
        <v>0.81312851305220912</v>
      </c>
      <c r="AI36">
        <f>AI21/T7*100</f>
        <v>0.66287624302552572</v>
      </c>
      <c r="AJ36">
        <f>AJ21/U7*100</f>
        <v>1.9256956599839163</v>
      </c>
      <c r="AK36">
        <f>AK21/V7*100</f>
        <v>2.8215096206175958</v>
      </c>
      <c r="AL36">
        <f>AL21/W7*100</f>
        <v>1.4860645142922959</v>
      </c>
      <c r="AM36">
        <f>AM21/X7*100</f>
        <v>5.6452059776445562</v>
      </c>
      <c r="AN36">
        <f>AN21/Y7*100</f>
        <v>1.6327869393594707</v>
      </c>
      <c r="AO36">
        <f>AO21/Z7*100</f>
        <v>3.7979547698217551</v>
      </c>
    </row>
    <row r="37" spans="1:41" x14ac:dyDescent="0.3">
      <c r="A37" s="19"/>
      <c r="B37">
        <v>6310.8536083311074</v>
      </c>
      <c r="C37">
        <v>6220.0736053195251</v>
      </c>
      <c r="D37">
        <v>6315.9540863170496</v>
      </c>
      <c r="E37">
        <v>6312.4766239013152</v>
      </c>
      <c r="F37">
        <v>6294.5530715283912</v>
      </c>
      <c r="G37">
        <v>6318.5472174263759</v>
      </c>
      <c r="H37">
        <v>6236.850525855084</v>
      </c>
      <c r="I37">
        <v>6235.8202376350282</v>
      </c>
      <c r="J37">
        <v>6129.1749722676259</v>
      </c>
      <c r="K37">
        <v>6331.390347497153</v>
      </c>
      <c r="R37" s="3" t="s">
        <v>1</v>
      </c>
      <c r="S37" s="1">
        <f t="shared" ref="S37:Y37" si="17">S22-S7</f>
        <v>3.2745190757040064</v>
      </c>
      <c r="T37" s="1">
        <f t="shared" si="17"/>
        <v>-17.860343379728874</v>
      </c>
      <c r="U37" s="1">
        <f t="shared" si="17"/>
        <v>-7.8404414862371254</v>
      </c>
      <c r="V37" s="1">
        <f t="shared" si="17"/>
        <v>126.84440985341644</v>
      </c>
      <c r="W37" s="1">
        <f t="shared" si="17"/>
        <v>-6.0029341542932002</v>
      </c>
      <c r="X37" s="1">
        <f t="shared" si="17"/>
        <v>318.2548944710552</v>
      </c>
      <c r="Y37" s="1">
        <f t="shared" si="17"/>
        <v>-6.5887643792204926</v>
      </c>
      <c r="Z37" s="1">
        <f>Z22-Z7</f>
        <v>239.88688752647886</v>
      </c>
      <c r="AG37" s="22" t="s">
        <v>31</v>
      </c>
      <c r="AH37">
        <f>AH22/S8*100</f>
        <v>1.2177240531733815</v>
      </c>
      <c r="AI37">
        <f>AI22/T8*100</f>
        <v>0.31935595860739213</v>
      </c>
      <c r="AJ37">
        <f>AJ22/U8*100</f>
        <v>1.9510238126176294</v>
      </c>
      <c r="AK37">
        <f>AK22/V8*100</f>
        <v>0.95086320252508361</v>
      </c>
      <c r="AL37">
        <f>AL22/W8*100</f>
        <v>0.61534247713603174</v>
      </c>
      <c r="AM37">
        <f>AM22/X8*100</f>
        <v>3.2815719911931009</v>
      </c>
      <c r="AN37">
        <f>AN22/Y8*100</f>
        <v>2.0360781124228375</v>
      </c>
      <c r="AO37">
        <f>AO22/Z8*100</f>
        <v>5.4945909925889529</v>
      </c>
    </row>
    <row r="38" spans="1:41" x14ac:dyDescent="0.3">
      <c r="A38" s="20"/>
      <c r="R38" s="3" t="s">
        <v>2</v>
      </c>
      <c r="S38" s="1">
        <f t="shared" ref="S38:Z38" si="18">S23-S8</f>
        <v>-4.9038504701947545</v>
      </c>
      <c r="T38" s="1">
        <f t="shared" si="18"/>
        <v>-8.6046334306038261</v>
      </c>
      <c r="U38" s="1">
        <f t="shared" si="18"/>
        <v>-7.9435646862347653</v>
      </c>
      <c r="V38" s="1">
        <f t="shared" si="18"/>
        <v>42.747216204502365</v>
      </c>
      <c r="W38" s="1">
        <f t="shared" si="18"/>
        <v>-2.4856662258343363</v>
      </c>
      <c r="X38" s="1">
        <f t="shared" si="18"/>
        <v>185.00234568802989</v>
      </c>
      <c r="Y38" s="1">
        <f t="shared" si="18"/>
        <v>-8.2161601229519761</v>
      </c>
      <c r="Z38" s="1">
        <f t="shared" si="18"/>
        <v>347.05003385415512</v>
      </c>
      <c r="AG38" s="22" t="s">
        <v>32</v>
      </c>
      <c r="AH38">
        <f>AH23/S9*100</f>
        <v>1.1181646859591226</v>
      </c>
      <c r="AI38">
        <f>AI23/T9*100</f>
        <v>0.52304397484680631</v>
      </c>
      <c r="AJ38">
        <f>AJ23/U9*100</f>
        <v>2.3605740313930137</v>
      </c>
      <c r="AK38">
        <f>AK23/V9*100</f>
        <v>1.526444760680201</v>
      </c>
      <c r="AL38">
        <f>AL23/W9*100</f>
        <v>1.2332300526314759</v>
      </c>
      <c r="AM38">
        <f>AM23/X9*100</f>
        <v>4.9289142183956693</v>
      </c>
      <c r="AN38">
        <f>AN23/Y9*100</f>
        <v>1.5352194913066195</v>
      </c>
      <c r="AO38">
        <f>AO23/Z9*100</f>
        <v>5.4292918667955501</v>
      </c>
    </row>
    <row r="39" spans="1:41" x14ac:dyDescent="0.3">
      <c r="A39" s="19">
        <v>0.9</v>
      </c>
      <c r="B39">
        <v>2659.7263681215481</v>
      </c>
      <c r="C39">
        <v>2660.8509738709281</v>
      </c>
      <c r="D39">
        <v>2669.7735373950181</v>
      </c>
      <c r="E39">
        <v>2664.3898508906441</v>
      </c>
      <c r="F39">
        <v>2658.341543699607</v>
      </c>
      <c r="G39">
        <v>2651.6491997042772</v>
      </c>
      <c r="H39">
        <v>2655.3332663386891</v>
      </c>
      <c r="I39">
        <v>2659.4998141344531</v>
      </c>
      <c r="J39">
        <v>2651.7243524112168</v>
      </c>
      <c r="K39">
        <v>2671.0423725619021</v>
      </c>
      <c r="R39" s="3" t="s">
        <v>3</v>
      </c>
      <c r="S39" s="1">
        <f t="shared" ref="S39:Z39" si="19">S24-S9</f>
        <v>-4.5029187086403795</v>
      </c>
      <c r="T39" s="1">
        <f t="shared" si="19"/>
        <v>-14.092743693489865</v>
      </c>
      <c r="U39" s="1">
        <f t="shared" si="19"/>
        <v>-9.6110423633724054</v>
      </c>
      <c r="V39" s="1">
        <f t="shared" si="19"/>
        <v>68.623187894691</v>
      </c>
      <c r="W39" s="1">
        <f t="shared" si="19"/>
        <v>-4.981613336327996</v>
      </c>
      <c r="X39" s="1">
        <f t="shared" si="19"/>
        <v>277.87313353035734</v>
      </c>
      <c r="Y39" s="1">
        <f t="shared" si="19"/>
        <v>-6.1950516964412827</v>
      </c>
      <c r="Z39" s="1">
        <f t="shared" si="19"/>
        <v>342.92560241825504</v>
      </c>
      <c r="AG39" s="22" t="s">
        <v>33</v>
      </c>
      <c r="AH39">
        <f>AH24/S10*100</f>
        <v>0.6288673307872783</v>
      </c>
      <c r="AI39">
        <f>AI24/T10*100</f>
        <v>0.75524008777761187</v>
      </c>
      <c r="AJ39">
        <f>AJ24/U10*100</f>
        <v>2.4384495319022816</v>
      </c>
      <c r="AK39">
        <f>AK24/V10*100</f>
        <v>1.2689032403859635</v>
      </c>
      <c r="AL39">
        <f>AL24/W10*100</f>
        <v>0.79589412176998187</v>
      </c>
      <c r="AM39">
        <f>AM24/X10*100</f>
        <v>4.5839028641124617</v>
      </c>
      <c r="AN39">
        <f>AN24/Y10*100</f>
        <v>1.7590122199532967</v>
      </c>
      <c r="AO39">
        <f>AO24/Z10*100</f>
        <v>5.0471963407853266</v>
      </c>
    </row>
    <row r="40" spans="1:41" x14ac:dyDescent="0.3">
      <c r="A40" s="19"/>
      <c r="B40">
        <v>4453.2673736334009</v>
      </c>
      <c r="C40">
        <v>4547.3369118338114</v>
      </c>
      <c r="D40">
        <v>4466.0978754093721</v>
      </c>
      <c r="E40">
        <v>4490.4650290203808</v>
      </c>
      <c r="F40">
        <v>4480.8315921792801</v>
      </c>
      <c r="G40">
        <v>4511.5356644828798</v>
      </c>
      <c r="H40">
        <v>4544.9102890830036</v>
      </c>
      <c r="I40">
        <v>4505.6326083098156</v>
      </c>
      <c r="J40">
        <v>4496.1240038322576</v>
      </c>
      <c r="K40">
        <v>4447.5137500985002</v>
      </c>
      <c r="R40" s="3" t="s">
        <v>4</v>
      </c>
      <c r="S40" s="1">
        <f t="shared" ref="S40:Z40" si="20">S25-S10</f>
        <v>2.53248783887841</v>
      </c>
      <c r="T40" s="1">
        <f t="shared" si="20"/>
        <v>-20.348967765503858</v>
      </c>
      <c r="U40" s="1">
        <f t="shared" si="20"/>
        <v>-9.9281113154618765</v>
      </c>
      <c r="V40" s="1">
        <f t="shared" si="20"/>
        <v>57.045094410351339</v>
      </c>
      <c r="W40" s="1">
        <f t="shared" si="20"/>
        <v>-3.215001745095492</v>
      </c>
      <c r="X40" s="1">
        <f t="shared" si="20"/>
        <v>258.42272683420833</v>
      </c>
      <c r="Y40" s="1">
        <f t="shared" si="20"/>
        <v>-7.0981196493330572</v>
      </c>
      <c r="Z40" s="1">
        <f t="shared" si="20"/>
        <v>318.79163768526087</v>
      </c>
      <c r="AG40" s="22" t="s">
        <v>34</v>
      </c>
      <c r="AH40">
        <f>AH25/S11*100</f>
        <v>0.64632973874252087</v>
      </c>
      <c r="AI40">
        <f>AI25/T11*100</f>
        <v>1.0077159271343963</v>
      </c>
      <c r="AJ40">
        <f>AJ25/U11*100</f>
        <v>3.4776686363115128</v>
      </c>
      <c r="AK40">
        <f>AK25/V11*100</f>
        <v>1.9896982519911985</v>
      </c>
      <c r="AL40">
        <f>AL25/W11*100</f>
        <v>2.4650652803160891</v>
      </c>
      <c r="AM40">
        <f>AM25/X11*100</f>
        <v>4.7317002593040893</v>
      </c>
      <c r="AN40">
        <f>AN25/Y11*100</f>
        <v>2.1170836105816759</v>
      </c>
      <c r="AO40">
        <f>AO25/Z11*100</f>
        <v>5.5465161867609432</v>
      </c>
    </row>
    <row r="41" spans="1:41" x14ac:dyDescent="0.3">
      <c r="A41" s="19"/>
      <c r="B41">
        <v>5773.2006332912997</v>
      </c>
      <c r="C41">
        <v>5820.6478978844207</v>
      </c>
      <c r="D41">
        <v>5695.3667174341936</v>
      </c>
      <c r="E41">
        <v>5782.9150585164871</v>
      </c>
      <c r="F41">
        <v>5764.6626667568526</v>
      </c>
      <c r="G41">
        <v>5771.4195724426336</v>
      </c>
      <c r="H41">
        <v>5697.3790392135461</v>
      </c>
      <c r="I41">
        <v>5746.8870018729503</v>
      </c>
      <c r="J41">
        <v>5737.1982976463651</v>
      </c>
      <c r="K41">
        <v>5814.3080343890724</v>
      </c>
      <c r="R41" s="3" t="s">
        <v>5</v>
      </c>
      <c r="S41" s="1">
        <f t="shared" ref="S41:Z41" si="21">S26-S11</f>
        <v>-2.6028100413830657</v>
      </c>
      <c r="T41" s="1">
        <f t="shared" si="21"/>
        <v>-27.151602847756749</v>
      </c>
      <c r="U41" s="1">
        <f t="shared" si="21"/>
        <v>-14.159276576315392</v>
      </c>
      <c r="V41" s="1">
        <f t="shared" si="21"/>
        <v>89.449314195481747</v>
      </c>
      <c r="W41" s="1">
        <f t="shared" si="21"/>
        <v>-9.9575922992945038</v>
      </c>
      <c r="X41" s="1">
        <f t="shared" si="21"/>
        <v>266.75497274269765</v>
      </c>
      <c r="Y41" s="1">
        <f t="shared" si="21"/>
        <v>-8.5430405798714446</v>
      </c>
      <c r="Z41" s="1">
        <f t="shared" si="21"/>
        <v>350.3297393717412</v>
      </c>
      <c r="AG41" s="22" t="s">
        <v>35</v>
      </c>
      <c r="AH41">
        <f>AH26/S12*100</f>
        <v>0.14468572676376712</v>
      </c>
      <c r="AI41">
        <f>AI26/T12*100</f>
        <v>0.87133676497238111</v>
      </c>
      <c r="AJ41">
        <f>AJ26/U12*100</f>
        <v>4.0124344383736732</v>
      </c>
      <c r="AK41">
        <f>AK26/V12*100</f>
        <v>2.775722754438799</v>
      </c>
      <c r="AL41">
        <f>AL26/W12*100</f>
        <v>1.0060893903124846</v>
      </c>
      <c r="AM41">
        <f>AM26/X12*100</f>
        <v>3.3444571303231974</v>
      </c>
      <c r="AN41">
        <f>AN26/Y12*100</f>
        <v>1.7945074587257654</v>
      </c>
      <c r="AO41">
        <f>AO26/Z12*100</f>
        <v>4.1225272145087013</v>
      </c>
    </row>
    <row r="42" spans="1:41" x14ac:dyDescent="0.3">
      <c r="A42" s="19"/>
      <c r="B42">
        <v>6483.9121032328758</v>
      </c>
      <c r="C42">
        <v>6388.3542318243772</v>
      </c>
      <c r="D42">
        <v>6489.8376539865576</v>
      </c>
      <c r="E42">
        <v>6486.0368222797179</v>
      </c>
      <c r="F42">
        <v>6465.0689075747941</v>
      </c>
      <c r="G42">
        <v>6492.7641573008686</v>
      </c>
      <c r="H42">
        <v>6406.9661120271276</v>
      </c>
      <c r="I42">
        <v>6405.4367133753922</v>
      </c>
      <c r="J42">
        <v>6293.2212284052766</v>
      </c>
      <c r="K42">
        <v>6505.7410654260966</v>
      </c>
      <c r="R42" s="3" t="s">
        <v>6</v>
      </c>
      <c r="S42" s="1">
        <f t="shared" ref="S42:Z42" si="22">S27-S12</f>
        <v>0.58265841704610466</v>
      </c>
      <c r="T42" s="1">
        <f t="shared" si="22"/>
        <v>-23.477042638846797</v>
      </c>
      <c r="U42" s="1">
        <f t="shared" si="22"/>
        <v>-16.336567654566068</v>
      </c>
      <c r="V42" s="1">
        <f t="shared" si="22"/>
        <v>124.78600538190676</v>
      </c>
      <c r="W42" s="1">
        <f t="shared" si="22"/>
        <v>-4.0640822153370664</v>
      </c>
      <c r="X42" s="1">
        <f t="shared" si="22"/>
        <v>188.5475667830442</v>
      </c>
      <c r="Y42" s="1">
        <f t="shared" si="22"/>
        <v>-7.2413531351102733</v>
      </c>
      <c r="Z42" s="1">
        <f t="shared" si="22"/>
        <v>260.38757230331885</v>
      </c>
      <c r="AG42" s="22" t="s">
        <v>36</v>
      </c>
      <c r="AH42">
        <f>AH27/S13*100</f>
        <v>0.20664836855282287</v>
      </c>
      <c r="AI42">
        <f>AI27/T13*100</f>
        <v>0.71327783574992987</v>
      </c>
      <c r="AJ42">
        <f>AJ27/U13*100</f>
        <v>2.3171476020699271</v>
      </c>
      <c r="AK42">
        <f>AK27/V13*100</f>
        <v>1.8822924357567061</v>
      </c>
      <c r="AL42">
        <f>AL27/W13*100</f>
        <v>1.9686140119585689</v>
      </c>
      <c r="AM42">
        <f>AM27/X13*100</f>
        <v>4.2940298413041393</v>
      </c>
      <c r="AN42">
        <f>AN27/Y13*100</f>
        <v>2.1390216571377523</v>
      </c>
      <c r="AO42">
        <f>AO27/Z13*100</f>
        <v>4.0900602066502145</v>
      </c>
    </row>
    <row r="43" spans="1:41" x14ac:dyDescent="0.3">
      <c r="R43" s="3" t="s">
        <v>7</v>
      </c>
      <c r="S43" s="1">
        <f t="shared" ref="S43:Z43" si="23">S28-S13</f>
        <v>-0.83218582785804074</v>
      </c>
      <c r="T43" s="1">
        <f t="shared" si="23"/>
        <v>-19.218349134821892</v>
      </c>
      <c r="U43" s="1">
        <f t="shared" si="23"/>
        <v>-9.4342322966837173</v>
      </c>
      <c r="V43" s="1">
        <f t="shared" si="23"/>
        <v>84.620754591950572</v>
      </c>
      <c r="W43" s="1">
        <f t="shared" si="23"/>
        <v>-7.9521852351302869</v>
      </c>
      <c r="X43" s="1">
        <f t="shared" si="23"/>
        <v>242.08080615864765</v>
      </c>
      <c r="Y43" s="1">
        <f t="shared" si="23"/>
        <v>-8.631566900246753</v>
      </c>
      <c r="Z43" s="1">
        <f t="shared" si="23"/>
        <v>258.33688714920481</v>
      </c>
      <c r="AG43" s="22" t="s">
        <v>37</v>
      </c>
      <c r="AH43">
        <f>AH28/S14*100</f>
        <v>5.745739054225673E-2</v>
      </c>
      <c r="AI43">
        <f>AI28/T14*100</f>
        <v>1.0037958284033919</v>
      </c>
      <c r="AJ43">
        <f>AJ28/U14*100</f>
        <v>3.0461925453059435</v>
      </c>
      <c r="AK43">
        <f>AK28/V14*100</f>
        <v>1.680381873493618</v>
      </c>
      <c r="AL43">
        <f>AL28/W14*100</f>
        <v>3.0800514199001929</v>
      </c>
      <c r="AM43">
        <f>AM28/X14*100</f>
        <v>4.1031125954619911</v>
      </c>
      <c r="AN43">
        <f>AN28/Y14*100</f>
        <v>2.7405772669184931</v>
      </c>
      <c r="AO43">
        <f>AO28/Z14*100</f>
        <v>2.2243279754397953</v>
      </c>
    </row>
    <row r="44" spans="1:41" x14ac:dyDescent="0.3">
      <c r="R44" s="3" t="s">
        <v>8</v>
      </c>
      <c r="S44" s="1">
        <f t="shared" ref="S44:Z44" si="24">S29-S14</f>
        <v>-0.2313844839416106</v>
      </c>
      <c r="T44" s="1">
        <f t="shared" si="24"/>
        <v>-27.045980855484686</v>
      </c>
      <c r="U44" s="1">
        <f t="shared" si="24"/>
        <v>-12.402528033678209</v>
      </c>
      <c r="V44" s="1">
        <f t="shared" si="24"/>
        <v>75.5436187472651</v>
      </c>
      <c r="W44" s="1">
        <f t="shared" si="24"/>
        <v>-12.441819105211096</v>
      </c>
      <c r="X44" s="1">
        <f t="shared" si="24"/>
        <v>231.3176297273867</v>
      </c>
      <c r="Y44" s="1">
        <f t="shared" si="24"/>
        <v>-11.059016604981935</v>
      </c>
      <c r="Z44" s="1">
        <f t="shared" si="24"/>
        <v>140.4932778837092</v>
      </c>
      <c r="AG44" s="22" t="s">
        <v>38</v>
      </c>
      <c r="AH44">
        <f>AH29/S15*100</f>
        <v>0.95997529207367127</v>
      </c>
      <c r="AI44">
        <f>AI29/T15*100</f>
        <v>0.27210415537599392</v>
      </c>
      <c r="AJ44">
        <f>AJ29/U15*100</f>
        <v>1.5414602114404619</v>
      </c>
      <c r="AK44">
        <f>AK29/V15*100</f>
        <v>0.53211165409178307</v>
      </c>
      <c r="AL44">
        <f>AL29/W15*100</f>
        <v>1.7306297903519765</v>
      </c>
      <c r="AM44">
        <f>AM29/X15*100</f>
        <v>5.4747170167462977</v>
      </c>
      <c r="AN44">
        <f>AN29/Y15*100</f>
        <v>2.4267897019166642</v>
      </c>
      <c r="AO44">
        <f>AO29/Z15*100</f>
        <v>5.7537167625526902</v>
      </c>
    </row>
    <row r="45" spans="1:41" x14ac:dyDescent="0.3">
      <c r="A45" s="19">
        <v>0.95</v>
      </c>
      <c r="B45">
        <v>2667.5766170508082</v>
      </c>
      <c r="C45">
        <v>2668.7474556070638</v>
      </c>
      <c r="D45">
        <v>2677.8376800787501</v>
      </c>
      <c r="E45">
        <v>2672.401313436922</v>
      </c>
      <c r="F45">
        <v>2666.2484086806498</v>
      </c>
      <c r="G45">
        <v>2659.5005198342669</v>
      </c>
      <c r="H45">
        <v>2663.1798926815381</v>
      </c>
      <c r="I45">
        <v>2667.392876913369</v>
      </c>
      <c r="J45">
        <v>2659.5910180063352</v>
      </c>
      <c r="K45">
        <v>2679.1086708491189</v>
      </c>
      <c r="R45" s="3" t="s">
        <v>9</v>
      </c>
      <c r="S45" s="1">
        <f t="shared" ref="S45:Z45" si="25">S30-S15</f>
        <v>-3.8658801845483026</v>
      </c>
      <c r="T45" s="1">
        <f t="shared" si="25"/>
        <v>-7.3314946812465678</v>
      </c>
      <c r="U45" s="1">
        <f t="shared" si="25"/>
        <v>-6.2760325228455827</v>
      </c>
      <c r="V45" s="1">
        <f t="shared" si="25"/>
        <v>23.921729079422221</v>
      </c>
      <c r="W45" s="1">
        <f t="shared" si="25"/>
        <v>-6.9908517275164286</v>
      </c>
      <c r="X45" s="1">
        <f t="shared" si="25"/>
        <v>308.64338579023388</v>
      </c>
      <c r="Y45" s="1">
        <f t="shared" si="25"/>
        <v>-9.7927936330261218</v>
      </c>
      <c r="Z45" s="1">
        <f t="shared" si="25"/>
        <v>363.41696769139526</v>
      </c>
      <c r="AG45" s="2" t="s">
        <v>14</v>
      </c>
      <c r="AH45" s="2">
        <f>AVERAGE(AH35:AH44)</f>
        <v>0.61948537659921388</v>
      </c>
      <c r="AI45" s="2">
        <f>AVERAGE(AI35:AI44)</f>
        <v>0.68367869257139124</v>
      </c>
      <c r="AJ45" s="2">
        <f>AVERAGE(AJ35:AJ44)</f>
        <v>2.4690403029673527</v>
      </c>
      <c r="AK45" s="2">
        <f>AVERAGE(AK35:AK44)</f>
        <v>1.6090396277804142</v>
      </c>
      <c r="AL45" s="2">
        <f>AVERAGE(AL35:AL44)</f>
        <v>1.7218009199750814</v>
      </c>
      <c r="AM45" s="2">
        <f>AVERAGE(AM35:AM44)</f>
        <v>4.514708160065549</v>
      </c>
      <c r="AN45" s="2">
        <f>AVERAGE(AN35:AN44)</f>
        <v>2.1004913497561897</v>
      </c>
      <c r="AO45" s="2">
        <f>AVERAGE(AO35:AO44)</f>
        <v>4.6893572070934999</v>
      </c>
    </row>
    <row r="46" spans="1:41" x14ac:dyDescent="0.3">
      <c r="A46" s="19"/>
      <c r="B46">
        <v>4489.5013915998243</v>
      </c>
      <c r="C46">
        <v>4585.0712123626699</v>
      </c>
      <c r="D46">
        <v>4502.4001614865883</v>
      </c>
      <c r="E46">
        <v>4527.5212078175027</v>
      </c>
      <c r="F46">
        <v>4516.9194736679801</v>
      </c>
      <c r="G46">
        <v>4548.4726183327948</v>
      </c>
      <c r="H46">
        <v>4582.8276928568084</v>
      </c>
      <c r="I46">
        <v>4543.1037731418692</v>
      </c>
      <c r="J46">
        <v>4533.8083892889708</v>
      </c>
      <c r="K46">
        <v>4483.6938818092331</v>
      </c>
      <c r="R46" s="2" t="s">
        <v>14</v>
      </c>
      <c r="S46" s="2">
        <f>AVERAGE(S36:S45)</f>
        <v>-0.89309981724289855</v>
      </c>
      <c r="T46" s="2">
        <f>AVERAGE(T36:T45)</f>
        <v>-18.420838488639173</v>
      </c>
      <c r="U46" s="2">
        <f>AVERAGE(U36:U45)</f>
        <v>-10.052661188808202</v>
      </c>
      <c r="V46" s="2">
        <f>AVERAGE(V36:V45)</f>
        <v>72.336340987521723</v>
      </c>
      <c r="W46" s="2">
        <f>AVERAGE(W36:W45)</f>
        <v>-6.9551876449550267</v>
      </c>
      <c r="X46" s="2">
        <f>AVERAGE(X36:X45)</f>
        <v>254.52179685545943</v>
      </c>
      <c r="Y46" s="2">
        <f>AVERAGE(Y36:Y45)</f>
        <v>-8.4760860406952645</v>
      </c>
      <c r="Z46" s="2">
        <f>AVERAGE(Z36:Z45)</f>
        <v>296.18975819512343</v>
      </c>
    </row>
    <row r="47" spans="1:41" x14ac:dyDescent="0.3">
      <c r="A47" s="19"/>
      <c r="B47">
        <v>5839.7117449955094</v>
      </c>
      <c r="C47">
        <v>5888.4003489854613</v>
      </c>
      <c r="D47">
        <v>5759.1469578363431</v>
      </c>
      <c r="E47">
        <v>5849.3482493170713</v>
      </c>
      <c r="F47">
        <v>5830.4990123651078</v>
      </c>
      <c r="G47">
        <v>5838.0372365274889</v>
      </c>
      <c r="H47">
        <v>5761.9186576062502</v>
      </c>
      <c r="I47">
        <v>5813.4294412435174</v>
      </c>
      <c r="J47">
        <v>5803.2071273702541</v>
      </c>
      <c r="K47">
        <v>5880.4391645069691</v>
      </c>
    </row>
    <row r="48" spans="1:41" x14ac:dyDescent="0.3">
      <c r="A48" s="19"/>
      <c r="B48">
        <v>6570.2668056347884</v>
      </c>
      <c r="C48">
        <v>6472.2985973947834</v>
      </c>
      <c r="D48">
        <v>6576.6126322909604</v>
      </c>
      <c r="E48">
        <v>6572.6500070812044</v>
      </c>
      <c r="F48">
        <v>6550.1139641503714</v>
      </c>
      <c r="G48">
        <v>6579.713293533262</v>
      </c>
      <c r="H48">
        <v>6491.8483133174714</v>
      </c>
      <c r="I48">
        <v>6490.0609865767192</v>
      </c>
      <c r="J48">
        <v>6375.0383652609689</v>
      </c>
      <c r="K48">
        <v>6592.7482651102546</v>
      </c>
    </row>
    <row r="50" spans="1:11" x14ac:dyDescent="0.3">
      <c r="A50" s="19">
        <v>1</v>
      </c>
      <c r="B50" s="21">
        <v>2675.2934901940212</v>
      </c>
      <c r="C50" s="21">
        <v>2676.5103732732009</v>
      </c>
      <c r="D50" s="21">
        <v>2685.766083222326</v>
      </c>
      <c r="E50" s="21">
        <v>2680.2779729594399</v>
      </c>
      <c r="F50" s="21">
        <v>2674.0217488874259</v>
      </c>
      <c r="G50" s="21">
        <v>2667.219113805173</v>
      </c>
      <c r="H50" s="21">
        <v>2670.893674014083</v>
      </c>
      <c r="I50" s="21">
        <v>2675.1523675181079</v>
      </c>
      <c r="J50" s="21">
        <v>2667.3247357974451</v>
      </c>
      <c r="K50" s="21">
        <v>2687.0392219716832</v>
      </c>
    </row>
    <row r="51" spans="1:11" x14ac:dyDescent="0.3">
      <c r="A51" s="19"/>
      <c r="B51" s="21">
        <v>4525.4041722614484</v>
      </c>
      <c r="C51" s="21">
        <v>4622.4665025986351</v>
      </c>
      <c r="D51" s="21">
        <v>4538.369308949721</v>
      </c>
      <c r="E51" s="21">
        <v>4564.2452806399097</v>
      </c>
      <c r="F51" s="21">
        <v>4552.66718715557</v>
      </c>
      <c r="G51" s="21">
        <v>4585.0714069407004</v>
      </c>
      <c r="H51" s="21">
        <v>4620.4080981271254</v>
      </c>
      <c r="I51" s="21">
        <v>4580.2428473371692</v>
      </c>
      <c r="J51" s="21">
        <v>4571.1657114924838</v>
      </c>
      <c r="K51" s="21">
        <v>4519.5438218246409</v>
      </c>
    </row>
    <row r="52" spans="1:11" x14ac:dyDescent="0.3">
      <c r="A52" s="19"/>
      <c r="B52" s="21">
        <v>5905.9340098856637</v>
      </c>
      <c r="C52" s="21">
        <v>5955.8683975277854</v>
      </c>
      <c r="D52" s="21">
        <v>5822.6158487447601</v>
      </c>
      <c r="E52" s="21">
        <v>5915.4866365870876</v>
      </c>
      <c r="F52" s="21">
        <v>5896.0362298909386</v>
      </c>
      <c r="G52" s="21">
        <v>5904.3684757994279</v>
      </c>
      <c r="H52" s="21">
        <v>5826.1610698397744</v>
      </c>
      <c r="I52" s="21">
        <v>5879.6943092153779</v>
      </c>
      <c r="J52" s="21">
        <v>5868.9311327841169</v>
      </c>
      <c r="K52" s="21">
        <v>5946.2568888469641</v>
      </c>
    </row>
    <row r="53" spans="1:11" x14ac:dyDescent="0.3">
      <c r="A53" s="19"/>
      <c r="B53" s="21">
        <v>6656.4913078364052</v>
      </c>
      <c r="C53" s="21">
        <v>6556.099219295169</v>
      </c>
      <c r="D53" s="21">
        <v>6663.2623656228452</v>
      </c>
      <c r="E53" s="21">
        <v>6659.1379341869451</v>
      </c>
      <c r="F53" s="21">
        <v>6635.003969453951</v>
      </c>
      <c r="G53" s="21">
        <v>6666.5420711404313</v>
      </c>
      <c r="H53" s="21">
        <v>6576.5999040720089</v>
      </c>
      <c r="I53" s="21">
        <v>6574.5492189178949</v>
      </c>
      <c r="J53" s="21">
        <v>6456.7056096523993</v>
      </c>
      <c r="K53" s="21">
        <v>6679.6292994600853</v>
      </c>
    </row>
  </sheetData>
  <mergeCells count="47">
    <mergeCell ref="AG30:AG31"/>
    <mergeCell ref="R33:Z33"/>
    <mergeCell ref="AG33:AG34"/>
    <mergeCell ref="AH33:AI33"/>
    <mergeCell ref="AJ33:AK33"/>
    <mergeCell ref="AL33:AM33"/>
    <mergeCell ref="AN33:AO33"/>
    <mergeCell ref="AH18:AI18"/>
    <mergeCell ref="AJ18:AK18"/>
    <mergeCell ref="AL18:AM18"/>
    <mergeCell ref="AN18:AO18"/>
    <mergeCell ref="AG18:AG19"/>
    <mergeCell ref="A45:A48"/>
    <mergeCell ref="A34:A37"/>
    <mergeCell ref="A50:A53"/>
    <mergeCell ref="A39:A42"/>
    <mergeCell ref="R34:R35"/>
    <mergeCell ref="S34:T34"/>
    <mergeCell ref="U34:V34"/>
    <mergeCell ref="W34:X34"/>
    <mergeCell ref="Y34:Z34"/>
    <mergeCell ref="B3:J3"/>
    <mergeCell ref="C4:D4"/>
    <mergeCell ref="E4:F4"/>
    <mergeCell ref="G4:H4"/>
    <mergeCell ref="I4:J4"/>
    <mergeCell ref="C19:D19"/>
    <mergeCell ref="E19:F19"/>
    <mergeCell ref="G19:H19"/>
    <mergeCell ref="I19:J19"/>
    <mergeCell ref="B18:J18"/>
    <mergeCell ref="B1:J1"/>
    <mergeCell ref="R1:Z1"/>
    <mergeCell ref="R4:R5"/>
    <mergeCell ref="R19:R20"/>
    <mergeCell ref="B4:B5"/>
    <mergeCell ref="B19:B20"/>
    <mergeCell ref="R18:Z18"/>
    <mergeCell ref="S19:T19"/>
    <mergeCell ref="U19:V19"/>
    <mergeCell ref="W19:X19"/>
    <mergeCell ref="Y19:Z19"/>
    <mergeCell ref="R3:Z3"/>
    <mergeCell ref="S4:T4"/>
    <mergeCell ref="U4:V4"/>
    <mergeCell ref="W4:X4"/>
    <mergeCell ref="Y4:Z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WITLAB</dc:creator>
  <cp:lastModifiedBy>WITLAB</cp:lastModifiedBy>
  <dcterms:created xsi:type="dcterms:W3CDTF">2015-06-05T18:19:34Z</dcterms:created>
  <dcterms:modified xsi:type="dcterms:W3CDTF">2023-06-14T11:17:36Z</dcterms:modified>
</cp:coreProperties>
</file>