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woo\Desktop\3-1\텍스트마이닝\"/>
    </mc:Choice>
  </mc:AlternateContent>
  <xr:revisionPtr revIDLastSave="0" documentId="13_ncr:1_{0CEA8B26-D760-4A24-81DD-5C81219040EC}" xr6:coauthVersionLast="47" xr6:coauthVersionMax="47" xr10:uidLastSave="{00000000-0000-0000-0000-000000000000}"/>
  <bookViews>
    <workbookView xWindow="-110" yWindow="-110" windowWidth="25820" windowHeight="15500" xr2:uid="{00000000-000D-0000-FFFF-FFFF00000000}"/>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F3" i="1"/>
  <c r="BT3" i="1"/>
  <c r="BF4" i="1"/>
  <c r="BT4" i="1"/>
  <c r="BF5" i="1"/>
  <c r="BT5" i="1"/>
  <c r="BF6" i="1"/>
  <c r="BT6" i="1"/>
  <c r="BF7" i="1"/>
  <c r="BT7" i="1"/>
  <c r="BF8" i="1"/>
  <c r="BT8" i="1"/>
  <c r="BF9" i="1"/>
  <c r="BT9" i="1"/>
  <c r="BF10" i="1"/>
  <c r="BT10" i="1"/>
  <c r="BF11" i="1"/>
  <c r="BT11" i="1"/>
  <c r="BF12" i="1"/>
  <c r="BT12" i="1"/>
  <c r="BF13" i="1"/>
  <c r="BT13" i="1"/>
  <c r="BF14" i="1"/>
  <c r="BT14" i="1"/>
  <c r="BF15" i="1"/>
  <c r="BT15" i="1"/>
  <c r="BF16" i="1"/>
  <c r="BT16" i="1"/>
  <c r="BF17" i="1"/>
  <c r="BT17" i="1"/>
  <c r="BF18" i="1"/>
  <c r="BT18" i="1"/>
  <c r="BF19" i="1"/>
  <c r="BT19" i="1"/>
  <c r="BF20" i="1"/>
  <c r="BT20" i="1"/>
  <c r="BF21" i="1"/>
  <c r="BT21" i="1"/>
  <c r="BF22" i="1"/>
  <c r="BT22" i="1"/>
  <c r="BF23" i="1"/>
  <c r="BT23" i="1"/>
  <c r="BF24" i="1"/>
  <c r="BT24" i="1"/>
  <c r="BF25" i="1"/>
  <c r="BT25" i="1"/>
  <c r="BF26" i="1"/>
  <c r="BT26" i="1"/>
  <c r="BF27" i="1"/>
  <c r="BT27" i="1"/>
  <c r="BF28" i="1"/>
  <c r="BT28" i="1"/>
  <c r="BF29" i="1"/>
  <c r="BT29" i="1"/>
  <c r="BF30" i="1"/>
  <c r="BT30" i="1"/>
  <c r="BF31" i="1"/>
  <c r="BT31" i="1"/>
  <c r="BF32" i="1"/>
  <c r="BT32" i="1"/>
  <c r="BF33" i="1"/>
  <c r="BT33" i="1"/>
  <c r="BF34" i="1"/>
  <c r="BT34" i="1"/>
</calcChain>
</file>

<file path=xl/sharedStrings.xml><?xml version="1.0" encoding="utf-8"?>
<sst xmlns="http://schemas.openxmlformats.org/spreadsheetml/2006/main" count="2275" uniqueCount="428">
  <si>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</si>
  <si>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</si>
  <si>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</si>
  <si>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</si>
  <si>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</si>
  <si>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</si>
  <si>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</si>
  <si>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</si>
  <si>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</si>
  <si>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</si>
  <si>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</si>
  <si>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</si>
  <si>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</si>
  <si>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</si>
  <si>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</si>
  <si>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</si>
  <si>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</si>
  <si>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</si>
  <si>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</si>
  <si>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</si>
  <si>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</si>
  <si>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</si>
  <si>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</si>
  <si>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</si>
  <si>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</si>
  <si>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</si>
  <si>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</si>
  <si>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</si>
  <si>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</si>
  <si>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</si>
  <si>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</si>
  <si>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</si>
  <si>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</si>
  <si>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</si>
  <si>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</si>
  <si>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</si>
  <si>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</si>
  <si>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</si>
  <si>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</si>
  <si>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</si>
  <si>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</si>
  <si>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</si>
  <si>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</si>
  <si>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</si>
  <si>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</si>
  <si>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</si>
  <si>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</si>
  <si>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</si>
  <si>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</si>
  <si>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</si>
  <si>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</si>
  <si>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</si>
  <si>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</si>
  <si>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</si>
  <si>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</si>
  <si>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</si>
  <si>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</si>
  <si>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</si>
  <si>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</si>
  <si>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</si>
  <si>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</si>
  <si>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</si>
  <si>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</si>
  <si>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</si>
  <si>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</si>
  <si>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</si>
  <si>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</si>
  <si>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</si>
  <si>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</si>
  <si>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</si>
  <si>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</si>
  <si>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</si>
  <si>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C</t>
  </si>
  <si>
    <t>Fernandez, CB; Hui, P</t>
  </si>
  <si>
    <t/>
  </si>
  <si>
    <t>IEEE Comp Soc</t>
  </si>
  <si>
    <t>Fernandez, Carlos Bermejo; Hui, Pan</t>
  </si>
  <si>
    <t>Life, the Metaverse and Everything: An Overview of Privacy, Ethics, and Governance in Metaverse</t>
  </si>
  <si>
    <t>2022 IEEE 42ND INTERNATIONAL CONFERENCE ON DISTRIBUTED COMPUTING SYSTEMS WORKSHOPS (ICDCSW)</t>
  </si>
  <si>
    <t>IEEE International Conference on Distributed Computing Systems Workshops</t>
  </si>
  <si>
    <t>42nd IEEE International Conference on Distributed Computing Systems (ICDCS)</t>
  </si>
  <si>
    <t>JUL 10-13, 2022</t>
  </si>
  <si>
    <t>Bologna, ITALY</t>
  </si>
  <si>
    <t>IEEE,IEEE Comp Soc</t>
  </si>
  <si>
    <t>The meta verse is expected to be the next major evolution phase of the internet. The metaverse will impact human society, production, and life. In this work, we analyze the current trends and challenges that building such a virtual environment will face. We focus on three major pillars to guide the development of the metaverse: privacy, governance. and ethical design. to guide the development of the metaverse. Finally, we propose a preliminary modular-based framework for an ethical design of the metaverse.</t>
  </si>
  <si>
    <t>1545-0678</t>
  </si>
  <si>
    <t>978-1-6654-8879-2</t>
  </si>
  <si>
    <t>10.1109/ICDCSW56584.2022.00058</t>
  </si>
  <si>
    <t>WOS:000895984800049</t>
  </si>
  <si>
    <t>Wang, YY; Siau, KL; Wang, L</t>
  </si>
  <si>
    <t>Chen, JYC; Fragomeni, G; Degen, H; Ntoa, S</t>
  </si>
  <si>
    <t>Wang, Yuying; Siau, Keng L.; Wang, Le</t>
  </si>
  <si>
    <t>Metaverse and Human-Computer Interaction: A Technology Framework for 3D VirtualWorlds</t>
  </si>
  <si>
    <t>HCI INTERNATIONAL 2022 - LATE BREAKING PAPERS: INTERACTING WITH EXTENDED REALITY AND ARTIFICIAL INTELLIGENCE</t>
  </si>
  <si>
    <t>Lecture Notes in Computer Science</t>
  </si>
  <si>
    <t>24th International Conference on Human-Computer Interaction (HCII)</t>
  </si>
  <si>
    <t>JUN 26-JUL 01, 2022</t>
  </si>
  <si>
    <t>ELECTR NETWORK</t>
  </si>
  <si>
    <t>Metaverse is posed to change the world and revolutionalize the way we work, play, and socialize with one another. In recent years, both capital circles and large technology companies have started to pay attention to this emerging field, setting off a wave of metaverse upsurge. The academic world can and should also contribute to the development and evolution of metaverse. In this paper, we put forward a technology framework of metaverse from a macro perspective to discuss technical support for realizing the vision of large-scale and massive human-computer interaction in metaverse. We trace the latest technology and related applications that enable the development of metaverse. We also compare them with the proposed technical framework to determine the current gaps, which point out the direction for further research in the future.</t>
  </si>
  <si>
    <t>Wang, Le/0000-0002-0375-3177</t>
  </si>
  <si>
    <t>0302-9743</t>
  </si>
  <si>
    <t>1611-3349</t>
  </si>
  <si>
    <t>978-3-031-21706-7; 978-3-031-21707-4</t>
  </si>
  <si>
    <t>10.1007/978-3-031-21707-4_16</t>
  </si>
  <si>
    <t>WOS:000906729200016</t>
  </si>
  <si>
    <t>J</t>
  </si>
  <si>
    <t>Dolata, M; Schwabe, G</t>
  </si>
  <si>
    <t>Dolata, Mateusz; Schwabe, Gerhard</t>
  </si>
  <si>
    <t>What is the Metaverse and who seeks to define it? Mapping the site of social construction</t>
  </si>
  <si>
    <t>JOURNAL OF INFORMATION TECHNOLOGY</t>
  </si>
  <si>
    <t>The Metaverse has become a buzz-phrase among tech businesses. Facebook's rebranding to Meta is symptomatic of this. Many firms and other actors are trying to shape visions of the Metaverse, leading to confusion about the term's meaning. We use social construction of technology (SCOT) theory to disentangle the conflicting notions proposing that what the Metaverse is and will become relies on the collective sensemaking processes. We point out similarities and differences between various concepts presented in the public media and link them to individual actors' monetary, political, or social motives. We describe the tensions that occur because of the conflicting interests. As the Metaverse is an emerging phenomenon, opportunities exist to reorient it toward humanist values rather than singular interests. However, the complexity of the social processes that shape the Metaverse requires a considerate approach rather than premature conclusions about the Metaverse's characteristics. The analysis presents the Metaverse as a new, continually evolving sociotechnical phenomenon, and calls for research that explores it as a dynamic, moving target.</t>
  </si>
  <si>
    <t>Dolata, Mateusz/0000-0002-2732-4465</t>
  </si>
  <si>
    <t>0268-3962</t>
  </si>
  <si>
    <t>1466-4437</t>
  </si>
  <si>
    <t>10.1177/02683962231159927</t>
  </si>
  <si>
    <t>MAR 2023</t>
  </si>
  <si>
    <t>WOS:000945833900001</t>
  </si>
  <si>
    <t>Hu, YH; Chen, H</t>
  </si>
  <si>
    <t>Duffy, VG; Rau, PP</t>
  </si>
  <si>
    <t>Hu, Yuehui; Chen, Hong</t>
  </si>
  <si>
    <t>The Trend of Industrial Design from the Perspective of Metaverse</t>
  </si>
  <si>
    <t>HCI INTERNATIONAL 2022 - LATE BREAKING PAPERS: ERGONOMICS AND PRODUCT DESIGN, HCII 2022</t>
  </si>
  <si>
    <t>24th International Conference on Human-Computer Interaction, HCI International 2022 (HCII)</t>
  </si>
  <si>
    <t>Goteborg, SWEDEN</t>
  </si>
  <si>
    <t>With the rapid development of the Internet, the concept of metaverse has been put forward, and the development of metaverse will affect all industries. At present, metaverse is still at the stage of infrastructure construction, but the development route is gradually clear. This paper summarizes the concept, formation factors and core of the metaverse, combs and analyzes the cutting-edge technologies and cases under the metaverse background, and comes to the conclusion that the core of the metaverse is the integration of virtual and reality, and experience is the core of the integration of virtual and reality. Under the metaverse background, there have been new changes in the field of industrial design, this paper analyzes the two realization paths and related technologies of metauniverse, as well as the development trend of industrial design in the direction of design tools, design performance and industrial chain. VR, AR, MR, game engine and digital Twin are important technologies affecting the field of industrial design. The value of virtual has been paid more and more attention. How to make good use of these technologies to combine virtual assets with reality is an important development trend in the field of industrial design.</t>
  </si>
  <si>
    <t>978-3-031-21703-6; 978-3-031-21704-3</t>
  </si>
  <si>
    <t>10.1007/978-3-031-21704-3_26</t>
  </si>
  <si>
    <t>WOS:000937041100026</t>
  </si>
  <si>
    <t>Bansal, G; Rajgopal, K; Chamola, V; Xiong, ZH; Niyato, D</t>
  </si>
  <si>
    <t>Bansal, Gaurang; Rajgopal, Karthik; Chamola, Vinay; Xiong, Zehui; Niyato, Dusit</t>
  </si>
  <si>
    <t>Healthcare in Metaverse: A Survey on Current Metaverse Applications in Healthcare</t>
  </si>
  <si>
    <t>IEEE ACCESS</t>
  </si>
  <si>
    <t>The COVID-19 pandemic has revealed several limitations of existing healthcare systems. Thus, there is a surge in healthcare innovation and new business models using computer-mediated virtual environments to provide an alternative healthcare system. Today, digital transformation is not limited to virtual communication alone but encompasses digitalizing the network of social connections in the healthcare industry using metaverse technology. The metaverse is a universal and immersive virtual world facilitated by virtual reality (VR) and augmented reality (AR). This paper presents the first effort to offer a comprehensive survey that examines the latest metaverse developments in the healthcare industry, which covers seven domains: telemedicine, clinical care, education, mental health, physical fitness, veterinary, and pharmaceuticals. We review metaverse applications and deeply discuss technical issues and available solutions in each domain that can help develop a self-sustaining, persistent, and future-proof solution for medical healthcare systems. Finally, we highlight the challenges that must be tackled before fully embracing the metaverse for the healthcare industry.</t>
  </si>
  <si>
    <t>Xiong, Zehui/B-9792-2019</t>
  </si>
  <si>
    <t>Xiong, Zehui/0000-0002-4440-941X; Chamola, Vinay/0000-0002-6730-3060; Rajgopal, Karthik/0000-0001-7250-5743</t>
  </si>
  <si>
    <t>2169-3536</t>
  </si>
  <si>
    <t>10.1109/ACCESS.2022.3219845</t>
  </si>
  <si>
    <t>WOS:000886923800001</t>
  </si>
  <si>
    <t>Zainab, HE; Bawany, NZ; Imran, J; Rehman, W</t>
  </si>
  <si>
    <t>Zainab, Hijab E.; Bawany, Narmeen Zakaria; Imran, Jaweria; Rehman, Wajiha</t>
  </si>
  <si>
    <t>Virtual Dimension-A Primer to Metaverse</t>
  </si>
  <si>
    <t>IT PROFESSIONAL</t>
  </si>
  <si>
    <t>The metaverse is a concept of a persistent, online, 3-D World that combines multiple virtual spaces. With Metaverse, these independent, computer-generated environments developed by different organizations come together within a single, integrated network of 3-D worlds where users can hop from one universe to another. For achieving a near-perfect virtual world, Metaverse uses numerous advanced technologies including virtual reality, augmented reality, artificial intelligence, blockchain, etc. A novel technology like metaverse gives rise to various challenges like the standing of virtual avatars in legal systems in case of injury or harm, demand for expensive resources in its upscaling, privacy of user data, and increased risk of cybercrimes. This research presents a brief overview of technologies used in the development of metaverse, the challenges, and the potential aspects of the virtual world.</t>
  </si>
  <si>
    <t>khan, jaweria/HTR-4974-2023</t>
  </si>
  <si>
    <t>1520-9202</t>
  </si>
  <si>
    <t>1941-045X</t>
  </si>
  <si>
    <t>NOV 1</t>
  </si>
  <si>
    <t>10.1109/MITP.2022.3203820</t>
  </si>
  <si>
    <t>WOS:000917257500007</t>
  </si>
  <si>
    <t>Wang, MJ; Yu, HY; Bell, Z; Chu, XY</t>
  </si>
  <si>
    <t>Wang, Minjuan; Yu, Haiyang; Bell, Zerla; Chu, Xiaoyan</t>
  </si>
  <si>
    <t>Constructing an Edu-Metaverse Ecosystem: A New and Innovative Framework</t>
  </si>
  <si>
    <t>IEEE TRANSACTIONS ON LEARNING TECHNOLOGIES</t>
  </si>
  <si>
    <t>The Metaverse is a network of 3-D virtual worlds supporting social connections among its users and enabling them to participate in activities mimicking real life. It merges physical and virtual reality and provides channels for multisensory interactions and immersions in a variety of environments (Mystakidis, 2022). The Metaverse is considered the third wave of the Internet revolution, and it is built on new and emerging technologies such as extended reality and artificial intelligence. Research on the impact of the Metaverse on education exploded in 2022. Here, we explore learning across the Metaverse and propose a new and innovative theoretical framework by reviewing literature and synthesizing best practices in designing metaverse learning environments. This ecosystem consists of four major hubs: 1) instructional design and performance technology hub; 2) knowledge hub; 3) research and technology hub; and 4) talent and training hub. Common to all four hubs are the factors in the three wheels: 1) infrastructure, business industry, and communication; 2) technology access and equity; and 3) user rights, data security, and privacy policy. We believe that this framework can help guide emerging research and development on the applications of the Metaverse in education. We also hope this article can serve as a launch pad for the special issue on the Metaverse and the Future of Education supported by the IEEE Education Society.</t>
  </si>
  <si>
    <t>1939-1382</t>
  </si>
  <si>
    <t>DEC 1</t>
  </si>
  <si>
    <t>10.1109/TLT.2022.3210828</t>
  </si>
  <si>
    <t>WOS:000911279300004</t>
  </si>
  <si>
    <t>Venugopal, JP; Subramanian, AAV; Peatchimuthu, J</t>
  </si>
  <si>
    <t>Venugopal, Jothi Prakash; Subramanian, Arul Antran Vijay; Peatchimuthu, Jegathesh</t>
  </si>
  <si>
    <t>The realm of metaverse: A survey</t>
  </si>
  <si>
    <t>COMPUTER ANIMATION AND VIRTUAL WORLDS</t>
  </si>
  <si>
    <t>The next step of digital development is the metaverse, which has the potential to drastically alter how people use technology and expand the range of services available beyond conventional systems that can be accessed online. As the efficiency, performance, and quality of service access reach their peak levels, the focus has shifted to the user experience. Due to this, there is an increasing demand for more involved and thorough customer service, and service providers are willing to increase their present standards. Consumers are genuinely asking for tactile and immersive elements in their digital interfaces, but these features can only be made possible by the metaverse's potentially futuristic subfields of virtual reality (VR), augmented reality (AR), mixed reality (MR), and extended reality (XR). However, the metaverse may not be widely used due to significant security and privacy issues either from underlying technology or produced by the new digital environment. A variety of fundamental problems, such as scalability and interoperability, can arise in terms of ensuring security for the metaverse because of the metaverse's inherent properties, such as immersive realism, sustainability, and heterogeneity. In this survey, we propose a hypothetical meta-stack framework to understand the various components in the realm of metaverse and then provide wide-ranging insights on the most recent development in metaverse realm in the context of cutting-edge technologies, security vulnerabilities and preventive measures specific to the metaverse and the research challenges pertaining to metaverse.</t>
  </si>
  <si>
    <t>S, Arul Antran Vijay/0000-0002-5543-7547</t>
  </si>
  <si>
    <t>1546-4261</t>
  </si>
  <si>
    <t>1546-427X</t>
  </si>
  <si>
    <t>10.1002/cav.2150</t>
  </si>
  <si>
    <t>WOS:000941930600001</t>
  </si>
  <si>
    <t>Wang, YY; Lee, LH; Braud, T; Hui, P</t>
  </si>
  <si>
    <t>Wang, Yuyang; Lee, Lik-Hang; Braud, Tristan; Hui, Pan</t>
  </si>
  <si>
    <t>Re-shaping Post-COVID-19 Teaching and Learning: A Blueprint of Virtual-Physical Blended Classrooms i n the Metaverse Era</t>
  </si>
  <si>
    <t>During the COVID-19 pandemic, most countries have experienced some form of remote education through video conferencing software platforms. However, these software platforms fail to reduce immersion and replicate the classroom experience. The currently emerging Metaverse addresses many of such limitations by offering blended physical-digital environments. This paper aims to assess how the Metaverse can support and improve e-learning. We first survey the latest applications of blended environments in education and highlight the primary challenges and opportunities. Accordingly, we derive our proposal for a virtual-physical blended classroom configuration that brings students and teachers into a shared educational Metaverse. We lOcus on the system architecture of the Metaverse classroom to achieve real-time synchronization of a large number of participants and activities across physical (mixed reality classrooms) and virtual (remote VR platform) learning spaces. Our proposal attempts to transform the traditional physical classroom into virtual-physical cyberspace as a new social network of learners and educators connected at an unprecedented scale.</t>
  </si>
  <si>
    <t>Lee, Lik Hang/0000-0003-1361-1612</t>
  </si>
  <si>
    <t>10.1109/ICDCSW56584.2022.00053</t>
  </si>
  <si>
    <t>WOS:000895984800044</t>
  </si>
  <si>
    <t>Guan, J; Irizawa, J; Morris, A</t>
  </si>
  <si>
    <t>Guan, Jie; Irizawa, Jay; Morris, Alexis</t>
  </si>
  <si>
    <t>Extended Reality and Internet of Things for Hyper-Connected Metaverse Environments</t>
  </si>
  <si>
    <t>2022 IEEE CONFERENCE ON VIRTUAL REALITY AND 3D USER INTERFACES ABSTRACTS AND WORKSHOPS (VRW 2022)</t>
  </si>
  <si>
    <t>IEEE Conference on Virtual Reality and 3D User Interfaces (IEEE VR)</t>
  </si>
  <si>
    <t>MAR 12-16, 2022</t>
  </si>
  <si>
    <t>IEEE,IEEE Comp Soc,ChristchurchNZ,Virbela,Univ Canterbury,Immers Learning Res Network,Qualcomm,HIT Lab NZ, Appl Immers Gaming Initiat</t>
  </si>
  <si>
    <t>The Metaverse encompasses technologies related to the internet, virtual and augmented reality, and other domains toward smart interfaces that are hyper-connected, immersive, and engaging. However, Metaverse applications face inherent disconnects between virtual and physical components and interfaces. This work explores how an Extended Metaverse framework can be used to increase the seamless integration of interoperable agents between virtual and physical environments. It contributes an early theory and practice toward the synthesis of virtual and physical smart environments anticipating future designs and their potential for connected experiences.</t>
  </si>
  <si>
    <t>Guan, Jie/0000-0003-4135-7017</t>
  </si>
  <si>
    <t>978-1-6654-8402-2</t>
  </si>
  <si>
    <t>10.1109/VRW55335.2022.00043</t>
  </si>
  <si>
    <t>WOS:000808111800034</t>
  </si>
  <si>
    <t>Cheng, RZ; Wu, N; Chen, SQ; Han, B</t>
  </si>
  <si>
    <t>Cheng, Ruizhi; Wu, Nan; Chen, Songqing; Han, Bo</t>
  </si>
  <si>
    <t>Will Metaverse Be NextG Internet? Vision, Hype, and Reality</t>
  </si>
  <si>
    <t>IEEE NETWORK</t>
  </si>
  <si>
    <t>Metaverse, with the combination of the prefix meta (meaning transcending) and the word universe, has been deemed as a hypothetical next-generation (NextG) Internet. It aims to create a shared virtual space that connects all virtual worlds via the Internet, where users, represented as digital avatars, can communicate and collaborate as if they are in the physical world. Nevertheless, there is still no unified definition of the Metaverse. This article first reviews what has been heavily advocated by the industry and the positions of various high-tech companies. It then presents our vision of what the key requirements of Metaverse should be. After that, it briefly introduces existing social virtual reality (VR) platforms that can be viewed as early prototypes of the Metaverse, and conducts a reality check by diving into the network operation and performance of two representative platforms: Workrooms from Meta and AltspaceVR from Microsoft. Finally, it concludes by discussing several opportunities and future directions for further innovation.</t>
  </si>
  <si>
    <t>0890-8044</t>
  </si>
  <si>
    <t>1558-156X</t>
  </si>
  <si>
    <t>SEP-OCT</t>
  </si>
  <si>
    <t>10.1109/MNET.117.2200055</t>
  </si>
  <si>
    <t>WOS:000933406900043</t>
  </si>
  <si>
    <t>Reality Check of Metaverse: A First Look at Commercial Social Virtual Reality Platforms</t>
  </si>
  <si>
    <t>Metaverse has grasped the news headlines recently. While being heavily advocated by the industry, there are great interests from academia as it demands various technological support from both hardware and software research. There has been an extensive visionary discussion of metaverse lately, but there are few studies on its technical challenges and user experience in practice. To fill this critical gap, in this paper, we take a first look at Workrooms, arguably a premature metaverse product released by Meta (a.k.a. Face-book). The goal of our study is to gain an in-depth understanding of the current state of the metaverse and identify potential issues for improvement. Through extensive measurement studies, we dissect the underlying network support and demand of Workrooms. Our investigation reveals several interesting findings. For example, Workrooms utilizes different network flows to transmit virtual content and real-time multimedia content separately. This might be a principled approach that should be adopted in general. On the other hand, the current design of Workrooms faces imperative scalability challenges that should be addressed in any large-scale metaverse platform.</t>
  </si>
  <si>
    <t>10.1109/VRW55335.2022.00040</t>
  </si>
  <si>
    <t>WOS:000808111800031</t>
  </si>
  <si>
    <t>Liu, YY; Ma, TH; Huang, XJ; Li, T</t>
  </si>
  <si>
    <t>Liu, Yuyang; Ma, Tinghuai; Huang, Xuejian; Li, Ting</t>
  </si>
  <si>
    <t>Fuzzy theory and method for evaluating the importance of college course teaching for future education</t>
  </si>
  <si>
    <t>JOURNAL OF INTELLIGENT &amp; FUZZY SYSTEMS</t>
  </si>
  <si>
    <t>As the latest and most popular concept in the world, metaverse as well as its application and technology integration has attracted the attention of all walks of life including information, economics, management, design and education, etc. However, the definition of metaverse as a technology or an intelligent scene still has no unified consensus in the academic and scientific fields. We believe that the metaverse should be a key concept and emerging theory in the future field of wisdom. This research focuses on the evaluation of the importance of college teaching courses for future education in the context of the metaverse, and discusses which courses may be greatly affected by the concept of the metaverse. First, on the basis of analyzing the scholars' understanding of the concept of the metaverse and related application research literature, we give the specific framework of this paper and the definition of the edu-metaverse, and propose a future intelligent teaching environment construction model based on the metaverse. It should be noted that our research is under the framework of the metaverse intelligent teaching construction model, and mainly focuses on the in-depth analysis of the teaching evaluation problem in colleges, which is a multi-attribute decision-making problem in the field of systems science. We propose an improved Pythagorean fuzzy multi-attribute decision-making method based on cumulative prospect theory, including improved scoring function, improved distance measure method, improved combination weighting method, etc., and construct a cumulative prospect value function. The proposed theory and method were applied to teaching courses of 10 majors in Chinese colleges to construct an importance evaluation indicator system. The importance of the courses was ranked, verifying the applicability and scientificity of the proposed method. The research content of this paper can provide a reference for the decision-making of Chinese education authorities. More importantly, the method proposed in this research is also universal, and can also provide theoretical support and experience reference for multi disciplines and fields, such as financial investment, engineering construction evaluation, enterprise management decision-making, and emergency management, etc.</t>
  </si>
  <si>
    <t>Ma, Tinghuai/0000-0003-2320-1692</t>
  </si>
  <si>
    <t>1064-1246</t>
  </si>
  <si>
    <t>1875-8967</t>
  </si>
  <si>
    <t>10.3233/JIFS-221671</t>
  </si>
  <si>
    <t>WOS:000949027400053</t>
  </si>
  <si>
    <t>Xu, LM; Towey, D; French, AP; Benford, S</t>
  </si>
  <si>
    <t>Leong, HV; Sarvestani, SS; Teranishi, Y; Cuzzocrea, A; Kashiwazaki, H; Towey, D; Yang, JJ; Shahriar, H</t>
  </si>
  <si>
    <t>Xu, Liming; Towey, Dave; French, Andrew P.; Benford, Steve</t>
  </si>
  <si>
    <t>Connecting Everyday Objects with the Metaverse: A Unified Recognition Framework</t>
  </si>
  <si>
    <t>2022 IEEE 46TH ANNUAL COMPUTERS, SOFTWARE, AND APPLICATIONS CONFERENCE (COMPSAC 2022)</t>
  </si>
  <si>
    <t>46th Annual IEEE-Computer-Society International Computers, Software, and Applications Conference (COMPSAC) - Computers, Software, and Applications in an Uncertain World</t>
  </si>
  <si>
    <t>JUN 27-JUL 01, 2022</t>
  </si>
  <si>
    <t>The recent Facebook rebranding to Meta has drawn renewed attention to the metaverse. Technology giants, amongst others, are increasingly embracing the vision and opportunities of a hybrid social experience that mixes physical and virtual interactions. As the metaverse gains in traction, it is expected that everyday objects may soon connect more closely with virtual elements. However, discovering this hidden virtual world will be a crucial first step to interacting with it in this new augmented world. In this paper, we address the problem of connecting physical objects with their virtual counterparts, especially through connections built upon visual markers. We propose a unified recognition framework that guides approaches to the metaverse access points. We illustrate the use of the framework through experimental studies under different conditions, in which an interactive and visually attractive decoration pattern, an Artcode, is used as the approach to enable the connection. This paper will be of interest to, amongst others, researchers working in Interaction Design or Augmented Reality who are seeking techniques or guidelines for augmenting physical objects in an unobtrusive, complementary manner.</t>
  </si>
  <si>
    <t>French, Andrew P/A-5310-2012</t>
  </si>
  <si>
    <t>Benford, Steve/0000-0001-8041-2520</t>
  </si>
  <si>
    <t>978-1-6654-8810-5</t>
  </si>
  <si>
    <t>10.1109/COMPSAC54236.2022.00063</t>
  </si>
  <si>
    <t>WOS:000855983300055</t>
  </si>
  <si>
    <t>Lee, LH</t>
  </si>
  <si>
    <t>Lee, Lik-Hang</t>
  </si>
  <si>
    <t>The Digital Big Bang in the Metaverse Era</t>
  </si>
  <si>
    <t>2022 IEEE INTERNATIONAL SYMPOSIUM ON MIXED AND AUGMENTED REALITY ADJUNCT (ISMAR-ADJUNCT 2022)</t>
  </si>
  <si>
    <t>IEEE International Symposium on Mixed and Augmented Reality Workshops</t>
  </si>
  <si>
    <t>21st IEEE International Symposium on Mixed and Augmented Reality (ISMAR)</t>
  </si>
  <si>
    <t>OCT 17-22, 2022</t>
  </si>
  <si>
    <t>Singapore, SINGAPORE</t>
  </si>
  <si>
    <t>IEEE,IEEE Comp Soc,IEEE VGTC,ACM SIGGRAPH,Zoom,Qualcomm,Nvidia,Oppo,Advent2 Labs Consultat,Serl Io,Hiverlab</t>
  </si>
  <si>
    <t>2771-1102</t>
  </si>
  <si>
    <t>2771-1110</t>
  </si>
  <si>
    <t>978-1-6654-5365-3</t>
  </si>
  <si>
    <t>10.1109/ISMAR-Adjunct57072.2022.00020</t>
  </si>
  <si>
    <t>WOS:000918030200011</t>
  </si>
  <si>
    <t>Sun, YQ; Xu, Y; Cheng, CH; Li, YH; Lee, CH; Asadipour, A</t>
  </si>
  <si>
    <t>IEEE</t>
  </si>
  <si>
    <t>Sun, Yuqian; Xu, Ying; Cheng, Chenhang; Li, Yihua; Lee, Chang Hee; Asadipour, Ali</t>
  </si>
  <si>
    <t>Travel with Wander in the Metaverse: An AI chatbot to Visit the Future Earth</t>
  </si>
  <si>
    <t>2022 IEEE 24TH INTERNATIONAL WORKSHOP ON MULTIMEDIA SIGNAL PROCESSING (MMSP)</t>
  </si>
  <si>
    <t>IEEE International Workshop on Multimedia Signal Processing</t>
  </si>
  <si>
    <t>IEEE 24th International Workshop on Multimedia Signal Processing (MMSP)</t>
  </si>
  <si>
    <t>SEP 26-28, 2022</t>
  </si>
  <si>
    <t>We developed Wander[001] as an experiment to discuss several visions toward the metaverse: through crowd contribution, how an AI agent can become a highly accessible storyteller, and how to link the virtual and physical world through AI-generated content (AIGC). In this artwork, we implement a hybrid AIGC and user-generated content (UGC) system to facilitate a narrative AI chatbot, Wander, that produces interactive fiction through knowledge graphs with text messages input by users on instant messaging social platforms. On Discord and WeChat, Wander can generate science-fiction-style travelogues about the future earth, including text, style-transferred images and global coordinates (GPS) based on real-world locations (e.g. Paris). The crowd interactions with Wander are visualised on an interactive globe map in real time, documenting the players' asynchronous contributions to exploring the speculative future earth. This paper presents Wander's concept, development and user study to demonstrate how people would interact with an AI agent in a narrative context for the future metaverse.</t>
  </si>
  <si>
    <t>2163-3517</t>
  </si>
  <si>
    <t>978-1-6654-7189-3</t>
  </si>
  <si>
    <t>10.1109/MMSP55362.2022.9950031</t>
  </si>
  <si>
    <t>WOS:000893205800173</t>
  </si>
  <si>
    <t>Qamar, S; Anwar, Z; Afzal, M</t>
  </si>
  <si>
    <t>Qamar, Sara; Anwar, Zahid; Afzal, Mehreen</t>
  </si>
  <si>
    <t>A systematic threat analysis and defense strategies for the metaverse and extended reality systems</t>
  </si>
  <si>
    <t>COMPUTERS &amp; SECURITY</t>
  </si>
  <si>
    <t>With the rapid development and evolution of immersive technologies there are growing concerns of security and privacy threats to the metaverse and extended reality (XR) systems. Immersive reality solutions are a combination of multiple vulnerable technologies allowing attackers to easily undermine security. Furthermore the deployment of appropriate security controls and defensive mechanisms for resource constrained proprietary XR products has been limited. In this paper, we provide a comprehensive overview of extended reality systems and the metaverse with emphasis on technology weaknesses, cyber security challenges and users' safety concerns. Five major taxonomies have been presented in this research with an aim of identifying privacy inference vectors and potential cyber threats; determining the impact on human health and the extent to which cyberstalking, and digital currency scam activities proliferate when using XR. This research also proposes strategies for primary lines of defense and provides recommendations on the adoption of safety measures.</t>
  </si>
  <si>
    <t>Anwar, Zahid/0000-0002-4608-4305</t>
  </si>
  <si>
    <t>0167-4048</t>
  </si>
  <si>
    <t>1872-6208</t>
  </si>
  <si>
    <t>MAY</t>
  </si>
  <si>
    <t>10.1016/j.cose.2023.103127</t>
  </si>
  <si>
    <t>FEB 2023</t>
  </si>
  <si>
    <t>WOS:000936572100001</t>
  </si>
  <si>
    <t>Cho, Y; Hong, S; Kim, M; Kim, J</t>
  </si>
  <si>
    <t>Cho, Yunsik; Hong, Seunghyun; Kim, Mingyu; Kim, Jinmo</t>
  </si>
  <si>
    <t>DAVE: Deep Learning-Based Asymmetric Virtual Environment for Immersive Experiential Metaverse Content</t>
  </si>
  <si>
    <t>ELECTRONICS</t>
  </si>
  <si>
    <t>In this study, we design an interface optimized for the platform by adopting deep learning in an asymmetric virtual environment where virtual reality (VR) and augmented reality (AR) users participate together. We also propose a novel experience environment called deep learning-based asymmetric virtual environment (DAVE) for immersive experiential metaverse content. First, VR users use their real hands to intuitively interact with the virtual environment and objects. A gesture interface is designed based on deep learning to directly link gestures to actions. AR users interact with virtual scenes, objects, and VR users via a touch-based input method in a mobile platform environment. A text interface is designed using deep learning to directly link handwritten text to actions. This study aims to propose a novel asymmetric virtual environment via an intuitive, easy, and fast interactive interface design as well as to create metaverse content for an experience environment and a survey experiment. This survey experiment is conducted with users to statistically analyze and investigate user interface satisfaction, user experience, and user presence in the experience environment.</t>
  </si>
  <si>
    <t>wang, wjd/GSD-2051-2022</t>
  </si>
  <si>
    <t>Kim, Jinmo/0000-0002-1663-9306</t>
  </si>
  <si>
    <t>2079-9292</t>
  </si>
  <si>
    <t>AUG</t>
  </si>
  <si>
    <t>10.3390/electronics11162604</t>
  </si>
  <si>
    <t>WOS:000846194500001</t>
  </si>
  <si>
    <t>Stacchio, L; Perlino, M; Vagnoni, U; Sasso, F; Scorolli, C; Marfia, G</t>
  </si>
  <si>
    <t>Stacchio, Lorenzo; Perlino, Michele; Vagnoni, Ulderico; Sasso, Federica; Scorolli, Claudia; Marfia, Gustavo</t>
  </si>
  <si>
    <t>Who will Trust my Digital Twin? Maybe a Clerk in a Brick and Mortar Fashion Shop</t>
  </si>
  <si>
    <t>Digital Twin (DT) models mirror the life of physical entities and are adopted to optimize several industrial processes. Although well-established in the industrial fields, one of the most exciting examples of where DTs may be employed is in the MetaVerse, with Human Digital Twins (HDTs). We present a preliminary study that examines the efficacy of HDT-human interactions in the context of a fashion shop. Based on the results obtained involving thirty-two participants in our experiments, we begin a discussion related to the pros and cons of this approach on x-commerce.</t>
  </si>
  <si>
    <t>Marfia, Gustavo/D-1347-2010</t>
  </si>
  <si>
    <t>10.1109/VRW55335.2022.00258</t>
  </si>
  <si>
    <t>WOS:000808111800249</t>
  </si>
  <si>
    <t>Xi, NN; Chen, J; Gama, F; Riar, M; Hamari, J</t>
  </si>
  <si>
    <t>Xi, Nannan; Chen, Juan; Gama, Filipe; Riar, Marc; Hamari, Juho</t>
  </si>
  <si>
    <t>The challenges of entering the metaverse: An experiment on the effect of extended reality on workload</t>
  </si>
  <si>
    <t>INFORMATION SYSTEMS FRONTIERS</t>
  </si>
  <si>
    <t>Information technologies exist to enable us to either do things we have not done before or do familiar things more efficiently. Metaverse (i.e. extended reality: XR) enables novel forms of engrossing telepresence, but it also may make mundate tasks more effortless. Such technologies increasingly facilitate our work, education, healthcare, consumption and entertainment; however, at the same time, metaverse bring a host of challenges. Therefore, we pose the question whether XR technologies, specifically Augmented Reality (AR) and Virtual Reality (VR), either increase or decrease the difficulties of carrying out everyday tasks. In the current study we conducted a 2 (AR: with vs. without) x 2 (VR: with vs. without) between-subject experiment where participants faced a shopping-related task (including navigating, movement, hand-interaction, information processing, information searching, storing, decision making, and simple calculation) to examine a proposed series of hypotheses. The NASA Task Load Index (NASA-TLX) was used to measure subjective workload when using an XR-mediated information system including six sub-dimensions of frustration, performance, effort, physical, mental, and temporal demand. The findings indicate that AR was significantly associated with overall workload, especially mental demand and effort, while VR had no significant effect on any workload sub-dimensions. There was a significant interaction effect between AR and VR on physical demand, effort, and overall workload. The results imply that the resources and cost of operating XR-mediated realities are different and higher than physical reality.</t>
  </si>
  <si>
    <t>Hamari, Juho/E-4989-2016</t>
  </si>
  <si>
    <t>Hamari, Juho/0000-0002-6573-588X; Gama, Filipe/0000-0001-6370-9752; Xi, Nannan/0000-0002-9424-8116; Riar, Marc/0000-0003-3093-0244</t>
  </si>
  <si>
    <t>1387-3326</t>
  </si>
  <si>
    <t>1572-9419</t>
  </si>
  <si>
    <t>10.1007/s10796-022-10244-x</t>
  </si>
  <si>
    <t>FEB 2022</t>
  </si>
  <si>
    <t>WOS:000754128600001</t>
  </si>
  <si>
    <t>Han, DID; Bergs, Y; Moorhouse, N</t>
  </si>
  <si>
    <t>Han, Dai-In Danny; Bergs, Yoy; Moorhouse, Natasha</t>
  </si>
  <si>
    <t>Virtual reality consumer experience escapes: preparing for the metaverse</t>
  </si>
  <si>
    <t>VIRTUAL REALITY</t>
  </si>
  <si>
    <t>Virtual Reality (VR) experience escapes allow individuals to spend hours on end in immersive virtual environments and interact with content in a world that is providing shelter and illusion of an alternative reality - the metaverse. Discussions on possible risks have largely remained limited to usability challenges, while only a few studies reflect on social, psychological and physical implications this immersive technology exposes and the considerations consumers and businesses need to take. This paper critically reviews literature on escapism to discuss issues in the design and employment of virtual reality consumer experience escapes. Key issues relating to VR experience escapes and resulting effects on consumer health and well-being are discussed, emphasizing needed consumer-centered research and design. Future considerations include (1) Self-indulgent escapism through VR consumer experiences, (2) Ethical considerations in the design of VR consumer experience escapes, and (3) Purposeful design of VR consumer experiences escapes. A sequential research agenda is presented that integrates antecedents of VR experience escapes that connect to three main future research streams; designing purpose-driven VR consumer experience escapes, complementing methodologies for VR consumer experience research, and meaningful VR consumer experience escapes.</t>
  </si>
  <si>
    <t>1359-4338</t>
  </si>
  <si>
    <t>1434-9957</t>
  </si>
  <si>
    <t>DEC</t>
  </si>
  <si>
    <t>10.1007/s10055-022-00641-7</t>
  </si>
  <si>
    <t>MAR 2022</t>
  </si>
  <si>
    <t>WOS:000769336000001</t>
  </si>
  <si>
    <t>Guan, J; Morris, A</t>
  </si>
  <si>
    <t>Gittens, C; Quevedo, AJU; Chapa, SGM; Taylor, R</t>
  </si>
  <si>
    <t>Guan, Jie; Morris, Alexis</t>
  </si>
  <si>
    <t>Extended-XRI Body Interfaces for Hyper-Connected Metaverse Environments</t>
  </si>
  <si>
    <t>2022 IEEE GAMES, ENTERTAINMENT, MEDIA CONFERENCE (GEM)</t>
  </si>
  <si>
    <t>IEEE Games, Entertainment, Media Conference (GEM)</t>
  </si>
  <si>
    <t>NOV 27-30, 2022</t>
  </si>
  <si>
    <t>St. Michael, BARBADOS</t>
  </si>
  <si>
    <t>Hybrid mixed-reality (XR) internet-of-things (IoT) research, here called XRI, aims at a strong integration between physical and virtual objects, environments, and agents wherein IoT-enabled edge devices are deployed for sensing, context understanding, networked communication and control of device actuators. Likewise, as augmented reality systems provide an immersive overlay on the environments, and virtual reality provides fully immersive environments, the merger of these domains leads to immersive smart spaces that are hyper-connected, adaptive and dynamic components that anchor the metaverse to real-world constructs. Enabling the human-in-the-loop to remain engaged and connected across these virtual-physical hybrid environments requires advances in user interaction that are multi-dimensional. This work investigates the potential to transition the user interface to the human body as an extended-reality avatar with hybrid extended-body interfaces that can interact both with the physical and virtual sides of the metaverse. It contributes: i) an overview of metaverses, XRI, and avatarization concepts, ii) a taxonomy landscape for extended XRI body interfaces, iii) an architecture and potential interactions for XRI body designs, iv) a prototype XRI body implementation based on the architecture, v) a design-science evaluation, toward enabling future design research directions.</t>
  </si>
  <si>
    <t>978-1-6654-6138-2</t>
  </si>
  <si>
    <t>10.1109/GEM56474.2022.10017701</t>
  </si>
  <si>
    <t>WOS:000926890300016</t>
  </si>
  <si>
    <t>Dozio, N; Marcolin, F; Scurati, GW; Ulrich, L; Nonis, F; Vezzetti, E; Marsocci, G; La Rosa, A; Ferrise, F</t>
  </si>
  <si>
    <t>Dozio, Nicolo; Marcolin, Federica; Scurati, Giulia Wally; Ulrich, Luca; Nonis, Francesca; Vezzetti, Enrico; Marsocci, Gabriele; La Rosa, Alba; Ferrise, Francesco</t>
  </si>
  <si>
    <t>A design methodology for affective Virtual Reality</t>
  </si>
  <si>
    <t>INTERNATIONAL JOURNAL OF HUMAN-COMPUTER STUDIES</t>
  </si>
  <si>
    <t>In the era of 'metaverse', virtual environments are gaining popularity among new multimedia contents and are also recognized as a valuable means to deliver emotional content. This is favoured by cost reduction, availability and acceptance by end-users of virtual reality technology. Creating effective virtual environments can be achieved by exploiting several opportunities: creating artificial worlds able to generate different stories, mixing sensory cues, and making the whole interactive. The design space for creating emotional virtual environments is ample, and no clear idea of how to integrate the various components exists. This paper discusses how to combine multiple design elements to elicit five distinct emotions. We developed and tested two scenarios per emotion. We present the methodology, the development of the case studies, and the results of the testing.</t>
  </si>
  <si>
    <t>Ferrise, Francesco/C-6502-2008</t>
  </si>
  <si>
    <t>Ferrise, Francesco/0000-0001-8951-8807; Nonis, Francesca/0000-0002-7332-7894; Scurati, Giulia Wally/0000-0002-0389-4279; Marcolin, Federica/0000-0002-4360-6905; Ulrich, Luca/0000-0001-8407-0660; Dozio, Nicolo/0000-0003-3201-2519</t>
  </si>
  <si>
    <t>1071-5819</t>
  </si>
  <si>
    <t>1095-9300</t>
  </si>
  <si>
    <t>JUN</t>
  </si>
  <si>
    <t>10.1016/j.ijhcs.2022.102791</t>
  </si>
  <si>
    <t>WOS:000792963200003</t>
  </si>
  <si>
    <t>Teng, ZQ; Cai, Y; Gao, Y; Zhang, XY; Li, XL</t>
  </si>
  <si>
    <t>Teng, Zhuoqi; Cai, Yan; Gao, Yu; Zhang, Xiying; Li, Xinlong</t>
  </si>
  <si>
    <t>Factors Affecting Learners' Adoption of an Educational Metaverse Platform: An Empirical Study Based on an Extended UTAUT Model</t>
  </si>
  <si>
    <t>MOBILE INFORMATION SYSTEMS</t>
  </si>
  <si>
    <t>This study examined the factors affecting learners' adoption of an educational metaverse platform using an extended UTAUT (unified theory of acceptance and use of technology) model and incorporating perceived risk. Data were derived from a survey of 495 respondents from China and analyzed using structural equation modeling. The results revealed that (i) performance expectancy, effort expectancy, social influence, and facilitating conditions had significantly positive effects on learners' satisfaction with the Eduverse; (ii) learners' satisfaction had a positive effect on their continued usage intention; (iii) learners' intention to use the Eduverse was reduced after they perceived risks. Our study provided empirical evidence of the validity of the UTAUT model in explaining learners' adoption of the Eduverse. Our findings have significant practical implications for enterprises, educational institutions, and governments.</t>
  </si>
  <si>
    <t>Zhang, Xi/HJH-1211-2023; Gao, Yu/HHM-7978-2022; TENG, ZHUOQI/HGE-1732-2022</t>
  </si>
  <si>
    <t>Gao, Yu/0000-0002-6916-5116; TENG, ZHUOQI/0000-0002-2741-3580; Cai, Yan/0000-0003-0888-7526</t>
  </si>
  <si>
    <t>1574-017X</t>
  </si>
  <si>
    <t>1875-905X</t>
  </si>
  <si>
    <t>AUG 26</t>
  </si>
  <si>
    <t>10.1155/2022/5479215</t>
  </si>
  <si>
    <t>WOS:000882711600008</t>
  </si>
  <si>
    <t>Vondracek, M; Baggili, I; Casey, P; Mekni, M</t>
  </si>
  <si>
    <t>Vondracek, Martin; Baggili, Ibrahim; Casey, Peter; Mekni, Mehdi</t>
  </si>
  <si>
    <t>Rise of the Metaverse?s Immersive Virtual Reality Malware and the Man-in-the-Room Attack &amp; Defenses</t>
  </si>
  <si>
    <t>The allure of the metaverse along with Virtual Reality (VR) technologies and speed at which they are deployed may shift focus away from security and privacy fundamentals. In this work we employ classic exploitation techniques against cutting edge devices to obtain equally novel results. The unique features of the Virtual Reality landscape set the stage for our primary account of a new attack, the Man-in-the-Room (MitR). This attack, realized from a vulnerable social networking application led to both worming and botnet capabilities being adapted for VR with potential critical impacts affecting millions of users. Our work improves the state-of-the-art in Virtual Reality (VR) security and socio-technical research in VR. It shares several analytical and attacking tools, example exploits, evaluation dataset, and vulnerability signatures with the scientific and professional communities to ensure secure VR software development. The presented results demonstrate the detection and prevention of VR vulnerabilities, and raise questions in the law and policy domains pertaining to VR security and privacy. Published by Elsevier Ltd.</t>
  </si>
  <si>
    <t>Vondráček, Martin/ABD-7233-2020</t>
  </si>
  <si>
    <t>APR</t>
  </si>
  <si>
    <t>10.1016/j.cose.2022.102923</t>
  </si>
  <si>
    <t>JAN 2023</t>
  </si>
  <si>
    <t>WOS:000927557200001</t>
  </si>
  <si>
    <t>Billert, MS; Weinert, T; de Gafenco, MT; Janson, A; Klusmeyer, J; Leimeister, JM</t>
  </si>
  <si>
    <t>Billert, Matthias Simon; Weinert, Tim; de Gafenco, Marian Thiel; Janson, Andreas; Klusmeyer, Jens; Leimeister, Jan Marco</t>
  </si>
  <si>
    <t>Vocational Training With Microlearning-How Low-Immersive 360-Degree Learning Environments Support Work-Process-Integrated Learning</t>
  </si>
  <si>
    <t>In-company training is facing new challenges in preparing employees for the demands of digitalized and automated manufacturing. New training concepts like microlearning are necessary to support work-process-related learning. To handle the limitations of microlearning, we develop a 360-degree learning system to demonstrate a realistic work environment and overcome the lack of design knowledge supporting the motivation and performance of employees using such systems. Based on a systematic literature review and semistructured interviews, we have developed design requirements for interactive 360-degree learning environments. We used a workshop-based mixed-method approach with interviews, concept maps, and video analysis to evaluate the motivation and performance of precision mechanics within a prototypical work-process-oriented learning environment in an intercompany vocational training center. The results show a positive effect on learning outcomes and motivation. In addition, the ease of use and sense of presence while using the learning environment are rated as high. We contribute to theory by shedding new light on learners' motivation and performance within work-process-oriented interactive 360-degree learning environments. Furthermore, we offer guidelines for developing interactive 360-degree learning environments against the background of the current metaverse discussion.</t>
  </si>
  <si>
    <t>Thiel de Gafenco, Marian/HJA-3430-2022</t>
  </si>
  <si>
    <t>Thiel de Gafenco, Marian/0000-0001-5099-4814; Janson, Andreas/0000-0003-3149-0340; Leimeister, Jan Marco/0000-0002-1990-2894</t>
  </si>
  <si>
    <t>OCT 1</t>
  </si>
  <si>
    <t>10.1109/TLT.2022.3176777</t>
  </si>
  <si>
    <t>WOS:000873738300005</t>
  </si>
  <si>
    <t>Pregowska, A; Osial, M; Dolega-Dolegowski, D; Kolecki, R; Proniewska, K</t>
  </si>
  <si>
    <t>Pregowska, Agnieszka; Osial, Magdalena; Dolega-Dolegowski, Damian; Kolecki, Radek; Proniewska, Klaudia</t>
  </si>
  <si>
    <t>Information and Communication Technologies Combined with Mixed Reality as Supporting Tools in Medical Education</t>
  </si>
  <si>
    <t>The dynamic COVID-19 pandemic has destabilized education and forced academic centers to explore non-traditional teaching modalities. A key challenge this creates is in reconciling the fact that hands-on time in lab settings has been shown to increase student understanding and peak their interests. Traditional visualization methods are already limited and topics such as 3D molecular structures remain difficult to understand. This is where advances in Information and Communication Technologies (ICT), including remote meetings, Virtual Reality (VR), Augmented Reality (AR), Mixed Reality (MR), and Extended Reality (XR, so-called Metaverse) offer vast potential to revolutionize the education landscape. Specifically, how MR merges real and virtual life in a uniquely promising way and offers opportunities for entirely new educational applications. In this paper, we briefly overview and report our initial experience using MR to teach medical and pharmacy students. We also explore the future usefulness of MR in pharmacy education. MR mimics real-world experiences both in distance education and traditional laboratory classes. We also propose ICT-based systems designed to run on the Microsoft HoloLens2 MR goggles and can be successfully applied in medical and pharmacy coursework. The models were developed and implemented in Autodesk Maya and exported to Unity. Our findings demonstrate that MR-based solutions can be an excellent alternative to traditional classes, notably in medicine, anatomy, organic chemistry, and biochemistry (especially 3D molecular structures), in both remote and traditional in-person teaching modalities. MR therefore has the potential to become an integral part of medical education in both remote learning and in-person study.</t>
  </si>
  <si>
    <t>wang, wjd/GSD-2051-2022; Proniewska, Klaudia/AAV-5496-2021</t>
  </si>
  <si>
    <t>Osial, Magdalena/0000-0003-3076-3415; Proniewska, Klaudia/0000-0002-8160-007X; Pregowska, Agnieszka/0000-0001-9163-9931</t>
  </si>
  <si>
    <t>NOV</t>
  </si>
  <si>
    <t>10.3390/electronics11223778</t>
  </si>
  <si>
    <t>WOS:000887154000001</t>
  </si>
  <si>
    <t>de Lima, AR; Carvalho, DCM; da Rocha, TDV</t>
  </si>
  <si>
    <t>de Lima, Alessandro Rego; Carvalho, Diana Carneiro Machado; da Rocha, Tania de Jesus Vilela</t>
  </si>
  <si>
    <t>HyperCube4x: A viewport management system proposal</t>
  </si>
  <si>
    <t>INFORMATION VISUALIZATION</t>
  </si>
  <si>
    <t>This article presents a novel management and information visualization system proposal based on the tesseract, the 4D-hypercube. The concept comprises metaphors that mimic the tesseract geometrical properties using interaction and information visualization techniques, made possible by modern computer systems and human capabilities such as spatial cognition. The discussion compares the Hypercube and the traditional desktop metaphor systems. An operational prototype is also available for reader testing. Finally, a preliminary assessment with 31 participants revealed that 81.05% agree or totally agree that the proposed concepts offer real gains compared to the desktop metaphor.</t>
  </si>
  <si>
    <t>1473-8716</t>
  </si>
  <si>
    <t>1473-8724</t>
  </si>
  <si>
    <t>10.1177/14738716221137908</t>
  </si>
  <si>
    <t>WOS:000943739600001</t>
  </si>
  <si>
    <t>Udjaja, Y; Fajar, M; Saputra, KE; Arifin, S</t>
  </si>
  <si>
    <t>DePaolis, LT; Arpaia, P; Sacco, M</t>
  </si>
  <si>
    <t>Udjaja, Yogi; Fajar, Muhamad; Saputra, Karen Etania; Arifin, Samsul</t>
  </si>
  <si>
    <t>XRShip: Augmented Reality for Ship Familiarizations</t>
  </si>
  <si>
    <t>EXTENDED REALITY, XR SALENTO 2022, PT I</t>
  </si>
  <si>
    <t>1st International Conference on Extended Reality (XR Salento)</t>
  </si>
  <si>
    <t>JUL 06-08, 2022</t>
  </si>
  <si>
    <t>Lecce, ITALY</t>
  </si>
  <si>
    <t>Univ Salento, Augmented &amp; Virtual Real Lab</t>
  </si>
  <si>
    <t>PT Pertamina Trans Kontinental (PTK) is a state-owned maritime company in Indonesia. PTK's vision and mission are to combine innovation with a dedication to digitization. As a result, we created the ShipXR Augmented Reality (AR) application to carry out that commitment and support business activities. The applications have been tested on a variety of devices. Metafrate Tools are evaluative measurement tools that we have created ourselves. The evaluation found that the program functions normally on both devices or that any serious difficulties were discovered. Furthermore, the result reveals that the application is very stable as a result of Metafrate Tools' output.</t>
  </si>
  <si>
    <t>Udjaja, Yogi/0000-0001-5002-317X; Saputra, Karen/0000-0003-3016-9002</t>
  </si>
  <si>
    <t>978-3-031-15546-8; 978-3-031-15545-1</t>
  </si>
  <si>
    <t>10.1007/978-3-031-15546-8_20</t>
  </si>
  <si>
    <t>WOS:000886159100020</t>
  </si>
  <si>
    <t>Tricomi, PP; Nenna, F; Pajola, L; Conti, M; Gamberi, L</t>
  </si>
  <si>
    <t>Tricomi, Pier Paolo; Nenna, Federica; Pajola, Luca; Conti, Mauro; Gamberi, Luciano</t>
  </si>
  <si>
    <t>You Can't Hide Behind Your Headset: User Profiling in Augmented and Virtual Reality</t>
  </si>
  <si>
    <t>Augmented and Virtual Reality (AR and VR), collectively known as Extended Reality (XR), are increasingly gaining traction thanks to their technical advancement and the need for remote connections, recently accentuated by the pandemic. Remote surgery, telerobotics, and virtual offices are only some examples of their successes. As users interact with XR, they generate extensive behavioral data usually leveraged for measuring human activity, which could be used for profiling users' identities or personal information (e.g., gender). However, several factors affect the efficiency of profiling, such as the technology employed, the action taken, the mental workload, the presence of bias, and the sensors available. To date, no study has considered all of these factors together and in their entirety, limiting the current understanding of XR profiling. In this work, we provide a comprehensive study on user profiling in virtual technologies (i.e., AR, VR). Specifically, we employ machine learning on behavioral data (i.e., head, controllers, and eye data) to identify users and infer their individual attributes (i.e., age, gender). Toward this end, we propose a general framework that can potentially infer any personal information from any virtual scenarios. We test our framework on eleven generic actions (e.g., walking, searching, pointing) involving low and high mental loads, derived from two distinct use cases: an AR everyday application (34 participants) and VR robot teleoperation (35 participants). Our framework limits the burden of creating technology- and action-dependent algorithms, also reducing the experimental bias evidenced in previous work, providing a simple (yet effective) baseline for future works. We identified users up to 97% F1-score in VR and 80% in AR. Gender and Age inference was also facilitated in VR, reaching up to 82% and 90% F1-score, respectively. Through an in-depth analysis of sensors' impact, we found VR profiling resulting more effective than AR mainly because of the eye sensors' presence.</t>
  </si>
  <si>
    <t>Conti, Mauro/F-9145-2012</t>
  </si>
  <si>
    <t>Conti, Mauro/0000-0002-3612-1934; Tricomi, Pier Paolo/0000-0003-1600-835X; pajola, luca/0000-0002-6749-6608; Nenna, Federica/0000-0003-0353-6014</t>
  </si>
  <si>
    <t>10.1109/ACCESS.2023.3240071</t>
  </si>
  <si>
    <t>WOS:000927849200001</t>
  </si>
  <si>
    <t>Mandolfo, M; Baisi, F; Lamberti, L</t>
  </si>
  <si>
    <t>Mandolfo, Marco; Baisi, Francesco; Lamberti, Lucio</t>
  </si>
  <si>
    <t>How did you feel during the navigation? Influence of emotions on browsing time and interaction frequency in immersive virtual environments</t>
  </si>
  <si>
    <t>BEHAVIOUR &amp; INFORMATION TECHNOLOGY</t>
  </si>
  <si>
    <t>Immersive virtual environments (IVEs) represent virtual settings that simulate the physical world. Users interacting in such virtual venues commonly display behaviours like the ones that would occur in the physical world. However, little is known about how the affective states experienced while browsing IVEs may in turn, influence user's interactive behaviour. The present research investigates how to affect in terms of arousal and valence generated by IVEs influences browsing time and interaction frequency. Three studies analyse various facets of affect in IVEs. Study 1 investigates the cognitive responses and shows that browsing time is positively affected by self-reported arousal. Study 2 analyses neurophysiological responses and demonstrates consistent results with Study 1. It further shows that physiological correlates of arousal and valence positively influence interaction frequency. Study 3 delves into personal interest, a recurring factor emerged in the two previous studies, and investigates its interaction with arousal. Findings show that in a high arousal IVE, highly interested users are more likely to browse longer than low-interested users. Overall, the results show that behavioural realism evoked in IVEs involves both users' actions and affective states. Implications in terms of design guidelines to foster positive affect in IVEs are drawn.</t>
  </si>
  <si>
    <t>Mandolfo, Marco/AAU-2751-2020; LAMBERTI, LUCIO/G-8246-2011</t>
  </si>
  <si>
    <t>Mandolfo, Marco/0000-0001-6971-2194; LAMBERTI, LUCIO/0000-0002-4576-1642</t>
  </si>
  <si>
    <t>0144-929X</t>
  </si>
  <si>
    <t>1362-3001</t>
  </si>
  <si>
    <t>10.1080/0144929X.2022.2066570</t>
  </si>
  <si>
    <t>APR 2022</t>
  </si>
  <si>
    <t>WOS:000784772200001</t>
  </si>
  <si>
    <t>Tumler, J; Toprak, A; Yan, BX</t>
  </si>
  <si>
    <t>Chen, JYC; Fragomeni, G</t>
  </si>
  <si>
    <t>Tuemler, Johannes; Toprak, Alp; Yan, Baixuan</t>
  </si>
  <si>
    <t>Multi-user Multi-platform xR Collaboration: System and Evaluation</t>
  </si>
  <si>
    <t>VIRTUAL, AUGMENTED AND MIXED REALITY: DESIGN AND DEVELOPMENT, PT I</t>
  </si>
  <si>
    <t>14th International Conference on Virtual, Augmented and Mixed Reality (VAMR) Held as Part of the 24th International Conference on Human-Computer Interaction (HCII)</t>
  </si>
  <si>
    <t>Virtual technologies (AR/VR/MR, subsumed as xR) are used in many commercial applications, such as automotive development, medical training, architectural planning, teaching and many more. Usually, existing software products offer either VR, AR or a 2D monitor experience. This limitation can be a hindrance. Let's draw a simple application example: Users at a university shall join an xR teaching session in a mechanical engineering lecture. They bring their own xR device, join the session and experience the lecture with xR support. But users may ask themselves: Does the choice of my own xR device limit my learning success? In order to investigate multi-platform xR experiences, a software framework was developed and is presented here. This allows one shared xR experience for users of AR smartphones, AR/MR glasses and VR-PCs. The aim is to use this framework to study differences between the platforms and to be able to research for better quality multi-user multi-platform xR experiences. We present results of a first study that made use of our framework. We compared user experience, perceived usefulness and perceived ease of use between three different xR device types in a multi-user experience. Results are presented and discussed.</t>
  </si>
  <si>
    <t>Tumler, Johannes/0000-0002-4788-2667</t>
  </si>
  <si>
    <t>978-3-031-05939-1; 978-3-031-05938-4</t>
  </si>
  <si>
    <t>10.1007/978-3-031-05939-1_6</t>
  </si>
  <si>
    <t>WOS:000870217300006</t>
  </si>
  <si>
    <t>Suk, H; Laine, TH</t>
  </si>
  <si>
    <t>Suk, Haejung; Laine, Teemu H.</t>
  </si>
  <si>
    <t>Influence of Avatar Facial Appearance on Users' Perceived Embodiment and Presence in Immersive Virtual Reality</t>
  </si>
  <si>
    <t>Immersive virtual reality (VR) based on head-mounted displays has been identified as one of the key interaction technologies of the future metaverse, which comprises diverse interconnected virtual worlds and users who traverse between those worlds and interact with each other. Interaction in immersive VR entails the use of avatars that represent users. Previous research has shown that avatar appearance (e.g., body type, body visibility, and realism) affects the senses of embodiment and presence, which are among the key indicators of successful immersive VR. However, research on how the similarity between an avatar's face and the user's face affects embodiment and presence is lacking. We conducted a mixed-method experiment with 23 young adults (10 males, 13 females, mean age: 25.22) involving a VR scene with rich embodiment, a virtual mirror, and interaction with a virtual character. The participants were assigned to two groups: Group 1 had avatars based on their own faces, and Group 2 had avatars based on a stranger's face. The results indicated that Group 1 experienced higher embodiment with no significant differences in presence scores. Additionally, we identified moderate and significant correlations between presence and embodiment, including their subscales. We conclude that the realism and similarity in an avatar's appearance is important for embodiment, and that both embodiment and presence are intertwined factors contributing to immersive VR user experience.</t>
  </si>
  <si>
    <t>FEB</t>
  </si>
  <si>
    <t>10.3390/electronics12030583</t>
  </si>
  <si>
    <t>WOS:000929319500001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</si>
</sst>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34"/>
  <sheetViews>
    <sheetView tabSelected="1" topLeftCell="R1" workbookViewId="0">
      <selection activeCell="V34" sqref="V34"/>
    </sheetView>
  </sheetViews>
  <sheetFormatPr defaultRowHeight="12.5" x14ac:dyDescent="0.25"/>
  <cols>
    <col min="1" max="1" width="13.90625" customWidth="1"/>
    <col min="2" max="2" width="85.453125" customWidth="1"/>
    <col min="3" max="3" width="11.54296875" customWidth="1"/>
    <col min="4" max="4" width="11.6328125" customWidth="1"/>
    <col min="5" max="5" width="17.08984375" customWidth="1"/>
    <col min="6" max="6" width="129.6328125" customWidth="1"/>
    <col min="7" max="7" width="20.36328125" customWidth="1"/>
    <col min="8" max="8" width="13" customWidth="1"/>
    <col min="9" max="9" width="112.81640625" customWidth="1"/>
    <col min="10" max="10" width="111.90625" customWidth="1"/>
    <col min="11" max="11" width="64.90625" customWidth="1"/>
    <col min="12" max="12" width="18.1796875" customWidth="1"/>
    <col min="13" max="13" width="8.81640625" customWidth="1"/>
    <col min="15" max="15" width="143.26953125" customWidth="1"/>
    <col min="16" max="16" width="18.7265625" customWidth="1"/>
    <col min="17" max="17" width="21.6328125" customWidth="1"/>
    <col min="18" max="18" width="118.54296875" customWidth="1"/>
    <col min="19" max="19" width="14.6328125" customWidth="1"/>
    <col min="20" max="20" width="14.90625" customWidth="1"/>
  </cols>
  <sheetData>
    <row r="1" spans="1:7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5">
      <c r="A2" t="s">
        <v>72</v>
      </c>
      <c r="B2" t="s">
        <v>73</v>
      </c>
      <c r="C2" t="s">
        <v>74</v>
      </c>
      <c r="D2" t="s">
        <v>74</v>
      </c>
      <c r="E2" t="s">
        <v>75</v>
      </c>
      <c r="F2" t="s">
        <v>76</v>
      </c>
      <c r="G2" t="s">
        <v>74</v>
      </c>
      <c r="H2" t="s">
        <v>74</v>
      </c>
      <c r="I2" t="s">
        <v>77</v>
      </c>
      <c r="J2" t="s">
        <v>78</v>
      </c>
      <c r="K2" t="s">
        <v>79</v>
      </c>
      <c r="L2" t="s">
        <v>74</v>
      </c>
      <c r="M2" t="s">
        <v>74</v>
      </c>
      <c r="N2" t="s">
        <v>74</v>
      </c>
      <c r="O2" t="s">
        <v>80</v>
      </c>
      <c r="P2" t="s">
        <v>81</v>
      </c>
      <c r="Q2" t="s">
        <v>82</v>
      </c>
      <c r="R2" t="s">
        <v>83</v>
      </c>
      <c r="S2" t="s">
        <v>74</v>
      </c>
      <c r="T2" t="s">
        <v>74</v>
      </c>
      <c r="U2" t="s">
        <v>74</v>
      </c>
      <c r="V2" t="s">
        <v>84</v>
      </c>
      <c r="W2" t="s">
        <v>74</v>
      </c>
      <c r="X2" t="s">
        <v>74</v>
      </c>
      <c r="Y2" t="s">
        <v>74</v>
      </c>
      <c r="Z2" t="s">
        <v>74</v>
      </c>
      <c r="AA2" t="s">
        <v>74</v>
      </c>
      <c r="AB2" t="s">
        <v>74</v>
      </c>
      <c r="AC2" t="s">
        <v>74</v>
      </c>
      <c r="AD2" t="s">
        <v>74</v>
      </c>
      <c r="AE2" t="s">
        <v>74</v>
      </c>
      <c r="AF2" t="s">
        <v>74</v>
      </c>
      <c r="AG2" t="s">
        <v>74</v>
      </c>
      <c r="AH2" t="s">
        <v>74</v>
      </c>
      <c r="AI2" t="s">
        <v>74</v>
      </c>
      <c r="AJ2" t="s">
        <v>74</v>
      </c>
      <c r="AK2" t="s">
        <v>74</v>
      </c>
      <c r="AL2" t="s">
        <v>74</v>
      </c>
      <c r="AM2" t="s">
        <v>74</v>
      </c>
      <c r="AN2" t="s">
        <v>74</v>
      </c>
      <c r="AO2" t="s">
        <v>85</v>
      </c>
      <c r="AP2" t="s">
        <v>74</v>
      </c>
      <c r="AQ2" t="s">
        <v>86</v>
      </c>
      <c r="AR2" t="s">
        <v>74</v>
      </c>
      <c r="AS2" t="s">
        <v>74</v>
      </c>
      <c r="AT2" t="s">
        <v>74</v>
      </c>
      <c r="AU2">
        <v>2022</v>
      </c>
      <c r="AV2" t="s">
        <v>74</v>
      </c>
      <c r="AW2" t="s">
        <v>74</v>
      </c>
      <c r="AX2" t="s">
        <v>74</v>
      </c>
      <c r="AY2" t="s">
        <v>74</v>
      </c>
      <c r="AZ2" t="s">
        <v>74</v>
      </c>
      <c r="BA2" t="s">
        <v>74</v>
      </c>
      <c r="BB2">
        <v>272</v>
      </c>
      <c r="BC2">
        <v>277</v>
      </c>
      <c r="BD2" t="s">
        <v>74</v>
      </c>
      <c r="BE2" t="s">
        <v>87</v>
      </c>
      <c r="BF2" t="str">
        <f>HYPERLINK("http://dx.doi.org/10.1109/ICDCSW56584.2022.00058","http://dx.doi.org/10.1109/ICDCSW56584.2022.00058")</f>
        <v>http://dx.doi.org/10.1109/ICDCSW56584.2022.00058</v>
      </c>
      <c r="BG2" t="s">
        <v>74</v>
      </c>
      <c r="BH2" t="s">
        <v>74</v>
      </c>
      <c r="BI2" t="s">
        <v>74</v>
      </c>
      <c r="BJ2" t="s">
        <v>74</v>
      </c>
      <c r="BK2" t="s">
        <v>74</v>
      </c>
      <c r="BL2" t="s">
        <v>74</v>
      </c>
      <c r="BM2" t="s">
        <v>74</v>
      </c>
      <c r="BN2" t="s">
        <v>74</v>
      </c>
      <c r="BO2" t="s">
        <v>74</v>
      </c>
      <c r="BP2" t="s">
        <v>74</v>
      </c>
      <c r="BQ2" t="s">
        <v>74</v>
      </c>
      <c r="BR2" t="s">
        <v>74</v>
      </c>
      <c r="BS2" t="s">
        <v>88</v>
      </c>
      <c r="BT2" t="str">
        <f>HYPERLINK("https%3A%2F%2Fwww.webofscience.com%2Fwos%2Fwoscc%2Ffull-record%2FWOS:000895984800049","View Full Record in Web of Science")</f>
        <v>View Full Record in Web of Science</v>
      </c>
    </row>
    <row r="3" spans="1:72" x14ac:dyDescent="0.25">
      <c r="A3" t="s">
        <v>72</v>
      </c>
      <c r="B3" t="s">
        <v>89</v>
      </c>
      <c r="C3" t="s">
        <v>74</v>
      </c>
      <c r="D3" t="s">
        <v>90</v>
      </c>
      <c r="E3" t="s">
        <v>74</v>
      </c>
      <c r="F3" t="s">
        <v>91</v>
      </c>
      <c r="G3" t="s">
        <v>74</v>
      </c>
      <c r="H3" t="s">
        <v>74</v>
      </c>
      <c r="I3" t="s">
        <v>92</v>
      </c>
      <c r="J3" t="s">
        <v>93</v>
      </c>
      <c r="K3" t="s">
        <v>94</v>
      </c>
      <c r="L3" t="s">
        <v>74</v>
      </c>
      <c r="M3" t="s">
        <v>74</v>
      </c>
      <c r="N3" t="s">
        <v>74</v>
      </c>
      <c r="O3" t="s">
        <v>95</v>
      </c>
      <c r="P3" t="s">
        <v>96</v>
      </c>
      <c r="Q3" t="s">
        <v>97</v>
      </c>
      <c r="R3" t="s">
        <v>74</v>
      </c>
      <c r="S3" t="s">
        <v>74</v>
      </c>
      <c r="T3" t="s">
        <v>74</v>
      </c>
      <c r="U3" t="s">
        <v>74</v>
      </c>
      <c r="V3" t="s">
        <v>98</v>
      </c>
      <c r="W3" t="s">
        <v>74</v>
      </c>
      <c r="X3" t="s">
        <v>74</v>
      </c>
      <c r="Y3" t="s">
        <v>74</v>
      </c>
      <c r="Z3" t="s">
        <v>74</v>
      </c>
      <c r="AA3" t="s">
        <v>74</v>
      </c>
      <c r="AB3" t="s">
        <v>99</v>
      </c>
      <c r="AC3" t="s">
        <v>74</v>
      </c>
      <c r="AD3" t="s">
        <v>74</v>
      </c>
      <c r="AE3" t="s">
        <v>74</v>
      </c>
      <c r="AF3" t="s">
        <v>74</v>
      </c>
      <c r="AG3" t="s">
        <v>74</v>
      </c>
      <c r="AH3" t="s">
        <v>74</v>
      </c>
      <c r="AI3" t="s">
        <v>74</v>
      </c>
      <c r="AJ3" t="s">
        <v>74</v>
      </c>
      <c r="AK3" t="s">
        <v>74</v>
      </c>
      <c r="AL3" t="s">
        <v>74</v>
      </c>
      <c r="AM3" t="s">
        <v>74</v>
      </c>
      <c r="AN3" t="s">
        <v>74</v>
      </c>
      <c r="AO3" t="s">
        <v>100</v>
      </c>
      <c r="AP3" t="s">
        <v>101</v>
      </c>
      <c r="AQ3" t="s">
        <v>102</v>
      </c>
      <c r="AR3" t="s">
        <v>74</v>
      </c>
      <c r="AS3" t="s">
        <v>74</v>
      </c>
      <c r="AT3" t="s">
        <v>74</v>
      </c>
      <c r="AU3">
        <v>2022</v>
      </c>
      <c r="AV3">
        <v>13518</v>
      </c>
      <c r="AW3" t="s">
        <v>74</v>
      </c>
      <c r="AX3" t="s">
        <v>74</v>
      </c>
      <c r="AY3" t="s">
        <v>74</v>
      </c>
      <c r="AZ3" t="s">
        <v>74</v>
      </c>
      <c r="BA3" t="s">
        <v>74</v>
      </c>
      <c r="BB3">
        <v>213</v>
      </c>
      <c r="BC3">
        <v>221</v>
      </c>
      <c r="BD3" t="s">
        <v>74</v>
      </c>
      <c r="BE3" t="s">
        <v>103</v>
      </c>
      <c r="BF3" t="str">
        <f>HYPERLINK("http://dx.doi.org/10.1007/978-3-031-21707-4_16","http://dx.doi.org/10.1007/978-3-031-21707-4_16")</f>
        <v>http://dx.doi.org/10.1007/978-3-031-21707-4_16</v>
      </c>
      <c r="BG3" t="s">
        <v>74</v>
      </c>
      <c r="BH3" t="s">
        <v>74</v>
      </c>
      <c r="BI3" t="s">
        <v>74</v>
      </c>
      <c r="BJ3" t="s">
        <v>74</v>
      </c>
      <c r="BK3" t="s">
        <v>74</v>
      </c>
      <c r="BL3" t="s">
        <v>74</v>
      </c>
      <c r="BM3" t="s">
        <v>74</v>
      </c>
      <c r="BN3" t="s">
        <v>74</v>
      </c>
      <c r="BO3" t="s">
        <v>74</v>
      </c>
      <c r="BP3" t="s">
        <v>74</v>
      </c>
      <c r="BQ3" t="s">
        <v>74</v>
      </c>
      <c r="BR3" t="s">
        <v>74</v>
      </c>
      <c r="BS3" t="s">
        <v>104</v>
      </c>
      <c r="BT3" t="str">
        <f>HYPERLINK("https%3A%2F%2Fwww.webofscience.com%2Fwos%2Fwoscc%2Ffull-record%2FWOS:000906729200016","View Full Record in Web of Science")</f>
        <v>View Full Record in Web of Science</v>
      </c>
    </row>
    <row r="4" spans="1:72" x14ac:dyDescent="0.25">
      <c r="A4" t="s">
        <v>105</v>
      </c>
      <c r="B4" t="s">
        <v>106</v>
      </c>
      <c r="C4" t="s">
        <v>74</v>
      </c>
      <c r="D4" t="s">
        <v>74</v>
      </c>
      <c r="E4" t="s">
        <v>74</v>
      </c>
      <c r="F4" t="s">
        <v>107</v>
      </c>
      <c r="G4" t="s">
        <v>74</v>
      </c>
      <c r="H4" t="s">
        <v>74</v>
      </c>
      <c r="I4" t="s">
        <v>108</v>
      </c>
      <c r="J4" t="s">
        <v>109</v>
      </c>
      <c r="K4" t="s">
        <v>74</v>
      </c>
      <c r="L4" t="s">
        <v>74</v>
      </c>
      <c r="M4" t="s">
        <v>74</v>
      </c>
      <c r="N4" t="s">
        <v>74</v>
      </c>
      <c r="O4" t="s">
        <v>74</v>
      </c>
      <c r="P4" t="s">
        <v>74</v>
      </c>
      <c r="Q4" t="s">
        <v>74</v>
      </c>
      <c r="R4" t="s">
        <v>74</v>
      </c>
      <c r="S4" t="s">
        <v>74</v>
      </c>
      <c r="T4" t="s">
        <v>74</v>
      </c>
      <c r="U4" t="s">
        <v>74</v>
      </c>
      <c r="V4" t="s">
        <v>110</v>
      </c>
      <c r="W4" t="s">
        <v>74</v>
      </c>
      <c r="X4" t="s">
        <v>74</v>
      </c>
      <c r="Y4" t="s">
        <v>74</v>
      </c>
      <c r="Z4" t="s">
        <v>74</v>
      </c>
      <c r="AA4" t="s">
        <v>74</v>
      </c>
      <c r="AB4" t="s">
        <v>111</v>
      </c>
      <c r="AC4" t="s">
        <v>74</v>
      </c>
      <c r="AD4" t="s">
        <v>74</v>
      </c>
      <c r="AE4" t="s">
        <v>74</v>
      </c>
      <c r="AF4" t="s">
        <v>74</v>
      </c>
      <c r="AG4" t="s">
        <v>74</v>
      </c>
      <c r="AH4" t="s">
        <v>74</v>
      </c>
      <c r="AI4" t="s">
        <v>74</v>
      </c>
      <c r="AJ4" t="s">
        <v>74</v>
      </c>
      <c r="AK4" t="s">
        <v>74</v>
      </c>
      <c r="AL4" t="s">
        <v>74</v>
      </c>
      <c r="AM4" t="s">
        <v>74</v>
      </c>
      <c r="AN4" t="s">
        <v>74</v>
      </c>
      <c r="AO4" t="s">
        <v>112</v>
      </c>
      <c r="AP4" t="s">
        <v>113</v>
      </c>
      <c r="AQ4" t="s">
        <v>74</v>
      </c>
      <c r="AR4" t="s">
        <v>74</v>
      </c>
      <c r="AS4" t="s">
        <v>74</v>
      </c>
      <c r="AT4" t="s">
        <v>74</v>
      </c>
      <c r="AU4" t="s">
        <v>74</v>
      </c>
      <c r="AV4" t="s">
        <v>74</v>
      </c>
      <c r="AW4" t="s">
        <v>74</v>
      </c>
      <c r="AX4" t="s">
        <v>74</v>
      </c>
      <c r="AY4" t="s">
        <v>74</v>
      </c>
      <c r="AZ4" t="s">
        <v>74</v>
      </c>
      <c r="BA4" t="s">
        <v>74</v>
      </c>
      <c r="BB4" t="s">
        <v>74</v>
      </c>
      <c r="BC4" t="s">
        <v>74</v>
      </c>
      <c r="BD4" t="s">
        <v>74</v>
      </c>
      <c r="BE4" t="s">
        <v>114</v>
      </c>
      <c r="BF4" t="str">
        <f>HYPERLINK("http://dx.doi.org/10.1177/02683962231159927","http://dx.doi.org/10.1177/02683962231159927")</f>
        <v>http://dx.doi.org/10.1177/02683962231159927</v>
      </c>
      <c r="BG4" t="s">
        <v>74</v>
      </c>
      <c r="BH4" t="s">
        <v>115</v>
      </c>
      <c r="BI4" t="s">
        <v>74</v>
      </c>
      <c r="BJ4" t="s">
        <v>74</v>
      </c>
      <c r="BK4" t="s">
        <v>74</v>
      </c>
      <c r="BL4" t="s">
        <v>74</v>
      </c>
      <c r="BM4" t="s">
        <v>74</v>
      </c>
      <c r="BN4" t="s">
        <v>74</v>
      </c>
      <c r="BO4" t="s">
        <v>74</v>
      </c>
      <c r="BP4" t="s">
        <v>74</v>
      </c>
      <c r="BQ4" t="s">
        <v>74</v>
      </c>
      <c r="BR4" t="s">
        <v>74</v>
      </c>
      <c r="BS4" t="s">
        <v>116</v>
      </c>
      <c r="BT4" t="str">
        <f>HYPERLINK("https%3A%2F%2Fwww.webofscience.com%2Fwos%2Fwoscc%2Ffull-record%2FWOS:000945833900001","View Full Record in Web of Science")</f>
        <v>View Full Record in Web of Science</v>
      </c>
    </row>
    <row r="5" spans="1:72" x14ac:dyDescent="0.25">
      <c r="A5" t="s">
        <v>72</v>
      </c>
      <c r="B5" t="s">
        <v>117</v>
      </c>
      <c r="C5" t="s">
        <v>74</v>
      </c>
      <c r="D5" t="s">
        <v>118</v>
      </c>
      <c r="E5" t="s">
        <v>74</v>
      </c>
      <c r="F5" t="s">
        <v>119</v>
      </c>
      <c r="G5" t="s">
        <v>74</v>
      </c>
      <c r="H5" t="s">
        <v>74</v>
      </c>
      <c r="I5" t="s">
        <v>120</v>
      </c>
      <c r="J5" t="s">
        <v>121</v>
      </c>
      <c r="K5" t="s">
        <v>94</v>
      </c>
      <c r="L5" t="s">
        <v>74</v>
      </c>
      <c r="M5" t="s">
        <v>74</v>
      </c>
      <c r="N5" t="s">
        <v>74</v>
      </c>
      <c r="O5" t="s">
        <v>122</v>
      </c>
      <c r="P5" t="s">
        <v>96</v>
      </c>
      <c r="Q5" t="s">
        <v>123</v>
      </c>
      <c r="R5" t="s">
        <v>74</v>
      </c>
      <c r="S5" t="s">
        <v>74</v>
      </c>
      <c r="T5" t="s">
        <v>74</v>
      </c>
      <c r="U5" t="s">
        <v>74</v>
      </c>
      <c r="V5" t="s">
        <v>124</v>
      </c>
      <c r="W5" t="s">
        <v>74</v>
      </c>
      <c r="X5" t="s">
        <v>74</v>
      </c>
      <c r="Y5" t="s">
        <v>74</v>
      </c>
      <c r="Z5" t="s">
        <v>74</v>
      </c>
      <c r="AA5" t="s">
        <v>74</v>
      </c>
      <c r="AB5" t="s">
        <v>74</v>
      </c>
      <c r="AC5" t="s">
        <v>74</v>
      </c>
      <c r="AD5" t="s">
        <v>74</v>
      </c>
      <c r="AE5" t="s">
        <v>74</v>
      </c>
      <c r="AF5" t="s">
        <v>74</v>
      </c>
      <c r="AG5" t="s">
        <v>74</v>
      </c>
      <c r="AH5" t="s">
        <v>74</v>
      </c>
      <c r="AI5" t="s">
        <v>74</v>
      </c>
      <c r="AJ5" t="s">
        <v>74</v>
      </c>
      <c r="AK5" t="s">
        <v>74</v>
      </c>
      <c r="AL5" t="s">
        <v>74</v>
      </c>
      <c r="AM5" t="s">
        <v>74</v>
      </c>
      <c r="AN5" t="s">
        <v>74</v>
      </c>
      <c r="AO5" t="s">
        <v>100</v>
      </c>
      <c r="AP5" t="s">
        <v>101</v>
      </c>
      <c r="AQ5" t="s">
        <v>125</v>
      </c>
      <c r="AR5" t="s">
        <v>74</v>
      </c>
      <c r="AS5" t="s">
        <v>74</v>
      </c>
      <c r="AT5" t="s">
        <v>74</v>
      </c>
      <c r="AU5">
        <v>2022</v>
      </c>
      <c r="AV5">
        <v>13522</v>
      </c>
      <c r="AW5" t="s">
        <v>74</v>
      </c>
      <c r="AX5" t="s">
        <v>74</v>
      </c>
      <c r="AY5" t="s">
        <v>74</v>
      </c>
      <c r="AZ5" t="s">
        <v>74</v>
      </c>
      <c r="BA5" t="s">
        <v>74</v>
      </c>
      <c r="BB5">
        <v>397</v>
      </c>
      <c r="BC5">
        <v>406</v>
      </c>
      <c r="BD5" t="s">
        <v>74</v>
      </c>
      <c r="BE5" t="s">
        <v>126</v>
      </c>
      <c r="BF5" t="str">
        <f>HYPERLINK("http://dx.doi.org/10.1007/978-3-031-21704-3_26","http://dx.doi.org/10.1007/978-3-031-21704-3_26")</f>
        <v>http://dx.doi.org/10.1007/978-3-031-21704-3_26</v>
      </c>
      <c r="BG5" t="s">
        <v>74</v>
      </c>
      <c r="BH5" t="s">
        <v>74</v>
      </c>
      <c r="BI5" t="s">
        <v>74</v>
      </c>
      <c r="BJ5" t="s">
        <v>74</v>
      </c>
      <c r="BK5" t="s">
        <v>74</v>
      </c>
      <c r="BL5" t="s">
        <v>74</v>
      </c>
      <c r="BM5" t="s">
        <v>74</v>
      </c>
      <c r="BN5" t="s">
        <v>74</v>
      </c>
      <c r="BO5" t="s">
        <v>74</v>
      </c>
      <c r="BP5" t="s">
        <v>74</v>
      </c>
      <c r="BQ5" t="s">
        <v>74</v>
      </c>
      <c r="BR5" t="s">
        <v>74</v>
      </c>
      <c r="BS5" t="s">
        <v>127</v>
      </c>
      <c r="BT5" t="str">
        <f>HYPERLINK("https%3A%2F%2Fwww.webofscience.com%2Fwos%2Fwoscc%2Ffull-record%2FWOS:000937041100026","View Full Record in Web of Science")</f>
        <v>View Full Record in Web of Science</v>
      </c>
    </row>
    <row r="6" spans="1:72" x14ac:dyDescent="0.25">
      <c r="A6" t="s">
        <v>105</v>
      </c>
      <c r="B6" t="s">
        <v>128</v>
      </c>
      <c r="C6" t="s">
        <v>74</v>
      </c>
      <c r="D6" t="s">
        <v>74</v>
      </c>
      <c r="E6" t="s">
        <v>74</v>
      </c>
      <c r="F6" t="s">
        <v>129</v>
      </c>
      <c r="G6" t="s">
        <v>74</v>
      </c>
      <c r="H6" t="s">
        <v>74</v>
      </c>
      <c r="I6" t="s">
        <v>130</v>
      </c>
      <c r="J6" t="s">
        <v>131</v>
      </c>
      <c r="K6" t="s">
        <v>74</v>
      </c>
      <c r="L6" t="s">
        <v>74</v>
      </c>
      <c r="M6" t="s">
        <v>74</v>
      </c>
      <c r="N6" t="s">
        <v>74</v>
      </c>
      <c r="O6" t="s">
        <v>74</v>
      </c>
      <c r="P6" t="s">
        <v>74</v>
      </c>
      <c r="Q6" t="s">
        <v>74</v>
      </c>
      <c r="R6" t="s">
        <v>74</v>
      </c>
      <c r="S6" t="s">
        <v>74</v>
      </c>
      <c r="T6" t="s">
        <v>74</v>
      </c>
      <c r="U6" t="s">
        <v>74</v>
      </c>
      <c r="V6" t="s">
        <v>132</v>
      </c>
      <c r="W6" t="s">
        <v>74</v>
      </c>
      <c r="X6" t="s">
        <v>74</v>
      </c>
      <c r="Y6" t="s">
        <v>74</v>
      </c>
      <c r="Z6" t="s">
        <v>74</v>
      </c>
      <c r="AA6" t="s">
        <v>133</v>
      </c>
      <c r="AB6" t="s">
        <v>134</v>
      </c>
      <c r="AC6" t="s">
        <v>74</v>
      </c>
      <c r="AD6" t="s">
        <v>74</v>
      </c>
      <c r="AE6" t="s">
        <v>74</v>
      </c>
      <c r="AF6" t="s">
        <v>74</v>
      </c>
      <c r="AG6" t="s">
        <v>74</v>
      </c>
      <c r="AH6" t="s">
        <v>74</v>
      </c>
      <c r="AI6" t="s">
        <v>74</v>
      </c>
      <c r="AJ6" t="s">
        <v>74</v>
      </c>
      <c r="AK6" t="s">
        <v>74</v>
      </c>
      <c r="AL6" t="s">
        <v>74</v>
      </c>
      <c r="AM6" t="s">
        <v>74</v>
      </c>
      <c r="AN6" t="s">
        <v>74</v>
      </c>
      <c r="AO6" t="s">
        <v>135</v>
      </c>
      <c r="AP6" t="s">
        <v>74</v>
      </c>
      <c r="AQ6" t="s">
        <v>74</v>
      </c>
      <c r="AR6" t="s">
        <v>74</v>
      </c>
      <c r="AS6" t="s">
        <v>74</v>
      </c>
      <c r="AT6" t="s">
        <v>74</v>
      </c>
      <c r="AU6">
        <v>2022</v>
      </c>
      <c r="AV6">
        <v>10</v>
      </c>
      <c r="AW6" t="s">
        <v>74</v>
      </c>
      <c r="AX6" t="s">
        <v>74</v>
      </c>
      <c r="AY6" t="s">
        <v>74</v>
      </c>
      <c r="AZ6" t="s">
        <v>74</v>
      </c>
      <c r="BA6" t="s">
        <v>74</v>
      </c>
      <c r="BB6">
        <v>119914</v>
      </c>
      <c r="BC6">
        <v>119946</v>
      </c>
      <c r="BD6" t="s">
        <v>74</v>
      </c>
      <c r="BE6" t="s">
        <v>136</v>
      </c>
      <c r="BF6" t="str">
        <f>HYPERLINK("http://dx.doi.org/10.1109/ACCESS.2022.3219845","http://dx.doi.org/10.1109/ACCESS.2022.3219845")</f>
        <v>http://dx.doi.org/10.1109/ACCESS.2022.3219845</v>
      </c>
      <c r="BG6" t="s">
        <v>74</v>
      </c>
      <c r="BH6" t="s">
        <v>74</v>
      </c>
      <c r="BI6" t="s">
        <v>74</v>
      </c>
      <c r="BJ6" t="s">
        <v>74</v>
      </c>
      <c r="BK6" t="s">
        <v>74</v>
      </c>
      <c r="BL6" t="s">
        <v>74</v>
      </c>
      <c r="BM6" t="s">
        <v>74</v>
      </c>
      <c r="BN6" t="s">
        <v>74</v>
      </c>
      <c r="BO6" t="s">
        <v>74</v>
      </c>
      <c r="BP6" t="s">
        <v>74</v>
      </c>
      <c r="BQ6" t="s">
        <v>74</v>
      </c>
      <c r="BR6" t="s">
        <v>74</v>
      </c>
      <c r="BS6" t="s">
        <v>137</v>
      </c>
      <c r="BT6" t="str">
        <f>HYPERLINK("https%3A%2F%2Fwww.webofscience.com%2Fwos%2Fwoscc%2Ffull-record%2FWOS:000886923800001","View Full Record in Web of Science")</f>
        <v>View Full Record in Web of Science</v>
      </c>
    </row>
    <row r="7" spans="1:72" x14ac:dyDescent="0.25">
      <c r="A7" t="s">
        <v>105</v>
      </c>
      <c r="B7" t="s">
        <v>138</v>
      </c>
      <c r="C7" t="s">
        <v>74</v>
      </c>
      <c r="D7" t="s">
        <v>74</v>
      </c>
      <c r="E7" t="s">
        <v>74</v>
      </c>
      <c r="F7" t="s">
        <v>139</v>
      </c>
      <c r="G7" t="s">
        <v>74</v>
      </c>
      <c r="H7" t="s">
        <v>74</v>
      </c>
      <c r="I7" t="s">
        <v>140</v>
      </c>
      <c r="J7" t="s">
        <v>141</v>
      </c>
      <c r="K7" t="s">
        <v>74</v>
      </c>
      <c r="L7" t="s">
        <v>74</v>
      </c>
      <c r="M7" t="s">
        <v>74</v>
      </c>
      <c r="N7" t="s">
        <v>74</v>
      </c>
      <c r="O7" t="s">
        <v>74</v>
      </c>
      <c r="P7" t="s">
        <v>74</v>
      </c>
      <c r="Q7" t="s">
        <v>74</v>
      </c>
      <c r="R7" t="s">
        <v>74</v>
      </c>
      <c r="S7" t="s">
        <v>74</v>
      </c>
      <c r="T7" t="s">
        <v>74</v>
      </c>
      <c r="U7" t="s">
        <v>74</v>
      </c>
      <c r="V7" t="s">
        <v>142</v>
      </c>
      <c r="W7" t="s">
        <v>74</v>
      </c>
      <c r="X7" t="s">
        <v>74</v>
      </c>
      <c r="Y7" t="s">
        <v>74</v>
      </c>
      <c r="Z7" t="s">
        <v>74</v>
      </c>
      <c r="AA7" t="s">
        <v>143</v>
      </c>
      <c r="AB7" t="s">
        <v>74</v>
      </c>
      <c r="AC7" t="s">
        <v>74</v>
      </c>
      <c r="AD7" t="s">
        <v>74</v>
      </c>
      <c r="AE7" t="s">
        <v>74</v>
      </c>
      <c r="AF7" t="s">
        <v>74</v>
      </c>
      <c r="AG7" t="s">
        <v>74</v>
      </c>
      <c r="AH7" t="s">
        <v>74</v>
      </c>
      <c r="AI7" t="s">
        <v>74</v>
      </c>
      <c r="AJ7" t="s">
        <v>74</v>
      </c>
      <c r="AK7" t="s">
        <v>74</v>
      </c>
      <c r="AL7" t="s">
        <v>74</v>
      </c>
      <c r="AM7" t="s">
        <v>74</v>
      </c>
      <c r="AN7" t="s">
        <v>74</v>
      </c>
      <c r="AO7" t="s">
        <v>144</v>
      </c>
      <c r="AP7" t="s">
        <v>145</v>
      </c>
      <c r="AQ7" t="s">
        <v>74</v>
      </c>
      <c r="AR7" t="s">
        <v>74</v>
      </c>
      <c r="AS7" t="s">
        <v>74</v>
      </c>
      <c r="AT7" t="s">
        <v>146</v>
      </c>
      <c r="AU7">
        <v>2022</v>
      </c>
      <c r="AV7">
        <v>24</v>
      </c>
      <c r="AW7">
        <v>6</v>
      </c>
      <c r="AX7" t="s">
        <v>74</v>
      </c>
      <c r="AY7" t="s">
        <v>74</v>
      </c>
      <c r="AZ7" t="s">
        <v>74</v>
      </c>
      <c r="BA7" t="s">
        <v>74</v>
      </c>
      <c r="BB7">
        <v>27</v>
      </c>
      <c r="BC7">
        <v>33</v>
      </c>
      <c r="BD7" t="s">
        <v>74</v>
      </c>
      <c r="BE7" t="s">
        <v>147</v>
      </c>
      <c r="BF7" t="str">
        <f>HYPERLINK("http://dx.doi.org/10.1109/MITP.2022.3203820","http://dx.doi.org/10.1109/MITP.2022.3203820")</f>
        <v>http://dx.doi.org/10.1109/MITP.2022.3203820</v>
      </c>
      <c r="BG7" t="s">
        <v>74</v>
      </c>
      <c r="BH7" t="s">
        <v>74</v>
      </c>
      <c r="BI7" t="s">
        <v>74</v>
      </c>
      <c r="BJ7" t="s">
        <v>74</v>
      </c>
      <c r="BK7" t="s">
        <v>74</v>
      </c>
      <c r="BL7" t="s">
        <v>74</v>
      </c>
      <c r="BM7" t="s">
        <v>74</v>
      </c>
      <c r="BN7" t="s">
        <v>74</v>
      </c>
      <c r="BO7" t="s">
        <v>74</v>
      </c>
      <c r="BP7" t="s">
        <v>74</v>
      </c>
      <c r="BQ7" t="s">
        <v>74</v>
      </c>
      <c r="BR7" t="s">
        <v>74</v>
      </c>
      <c r="BS7" t="s">
        <v>148</v>
      </c>
      <c r="BT7" t="str">
        <f>HYPERLINK("https%3A%2F%2Fwww.webofscience.com%2Fwos%2Fwoscc%2Ffull-record%2FWOS:000917257500007","View Full Record in Web of Science")</f>
        <v>View Full Record in Web of Science</v>
      </c>
    </row>
    <row r="8" spans="1:72" x14ac:dyDescent="0.25">
      <c r="A8" t="s">
        <v>105</v>
      </c>
      <c r="B8" t="s">
        <v>149</v>
      </c>
      <c r="C8" t="s">
        <v>74</v>
      </c>
      <c r="D8" t="s">
        <v>74</v>
      </c>
      <c r="E8" t="s">
        <v>74</v>
      </c>
      <c r="F8" t="s">
        <v>150</v>
      </c>
      <c r="G8" t="s">
        <v>74</v>
      </c>
      <c r="H8" t="s">
        <v>74</v>
      </c>
      <c r="I8" t="s">
        <v>151</v>
      </c>
      <c r="J8" t="s">
        <v>152</v>
      </c>
      <c r="K8" t="s">
        <v>74</v>
      </c>
      <c r="L8" t="s">
        <v>74</v>
      </c>
      <c r="M8" t="s">
        <v>74</v>
      </c>
      <c r="N8" t="s">
        <v>74</v>
      </c>
      <c r="O8" t="s">
        <v>74</v>
      </c>
      <c r="P8" t="s">
        <v>74</v>
      </c>
      <c r="Q8" t="s">
        <v>74</v>
      </c>
      <c r="R8" t="s">
        <v>74</v>
      </c>
      <c r="S8" t="s">
        <v>74</v>
      </c>
      <c r="T8" t="s">
        <v>74</v>
      </c>
      <c r="U8" t="s">
        <v>74</v>
      </c>
      <c r="V8" t="s">
        <v>153</v>
      </c>
      <c r="W8" t="s">
        <v>74</v>
      </c>
      <c r="X8" t="s">
        <v>74</v>
      </c>
      <c r="Y8" t="s">
        <v>74</v>
      </c>
      <c r="Z8" t="s">
        <v>74</v>
      </c>
      <c r="AA8" t="s">
        <v>74</v>
      </c>
      <c r="AB8" t="s">
        <v>74</v>
      </c>
      <c r="AC8" t="s">
        <v>74</v>
      </c>
      <c r="AD8" t="s">
        <v>74</v>
      </c>
      <c r="AE8" t="s">
        <v>74</v>
      </c>
      <c r="AF8" t="s">
        <v>74</v>
      </c>
      <c r="AG8" t="s">
        <v>74</v>
      </c>
      <c r="AH8" t="s">
        <v>74</v>
      </c>
      <c r="AI8" t="s">
        <v>74</v>
      </c>
      <c r="AJ8" t="s">
        <v>74</v>
      </c>
      <c r="AK8" t="s">
        <v>74</v>
      </c>
      <c r="AL8" t="s">
        <v>74</v>
      </c>
      <c r="AM8" t="s">
        <v>74</v>
      </c>
      <c r="AN8" t="s">
        <v>74</v>
      </c>
      <c r="AO8" t="s">
        <v>154</v>
      </c>
      <c r="AP8" t="s">
        <v>74</v>
      </c>
      <c r="AQ8" t="s">
        <v>74</v>
      </c>
      <c r="AR8" t="s">
        <v>74</v>
      </c>
      <c r="AS8" t="s">
        <v>74</v>
      </c>
      <c r="AT8" t="s">
        <v>155</v>
      </c>
      <c r="AU8">
        <v>2022</v>
      </c>
      <c r="AV8">
        <v>15</v>
      </c>
      <c r="AW8">
        <v>6</v>
      </c>
      <c r="AX8" t="s">
        <v>74</v>
      </c>
      <c r="AY8" t="s">
        <v>74</v>
      </c>
      <c r="AZ8" t="s">
        <v>74</v>
      </c>
      <c r="BA8" t="s">
        <v>74</v>
      </c>
      <c r="BB8">
        <v>685</v>
      </c>
      <c r="BC8">
        <v>696</v>
      </c>
      <c r="BD8" t="s">
        <v>74</v>
      </c>
      <c r="BE8" t="s">
        <v>156</v>
      </c>
      <c r="BF8" t="str">
        <f>HYPERLINK("http://dx.doi.org/10.1109/TLT.2022.3210828","http://dx.doi.org/10.1109/TLT.2022.3210828")</f>
        <v>http://dx.doi.org/10.1109/TLT.2022.3210828</v>
      </c>
      <c r="BG8" t="s">
        <v>74</v>
      </c>
      <c r="BH8" t="s">
        <v>74</v>
      </c>
      <c r="BI8" t="s">
        <v>74</v>
      </c>
      <c r="BJ8" t="s">
        <v>74</v>
      </c>
      <c r="BK8" t="s">
        <v>74</v>
      </c>
      <c r="BL8" t="s">
        <v>74</v>
      </c>
      <c r="BM8" t="s">
        <v>74</v>
      </c>
      <c r="BN8" t="s">
        <v>74</v>
      </c>
      <c r="BO8" t="s">
        <v>74</v>
      </c>
      <c r="BP8" t="s">
        <v>74</v>
      </c>
      <c r="BQ8" t="s">
        <v>74</v>
      </c>
      <c r="BR8" t="s">
        <v>74</v>
      </c>
      <c r="BS8" t="s">
        <v>157</v>
      </c>
      <c r="BT8" t="str">
        <f>HYPERLINK("https%3A%2F%2Fwww.webofscience.com%2Fwos%2Fwoscc%2Ffull-record%2FWOS:000911279300004","View Full Record in Web of Science")</f>
        <v>View Full Record in Web of Science</v>
      </c>
    </row>
    <row r="9" spans="1:72" x14ac:dyDescent="0.25">
      <c r="A9" t="s">
        <v>105</v>
      </c>
      <c r="B9" t="s">
        <v>158</v>
      </c>
      <c r="C9" t="s">
        <v>74</v>
      </c>
      <c r="D9" t="s">
        <v>74</v>
      </c>
      <c r="E9" t="s">
        <v>74</v>
      </c>
      <c r="F9" t="s">
        <v>159</v>
      </c>
      <c r="G9" t="s">
        <v>74</v>
      </c>
      <c r="H9" t="s">
        <v>74</v>
      </c>
      <c r="I9" t="s">
        <v>160</v>
      </c>
      <c r="J9" t="s">
        <v>161</v>
      </c>
      <c r="K9" t="s">
        <v>74</v>
      </c>
      <c r="L9" t="s">
        <v>74</v>
      </c>
      <c r="M9" t="s">
        <v>74</v>
      </c>
      <c r="N9" t="s">
        <v>74</v>
      </c>
      <c r="O9" t="s">
        <v>74</v>
      </c>
      <c r="P9" t="s">
        <v>74</v>
      </c>
      <c r="Q9" t="s">
        <v>74</v>
      </c>
      <c r="R9" t="s">
        <v>74</v>
      </c>
      <c r="S9" t="s">
        <v>74</v>
      </c>
      <c r="T9" t="s">
        <v>74</v>
      </c>
      <c r="U9" t="s">
        <v>74</v>
      </c>
      <c r="V9" t="s">
        <v>162</v>
      </c>
      <c r="W9" t="s">
        <v>74</v>
      </c>
      <c r="X9" t="s">
        <v>74</v>
      </c>
      <c r="Y9" t="s">
        <v>74</v>
      </c>
      <c r="Z9" t="s">
        <v>74</v>
      </c>
      <c r="AA9" t="s">
        <v>74</v>
      </c>
      <c r="AB9" t="s">
        <v>163</v>
      </c>
      <c r="AC9" t="s">
        <v>74</v>
      </c>
      <c r="AD9" t="s">
        <v>74</v>
      </c>
      <c r="AE9" t="s">
        <v>74</v>
      </c>
      <c r="AF9" t="s">
        <v>74</v>
      </c>
      <c r="AG9" t="s">
        <v>74</v>
      </c>
      <c r="AH9" t="s">
        <v>74</v>
      </c>
      <c r="AI9" t="s">
        <v>74</v>
      </c>
      <c r="AJ9" t="s">
        <v>74</v>
      </c>
      <c r="AK9" t="s">
        <v>74</v>
      </c>
      <c r="AL9" t="s">
        <v>74</v>
      </c>
      <c r="AM9" t="s">
        <v>74</v>
      </c>
      <c r="AN9" t="s">
        <v>74</v>
      </c>
      <c r="AO9" t="s">
        <v>164</v>
      </c>
      <c r="AP9" t="s">
        <v>165</v>
      </c>
      <c r="AQ9" t="s">
        <v>74</v>
      </c>
      <c r="AR9" t="s">
        <v>74</v>
      </c>
      <c r="AS9" t="s">
        <v>74</v>
      </c>
      <c r="AT9" t="s">
        <v>74</v>
      </c>
      <c r="AU9" t="s">
        <v>74</v>
      </c>
      <c r="AV9" t="s">
        <v>74</v>
      </c>
      <c r="AW9" t="s">
        <v>74</v>
      </c>
      <c r="AX9" t="s">
        <v>74</v>
      </c>
      <c r="AY9" t="s">
        <v>74</v>
      </c>
      <c r="AZ9" t="s">
        <v>74</v>
      </c>
      <c r="BA9" t="s">
        <v>74</v>
      </c>
      <c r="BB9" t="s">
        <v>74</v>
      </c>
      <c r="BC9" t="s">
        <v>74</v>
      </c>
      <c r="BD9" t="s">
        <v>74</v>
      </c>
      <c r="BE9" t="s">
        <v>166</v>
      </c>
      <c r="BF9" t="str">
        <f>HYPERLINK("http://dx.doi.org/10.1002/cav.2150","http://dx.doi.org/10.1002/cav.2150")</f>
        <v>http://dx.doi.org/10.1002/cav.2150</v>
      </c>
      <c r="BG9" t="s">
        <v>74</v>
      </c>
      <c r="BH9" t="s">
        <v>115</v>
      </c>
      <c r="BI9" t="s">
        <v>74</v>
      </c>
      <c r="BJ9" t="s">
        <v>74</v>
      </c>
      <c r="BK9" t="s">
        <v>74</v>
      </c>
      <c r="BL9" t="s">
        <v>74</v>
      </c>
      <c r="BM9" t="s">
        <v>74</v>
      </c>
      <c r="BN9" t="s">
        <v>74</v>
      </c>
      <c r="BO9" t="s">
        <v>74</v>
      </c>
      <c r="BP9" t="s">
        <v>74</v>
      </c>
      <c r="BQ9" t="s">
        <v>74</v>
      </c>
      <c r="BR9" t="s">
        <v>74</v>
      </c>
      <c r="BS9" t="s">
        <v>167</v>
      </c>
      <c r="BT9" t="str">
        <f>HYPERLINK("https%3A%2F%2Fwww.webofscience.com%2Fwos%2Fwoscc%2Ffull-record%2FWOS:000941930600001","View Full Record in Web of Science")</f>
        <v>View Full Record in Web of Science</v>
      </c>
    </row>
    <row r="10" spans="1:72" x14ac:dyDescent="0.25">
      <c r="A10" t="s">
        <v>72</v>
      </c>
      <c r="B10" t="s">
        <v>168</v>
      </c>
      <c r="C10" t="s">
        <v>74</v>
      </c>
      <c r="D10" t="s">
        <v>74</v>
      </c>
      <c r="E10" t="s">
        <v>75</v>
      </c>
      <c r="F10" t="s">
        <v>169</v>
      </c>
      <c r="G10" t="s">
        <v>74</v>
      </c>
      <c r="H10" t="s">
        <v>74</v>
      </c>
      <c r="I10" t="s">
        <v>170</v>
      </c>
      <c r="J10" t="s">
        <v>78</v>
      </c>
      <c r="K10" t="s">
        <v>79</v>
      </c>
      <c r="L10" t="s">
        <v>74</v>
      </c>
      <c r="M10" t="s">
        <v>74</v>
      </c>
      <c r="N10" t="s">
        <v>74</v>
      </c>
      <c r="O10" t="s">
        <v>80</v>
      </c>
      <c r="P10" t="s">
        <v>81</v>
      </c>
      <c r="Q10" t="s">
        <v>82</v>
      </c>
      <c r="R10" t="s">
        <v>83</v>
      </c>
      <c r="S10" t="s">
        <v>74</v>
      </c>
      <c r="T10" t="s">
        <v>74</v>
      </c>
      <c r="U10" t="s">
        <v>74</v>
      </c>
      <c r="V10" t="s">
        <v>171</v>
      </c>
      <c r="W10" t="s">
        <v>74</v>
      </c>
      <c r="X10" t="s">
        <v>74</v>
      </c>
      <c r="Y10" t="s">
        <v>74</v>
      </c>
      <c r="Z10" t="s">
        <v>74</v>
      </c>
      <c r="AA10" t="s">
        <v>74</v>
      </c>
      <c r="AB10" t="s">
        <v>172</v>
      </c>
      <c r="AC10" t="s">
        <v>74</v>
      </c>
      <c r="AD10" t="s">
        <v>74</v>
      </c>
      <c r="AE10" t="s">
        <v>74</v>
      </c>
      <c r="AF10" t="s">
        <v>74</v>
      </c>
      <c r="AG10" t="s">
        <v>74</v>
      </c>
      <c r="AH10" t="s">
        <v>74</v>
      </c>
      <c r="AI10" t="s">
        <v>74</v>
      </c>
      <c r="AJ10" t="s">
        <v>74</v>
      </c>
      <c r="AK10" t="s">
        <v>74</v>
      </c>
      <c r="AL10" t="s">
        <v>74</v>
      </c>
      <c r="AM10" t="s">
        <v>74</v>
      </c>
      <c r="AN10" t="s">
        <v>74</v>
      </c>
      <c r="AO10" t="s">
        <v>85</v>
      </c>
      <c r="AP10" t="s">
        <v>74</v>
      </c>
      <c r="AQ10" t="s">
        <v>86</v>
      </c>
      <c r="AR10" t="s">
        <v>74</v>
      </c>
      <c r="AS10" t="s">
        <v>74</v>
      </c>
      <c r="AT10" t="s">
        <v>74</v>
      </c>
      <c r="AU10">
        <v>2022</v>
      </c>
      <c r="AV10" t="s">
        <v>74</v>
      </c>
      <c r="AW10" t="s">
        <v>74</v>
      </c>
      <c r="AX10" t="s">
        <v>74</v>
      </c>
      <c r="AY10" t="s">
        <v>74</v>
      </c>
      <c r="AZ10" t="s">
        <v>74</v>
      </c>
      <c r="BA10" t="s">
        <v>74</v>
      </c>
      <c r="BB10">
        <v>241</v>
      </c>
      <c r="BC10">
        <v>247</v>
      </c>
      <c r="BD10" t="s">
        <v>74</v>
      </c>
      <c r="BE10" t="s">
        <v>173</v>
      </c>
      <c r="BF10" t="str">
        <f>HYPERLINK("http://dx.doi.org/10.1109/ICDCSW56584.2022.00053","http://dx.doi.org/10.1109/ICDCSW56584.2022.00053")</f>
        <v>http://dx.doi.org/10.1109/ICDCSW56584.2022.00053</v>
      </c>
      <c r="BG10" t="s">
        <v>74</v>
      </c>
      <c r="BH10" t="s">
        <v>74</v>
      </c>
      <c r="BI10" t="s">
        <v>74</v>
      </c>
      <c r="BJ10" t="s">
        <v>74</v>
      </c>
      <c r="BK10" t="s">
        <v>74</v>
      </c>
      <c r="BL10" t="s">
        <v>74</v>
      </c>
      <c r="BM10" t="s">
        <v>74</v>
      </c>
      <c r="BN10" t="s">
        <v>74</v>
      </c>
      <c r="BO10" t="s">
        <v>74</v>
      </c>
      <c r="BP10" t="s">
        <v>74</v>
      </c>
      <c r="BQ10" t="s">
        <v>74</v>
      </c>
      <c r="BR10" t="s">
        <v>74</v>
      </c>
      <c r="BS10" t="s">
        <v>174</v>
      </c>
      <c r="BT10" t="str">
        <f>HYPERLINK("https%3A%2F%2Fwww.webofscience.com%2Fwos%2Fwoscc%2Ffull-record%2FWOS:000895984800044","View Full Record in Web of Science")</f>
        <v>View Full Record in Web of Science</v>
      </c>
    </row>
    <row r="11" spans="1:72" x14ac:dyDescent="0.25">
      <c r="A11" t="s">
        <v>72</v>
      </c>
      <c r="B11" t="s">
        <v>175</v>
      </c>
      <c r="C11" t="s">
        <v>74</v>
      </c>
      <c r="D11" t="s">
        <v>74</v>
      </c>
      <c r="E11" t="s">
        <v>75</v>
      </c>
      <c r="F11" t="s">
        <v>176</v>
      </c>
      <c r="G11" t="s">
        <v>74</v>
      </c>
      <c r="H11" t="s">
        <v>74</v>
      </c>
      <c r="I11" t="s">
        <v>177</v>
      </c>
      <c r="J11" t="s">
        <v>178</v>
      </c>
      <c r="K11" t="s">
        <v>74</v>
      </c>
      <c r="L11" t="s">
        <v>74</v>
      </c>
      <c r="M11" t="s">
        <v>74</v>
      </c>
      <c r="N11" t="s">
        <v>74</v>
      </c>
      <c r="O11" t="s">
        <v>179</v>
      </c>
      <c r="P11" t="s">
        <v>180</v>
      </c>
      <c r="Q11" t="s">
        <v>97</v>
      </c>
      <c r="R11" t="s">
        <v>181</v>
      </c>
      <c r="S11" t="s">
        <v>74</v>
      </c>
      <c r="T11" t="s">
        <v>74</v>
      </c>
      <c r="U11" t="s">
        <v>74</v>
      </c>
      <c r="V11" t="s">
        <v>182</v>
      </c>
      <c r="W11" t="s">
        <v>74</v>
      </c>
      <c r="X11" t="s">
        <v>74</v>
      </c>
      <c r="Y11" t="s">
        <v>74</v>
      </c>
      <c r="Z11" t="s">
        <v>74</v>
      </c>
      <c r="AA11" t="s">
        <v>74</v>
      </c>
      <c r="AB11" t="s">
        <v>183</v>
      </c>
      <c r="AC11" t="s">
        <v>74</v>
      </c>
      <c r="AD11" t="s">
        <v>74</v>
      </c>
      <c r="AE11" t="s">
        <v>74</v>
      </c>
      <c r="AF11" t="s">
        <v>74</v>
      </c>
      <c r="AG11" t="s">
        <v>74</v>
      </c>
      <c r="AH11" t="s">
        <v>74</v>
      </c>
      <c r="AI11" t="s">
        <v>74</v>
      </c>
      <c r="AJ11" t="s">
        <v>74</v>
      </c>
      <c r="AK11" t="s">
        <v>74</v>
      </c>
      <c r="AL11" t="s">
        <v>74</v>
      </c>
      <c r="AM11" t="s">
        <v>74</v>
      </c>
      <c r="AN11" t="s">
        <v>74</v>
      </c>
      <c r="AO11" t="s">
        <v>74</v>
      </c>
      <c r="AP11" t="s">
        <v>74</v>
      </c>
      <c r="AQ11" t="s">
        <v>184</v>
      </c>
      <c r="AR11" t="s">
        <v>74</v>
      </c>
      <c r="AS11" t="s">
        <v>74</v>
      </c>
      <c r="AT11" t="s">
        <v>74</v>
      </c>
      <c r="AU11">
        <v>2022</v>
      </c>
      <c r="AV11" t="s">
        <v>74</v>
      </c>
      <c r="AW11" t="s">
        <v>74</v>
      </c>
      <c r="AX11" t="s">
        <v>74</v>
      </c>
      <c r="AY11" t="s">
        <v>74</v>
      </c>
      <c r="AZ11" t="s">
        <v>74</v>
      </c>
      <c r="BA11" t="s">
        <v>74</v>
      </c>
      <c r="BB11">
        <v>154</v>
      </c>
      <c r="BC11">
        <v>159</v>
      </c>
      <c r="BD11" t="s">
        <v>74</v>
      </c>
      <c r="BE11" t="s">
        <v>185</v>
      </c>
      <c r="BF11" t="str">
        <f>HYPERLINK("http://dx.doi.org/10.1109/VRW55335.2022.00043","http://dx.doi.org/10.1109/VRW55335.2022.00043")</f>
        <v>http://dx.doi.org/10.1109/VRW55335.2022.00043</v>
      </c>
      <c r="BG11" t="s">
        <v>74</v>
      </c>
      <c r="BH11" t="s">
        <v>74</v>
      </c>
      <c r="BI11" t="s">
        <v>74</v>
      </c>
      <c r="BJ11" t="s">
        <v>74</v>
      </c>
      <c r="BK11" t="s">
        <v>74</v>
      </c>
      <c r="BL11" t="s">
        <v>74</v>
      </c>
      <c r="BM11" t="s">
        <v>74</v>
      </c>
      <c r="BN11" t="s">
        <v>74</v>
      </c>
      <c r="BO11" t="s">
        <v>74</v>
      </c>
      <c r="BP11" t="s">
        <v>74</v>
      </c>
      <c r="BQ11" t="s">
        <v>74</v>
      </c>
      <c r="BR11" t="s">
        <v>74</v>
      </c>
      <c r="BS11" t="s">
        <v>186</v>
      </c>
      <c r="BT11" t="str">
        <f>HYPERLINK("https%3A%2F%2Fwww.webofscience.com%2Fwos%2Fwoscc%2Ffull-record%2FWOS:000808111800034","View Full Record in Web of Science")</f>
        <v>View Full Record in Web of Science</v>
      </c>
    </row>
    <row r="12" spans="1:72" x14ac:dyDescent="0.25">
      <c r="A12" t="s">
        <v>105</v>
      </c>
      <c r="B12" t="s">
        <v>187</v>
      </c>
      <c r="C12" t="s">
        <v>74</v>
      </c>
      <c r="D12" t="s">
        <v>74</v>
      </c>
      <c r="E12" t="s">
        <v>74</v>
      </c>
      <c r="F12" t="s">
        <v>188</v>
      </c>
      <c r="G12" t="s">
        <v>74</v>
      </c>
      <c r="H12" t="s">
        <v>74</v>
      </c>
      <c r="I12" t="s">
        <v>189</v>
      </c>
      <c r="J12" t="s">
        <v>190</v>
      </c>
      <c r="K12" t="s">
        <v>74</v>
      </c>
      <c r="L12" t="s">
        <v>74</v>
      </c>
      <c r="M12" t="s">
        <v>74</v>
      </c>
      <c r="N12" t="s">
        <v>74</v>
      </c>
      <c r="O12" t="s">
        <v>74</v>
      </c>
      <c r="P12" t="s">
        <v>74</v>
      </c>
      <c r="Q12" t="s">
        <v>74</v>
      </c>
      <c r="R12" t="s">
        <v>74</v>
      </c>
      <c r="S12" t="s">
        <v>74</v>
      </c>
      <c r="T12" t="s">
        <v>74</v>
      </c>
      <c r="U12" t="s">
        <v>74</v>
      </c>
      <c r="V12" t="s">
        <v>191</v>
      </c>
      <c r="W12" t="s">
        <v>74</v>
      </c>
      <c r="X12" t="s">
        <v>74</v>
      </c>
      <c r="Y12" t="s">
        <v>74</v>
      </c>
      <c r="Z12" t="s">
        <v>74</v>
      </c>
      <c r="AA12" t="s">
        <v>74</v>
      </c>
      <c r="AB12" t="s">
        <v>74</v>
      </c>
      <c r="AC12" t="s">
        <v>74</v>
      </c>
      <c r="AD12" t="s">
        <v>74</v>
      </c>
      <c r="AE12" t="s">
        <v>74</v>
      </c>
      <c r="AF12" t="s">
        <v>74</v>
      </c>
      <c r="AG12" t="s">
        <v>74</v>
      </c>
      <c r="AH12" t="s">
        <v>74</v>
      </c>
      <c r="AI12" t="s">
        <v>74</v>
      </c>
      <c r="AJ12" t="s">
        <v>74</v>
      </c>
      <c r="AK12" t="s">
        <v>74</v>
      </c>
      <c r="AL12" t="s">
        <v>74</v>
      </c>
      <c r="AM12" t="s">
        <v>74</v>
      </c>
      <c r="AN12" t="s">
        <v>74</v>
      </c>
      <c r="AO12" t="s">
        <v>192</v>
      </c>
      <c r="AP12" t="s">
        <v>193</v>
      </c>
      <c r="AQ12" t="s">
        <v>74</v>
      </c>
      <c r="AR12" t="s">
        <v>74</v>
      </c>
      <c r="AS12" t="s">
        <v>74</v>
      </c>
      <c r="AT12" t="s">
        <v>194</v>
      </c>
      <c r="AU12">
        <v>2022</v>
      </c>
      <c r="AV12">
        <v>36</v>
      </c>
      <c r="AW12">
        <v>5</v>
      </c>
      <c r="AX12" t="s">
        <v>74</v>
      </c>
      <c r="AY12" t="s">
        <v>74</v>
      </c>
      <c r="AZ12" t="s">
        <v>74</v>
      </c>
      <c r="BA12" t="s">
        <v>74</v>
      </c>
      <c r="BB12">
        <v>197</v>
      </c>
      <c r="BC12">
        <v>204</v>
      </c>
      <c r="BD12" t="s">
        <v>74</v>
      </c>
      <c r="BE12" t="s">
        <v>195</v>
      </c>
      <c r="BF12" t="str">
        <f>HYPERLINK("http://dx.doi.org/10.1109/MNET.117.2200055","http://dx.doi.org/10.1109/MNET.117.2200055")</f>
        <v>http://dx.doi.org/10.1109/MNET.117.2200055</v>
      </c>
      <c r="BG12" t="s">
        <v>74</v>
      </c>
      <c r="BH12" t="s">
        <v>74</v>
      </c>
      <c r="BI12" t="s">
        <v>74</v>
      </c>
      <c r="BJ12" t="s">
        <v>74</v>
      </c>
      <c r="BK12" t="s">
        <v>74</v>
      </c>
      <c r="BL12" t="s">
        <v>74</v>
      </c>
      <c r="BM12" t="s">
        <v>74</v>
      </c>
      <c r="BN12" t="s">
        <v>74</v>
      </c>
      <c r="BO12" t="s">
        <v>74</v>
      </c>
      <c r="BP12" t="s">
        <v>74</v>
      </c>
      <c r="BQ12" t="s">
        <v>74</v>
      </c>
      <c r="BR12" t="s">
        <v>74</v>
      </c>
      <c r="BS12" t="s">
        <v>196</v>
      </c>
      <c r="BT12" t="str">
        <f>HYPERLINK("https%3A%2F%2Fwww.webofscience.com%2Fwos%2Fwoscc%2Ffull-record%2FWOS:000933406900043","View Full Record in Web of Science")</f>
        <v>View Full Record in Web of Science</v>
      </c>
    </row>
    <row r="13" spans="1:72" x14ac:dyDescent="0.25">
      <c r="A13" t="s">
        <v>72</v>
      </c>
      <c r="B13" t="s">
        <v>187</v>
      </c>
      <c r="C13" t="s">
        <v>74</v>
      </c>
      <c r="D13" t="s">
        <v>74</v>
      </c>
      <c r="E13" t="s">
        <v>75</v>
      </c>
      <c r="F13" t="s">
        <v>188</v>
      </c>
      <c r="G13" t="s">
        <v>74</v>
      </c>
      <c r="H13" t="s">
        <v>74</v>
      </c>
      <c r="I13" t="s">
        <v>197</v>
      </c>
      <c r="J13" t="s">
        <v>178</v>
      </c>
      <c r="K13" t="s">
        <v>74</v>
      </c>
      <c r="L13" t="s">
        <v>74</v>
      </c>
      <c r="M13" t="s">
        <v>74</v>
      </c>
      <c r="N13" t="s">
        <v>74</v>
      </c>
      <c r="O13" t="s">
        <v>179</v>
      </c>
      <c r="P13" t="s">
        <v>180</v>
      </c>
      <c r="Q13" t="s">
        <v>97</v>
      </c>
      <c r="R13" t="s">
        <v>181</v>
      </c>
      <c r="S13" t="s">
        <v>74</v>
      </c>
      <c r="T13" t="s">
        <v>74</v>
      </c>
      <c r="U13" t="s">
        <v>74</v>
      </c>
      <c r="V13" t="s">
        <v>198</v>
      </c>
      <c r="W13" t="s">
        <v>74</v>
      </c>
      <c r="X13" t="s">
        <v>74</v>
      </c>
      <c r="Y13" t="s">
        <v>74</v>
      </c>
      <c r="Z13" t="s">
        <v>74</v>
      </c>
      <c r="AA13" t="s">
        <v>74</v>
      </c>
      <c r="AB13" t="s">
        <v>74</v>
      </c>
      <c r="AC13" t="s">
        <v>74</v>
      </c>
      <c r="AD13" t="s">
        <v>74</v>
      </c>
      <c r="AE13" t="s">
        <v>74</v>
      </c>
      <c r="AF13" t="s">
        <v>74</v>
      </c>
      <c r="AG13" t="s">
        <v>74</v>
      </c>
      <c r="AH13" t="s">
        <v>74</v>
      </c>
      <c r="AI13" t="s">
        <v>74</v>
      </c>
      <c r="AJ13" t="s">
        <v>74</v>
      </c>
      <c r="AK13" t="s">
        <v>74</v>
      </c>
      <c r="AL13" t="s">
        <v>74</v>
      </c>
      <c r="AM13" t="s">
        <v>74</v>
      </c>
      <c r="AN13" t="s">
        <v>74</v>
      </c>
      <c r="AO13" t="s">
        <v>74</v>
      </c>
      <c r="AP13" t="s">
        <v>74</v>
      </c>
      <c r="AQ13" t="s">
        <v>184</v>
      </c>
      <c r="AR13" t="s">
        <v>74</v>
      </c>
      <c r="AS13" t="s">
        <v>74</v>
      </c>
      <c r="AT13" t="s">
        <v>74</v>
      </c>
      <c r="AU13">
        <v>2022</v>
      </c>
      <c r="AV13" t="s">
        <v>74</v>
      </c>
      <c r="AW13" t="s">
        <v>74</v>
      </c>
      <c r="AX13" t="s">
        <v>74</v>
      </c>
      <c r="AY13" t="s">
        <v>74</v>
      </c>
      <c r="AZ13" t="s">
        <v>74</v>
      </c>
      <c r="BA13" t="s">
        <v>74</v>
      </c>
      <c r="BB13">
        <v>132</v>
      </c>
      <c r="BC13">
        <v>139</v>
      </c>
      <c r="BD13" t="s">
        <v>74</v>
      </c>
      <c r="BE13" t="s">
        <v>199</v>
      </c>
      <c r="BF13" t="str">
        <f>HYPERLINK("http://dx.doi.org/10.1109/VRW55335.2022.00040","http://dx.doi.org/10.1109/VRW55335.2022.00040")</f>
        <v>http://dx.doi.org/10.1109/VRW55335.2022.00040</v>
      </c>
      <c r="BG13" t="s">
        <v>74</v>
      </c>
      <c r="BH13" t="s">
        <v>74</v>
      </c>
      <c r="BI13" t="s">
        <v>74</v>
      </c>
      <c r="BJ13" t="s">
        <v>74</v>
      </c>
      <c r="BK13" t="s">
        <v>74</v>
      </c>
      <c r="BL13" t="s">
        <v>74</v>
      </c>
      <c r="BM13" t="s">
        <v>74</v>
      </c>
      <c r="BN13" t="s">
        <v>74</v>
      </c>
      <c r="BO13" t="s">
        <v>74</v>
      </c>
      <c r="BP13" t="s">
        <v>74</v>
      </c>
      <c r="BQ13" t="s">
        <v>74</v>
      </c>
      <c r="BR13" t="s">
        <v>74</v>
      </c>
      <c r="BS13" t="s">
        <v>200</v>
      </c>
      <c r="BT13" t="str">
        <f>HYPERLINK("https%3A%2F%2Fwww.webofscience.com%2Fwos%2Fwoscc%2Ffull-record%2FWOS:000808111800031","View Full Record in Web of Science")</f>
        <v>View Full Record in Web of Science</v>
      </c>
    </row>
    <row r="14" spans="1:72" x14ac:dyDescent="0.25">
      <c r="A14" t="s">
        <v>105</v>
      </c>
      <c r="B14" t="s">
        <v>201</v>
      </c>
      <c r="C14" t="s">
        <v>74</v>
      </c>
      <c r="D14" t="s">
        <v>74</v>
      </c>
      <c r="E14" t="s">
        <v>74</v>
      </c>
      <c r="F14" t="s">
        <v>202</v>
      </c>
      <c r="G14" t="s">
        <v>74</v>
      </c>
      <c r="H14" t="s">
        <v>74</v>
      </c>
      <c r="I14" t="s">
        <v>203</v>
      </c>
      <c r="J14" t="s">
        <v>204</v>
      </c>
      <c r="K14" t="s">
        <v>74</v>
      </c>
      <c r="L14" t="s">
        <v>74</v>
      </c>
      <c r="M14" t="s">
        <v>74</v>
      </c>
      <c r="N14" t="s">
        <v>74</v>
      </c>
      <c r="O14" t="s">
        <v>74</v>
      </c>
      <c r="P14" t="s">
        <v>74</v>
      </c>
      <c r="Q14" t="s">
        <v>74</v>
      </c>
      <c r="R14" t="s">
        <v>74</v>
      </c>
      <c r="S14" t="s">
        <v>74</v>
      </c>
      <c r="T14" t="s">
        <v>74</v>
      </c>
      <c r="U14" t="s">
        <v>74</v>
      </c>
      <c r="V14" t="s">
        <v>205</v>
      </c>
      <c r="W14" t="s">
        <v>74</v>
      </c>
      <c r="X14" t="s">
        <v>74</v>
      </c>
      <c r="Y14" t="s">
        <v>74</v>
      </c>
      <c r="Z14" t="s">
        <v>74</v>
      </c>
      <c r="AA14" t="s">
        <v>74</v>
      </c>
      <c r="AB14" t="s">
        <v>206</v>
      </c>
      <c r="AC14" t="s">
        <v>74</v>
      </c>
      <c r="AD14" t="s">
        <v>74</v>
      </c>
      <c r="AE14" t="s">
        <v>74</v>
      </c>
      <c r="AF14" t="s">
        <v>74</v>
      </c>
      <c r="AG14" t="s">
        <v>74</v>
      </c>
      <c r="AH14" t="s">
        <v>74</v>
      </c>
      <c r="AI14" t="s">
        <v>74</v>
      </c>
      <c r="AJ14" t="s">
        <v>74</v>
      </c>
      <c r="AK14" t="s">
        <v>74</v>
      </c>
      <c r="AL14" t="s">
        <v>74</v>
      </c>
      <c r="AM14" t="s">
        <v>74</v>
      </c>
      <c r="AN14" t="s">
        <v>74</v>
      </c>
      <c r="AO14" t="s">
        <v>207</v>
      </c>
      <c r="AP14" t="s">
        <v>208</v>
      </c>
      <c r="AQ14" t="s">
        <v>74</v>
      </c>
      <c r="AR14" t="s">
        <v>74</v>
      </c>
      <c r="AS14" t="s">
        <v>74</v>
      </c>
      <c r="AT14" t="s">
        <v>74</v>
      </c>
      <c r="AU14">
        <v>2023</v>
      </c>
      <c r="AV14">
        <v>44</v>
      </c>
      <c r="AW14">
        <v>3</v>
      </c>
      <c r="AX14" t="s">
        <v>74</v>
      </c>
      <c r="AY14" t="s">
        <v>74</v>
      </c>
      <c r="AZ14" t="s">
        <v>74</v>
      </c>
      <c r="BA14" t="s">
        <v>74</v>
      </c>
      <c r="BB14">
        <v>3475</v>
      </c>
      <c r="BC14">
        <v>3500</v>
      </c>
      <c r="BD14" t="s">
        <v>74</v>
      </c>
      <c r="BE14" t="s">
        <v>209</v>
      </c>
      <c r="BF14" t="str">
        <f>HYPERLINK("http://dx.doi.org/10.3233/JIFS-221671","http://dx.doi.org/10.3233/JIFS-221671")</f>
        <v>http://dx.doi.org/10.3233/JIFS-221671</v>
      </c>
      <c r="BG14" t="s">
        <v>74</v>
      </c>
      <c r="BH14" t="s">
        <v>74</v>
      </c>
      <c r="BI14" t="s">
        <v>74</v>
      </c>
      <c r="BJ14" t="s">
        <v>74</v>
      </c>
      <c r="BK14" t="s">
        <v>74</v>
      </c>
      <c r="BL14" t="s">
        <v>74</v>
      </c>
      <c r="BM14" t="s">
        <v>74</v>
      </c>
      <c r="BN14" t="s">
        <v>74</v>
      </c>
      <c r="BO14" t="s">
        <v>74</v>
      </c>
      <c r="BP14" t="s">
        <v>74</v>
      </c>
      <c r="BQ14" t="s">
        <v>74</v>
      </c>
      <c r="BR14" t="s">
        <v>74</v>
      </c>
      <c r="BS14" t="s">
        <v>210</v>
      </c>
      <c r="BT14" t="str">
        <f>HYPERLINK("https%3A%2F%2Fwww.webofscience.com%2Fwos%2Fwoscc%2Ffull-record%2FWOS:000949027400053","View Full Record in Web of Science")</f>
        <v>View Full Record in Web of Science</v>
      </c>
    </row>
    <row r="15" spans="1:72" x14ac:dyDescent="0.25">
      <c r="A15" t="s">
        <v>72</v>
      </c>
      <c r="B15" t="s">
        <v>211</v>
      </c>
      <c r="C15" t="s">
        <v>74</v>
      </c>
      <c r="D15" t="s">
        <v>212</v>
      </c>
      <c r="E15" t="s">
        <v>74</v>
      </c>
      <c r="F15" t="s">
        <v>213</v>
      </c>
      <c r="G15" t="s">
        <v>74</v>
      </c>
      <c r="H15" t="s">
        <v>74</v>
      </c>
      <c r="I15" t="s">
        <v>214</v>
      </c>
      <c r="J15" t="s">
        <v>215</v>
      </c>
      <c r="K15" t="s">
        <v>74</v>
      </c>
      <c r="L15" t="s">
        <v>74</v>
      </c>
      <c r="M15" t="s">
        <v>74</v>
      </c>
      <c r="N15" t="s">
        <v>74</v>
      </c>
      <c r="O15" t="s">
        <v>216</v>
      </c>
      <c r="P15" t="s">
        <v>217</v>
      </c>
      <c r="Q15" t="s">
        <v>97</v>
      </c>
      <c r="R15" t="s">
        <v>83</v>
      </c>
      <c r="S15" t="s">
        <v>74</v>
      </c>
      <c r="T15" t="s">
        <v>74</v>
      </c>
      <c r="U15" t="s">
        <v>74</v>
      </c>
      <c r="V15" t="s">
        <v>218</v>
      </c>
      <c r="W15" t="s">
        <v>74</v>
      </c>
      <c r="X15" t="s">
        <v>74</v>
      </c>
      <c r="Y15" t="s">
        <v>74</v>
      </c>
      <c r="Z15" t="s">
        <v>74</v>
      </c>
      <c r="AA15" t="s">
        <v>219</v>
      </c>
      <c r="AB15" t="s">
        <v>220</v>
      </c>
      <c r="AC15" t="s">
        <v>74</v>
      </c>
      <c r="AD15" t="s">
        <v>74</v>
      </c>
      <c r="AE15" t="s">
        <v>74</v>
      </c>
      <c r="AF15" t="s">
        <v>74</v>
      </c>
      <c r="AG15" t="s">
        <v>74</v>
      </c>
      <c r="AH15" t="s">
        <v>74</v>
      </c>
      <c r="AI15" t="s">
        <v>74</v>
      </c>
      <c r="AJ15" t="s">
        <v>74</v>
      </c>
      <c r="AK15" t="s">
        <v>74</v>
      </c>
      <c r="AL15" t="s">
        <v>74</v>
      </c>
      <c r="AM15" t="s">
        <v>74</v>
      </c>
      <c r="AN15" t="s">
        <v>74</v>
      </c>
      <c r="AO15" t="s">
        <v>74</v>
      </c>
      <c r="AP15" t="s">
        <v>74</v>
      </c>
      <c r="AQ15" t="s">
        <v>221</v>
      </c>
      <c r="AR15" t="s">
        <v>74</v>
      </c>
      <c r="AS15" t="s">
        <v>74</v>
      </c>
      <c r="AT15" t="s">
        <v>74</v>
      </c>
      <c r="AU15">
        <v>2022</v>
      </c>
      <c r="AV15" t="s">
        <v>74</v>
      </c>
      <c r="AW15" t="s">
        <v>74</v>
      </c>
      <c r="AX15" t="s">
        <v>74</v>
      </c>
      <c r="AY15" t="s">
        <v>74</v>
      </c>
      <c r="AZ15" t="s">
        <v>74</v>
      </c>
      <c r="BA15" t="s">
        <v>74</v>
      </c>
      <c r="BB15">
        <v>401</v>
      </c>
      <c r="BC15">
        <v>406</v>
      </c>
      <c r="BD15" t="s">
        <v>74</v>
      </c>
      <c r="BE15" t="s">
        <v>222</v>
      </c>
      <c r="BF15" t="str">
        <f>HYPERLINK("http://dx.doi.org/10.1109/COMPSAC54236.2022.00063","http://dx.doi.org/10.1109/COMPSAC54236.2022.00063")</f>
        <v>http://dx.doi.org/10.1109/COMPSAC54236.2022.00063</v>
      </c>
      <c r="BG15" t="s">
        <v>74</v>
      </c>
      <c r="BH15" t="s">
        <v>74</v>
      </c>
      <c r="BI15" t="s">
        <v>74</v>
      </c>
      <c r="BJ15" t="s">
        <v>74</v>
      </c>
      <c r="BK15" t="s">
        <v>74</v>
      </c>
      <c r="BL15" t="s">
        <v>74</v>
      </c>
      <c r="BM15" t="s">
        <v>74</v>
      </c>
      <c r="BN15" t="s">
        <v>74</v>
      </c>
      <c r="BO15" t="s">
        <v>74</v>
      </c>
      <c r="BP15" t="s">
        <v>74</v>
      </c>
      <c r="BQ15" t="s">
        <v>74</v>
      </c>
      <c r="BR15" t="s">
        <v>74</v>
      </c>
      <c r="BS15" t="s">
        <v>223</v>
      </c>
      <c r="BT15" t="str">
        <f>HYPERLINK("https%3A%2F%2Fwww.webofscience.com%2Fwos%2Fwoscc%2Ffull-record%2FWOS:000855983300055","View Full Record in Web of Science")</f>
        <v>View Full Record in Web of Science</v>
      </c>
    </row>
    <row r="16" spans="1:72" x14ac:dyDescent="0.25">
      <c r="A16" t="s">
        <v>72</v>
      </c>
      <c r="B16" t="s">
        <v>224</v>
      </c>
      <c r="C16" t="s">
        <v>74</v>
      </c>
      <c r="D16" t="s">
        <v>74</v>
      </c>
      <c r="E16" t="s">
        <v>75</v>
      </c>
      <c r="F16" t="s">
        <v>225</v>
      </c>
      <c r="G16" t="s">
        <v>74</v>
      </c>
      <c r="H16" t="s">
        <v>74</v>
      </c>
      <c r="I16" t="s">
        <v>226</v>
      </c>
      <c r="J16" t="s">
        <v>227</v>
      </c>
      <c r="K16" t="s">
        <v>228</v>
      </c>
      <c r="L16" t="s">
        <v>74</v>
      </c>
      <c r="M16" t="s">
        <v>74</v>
      </c>
      <c r="N16" t="s">
        <v>74</v>
      </c>
      <c r="O16" t="s">
        <v>229</v>
      </c>
      <c r="P16" t="s">
        <v>230</v>
      </c>
      <c r="Q16" t="s">
        <v>231</v>
      </c>
      <c r="R16" t="s">
        <v>232</v>
      </c>
      <c r="S16" t="s">
        <v>74</v>
      </c>
      <c r="T16" t="s">
        <v>74</v>
      </c>
      <c r="U16" t="s">
        <v>74</v>
      </c>
      <c r="V16" t="s">
        <v>74</v>
      </c>
      <c r="W16" t="s">
        <v>74</v>
      </c>
      <c r="X16" t="s">
        <v>74</v>
      </c>
      <c r="Y16" t="s">
        <v>74</v>
      </c>
      <c r="Z16" t="s">
        <v>74</v>
      </c>
      <c r="AA16" t="s">
        <v>74</v>
      </c>
      <c r="AB16" t="s">
        <v>172</v>
      </c>
      <c r="AC16" t="s">
        <v>74</v>
      </c>
      <c r="AD16" t="s">
        <v>74</v>
      </c>
      <c r="AE16" t="s">
        <v>74</v>
      </c>
      <c r="AF16" t="s">
        <v>74</v>
      </c>
      <c r="AG16" t="s">
        <v>74</v>
      </c>
      <c r="AH16" t="s">
        <v>74</v>
      </c>
      <c r="AI16" t="s">
        <v>74</v>
      </c>
      <c r="AJ16" t="s">
        <v>74</v>
      </c>
      <c r="AK16" t="s">
        <v>74</v>
      </c>
      <c r="AL16" t="s">
        <v>74</v>
      </c>
      <c r="AM16" t="s">
        <v>74</v>
      </c>
      <c r="AN16" t="s">
        <v>74</v>
      </c>
      <c r="AO16" t="s">
        <v>233</v>
      </c>
      <c r="AP16" t="s">
        <v>234</v>
      </c>
      <c r="AQ16" t="s">
        <v>235</v>
      </c>
      <c r="AR16" t="s">
        <v>74</v>
      </c>
      <c r="AS16" t="s">
        <v>74</v>
      </c>
      <c r="AT16" t="s">
        <v>74</v>
      </c>
      <c r="AU16">
        <v>2022</v>
      </c>
      <c r="AV16" t="s">
        <v>74</v>
      </c>
      <c r="AW16" t="s">
        <v>74</v>
      </c>
      <c r="AX16" t="s">
        <v>74</v>
      </c>
      <c r="AY16" t="s">
        <v>74</v>
      </c>
      <c r="AZ16" t="s">
        <v>74</v>
      </c>
      <c r="BA16" t="s">
        <v>74</v>
      </c>
      <c r="BB16">
        <v>55</v>
      </c>
      <c r="BC16">
        <v>55</v>
      </c>
      <c r="BD16" t="s">
        <v>74</v>
      </c>
      <c r="BE16" t="s">
        <v>236</v>
      </c>
      <c r="BF16" t="str">
        <f>HYPERLINK("http://dx.doi.org/10.1109/ISMAR-Adjunct57072.2022.00020","http://dx.doi.org/10.1109/ISMAR-Adjunct57072.2022.00020")</f>
        <v>http://dx.doi.org/10.1109/ISMAR-Adjunct57072.2022.00020</v>
      </c>
      <c r="BG16" t="s">
        <v>74</v>
      </c>
      <c r="BH16" t="s">
        <v>74</v>
      </c>
      <c r="BI16" t="s">
        <v>74</v>
      </c>
      <c r="BJ16" t="s">
        <v>74</v>
      </c>
      <c r="BK16" t="s">
        <v>74</v>
      </c>
      <c r="BL16" t="s">
        <v>74</v>
      </c>
      <c r="BM16" t="s">
        <v>74</v>
      </c>
      <c r="BN16" t="s">
        <v>74</v>
      </c>
      <c r="BO16" t="s">
        <v>74</v>
      </c>
      <c r="BP16" t="s">
        <v>74</v>
      </c>
      <c r="BQ16" t="s">
        <v>74</v>
      </c>
      <c r="BR16" t="s">
        <v>74</v>
      </c>
      <c r="BS16" t="s">
        <v>237</v>
      </c>
      <c r="BT16" t="str">
        <f>HYPERLINK("https%3A%2F%2Fwww.webofscience.com%2Fwos%2Fwoscc%2Ffull-record%2FWOS:000918030200011","View Full Record in Web of Science")</f>
        <v>View Full Record in Web of Science</v>
      </c>
    </row>
    <row r="17" spans="1:72" x14ac:dyDescent="0.25">
      <c r="A17" t="s">
        <v>72</v>
      </c>
      <c r="B17" t="s">
        <v>238</v>
      </c>
      <c r="C17" t="s">
        <v>74</v>
      </c>
      <c r="D17" t="s">
        <v>74</v>
      </c>
      <c r="E17" t="s">
        <v>239</v>
      </c>
      <c r="F17" t="s">
        <v>240</v>
      </c>
      <c r="G17" t="s">
        <v>74</v>
      </c>
      <c r="H17" t="s">
        <v>74</v>
      </c>
      <c r="I17" t="s">
        <v>241</v>
      </c>
      <c r="J17" t="s">
        <v>242</v>
      </c>
      <c r="K17" t="s">
        <v>243</v>
      </c>
      <c r="L17" t="s">
        <v>74</v>
      </c>
      <c r="M17" t="s">
        <v>74</v>
      </c>
      <c r="N17" t="s">
        <v>74</v>
      </c>
      <c r="O17" t="s">
        <v>244</v>
      </c>
      <c r="P17" t="s">
        <v>245</v>
      </c>
      <c r="Q17" t="s">
        <v>97</v>
      </c>
      <c r="R17" t="s">
        <v>239</v>
      </c>
      <c r="S17" t="s">
        <v>74</v>
      </c>
      <c r="T17" t="s">
        <v>74</v>
      </c>
      <c r="U17" t="s">
        <v>74</v>
      </c>
      <c r="V17" t="s">
        <v>246</v>
      </c>
      <c r="W17" t="s">
        <v>74</v>
      </c>
      <c r="X17" t="s">
        <v>74</v>
      </c>
      <c r="Y17" t="s">
        <v>74</v>
      </c>
      <c r="Z17" t="s">
        <v>74</v>
      </c>
      <c r="AA17" t="s">
        <v>74</v>
      </c>
      <c r="AB17" t="s">
        <v>74</v>
      </c>
      <c r="AC17" t="s">
        <v>74</v>
      </c>
      <c r="AD17" t="s">
        <v>74</v>
      </c>
      <c r="AE17" t="s">
        <v>74</v>
      </c>
      <c r="AF17" t="s">
        <v>74</v>
      </c>
      <c r="AG17" t="s">
        <v>74</v>
      </c>
      <c r="AH17" t="s">
        <v>74</v>
      </c>
      <c r="AI17" t="s">
        <v>74</v>
      </c>
      <c r="AJ17" t="s">
        <v>74</v>
      </c>
      <c r="AK17" t="s">
        <v>74</v>
      </c>
      <c r="AL17" t="s">
        <v>74</v>
      </c>
      <c r="AM17" t="s">
        <v>74</v>
      </c>
      <c r="AN17" t="s">
        <v>74</v>
      </c>
      <c r="AO17" t="s">
        <v>247</v>
      </c>
      <c r="AP17" t="s">
        <v>74</v>
      </c>
      <c r="AQ17" t="s">
        <v>248</v>
      </c>
      <c r="AR17" t="s">
        <v>74</v>
      </c>
      <c r="AS17" t="s">
        <v>74</v>
      </c>
      <c r="AT17" t="s">
        <v>74</v>
      </c>
      <c r="AU17">
        <v>2022</v>
      </c>
      <c r="AV17" t="s">
        <v>74</v>
      </c>
      <c r="AW17" t="s">
        <v>74</v>
      </c>
      <c r="AX17" t="s">
        <v>74</v>
      </c>
      <c r="AY17" t="s">
        <v>74</v>
      </c>
      <c r="AZ17" t="s">
        <v>74</v>
      </c>
      <c r="BA17" t="s">
        <v>74</v>
      </c>
      <c r="BB17" t="s">
        <v>74</v>
      </c>
      <c r="BC17" t="s">
        <v>74</v>
      </c>
      <c r="BD17" t="s">
        <v>74</v>
      </c>
      <c r="BE17" t="s">
        <v>249</v>
      </c>
      <c r="BF17" t="str">
        <f>HYPERLINK("http://dx.doi.org/10.1109/MMSP55362.2022.9950031","http://dx.doi.org/10.1109/MMSP55362.2022.9950031")</f>
        <v>http://dx.doi.org/10.1109/MMSP55362.2022.9950031</v>
      </c>
      <c r="BG17" t="s">
        <v>74</v>
      </c>
      <c r="BH17" t="s">
        <v>74</v>
      </c>
      <c r="BI17" t="s">
        <v>74</v>
      </c>
      <c r="BJ17" t="s">
        <v>74</v>
      </c>
      <c r="BK17" t="s">
        <v>74</v>
      </c>
      <c r="BL17" t="s">
        <v>74</v>
      </c>
      <c r="BM17" t="s">
        <v>74</v>
      </c>
      <c r="BN17" t="s">
        <v>74</v>
      </c>
      <c r="BO17" t="s">
        <v>74</v>
      </c>
      <c r="BP17" t="s">
        <v>74</v>
      </c>
      <c r="BQ17" t="s">
        <v>74</v>
      </c>
      <c r="BR17" t="s">
        <v>74</v>
      </c>
      <c r="BS17" t="s">
        <v>250</v>
      </c>
      <c r="BT17" t="str">
        <f>HYPERLINK("https%3A%2F%2Fwww.webofscience.com%2Fwos%2Fwoscc%2Ffull-record%2FWOS:000893205800173","View Full Record in Web of Science")</f>
        <v>View Full Record in Web of Science</v>
      </c>
    </row>
    <row r="18" spans="1:72" x14ac:dyDescent="0.25">
      <c r="A18" t="s">
        <v>105</v>
      </c>
      <c r="B18" t="s">
        <v>251</v>
      </c>
      <c r="C18" t="s">
        <v>74</v>
      </c>
      <c r="D18" t="s">
        <v>74</v>
      </c>
      <c r="E18" t="s">
        <v>74</v>
      </c>
      <c r="F18" t="s">
        <v>252</v>
      </c>
      <c r="G18" t="s">
        <v>74</v>
      </c>
      <c r="H18" t="s">
        <v>74</v>
      </c>
      <c r="I18" t="s">
        <v>253</v>
      </c>
      <c r="J18" t="s">
        <v>254</v>
      </c>
      <c r="K18" t="s">
        <v>74</v>
      </c>
      <c r="L18" t="s">
        <v>74</v>
      </c>
      <c r="M18" t="s">
        <v>74</v>
      </c>
      <c r="N18" t="s">
        <v>74</v>
      </c>
      <c r="O18" t="s">
        <v>74</v>
      </c>
      <c r="P18" t="s">
        <v>74</v>
      </c>
      <c r="Q18" t="s">
        <v>74</v>
      </c>
      <c r="R18" t="s">
        <v>74</v>
      </c>
      <c r="S18" t="s">
        <v>74</v>
      </c>
      <c r="T18" t="s">
        <v>74</v>
      </c>
      <c r="U18" t="s">
        <v>74</v>
      </c>
      <c r="V18" t="s">
        <v>255</v>
      </c>
      <c r="W18" t="s">
        <v>74</v>
      </c>
      <c r="X18" t="s">
        <v>74</v>
      </c>
      <c r="Y18" t="s">
        <v>74</v>
      </c>
      <c r="Z18" t="s">
        <v>74</v>
      </c>
      <c r="AA18" t="s">
        <v>74</v>
      </c>
      <c r="AB18" t="s">
        <v>256</v>
      </c>
      <c r="AC18" t="s">
        <v>74</v>
      </c>
      <c r="AD18" t="s">
        <v>74</v>
      </c>
      <c r="AE18" t="s">
        <v>74</v>
      </c>
      <c r="AF18" t="s">
        <v>74</v>
      </c>
      <c r="AG18" t="s">
        <v>74</v>
      </c>
      <c r="AH18" t="s">
        <v>74</v>
      </c>
      <c r="AI18" t="s">
        <v>74</v>
      </c>
      <c r="AJ18" t="s">
        <v>74</v>
      </c>
      <c r="AK18" t="s">
        <v>74</v>
      </c>
      <c r="AL18" t="s">
        <v>74</v>
      </c>
      <c r="AM18" t="s">
        <v>74</v>
      </c>
      <c r="AN18" t="s">
        <v>74</v>
      </c>
      <c r="AO18" t="s">
        <v>257</v>
      </c>
      <c r="AP18" t="s">
        <v>258</v>
      </c>
      <c r="AQ18" t="s">
        <v>74</v>
      </c>
      <c r="AR18" t="s">
        <v>74</v>
      </c>
      <c r="AS18" t="s">
        <v>74</v>
      </c>
      <c r="AT18" t="s">
        <v>259</v>
      </c>
      <c r="AU18">
        <v>2023</v>
      </c>
      <c r="AV18">
        <v>128</v>
      </c>
      <c r="AW18" t="s">
        <v>74</v>
      </c>
      <c r="AX18" t="s">
        <v>74</v>
      </c>
      <c r="AY18" t="s">
        <v>74</v>
      </c>
      <c r="AZ18" t="s">
        <v>74</v>
      </c>
      <c r="BA18" t="s">
        <v>74</v>
      </c>
      <c r="BB18" t="s">
        <v>74</v>
      </c>
      <c r="BC18" t="s">
        <v>74</v>
      </c>
      <c r="BD18">
        <v>103127</v>
      </c>
      <c r="BE18" t="s">
        <v>260</v>
      </c>
      <c r="BF18" t="str">
        <f>HYPERLINK("http://dx.doi.org/10.1016/j.cose.2023.103127","http://dx.doi.org/10.1016/j.cose.2023.103127")</f>
        <v>http://dx.doi.org/10.1016/j.cose.2023.103127</v>
      </c>
      <c r="BG18" t="s">
        <v>74</v>
      </c>
      <c r="BH18" t="s">
        <v>261</v>
      </c>
      <c r="BI18" t="s">
        <v>74</v>
      </c>
      <c r="BJ18" t="s">
        <v>74</v>
      </c>
      <c r="BK18" t="s">
        <v>74</v>
      </c>
      <c r="BL18" t="s">
        <v>74</v>
      </c>
      <c r="BM18" t="s">
        <v>74</v>
      </c>
      <c r="BN18" t="s">
        <v>74</v>
      </c>
      <c r="BO18" t="s">
        <v>74</v>
      </c>
      <c r="BP18" t="s">
        <v>74</v>
      </c>
      <c r="BQ18" t="s">
        <v>74</v>
      </c>
      <c r="BR18" t="s">
        <v>74</v>
      </c>
      <c r="BS18" t="s">
        <v>262</v>
      </c>
      <c r="BT18" t="str">
        <f>HYPERLINK("https%3A%2F%2Fwww.webofscience.com%2Fwos%2Fwoscc%2Ffull-record%2FWOS:000936572100001","View Full Record in Web of Science")</f>
        <v>View Full Record in Web of Science</v>
      </c>
    </row>
    <row r="19" spans="1:72" x14ac:dyDescent="0.25">
      <c r="A19" t="s">
        <v>105</v>
      </c>
      <c r="B19" t="s">
        <v>263</v>
      </c>
      <c r="C19" t="s">
        <v>74</v>
      </c>
      <c r="D19" t="s">
        <v>74</v>
      </c>
      <c r="E19" t="s">
        <v>74</v>
      </c>
      <c r="F19" t="s">
        <v>264</v>
      </c>
      <c r="G19" t="s">
        <v>74</v>
      </c>
      <c r="H19" t="s">
        <v>74</v>
      </c>
      <c r="I19" t="s">
        <v>265</v>
      </c>
      <c r="J19" t="s">
        <v>266</v>
      </c>
      <c r="K19" t="s">
        <v>74</v>
      </c>
      <c r="L19" t="s">
        <v>74</v>
      </c>
      <c r="M19" t="s">
        <v>74</v>
      </c>
      <c r="N19" t="s">
        <v>74</v>
      </c>
      <c r="O19" t="s">
        <v>74</v>
      </c>
      <c r="P19" t="s">
        <v>74</v>
      </c>
      <c r="Q19" t="s">
        <v>74</v>
      </c>
      <c r="R19" t="s">
        <v>74</v>
      </c>
      <c r="S19" t="s">
        <v>74</v>
      </c>
      <c r="T19" t="s">
        <v>74</v>
      </c>
      <c r="U19" t="s">
        <v>74</v>
      </c>
      <c r="V19" t="s">
        <v>267</v>
      </c>
      <c r="W19" t="s">
        <v>74</v>
      </c>
      <c r="X19" t="s">
        <v>74</v>
      </c>
      <c r="Y19" t="s">
        <v>74</v>
      </c>
      <c r="Z19" t="s">
        <v>74</v>
      </c>
      <c r="AA19" t="s">
        <v>268</v>
      </c>
      <c r="AB19" t="s">
        <v>269</v>
      </c>
      <c r="AC19" t="s">
        <v>74</v>
      </c>
      <c r="AD19" t="s">
        <v>74</v>
      </c>
      <c r="AE19" t="s">
        <v>74</v>
      </c>
      <c r="AF19" t="s">
        <v>74</v>
      </c>
      <c r="AG19" t="s">
        <v>74</v>
      </c>
      <c r="AH19" t="s">
        <v>74</v>
      </c>
      <c r="AI19" t="s">
        <v>74</v>
      </c>
      <c r="AJ19" t="s">
        <v>74</v>
      </c>
      <c r="AK19" t="s">
        <v>74</v>
      </c>
      <c r="AL19" t="s">
        <v>74</v>
      </c>
      <c r="AM19" t="s">
        <v>74</v>
      </c>
      <c r="AN19" t="s">
        <v>74</v>
      </c>
      <c r="AO19" t="s">
        <v>74</v>
      </c>
      <c r="AP19" t="s">
        <v>270</v>
      </c>
      <c r="AQ19" t="s">
        <v>74</v>
      </c>
      <c r="AR19" t="s">
        <v>74</v>
      </c>
      <c r="AS19" t="s">
        <v>74</v>
      </c>
      <c r="AT19" t="s">
        <v>271</v>
      </c>
      <c r="AU19">
        <v>2022</v>
      </c>
      <c r="AV19">
        <v>11</v>
      </c>
      <c r="AW19">
        <v>16</v>
      </c>
      <c r="AX19" t="s">
        <v>74</v>
      </c>
      <c r="AY19" t="s">
        <v>74</v>
      </c>
      <c r="AZ19" t="s">
        <v>74</v>
      </c>
      <c r="BA19" t="s">
        <v>74</v>
      </c>
      <c r="BB19" t="s">
        <v>74</v>
      </c>
      <c r="BC19" t="s">
        <v>74</v>
      </c>
      <c r="BD19">
        <v>2604</v>
      </c>
      <c r="BE19" t="s">
        <v>272</v>
      </c>
      <c r="BF19" t="str">
        <f>HYPERLINK("http://dx.doi.org/10.3390/electronics11162604","http://dx.doi.org/10.3390/electronics11162604")</f>
        <v>http://dx.doi.org/10.3390/electronics11162604</v>
      </c>
      <c r="BG19" t="s">
        <v>74</v>
      </c>
      <c r="BH19" t="s">
        <v>74</v>
      </c>
      <c r="BI19" t="s">
        <v>74</v>
      </c>
      <c r="BJ19" t="s">
        <v>74</v>
      </c>
      <c r="BK19" t="s">
        <v>74</v>
      </c>
      <c r="BL19" t="s">
        <v>74</v>
      </c>
      <c r="BM19" t="s">
        <v>74</v>
      </c>
      <c r="BN19" t="s">
        <v>74</v>
      </c>
      <c r="BO19" t="s">
        <v>74</v>
      </c>
      <c r="BP19" t="s">
        <v>74</v>
      </c>
      <c r="BQ19" t="s">
        <v>74</v>
      </c>
      <c r="BR19" t="s">
        <v>74</v>
      </c>
      <c r="BS19" t="s">
        <v>273</v>
      </c>
      <c r="BT19" t="str">
        <f>HYPERLINK("https%3A%2F%2Fwww.webofscience.com%2Fwos%2Fwoscc%2Ffull-record%2FWOS:000846194500001","View Full Record in Web of Science")</f>
        <v>View Full Record in Web of Science</v>
      </c>
    </row>
    <row r="20" spans="1:72" x14ac:dyDescent="0.25">
      <c r="A20" t="s">
        <v>72</v>
      </c>
      <c r="B20" t="s">
        <v>274</v>
      </c>
      <c r="C20" t="s">
        <v>74</v>
      </c>
      <c r="D20" t="s">
        <v>74</v>
      </c>
      <c r="E20" t="s">
        <v>75</v>
      </c>
      <c r="F20" t="s">
        <v>275</v>
      </c>
      <c r="G20" t="s">
        <v>74</v>
      </c>
      <c r="H20" t="s">
        <v>74</v>
      </c>
      <c r="I20" t="s">
        <v>276</v>
      </c>
      <c r="J20" t="s">
        <v>178</v>
      </c>
      <c r="K20" t="s">
        <v>74</v>
      </c>
      <c r="L20" t="s">
        <v>74</v>
      </c>
      <c r="M20" t="s">
        <v>74</v>
      </c>
      <c r="N20" t="s">
        <v>74</v>
      </c>
      <c r="O20" t="s">
        <v>179</v>
      </c>
      <c r="P20" t="s">
        <v>180</v>
      </c>
      <c r="Q20" t="s">
        <v>97</v>
      </c>
      <c r="R20" t="s">
        <v>181</v>
      </c>
      <c r="S20" t="s">
        <v>74</v>
      </c>
      <c r="T20" t="s">
        <v>74</v>
      </c>
      <c r="U20" t="s">
        <v>74</v>
      </c>
      <c r="V20" t="s">
        <v>277</v>
      </c>
      <c r="W20" t="s">
        <v>74</v>
      </c>
      <c r="X20" t="s">
        <v>74</v>
      </c>
      <c r="Y20" t="s">
        <v>74</v>
      </c>
      <c r="Z20" t="s">
        <v>74</v>
      </c>
      <c r="AA20" t="s">
        <v>278</v>
      </c>
      <c r="AB20" t="s">
        <v>74</v>
      </c>
      <c r="AC20" t="s">
        <v>74</v>
      </c>
      <c r="AD20" t="s">
        <v>74</v>
      </c>
      <c r="AE20" t="s">
        <v>74</v>
      </c>
      <c r="AF20" t="s">
        <v>74</v>
      </c>
      <c r="AG20" t="s">
        <v>74</v>
      </c>
      <c r="AH20" t="s">
        <v>74</v>
      </c>
      <c r="AI20" t="s">
        <v>74</v>
      </c>
      <c r="AJ20" t="s">
        <v>74</v>
      </c>
      <c r="AK20" t="s">
        <v>74</v>
      </c>
      <c r="AL20" t="s">
        <v>74</v>
      </c>
      <c r="AM20" t="s">
        <v>74</v>
      </c>
      <c r="AN20" t="s">
        <v>74</v>
      </c>
      <c r="AO20" t="s">
        <v>74</v>
      </c>
      <c r="AP20" t="s">
        <v>74</v>
      </c>
      <c r="AQ20" t="s">
        <v>184</v>
      </c>
      <c r="AR20" t="s">
        <v>74</v>
      </c>
      <c r="AS20" t="s">
        <v>74</v>
      </c>
      <c r="AT20" t="s">
        <v>74</v>
      </c>
      <c r="AU20">
        <v>2022</v>
      </c>
      <c r="AV20" t="s">
        <v>74</v>
      </c>
      <c r="AW20" t="s">
        <v>74</v>
      </c>
      <c r="AX20" t="s">
        <v>74</v>
      </c>
      <c r="AY20" t="s">
        <v>74</v>
      </c>
      <c r="AZ20" t="s">
        <v>74</v>
      </c>
      <c r="BA20" t="s">
        <v>74</v>
      </c>
      <c r="BB20">
        <v>805</v>
      </c>
      <c r="BC20">
        <v>806</v>
      </c>
      <c r="BD20" t="s">
        <v>74</v>
      </c>
      <c r="BE20" t="s">
        <v>279</v>
      </c>
      <c r="BF20" t="str">
        <f>HYPERLINK("http://dx.doi.org/10.1109/VRW55335.2022.00258","http://dx.doi.org/10.1109/VRW55335.2022.00258")</f>
        <v>http://dx.doi.org/10.1109/VRW55335.2022.00258</v>
      </c>
      <c r="BG20" t="s">
        <v>74</v>
      </c>
      <c r="BH20" t="s">
        <v>74</v>
      </c>
      <c r="BI20" t="s">
        <v>74</v>
      </c>
      <c r="BJ20" t="s">
        <v>74</v>
      </c>
      <c r="BK20" t="s">
        <v>74</v>
      </c>
      <c r="BL20" t="s">
        <v>74</v>
      </c>
      <c r="BM20" t="s">
        <v>74</v>
      </c>
      <c r="BN20" t="s">
        <v>74</v>
      </c>
      <c r="BO20" t="s">
        <v>74</v>
      </c>
      <c r="BP20" t="s">
        <v>74</v>
      </c>
      <c r="BQ20" t="s">
        <v>74</v>
      </c>
      <c r="BR20" t="s">
        <v>74</v>
      </c>
      <c r="BS20" t="s">
        <v>280</v>
      </c>
      <c r="BT20" t="str">
        <f>HYPERLINK("https%3A%2F%2Fwww.webofscience.com%2Fwos%2Fwoscc%2Ffull-record%2FWOS:000808111800249","View Full Record in Web of Science")</f>
        <v>View Full Record in Web of Science</v>
      </c>
    </row>
    <row r="21" spans="1:72" x14ac:dyDescent="0.25">
      <c r="A21" t="s">
        <v>105</v>
      </c>
      <c r="B21" t="s">
        <v>281</v>
      </c>
      <c r="C21" t="s">
        <v>74</v>
      </c>
      <c r="D21" t="s">
        <v>74</v>
      </c>
      <c r="E21" t="s">
        <v>74</v>
      </c>
      <c r="F21" t="s">
        <v>282</v>
      </c>
      <c r="G21" t="s">
        <v>74</v>
      </c>
      <c r="H21" t="s">
        <v>74</v>
      </c>
      <c r="I21" t="s">
        <v>283</v>
      </c>
      <c r="J21" t="s">
        <v>284</v>
      </c>
      <c r="K21" t="s">
        <v>74</v>
      </c>
      <c r="L21" t="s">
        <v>74</v>
      </c>
      <c r="M21" t="s">
        <v>74</v>
      </c>
      <c r="N21" t="s">
        <v>74</v>
      </c>
      <c r="O21" t="s">
        <v>74</v>
      </c>
      <c r="P21" t="s">
        <v>74</v>
      </c>
      <c r="Q21" t="s">
        <v>74</v>
      </c>
      <c r="R21" t="s">
        <v>74</v>
      </c>
      <c r="S21" t="s">
        <v>74</v>
      </c>
      <c r="T21" t="s">
        <v>74</v>
      </c>
      <c r="U21" t="s">
        <v>74</v>
      </c>
      <c r="V21" t="s">
        <v>285</v>
      </c>
      <c r="W21" t="s">
        <v>74</v>
      </c>
      <c r="X21" t="s">
        <v>74</v>
      </c>
      <c r="Y21" t="s">
        <v>74</v>
      </c>
      <c r="Z21" t="s">
        <v>74</v>
      </c>
      <c r="AA21" t="s">
        <v>286</v>
      </c>
      <c r="AB21" t="s">
        <v>287</v>
      </c>
      <c r="AC21" t="s">
        <v>74</v>
      </c>
      <c r="AD21" t="s">
        <v>74</v>
      </c>
      <c r="AE21" t="s">
        <v>74</v>
      </c>
      <c r="AF21" t="s">
        <v>74</v>
      </c>
      <c r="AG21" t="s">
        <v>74</v>
      </c>
      <c r="AH21" t="s">
        <v>74</v>
      </c>
      <c r="AI21" t="s">
        <v>74</v>
      </c>
      <c r="AJ21" t="s">
        <v>74</v>
      </c>
      <c r="AK21" t="s">
        <v>74</v>
      </c>
      <c r="AL21" t="s">
        <v>74</v>
      </c>
      <c r="AM21" t="s">
        <v>74</v>
      </c>
      <c r="AN21" t="s">
        <v>74</v>
      </c>
      <c r="AO21" t="s">
        <v>288</v>
      </c>
      <c r="AP21" t="s">
        <v>289</v>
      </c>
      <c r="AQ21" t="s">
        <v>74</v>
      </c>
      <c r="AR21" t="s">
        <v>74</v>
      </c>
      <c r="AS21" t="s">
        <v>74</v>
      </c>
      <c r="AT21" t="s">
        <v>74</v>
      </c>
      <c r="AU21" t="s">
        <v>74</v>
      </c>
      <c r="AV21" t="s">
        <v>74</v>
      </c>
      <c r="AW21" t="s">
        <v>74</v>
      </c>
      <c r="AX21" t="s">
        <v>74</v>
      </c>
      <c r="AY21" t="s">
        <v>74</v>
      </c>
      <c r="AZ21" t="s">
        <v>74</v>
      </c>
      <c r="BA21" t="s">
        <v>74</v>
      </c>
      <c r="BB21" t="s">
        <v>74</v>
      </c>
      <c r="BC21" t="s">
        <v>74</v>
      </c>
      <c r="BD21" t="s">
        <v>74</v>
      </c>
      <c r="BE21" t="s">
        <v>290</v>
      </c>
      <c r="BF21" t="str">
        <f>HYPERLINK("http://dx.doi.org/10.1007/s10796-022-10244-x","http://dx.doi.org/10.1007/s10796-022-10244-x")</f>
        <v>http://dx.doi.org/10.1007/s10796-022-10244-x</v>
      </c>
      <c r="BG21" t="s">
        <v>74</v>
      </c>
      <c r="BH21" t="s">
        <v>291</v>
      </c>
      <c r="BI21" t="s">
        <v>74</v>
      </c>
      <c r="BJ21" t="s">
        <v>74</v>
      </c>
      <c r="BK21" t="s">
        <v>74</v>
      </c>
      <c r="BL21" t="s">
        <v>74</v>
      </c>
      <c r="BM21" t="s">
        <v>74</v>
      </c>
      <c r="BN21">
        <v>35194390</v>
      </c>
      <c r="BO21" t="s">
        <v>74</v>
      </c>
      <c r="BP21" t="s">
        <v>74</v>
      </c>
      <c r="BQ21" t="s">
        <v>74</v>
      </c>
      <c r="BR21" t="s">
        <v>74</v>
      </c>
      <c r="BS21" t="s">
        <v>292</v>
      </c>
      <c r="BT21" t="str">
        <f>HYPERLINK("https%3A%2F%2Fwww.webofscience.com%2Fwos%2Fwoscc%2Ffull-record%2FWOS:000754128600001","View Full Record in Web of Science")</f>
        <v>View Full Record in Web of Science</v>
      </c>
    </row>
    <row r="22" spans="1:72" x14ac:dyDescent="0.25">
      <c r="A22" t="s">
        <v>105</v>
      </c>
      <c r="B22" t="s">
        <v>293</v>
      </c>
      <c r="C22" t="s">
        <v>74</v>
      </c>
      <c r="D22" t="s">
        <v>74</v>
      </c>
      <c r="E22" t="s">
        <v>74</v>
      </c>
      <c r="F22" t="s">
        <v>294</v>
      </c>
      <c r="G22" t="s">
        <v>74</v>
      </c>
      <c r="H22" t="s">
        <v>74</v>
      </c>
      <c r="I22" t="s">
        <v>295</v>
      </c>
      <c r="J22" t="s">
        <v>296</v>
      </c>
      <c r="K22" t="s">
        <v>74</v>
      </c>
      <c r="L22" t="s">
        <v>74</v>
      </c>
      <c r="M22" t="s">
        <v>74</v>
      </c>
      <c r="N22" t="s">
        <v>74</v>
      </c>
      <c r="O22" t="s">
        <v>74</v>
      </c>
      <c r="P22" t="s">
        <v>74</v>
      </c>
      <c r="Q22" t="s">
        <v>74</v>
      </c>
      <c r="R22" t="s">
        <v>74</v>
      </c>
      <c r="S22" t="s">
        <v>74</v>
      </c>
      <c r="T22" t="s">
        <v>74</v>
      </c>
      <c r="U22" t="s">
        <v>74</v>
      </c>
      <c r="V22" t="s">
        <v>297</v>
      </c>
      <c r="W22" t="s">
        <v>74</v>
      </c>
      <c r="X22" t="s">
        <v>74</v>
      </c>
      <c r="Y22" t="s">
        <v>74</v>
      </c>
      <c r="Z22" t="s">
        <v>74</v>
      </c>
      <c r="AA22" t="s">
        <v>74</v>
      </c>
      <c r="AB22" t="s">
        <v>74</v>
      </c>
      <c r="AC22" t="s">
        <v>74</v>
      </c>
      <c r="AD22" t="s">
        <v>74</v>
      </c>
      <c r="AE22" t="s">
        <v>74</v>
      </c>
      <c r="AF22" t="s">
        <v>74</v>
      </c>
      <c r="AG22" t="s">
        <v>74</v>
      </c>
      <c r="AH22" t="s">
        <v>74</v>
      </c>
      <c r="AI22" t="s">
        <v>74</v>
      </c>
      <c r="AJ22" t="s">
        <v>74</v>
      </c>
      <c r="AK22" t="s">
        <v>74</v>
      </c>
      <c r="AL22" t="s">
        <v>74</v>
      </c>
      <c r="AM22" t="s">
        <v>74</v>
      </c>
      <c r="AN22" t="s">
        <v>74</v>
      </c>
      <c r="AO22" t="s">
        <v>298</v>
      </c>
      <c r="AP22" t="s">
        <v>299</v>
      </c>
      <c r="AQ22" t="s">
        <v>74</v>
      </c>
      <c r="AR22" t="s">
        <v>74</v>
      </c>
      <c r="AS22" t="s">
        <v>74</v>
      </c>
      <c r="AT22" t="s">
        <v>300</v>
      </c>
      <c r="AU22">
        <v>2022</v>
      </c>
      <c r="AV22">
        <v>26</v>
      </c>
      <c r="AW22">
        <v>4</v>
      </c>
      <c r="AX22" t="s">
        <v>74</v>
      </c>
      <c r="AY22" t="s">
        <v>74</v>
      </c>
      <c r="AZ22" t="s">
        <v>74</v>
      </c>
      <c r="BA22" t="s">
        <v>74</v>
      </c>
      <c r="BB22">
        <v>1443</v>
      </c>
      <c r="BC22">
        <v>1458</v>
      </c>
      <c r="BD22" t="s">
        <v>74</v>
      </c>
      <c r="BE22" t="s">
        <v>301</v>
      </c>
      <c r="BF22" t="str">
        <f>HYPERLINK("http://dx.doi.org/10.1007/s10055-022-00641-7","http://dx.doi.org/10.1007/s10055-022-00641-7")</f>
        <v>http://dx.doi.org/10.1007/s10055-022-00641-7</v>
      </c>
      <c r="BG22" t="s">
        <v>74</v>
      </c>
      <c r="BH22" t="s">
        <v>302</v>
      </c>
      <c r="BI22" t="s">
        <v>74</v>
      </c>
      <c r="BJ22" t="s">
        <v>74</v>
      </c>
      <c r="BK22" t="s">
        <v>74</v>
      </c>
      <c r="BL22" t="s">
        <v>74</v>
      </c>
      <c r="BM22" t="s">
        <v>74</v>
      </c>
      <c r="BN22" t="s">
        <v>74</v>
      </c>
      <c r="BO22" t="s">
        <v>74</v>
      </c>
      <c r="BP22" t="s">
        <v>74</v>
      </c>
      <c r="BQ22" t="s">
        <v>74</v>
      </c>
      <c r="BR22" t="s">
        <v>74</v>
      </c>
      <c r="BS22" t="s">
        <v>303</v>
      </c>
      <c r="BT22" t="str">
        <f>HYPERLINK("https%3A%2F%2Fwww.webofscience.com%2Fwos%2Fwoscc%2Ffull-record%2FWOS:000769336000001","View Full Record in Web of Science")</f>
        <v>View Full Record in Web of Science</v>
      </c>
    </row>
    <row r="23" spans="1:72" x14ac:dyDescent="0.25">
      <c r="A23" t="s">
        <v>72</v>
      </c>
      <c r="B23" t="s">
        <v>304</v>
      </c>
      <c r="C23" t="s">
        <v>74</v>
      </c>
      <c r="D23" t="s">
        <v>305</v>
      </c>
      <c r="E23" t="s">
        <v>239</v>
      </c>
      <c r="F23" t="s">
        <v>306</v>
      </c>
      <c r="G23" t="s">
        <v>74</v>
      </c>
      <c r="H23" t="s">
        <v>74</v>
      </c>
      <c r="I23" t="s">
        <v>307</v>
      </c>
      <c r="J23" t="s">
        <v>308</v>
      </c>
      <c r="K23" t="s">
        <v>74</v>
      </c>
      <c r="L23" t="s">
        <v>74</v>
      </c>
      <c r="M23" t="s">
        <v>74</v>
      </c>
      <c r="N23" t="s">
        <v>74</v>
      </c>
      <c r="O23" t="s">
        <v>309</v>
      </c>
      <c r="P23" t="s">
        <v>310</v>
      </c>
      <c r="Q23" t="s">
        <v>311</v>
      </c>
      <c r="R23" t="s">
        <v>239</v>
      </c>
      <c r="S23" t="s">
        <v>74</v>
      </c>
      <c r="T23" t="s">
        <v>74</v>
      </c>
      <c r="U23" t="s">
        <v>74</v>
      </c>
      <c r="V23" t="s">
        <v>312</v>
      </c>
      <c r="W23" t="s">
        <v>74</v>
      </c>
      <c r="X23" t="s">
        <v>74</v>
      </c>
      <c r="Y23" t="s">
        <v>74</v>
      </c>
      <c r="Z23" t="s">
        <v>74</v>
      </c>
      <c r="AA23" t="s">
        <v>74</v>
      </c>
      <c r="AB23" t="s">
        <v>74</v>
      </c>
      <c r="AC23" t="s">
        <v>74</v>
      </c>
      <c r="AD23" t="s">
        <v>74</v>
      </c>
      <c r="AE23" t="s">
        <v>74</v>
      </c>
      <c r="AF23" t="s">
        <v>74</v>
      </c>
      <c r="AG23" t="s">
        <v>74</v>
      </c>
      <c r="AH23" t="s">
        <v>74</v>
      </c>
      <c r="AI23" t="s">
        <v>74</v>
      </c>
      <c r="AJ23" t="s">
        <v>74</v>
      </c>
      <c r="AK23" t="s">
        <v>74</v>
      </c>
      <c r="AL23" t="s">
        <v>74</v>
      </c>
      <c r="AM23" t="s">
        <v>74</v>
      </c>
      <c r="AN23" t="s">
        <v>74</v>
      </c>
      <c r="AO23" t="s">
        <v>74</v>
      </c>
      <c r="AP23" t="s">
        <v>74</v>
      </c>
      <c r="AQ23" t="s">
        <v>313</v>
      </c>
      <c r="AR23" t="s">
        <v>74</v>
      </c>
      <c r="AS23" t="s">
        <v>74</v>
      </c>
      <c r="AT23" t="s">
        <v>74</v>
      </c>
      <c r="AU23">
        <v>2022</v>
      </c>
      <c r="AV23" t="s">
        <v>74</v>
      </c>
      <c r="AW23" t="s">
        <v>74</v>
      </c>
      <c r="AX23" t="s">
        <v>74</v>
      </c>
      <c r="AY23" t="s">
        <v>74</v>
      </c>
      <c r="AZ23" t="s">
        <v>74</v>
      </c>
      <c r="BA23" t="s">
        <v>74</v>
      </c>
      <c r="BB23" t="s">
        <v>74</v>
      </c>
      <c r="BC23" t="s">
        <v>74</v>
      </c>
      <c r="BD23" t="s">
        <v>74</v>
      </c>
      <c r="BE23" t="s">
        <v>314</v>
      </c>
      <c r="BF23" t="str">
        <f>HYPERLINK("http://dx.doi.org/10.1109/GEM56474.2022.10017701","http://dx.doi.org/10.1109/GEM56474.2022.10017701")</f>
        <v>http://dx.doi.org/10.1109/GEM56474.2022.10017701</v>
      </c>
      <c r="BG23" t="s">
        <v>74</v>
      </c>
      <c r="BH23" t="s">
        <v>74</v>
      </c>
      <c r="BI23" t="s">
        <v>74</v>
      </c>
      <c r="BJ23" t="s">
        <v>74</v>
      </c>
      <c r="BK23" t="s">
        <v>74</v>
      </c>
      <c r="BL23" t="s">
        <v>74</v>
      </c>
      <c r="BM23" t="s">
        <v>74</v>
      </c>
      <c r="BN23" t="s">
        <v>74</v>
      </c>
      <c r="BO23" t="s">
        <v>74</v>
      </c>
      <c r="BP23" t="s">
        <v>74</v>
      </c>
      <c r="BQ23" t="s">
        <v>74</v>
      </c>
      <c r="BR23" t="s">
        <v>74</v>
      </c>
      <c r="BS23" t="s">
        <v>315</v>
      </c>
      <c r="BT23" t="str">
        <f>HYPERLINK("https%3A%2F%2Fwww.webofscience.com%2Fwos%2Fwoscc%2Ffull-record%2FWOS:000926890300016","View Full Record in Web of Science")</f>
        <v>View Full Record in Web of Science</v>
      </c>
    </row>
    <row r="24" spans="1:72" x14ac:dyDescent="0.25">
      <c r="A24" t="s">
        <v>105</v>
      </c>
      <c r="B24" t="s">
        <v>316</v>
      </c>
      <c r="C24" t="s">
        <v>74</v>
      </c>
      <c r="D24" t="s">
        <v>74</v>
      </c>
      <c r="E24" t="s">
        <v>74</v>
      </c>
      <c r="F24" t="s">
        <v>317</v>
      </c>
      <c r="G24" t="s">
        <v>74</v>
      </c>
      <c r="H24" t="s">
        <v>74</v>
      </c>
      <c r="I24" t="s">
        <v>318</v>
      </c>
      <c r="J24" t="s">
        <v>319</v>
      </c>
      <c r="K24" t="s">
        <v>74</v>
      </c>
      <c r="L24" t="s">
        <v>74</v>
      </c>
      <c r="M24" t="s">
        <v>74</v>
      </c>
      <c r="N24" t="s">
        <v>74</v>
      </c>
      <c r="O24" t="s">
        <v>74</v>
      </c>
      <c r="P24" t="s">
        <v>74</v>
      </c>
      <c r="Q24" t="s">
        <v>74</v>
      </c>
      <c r="R24" t="s">
        <v>74</v>
      </c>
      <c r="S24" t="s">
        <v>74</v>
      </c>
      <c r="T24" t="s">
        <v>74</v>
      </c>
      <c r="U24" t="s">
        <v>74</v>
      </c>
      <c r="V24" t="s">
        <v>320</v>
      </c>
      <c r="W24" t="s">
        <v>74</v>
      </c>
      <c r="X24" t="s">
        <v>74</v>
      </c>
      <c r="Y24" t="s">
        <v>74</v>
      </c>
      <c r="Z24" t="s">
        <v>74</v>
      </c>
      <c r="AA24" t="s">
        <v>321</v>
      </c>
      <c r="AB24" t="s">
        <v>322</v>
      </c>
      <c r="AC24" t="s">
        <v>74</v>
      </c>
      <c r="AD24" t="s">
        <v>74</v>
      </c>
      <c r="AE24" t="s">
        <v>74</v>
      </c>
      <c r="AF24" t="s">
        <v>74</v>
      </c>
      <c r="AG24" t="s">
        <v>74</v>
      </c>
      <c r="AH24" t="s">
        <v>74</v>
      </c>
      <c r="AI24" t="s">
        <v>74</v>
      </c>
      <c r="AJ24" t="s">
        <v>74</v>
      </c>
      <c r="AK24" t="s">
        <v>74</v>
      </c>
      <c r="AL24" t="s">
        <v>74</v>
      </c>
      <c r="AM24" t="s">
        <v>74</v>
      </c>
      <c r="AN24" t="s">
        <v>74</v>
      </c>
      <c r="AO24" t="s">
        <v>323</v>
      </c>
      <c r="AP24" t="s">
        <v>324</v>
      </c>
      <c r="AQ24" t="s">
        <v>74</v>
      </c>
      <c r="AR24" t="s">
        <v>74</v>
      </c>
      <c r="AS24" t="s">
        <v>74</v>
      </c>
      <c r="AT24" t="s">
        <v>325</v>
      </c>
      <c r="AU24">
        <v>2022</v>
      </c>
      <c r="AV24">
        <v>162</v>
      </c>
      <c r="AW24" t="s">
        <v>74</v>
      </c>
      <c r="AX24" t="s">
        <v>74</v>
      </c>
      <c r="AY24" t="s">
        <v>74</v>
      </c>
      <c r="AZ24" t="s">
        <v>74</v>
      </c>
      <c r="BA24" t="s">
        <v>74</v>
      </c>
      <c r="BB24" t="s">
        <v>74</v>
      </c>
      <c r="BC24" t="s">
        <v>74</v>
      </c>
      <c r="BD24">
        <v>102791</v>
      </c>
      <c r="BE24" t="s">
        <v>326</v>
      </c>
      <c r="BF24" t="str">
        <f>HYPERLINK("http://dx.doi.org/10.1016/j.ijhcs.2022.102791","http://dx.doi.org/10.1016/j.ijhcs.2022.102791")</f>
        <v>http://dx.doi.org/10.1016/j.ijhcs.2022.102791</v>
      </c>
      <c r="BG24" t="s">
        <v>74</v>
      </c>
      <c r="BH24" t="s">
        <v>291</v>
      </c>
      <c r="BI24" t="s">
        <v>74</v>
      </c>
      <c r="BJ24" t="s">
        <v>74</v>
      </c>
      <c r="BK24" t="s">
        <v>74</v>
      </c>
      <c r="BL24" t="s">
        <v>74</v>
      </c>
      <c r="BM24" t="s">
        <v>74</v>
      </c>
      <c r="BN24" t="s">
        <v>74</v>
      </c>
      <c r="BO24" t="s">
        <v>74</v>
      </c>
      <c r="BP24" t="s">
        <v>74</v>
      </c>
      <c r="BQ24" t="s">
        <v>74</v>
      </c>
      <c r="BR24" t="s">
        <v>74</v>
      </c>
      <c r="BS24" t="s">
        <v>327</v>
      </c>
      <c r="BT24" t="str">
        <f>HYPERLINK("https%3A%2F%2Fwww.webofscience.com%2Fwos%2Fwoscc%2Ffull-record%2FWOS:000792963200003","View Full Record in Web of Science")</f>
        <v>View Full Record in Web of Science</v>
      </c>
    </row>
    <row r="25" spans="1:72" x14ac:dyDescent="0.25">
      <c r="A25" t="s">
        <v>105</v>
      </c>
      <c r="B25" t="s">
        <v>328</v>
      </c>
      <c r="C25" t="s">
        <v>74</v>
      </c>
      <c r="D25" t="s">
        <v>74</v>
      </c>
      <c r="E25" t="s">
        <v>74</v>
      </c>
      <c r="F25" t="s">
        <v>329</v>
      </c>
      <c r="G25" t="s">
        <v>74</v>
      </c>
      <c r="H25" t="s">
        <v>74</v>
      </c>
      <c r="I25" t="s">
        <v>330</v>
      </c>
      <c r="J25" t="s">
        <v>331</v>
      </c>
      <c r="K25" t="s">
        <v>74</v>
      </c>
      <c r="L25" t="s">
        <v>74</v>
      </c>
      <c r="M25" t="s">
        <v>74</v>
      </c>
      <c r="N25" t="s">
        <v>74</v>
      </c>
      <c r="O25" t="s">
        <v>74</v>
      </c>
      <c r="P25" t="s">
        <v>74</v>
      </c>
      <c r="Q25" t="s">
        <v>74</v>
      </c>
      <c r="R25" t="s">
        <v>74</v>
      </c>
      <c r="S25" t="s">
        <v>74</v>
      </c>
      <c r="T25" t="s">
        <v>74</v>
      </c>
      <c r="U25" t="s">
        <v>74</v>
      </c>
      <c r="V25" t="s">
        <v>332</v>
      </c>
      <c r="W25" t="s">
        <v>74</v>
      </c>
      <c r="X25" t="s">
        <v>74</v>
      </c>
      <c r="Y25" t="s">
        <v>74</v>
      </c>
      <c r="Z25" t="s">
        <v>74</v>
      </c>
      <c r="AA25" t="s">
        <v>333</v>
      </c>
      <c r="AB25" t="s">
        <v>334</v>
      </c>
      <c r="AC25" t="s">
        <v>74</v>
      </c>
      <c r="AD25" t="s">
        <v>74</v>
      </c>
      <c r="AE25" t="s">
        <v>74</v>
      </c>
      <c r="AF25" t="s">
        <v>74</v>
      </c>
      <c r="AG25" t="s">
        <v>74</v>
      </c>
      <c r="AH25" t="s">
        <v>74</v>
      </c>
      <c r="AI25" t="s">
        <v>74</v>
      </c>
      <c r="AJ25" t="s">
        <v>74</v>
      </c>
      <c r="AK25" t="s">
        <v>74</v>
      </c>
      <c r="AL25" t="s">
        <v>74</v>
      </c>
      <c r="AM25" t="s">
        <v>74</v>
      </c>
      <c r="AN25" t="s">
        <v>74</v>
      </c>
      <c r="AO25" t="s">
        <v>335</v>
      </c>
      <c r="AP25" t="s">
        <v>336</v>
      </c>
      <c r="AQ25" t="s">
        <v>74</v>
      </c>
      <c r="AR25" t="s">
        <v>74</v>
      </c>
      <c r="AS25" t="s">
        <v>74</v>
      </c>
      <c r="AT25" t="s">
        <v>337</v>
      </c>
      <c r="AU25">
        <v>2022</v>
      </c>
      <c r="AV25">
        <v>2022</v>
      </c>
      <c r="AW25" t="s">
        <v>74</v>
      </c>
      <c r="AX25" t="s">
        <v>74</v>
      </c>
      <c r="AY25" t="s">
        <v>74</v>
      </c>
      <c r="AZ25" t="s">
        <v>74</v>
      </c>
      <c r="BA25" t="s">
        <v>74</v>
      </c>
      <c r="BB25" t="s">
        <v>74</v>
      </c>
      <c r="BC25" t="s">
        <v>74</v>
      </c>
      <c r="BD25">
        <v>5479215</v>
      </c>
      <c r="BE25" t="s">
        <v>338</v>
      </c>
      <c r="BF25" t="str">
        <f>HYPERLINK("http://dx.doi.org/10.1155/2022/5479215","http://dx.doi.org/10.1155/2022/5479215")</f>
        <v>http://dx.doi.org/10.1155/2022/5479215</v>
      </c>
      <c r="BG25" t="s">
        <v>74</v>
      </c>
      <c r="BH25" t="s">
        <v>74</v>
      </c>
      <c r="BI25" t="s">
        <v>74</v>
      </c>
      <c r="BJ25" t="s">
        <v>74</v>
      </c>
      <c r="BK25" t="s">
        <v>74</v>
      </c>
      <c r="BL25" t="s">
        <v>74</v>
      </c>
      <c r="BM25" t="s">
        <v>74</v>
      </c>
      <c r="BN25" t="s">
        <v>74</v>
      </c>
      <c r="BO25" t="s">
        <v>74</v>
      </c>
      <c r="BP25" t="s">
        <v>74</v>
      </c>
      <c r="BQ25" t="s">
        <v>74</v>
      </c>
      <c r="BR25" t="s">
        <v>74</v>
      </c>
      <c r="BS25" t="s">
        <v>339</v>
      </c>
      <c r="BT25" t="str">
        <f>HYPERLINK("https%3A%2F%2Fwww.webofscience.com%2Fwos%2Fwoscc%2Ffull-record%2FWOS:000882711600008","View Full Record in Web of Science")</f>
        <v>View Full Record in Web of Science</v>
      </c>
    </row>
    <row r="26" spans="1:72" x14ac:dyDescent="0.25">
      <c r="A26" t="s">
        <v>105</v>
      </c>
      <c r="B26" t="s">
        <v>340</v>
      </c>
      <c r="C26" t="s">
        <v>74</v>
      </c>
      <c r="D26" t="s">
        <v>74</v>
      </c>
      <c r="E26" t="s">
        <v>74</v>
      </c>
      <c r="F26" t="s">
        <v>341</v>
      </c>
      <c r="G26" t="s">
        <v>74</v>
      </c>
      <c r="H26" t="s">
        <v>74</v>
      </c>
      <c r="I26" t="s">
        <v>342</v>
      </c>
      <c r="J26" t="s">
        <v>254</v>
      </c>
      <c r="K26" t="s">
        <v>74</v>
      </c>
      <c r="L26" t="s">
        <v>74</v>
      </c>
      <c r="M26" t="s">
        <v>74</v>
      </c>
      <c r="N26" t="s">
        <v>74</v>
      </c>
      <c r="O26" t="s">
        <v>74</v>
      </c>
      <c r="P26" t="s">
        <v>74</v>
      </c>
      <c r="Q26" t="s">
        <v>74</v>
      </c>
      <c r="R26" t="s">
        <v>74</v>
      </c>
      <c r="S26" t="s">
        <v>74</v>
      </c>
      <c r="T26" t="s">
        <v>74</v>
      </c>
      <c r="U26" t="s">
        <v>74</v>
      </c>
      <c r="V26" t="s">
        <v>343</v>
      </c>
      <c r="W26" t="s">
        <v>74</v>
      </c>
      <c r="X26" t="s">
        <v>74</v>
      </c>
      <c r="Y26" t="s">
        <v>74</v>
      </c>
      <c r="Z26" t="s">
        <v>74</v>
      </c>
      <c r="AA26" t="s">
        <v>344</v>
      </c>
      <c r="AB26" t="s">
        <v>74</v>
      </c>
      <c r="AC26" t="s">
        <v>74</v>
      </c>
      <c r="AD26" t="s">
        <v>74</v>
      </c>
      <c r="AE26" t="s">
        <v>74</v>
      </c>
      <c r="AF26" t="s">
        <v>74</v>
      </c>
      <c r="AG26" t="s">
        <v>74</v>
      </c>
      <c r="AH26" t="s">
        <v>74</v>
      </c>
      <c r="AI26" t="s">
        <v>74</v>
      </c>
      <c r="AJ26" t="s">
        <v>74</v>
      </c>
      <c r="AK26" t="s">
        <v>74</v>
      </c>
      <c r="AL26" t="s">
        <v>74</v>
      </c>
      <c r="AM26" t="s">
        <v>74</v>
      </c>
      <c r="AN26" t="s">
        <v>74</v>
      </c>
      <c r="AO26" t="s">
        <v>257</v>
      </c>
      <c r="AP26" t="s">
        <v>258</v>
      </c>
      <c r="AQ26" t="s">
        <v>74</v>
      </c>
      <c r="AR26" t="s">
        <v>74</v>
      </c>
      <c r="AS26" t="s">
        <v>74</v>
      </c>
      <c r="AT26" t="s">
        <v>345</v>
      </c>
      <c r="AU26">
        <v>2023</v>
      </c>
      <c r="AV26">
        <v>127</v>
      </c>
      <c r="AW26" t="s">
        <v>74</v>
      </c>
      <c r="AX26" t="s">
        <v>74</v>
      </c>
      <c r="AY26" t="s">
        <v>74</v>
      </c>
      <c r="AZ26" t="s">
        <v>74</v>
      </c>
      <c r="BA26" t="s">
        <v>74</v>
      </c>
      <c r="BB26" t="s">
        <v>74</v>
      </c>
      <c r="BC26" t="s">
        <v>74</v>
      </c>
      <c r="BD26">
        <v>102923</v>
      </c>
      <c r="BE26" t="s">
        <v>346</v>
      </c>
      <c r="BF26" t="str">
        <f>HYPERLINK("http://dx.doi.org/10.1016/j.cose.2022.102923","http://dx.doi.org/10.1016/j.cose.2022.102923")</f>
        <v>http://dx.doi.org/10.1016/j.cose.2022.102923</v>
      </c>
      <c r="BG26" t="s">
        <v>74</v>
      </c>
      <c r="BH26" t="s">
        <v>347</v>
      </c>
      <c r="BI26" t="s">
        <v>74</v>
      </c>
      <c r="BJ26" t="s">
        <v>74</v>
      </c>
      <c r="BK26" t="s">
        <v>74</v>
      </c>
      <c r="BL26" t="s">
        <v>74</v>
      </c>
      <c r="BM26" t="s">
        <v>74</v>
      </c>
      <c r="BN26" t="s">
        <v>74</v>
      </c>
      <c r="BO26" t="s">
        <v>74</v>
      </c>
      <c r="BP26" t="s">
        <v>74</v>
      </c>
      <c r="BQ26" t="s">
        <v>74</v>
      </c>
      <c r="BR26" t="s">
        <v>74</v>
      </c>
      <c r="BS26" t="s">
        <v>348</v>
      </c>
      <c r="BT26" t="str">
        <f>HYPERLINK("https%3A%2F%2Fwww.webofscience.com%2Fwos%2Fwoscc%2Ffull-record%2FWOS:000927557200001","View Full Record in Web of Science")</f>
        <v>View Full Record in Web of Science</v>
      </c>
    </row>
    <row r="27" spans="1:72" x14ac:dyDescent="0.25">
      <c r="A27" t="s">
        <v>105</v>
      </c>
      <c r="B27" t="s">
        <v>349</v>
      </c>
      <c r="C27" t="s">
        <v>74</v>
      </c>
      <c r="D27" t="s">
        <v>74</v>
      </c>
      <c r="E27" t="s">
        <v>74</v>
      </c>
      <c r="F27" t="s">
        <v>350</v>
      </c>
      <c r="G27" t="s">
        <v>74</v>
      </c>
      <c r="H27" t="s">
        <v>74</v>
      </c>
      <c r="I27" t="s">
        <v>351</v>
      </c>
      <c r="J27" t="s">
        <v>152</v>
      </c>
      <c r="K27" t="s">
        <v>74</v>
      </c>
      <c r="L27" t="s">
        <v>74</v>
      </c>
      <c r="M27" t="s">
        <v>74</v>
      </c>
      <c r="N27" t="s">
        <v>74</v>
      </c>
      <c r="O27" t="s">
        <v>74</v>
      </c>
      <c r="P27" t="s">
        <v>74</v>
      </c>
      <c r="Q27" t="s">
        <v>74</v>
      </c>
      <c r="R27" t="s">
        <v>74</v>
      </c>
      <c r="S27" t="s">
        <v>74</v>
      </c>
      <c r="T27" t="s">
        <v>74</v>
      </c>
      <c r="U27" t="s">
        <v>74</v>
      </c>
      <c r="V27" t="s">
        <v>352</v>
      </c>
      <c r="W27" t="s">
        <v>74</v>
      </c>
      <c r="X27" t="s">
        <v>74</v>
      </c>
      <c r="Y27" t="s">
        <v>74</v>
      </c>
      <c r="Z27" t="s">
        <v>74</v>
      </c>
      <c r="AA27" t="s">
        <v>353</v>
      </c>
      <c r="AB27" t="s">
        <v>354</v>
      </c>
      <c r="AC27" t="s">
        <v>74</v>
      </c>
      <c r="AD27" t="s">
        <v>74</v>
      </c>
      <c r="AE27" t="s">
        <v>74</v>
      </c>
      <c r="AF27" t="s">
        <v>74</v>
      </c>
      <c r="AG27" t="s">
        <v>74</v>
      </c>
      <c r="AH27" t="s">
        <v>74</v>
      </c>
      <c r="AI27" t="s">
        <v>74</v>
      </c>
      <c r="AJ27" t="s">
        <v>74</v>
      </c>
      <c r="AK27" t="s">
        <v>74</v>
      </c>
      <c r="AL27" t="s">
        <v>74</v>
      </c>
      <c r="AM27" t="s">
        <v>74</v>
      </c>
      <c r="AN27" t="s">
        <v>74</v>
      </c>
      <c r="AO27" t="s">
        <v>154</v>
      </c>
      <c r="AP27" t="s">
        <v>74</v>
      </c>
      <c r="AQ27" t="s">
        <v>74</v>
      </c>
      <c r="AR27" t="s">
        <v>74</v>
      </c>
      <c r="AS27" t="s">
        <v>74</v>
      </c>
      <c r="AT27" t="s">
        <v>355</v>
      </c>
      <c r="AU27">
        <v>2022</v>
      </c>
      <c r="AV27">
        <v>15</v>
      </c>
      <c r="AW27">
        <v>5</v>
      </c>
      <c r="AX27" t="s">
        <v>74</v>
      </c>
      <c r="AY27" t="s">
        <v>74</v>
      </c>
      <c r="AZ27" t="s">
        <v>74</v>
      </c>
      <c r="BA27" t="s">
        <v>74</v>
      </c>
      <c r="BB27">
        <v>540</v>
      </c>
      <c r="BC27">
        <v>553</v>
      </c>
      <c r="BD27" t="s">
        <v>74</v>
      </c>
      <c r="BE27" t="s">
        <v>356</v>
      </c>
      <c r="BF27" t="str">
        <f>HYPERLINK("http://dx.doi.org/10.1109/TLT.2022.3176777","http://dx.doi.org/10.1109/TLT.2022.3176777")</f>
        <v>http://dx.doi.org/10.1109/TLT.2022.3176777</v>
      </c>
      <c r="BG27" t="s">
        <v>74</v>
      </c>
      <c r="BH27" t="s">
        <v>74</v>
      </c>
      <c r="BI27" t="s">
        <v>74</v>
      </c>
      <c r="BJ27" t="s">
        <v>74</v>
      </c>
      <c r="BK27" t="s">
        <v>74</v>
      </c>
      <c r="BL27" t="s">
        <v>74</v>
      </c>
      <c r="BM27" t="s">
        <v>74</v>
      </c>
      <c r="BN27" t="s">
        <v>74</v>
      </c>
      <c r="BO27" t="s">
        <v>74</v>
      </c>
      <c r="BP27" t="s">
        <v>74</v>
      </c>
      <c r="BQ27" t="s">
        <v>74</v>
      </c>
      <c r="BR27" t="s">
        <v>74</v>
      </c>
      <c r="BS27" t="s">
        <v>357</v>
      </c>
      <c r="BT27" t="str">
        <f>HYPERLINK("https%3A%2F%2Fwww.webofscience.com%2Fwos%2Fwoscc%2Ffull-record%2FWOS:000873738300005","View Full Record in Web of Science")</f>
        <v>View Full Record in Web of Science</v>
      </c>
    </row>
    <row r="28" spans="1:72" x14ac:dyDescent="0.25">
      <c r="A28" t="s">
        <v>105</v>
      </c>
      <c r="B28" t="s">
        <v>358</v>
      </c>
      <c r="C28" t="s">
        <v>74</v>
      </c>
      <c r="D28" t="s">
        <v>74</v>
      </c>
      <c r="E28" t="s">
        <v>74</v>
      </c>
      <c r="F28" t="s">
        <v>359</v>
      </c>
      <c r="G28" t="s">
        <v>74</v>
      </c>
      <c r="H28" t="s">
        <v>74</v>
      </c>
      <c r="I28" t="s">
        <v>360</v>
      </c>
      <c r="J28" t="s">
        <v>266</v>
      </c>
      <c r="K28" t="s">
        <v>74</v>
      </c>
      <c r="L28" t="s">
        <v>74</v>
      </c>
      <c r="M28" t="s">
        <v>74</v>
      </c>
      <c r="N28" t="s">
        <v>74</v>
      </c>
      <c r="O28" t="s">
        <v>74</v>
      </c>
      <c r="P28" t="s">
        <v>74</v>
      </c>
      <c r="Q28" t="s">
        <v>74</v>
      </c>
      <c r="R28" t="s">
        <v>74</v>
      </c>
      <c r="S28" t="s">
        <v>74</v>
      </c>
      <c r="T28" t="s">
        <v>74</v>
      </c>
      <c r="U28" t="s">
        <v>74</v>
      </c>
      <c r="V28" t="s">
        <v>361</v>
      </c>
      <c r="W28" t="s">
        <v>74</v>
      </c>
      <c r="X28" t="s">
        <v>74</v>
      </c>
      <c r="Y28" t="s">
        <v>74</v>
      </c>
      <c r="Z28" t="s">
        <v>74</v>
      </c>
      <c r="AA28" t="s">
        <v>362</v>
      </c>
      <c r="AB28" t="s">
        <v>363</v>
      </c>
      <c r="AC28" t="s">
        <v>74</v>
      </c>
      <c r="AD28" t="s">
        <v>74</v>
      </c>
      <c r="AE28" t="s">
        <v>74</v>
      </c>
      <c r="AF28" t="s">
        <v>74</v>
      </c>
      <c r="AG28" t="s">
        <v>74</v>
      </c>
      <c r="AH28" t="s">
        <v>74</v>
      </c>
      <c r="AI28" t="s">
        <v>74</v>
      </c>
      <c r="AJ28" t="s">
        <v>74</v>
      </c>
      <c r="AK28" t="s">
        <v>74</v>
      </c>
      <c r="AL28" t="s">
        <v>74</v>
      </c>
      <c r="AM28" t="s">
        <v>74</v>
      </c>
      <c r="AN28" t="s">
        <v>74</v>
      </c>
      <c r="AO28" t="s">
        <v>74</v>
      </c>
      <c r="AP28" t="s">
        <v>270</v>
      </c>
      <c r="AQ28" t="s">
        <v>74</v>
      </c>
      <c r="AR28" t="s">
        <v>74</v>
      </c>
      <c r="AS28" t="s">
        <v>74</v>
      </c>
      <c r="AT28" t="s">
        <v>364</v>
      </c>
      <c r="AU28">
        <v>2022</v>
      </c>
      <c r="AV28">
        <v>11</v>
      </c>
      <c r="AW28">
        <v>22</v>
      </c>
      <c r="AX28" t="s">
        <v>74</v>
      </c>
      <c r="AY28" t="s">
        <v>74</v>
      </c>
      <c r="AZ28" t="s">
        <v>74</v>
      </c>
      <c r="BA28" t="s">
        <v>74</v>
      </c>
      <c r="BB28" t="s">
        <v>74</v>
      </c>
      <c r="BC28" t="s">
        <v>74</v>
      </c>
      <c r="BD28">
        <v>3778</v>
      </c>
      <c r="BE28" t="s">
        <v>365</v>
      </c>
      <c r="BF28" t="str">
        <f>HYPERLINK("http://dx.doi.org/10.3390/electronics11223778","http://dx.doi.org/10.3390/electronics11223778")</f>
        <v>http://dx.doi.org/10.3390/electronics11223778</v>
      </c>
      <c r="BG28" t="s">
        <v>74</v>
      </c>
      <c r="BH28" t="s">
        <v>74</v>
      </c>
      <c r="BI28" t="s">
        <v>74</v>
      </c>
      <c r="BJ28" t="s">
        <v>74</v>
      </c>
      <c r="BK28" t="s">
        <v>74</v>
      </c>
      <c r="BL28" t="s">
        <v>74</v>
      </c>
      <c r="BM28" t="s">
        <v>74</v>
      </c>
      <c r="BN28" t="s">
        <v>74</v>
      </c>
      <c r="BO28" t="s">
        <v>74</v>
      </c>
      <c r="BP28" t="s">
        <v>74</v>
      </c>
      <c r="BQ28" t="s">
        <v>74</v>
      </c>
      <c r="BR28" t="s">
        <v>74</v>
      </c>
      <c r="BS28" t="s">
        <v>366</v>
      </c>
      <c r="BT28" t="str">
        <f>HYPERLINK("https%3A%2F%2Fwww.webofscience.com%2Fwos%2Fwoscc%2Ffull-record%2FWOS:000887154000001","View Full Record in Web of Science")</f>
        <v>View Full Record in Web of Science</v>
      </c>
    </row>
    <row r="29" spans="1:72" x14ac:dyDescent="0.25">
      <c r="A29" t="s">
        <v>105</v>
      </c>
      <c r="B29" t="s">
        <v>367</v>
      </c>
      <c r="C29" t="s">
        <v>74</v>
      </c>
      <c r="D29" t="s">
        <v>74</v>
      </c>
      <c r="E29" t="s">
        <v>74</v>
      </c>
      <c r="F29" t="s">
        <v>368</v>
      </c>
      <c r="G29" t="s">
        <v>74</v>
      </c>
      <c r="H29" t="s">
        <v>74</v>
      </c>
      <c r="I29" t="s">
        <v>369</v>
      </c>
      <c r="J29" t="s">
        <v>370</v>
      </c>
      <c r="K29" t="s">
        <v>74</v>
      </c>
      <c r="L29" t="s">
        <v>74</v>
      </c>
      <c r="M29" t="s">
        <v>74</v>
      </c>
      <c r="N29" t="s">
        <v>74</v>
      </c>
      <c r="O29" t="s">
        <v>74</v>
      </c>
      <c r="P29" t="s">
        <v>74</v>
      </c>
      <c r="Q29" t="s">
        <v>74</v>
      </c>
      <c r="R29" t="s">
        <v>74</v>
      </c>
      <c r="S29" t="s">
        <v>74</v>
      </c>
      <c r="T29" t="s">
        <v>74</v>
      </c>
      <c r="U29" t="s">
        <v>74</v>
      </c>
      <c r="V29" t="s">
        <v>371</v>
      </c>
      <c r="W29" t="s">
        <v>74</v>
      </c>
      <c r="X29" t="s">
        <v>74</v>
      </c>
      <c r="Y29" t="s">
        <v>74</v>
      </c>
      <c r="Z29" t="s">
        <v>74</v>
      </c>
      <c r="AA29" t="s">
        <v>74</v>
      </c>
      <c r="AB29" t="s">
        <v>74</v>
      </c>
      <c r="AC29" t="s">
        <v>74</v>
      </c>
      <c r="AD29" t="s">
        <v>74</v>
      </c>
      <c r="AE29" t="s">
        <v>74</v>
      </c>
      <c r="AF29" t="s">
        <v>74</v>
      </c>
      <c r="AG29" t="s">
        <v>74</v>
      </c>
      <c r="AH29" t="s">
        <v>74</v>
      </c>
      <c r="AI29" t="s">
        <v>74</v>
      </c>
      <c r="AJ29" t="s">
        <v>74</v>
      </c>
      <c r="AK29" t="s">
        <v>74</v>
      </c>
      <c r="AL29" t="s">
        <v>74</v>
      </c>
      <c r="AM29" t="s">
        <v>74</v>
      </c>
      <c r="AN29" t="s">
        <v>74</v>
      </c>
      <c r="AO29" t="s">
        <v>372</v>
      </c>
      <c r="AP29" t="s">
        <v>373</v>
      </c>
      <c r="AQ29" t="s">
        <v>74</v>
      </c>
      <c r="AR29" t="s">
        <v>74</v>
      </c>
      <c r="AS29" t="s">
        <v>74</v>
      </c>
      <c r="AT29" t="s">
        <v>345</v>
      </c>
      <c r="AU29">
        <v>2023</v>
      </c>
      <c r="AV29">
        <v>22</v>
      </c>
      <c r="AW29">
        <v>2</v>
      </c>
      <c r="AX29" t="s">
        <v>74</v>
      </c>
      <c r="AY29" t="s">
        <v>74</v>
      </c>
      <c r="AZ29" t="s">
        <v>74</v>
      </c>
      <c r="BA29" t="s">
        <v>74</v>
      </c>
      <c r="BB29">
        <v>87</v>
      </c>
      <c r="BC29">
        <v>99</v>
      </c>
      <c r="BD29" t="s">
        <v>74</v>
      </c>
      <c r="BE29" t="s">
        <v>374</v>
      </c>
      <c r="BF29" t="str">
        <f>HYPERLINK("http://dx.doi.org/10.1177/14738716221137908","http://dx.doi.org/10.1177/14738716221137908")</f>
        <v>http://dx.doi.org/10.1177/14738716221137908</v>
      </c>
      <c r="BG29" t="s">
        <v>74</v>
      </c>
      <c r="BH29" t="s">
        <v>74</v>
      </c>
      <c r="BI29" t="s">
        <v>74</v>
      </c>
      <c r="BJ29" t="s">
        <v>74</v>
      </c>
      <c r="BK29" t="s">
        <v>74</v>
      </c>
      <c r="BL29" t="s">
        <v>74</v>
      </c>
      <c r="BM29" t="s">
        <v>74</v>
      </c>
      <c r="BN29" t="s">
        <v>74</v>
      </c>
      <c r="BO29" t="s">
        <v>74</v>
      </c>
      <c r="BP29" t="s">
        <v>74</v>
      </c>
      <c r="BQ29" t="s">
        <v>74</v>
      </c>
      <c r="BR29" t="s">
        <v>74</v>
      </c>
      <c r="BS29" t="s">
        <v>375</v>
      </c>
      <c r="BT29" t="str">
        <f>HYPERLINK("https%3A%2F%2Fwww.webofscience.com%2Fwos%2Fwoscc%2Ffull-record%2FWOS:000943739600001","View Full Record in Web of Science")</f>
        <v>View Full Record in Web of Science</v>
      </c>
    </row>
    <row r="30" spans="1:72" x14ac:dyDescent="0.25">
      <c r="A30" t="s">
        <v>72</v>
      </c>
      <c r="B30" t="s">
        <v>376</v>
      </c>
      <c r="C30" t="s">
        <v>74</v>
      </c>
      <c r="D30" t="s">
        <v>377</v>
      </c>
      <c r="E30" t="s">
        <v>74</v>
      </c>
      <c r="F30" t="s">
        <v>378</v>
      </c>
      <c r="G30" t="s">
        <v>74</v>
      </c>
      <c r="H30" t="s">
        <v>74</v>
      </c>
      <c r="I30" t="s">
        <v>379</v>
      </c>
      <c r="J30" t="s">
        <v>380</v>
      </c>
      <c r="K30" t="s">
        <v>94</v>
      </c>
      <c r="L30" t="s">
        <v>74</v>
      </c>
      <c r="M30" t="s">
        <v>74</v>
      </c>
      <c r="N30" t="s">
        <v>74</v>
      </c>
      <c r="O30" t="s">
        <v>381</v>
      </c>
      <c r="P30" t="s">
        <v>382</v>
      </c>
      <c r="Q30" t="s">
        <v>383</v>
      </c>
      <c r="R30" t="s">
        <v>384</v>
      </c>
      <c r="S30" t="s">
        <v>74</v>
      </c>
      <c r="T30" t="s">
        <v>74</v>
      </c>
      <c r="U30" t="s">
        <v>74</v>
      </c>
      <c r="V30" t="s">
        <v>385</v>
      </c>
      <c r="W30" t="s">
        <v>74</v>
      </c>
      <c r="X30" t="s">
        <v>74</v>
      </c>
      <c r="Y30" t="s">
        <v>74</v>
      </c>
      <c r="Z30" t="s">
        <v>74</v>
      </c>
      <c r="AA30" t="s">
        <v>74</v>
      </c>
      <c r="AB30" t="s">
        <v>386</v>
      </c>
      <c r="AC30" t="s">
        <v>74</v>
      </c>
      <c r="AD30" t="s">
        <v>74</v>
      </c>
      <c r="AE30" t="s">
        <v>74</v>
      </c>
      <c r="AF30" t="s">
        <v>74</v>
      </c>
      <c r="AG30" t="s">
        <v>74</v>
      </c>
      <c r="AH30" t="s">
        <v>74</v>
      </c>
      <c r="AI30" t="s">
        <v>74</v>
      </c>
      <c r="AJ30" t="s">
        <v>74</v>
      </c>
      <c r="AK30" t="s">
        <v>74</v>
      </c>
      <c r="AL30" t="s">
        <v>74</v>
      </c>
      <c r="AM30" t="s">
        <v>74</v>
      </c>
      <c r="AN30" t="s">
        <v>74</v>
      </c>
      <c r="AO30" t="s">
        <v>100</v>
      </c>
      <c r="AP30" t="s">
        <v>101</v>
      </c>
      <c r="AQ30" t="s">
        <v>387</v>
      </c>
      <c r="AR30" t="s">
        <v>74</v>
      </c>
      <c r="AS30" t="s">
        <v>74</v>
      </c>
      <c r="AT30" t="s">
        <v>74</v>
      </c>
      <c r="AU30">
        <v>2022</v>
      </c>
      <c r="AV30">
        <v>13445</v>
      </c>
      <c r="AW30" t="s">
        <v>74</v>
      </c>
      <c r="AX30" t="s">
        <v>74</v>
      </c>
      <c r="AY30" t="s">
        <v>74</v>
      </c>
      <c r="AZ30" t="s">
        <v>74</v>
      </c>
      <c r="BA30" t="s">
        <v>74</v>
      </c>
      <c r="BB30">
        <v>229</v>
      </c>
      <c r="BC30">
        <v>238</v>
      </c>
      <c r="BD30" t="s">
        <v>74</v>
      </c>
      <c r="BE30" t="s">
        <v>388</v>
      </c>
      <c r="BF30" t="str">
        <f>HYPERLINK("http://dx.doi.org/10.1007/978-3-031-15546-8_20","http://dx.doi.org/10.1007/978-3-031-15546-8_20")</f>
        <v>http://dx.doi.org/10.1007/978-3-031-15546-8_20</v>
      </c>
      <c r="BG30" t="s">
        <v>74</v>
      </c>
      <c r="BH30" t="s">
        <v>74</v>
      </c>
      <c r="BI30" t="s">
        <v>74</v>
      </c>
      <c r="BJ30" t="s">
        <v>74</v>
      </c>
      <c r="BK30" t="s">
        <v>74</v>
      </c>
      <c r="BL30" t="s">
        <v>74</v>
      </c>
      <c r="BM30" t="s">
        <v>74</v>
      </c>
      <c r="BN30" t="s">
        <v>74</v>
      </c>
      <c r="BO30" t="s">
        <v>74</v>
      </c>
      <c r="BP30" t="s">
        <v>74</v>
      </c>
      <c r="BQ30" t="s">
        <v>74</v>
      </c>
      <c r="BR30" t="s">
        <v>74</v>
      </c>
      <c r="BS30" t="s">
        <v>389</v>
      </c>
      <c r="BT30" t="str">
        <f>HYPERLINK("https%3A%2F%2Fwww.webofscience.com%2Fwos%2Fwoscc%2Ffull-record%2FWOS:000886159100020","View Full Record in Web of Science")</f>
        <v>View Full Record in Web of Science</v>
      </c>
    </row>
    <row r="31" spans="1:72" x14ac:dyDescent="0.25">
      <c r="A31" t="s">
        <v>105</v>
      </c>
      <c r="B31" t="s">
        <v>390</v>
      </c>
      <c r="C31" t="s">
        <v>74</v>
      </c>
      <c r="D31" t="s">
        <v>74</v>
      </c>
      <c r="E31" t="s">
        <v>74</v>
      </c>
      <c r="F31" t="s">
        <v>391</v>
      </c>
      <c r="G31" t="s">
        <v>74</v>
      </c>
      <c r="H31" t="s">
        <v>74</v>
      </c>
      <c r="I31" t="s">
        <v>392</v>
      </c>
      <c r="J31" t="s">
        <v>131</v>
      </c>
      <c r="K31" t="s">
        <v>74</v>
      </c>
      <c r="L31" t="s">
        <v>74</v>
      </c>
      <c r="M31" t="s">
        <v>74</v>
      </c>
      <c r="N31" t="s">
        <v>74</v>
      </c>
      <c r="O31" t="s">
        <v>74</v>
      </c>
      <c r="P31" t="s">
        <v>74</v>
      </c>
      <c r="Q31" t="s">
        <v>74</v>
      </c>
      <c r="R31" t="s">
        <v>74</v>
      </c>
      <c r="S31" t="s">
        <v>74</v>
      </c>
      <c r="T31" t="s">
        <v>74</v>
      </c>
      <c r="U31" t="s">
        <v>74</v>
      </c>
      <c r="V31" t="s">
        <v>393</v>
      </c>
      <c r="W31" t="s">
        <v>74</v>
      </c>
      <c r="X31" t="s">
        <v>74</v>
      </c>
      <c r="Y31" t="s">
        <v>74</v>
      </c>
      <c r="Z31" t="s">
        <v>74</v>
      </c>
      <c r="AA31" t="s">
        <v>394</v>
      </c>
      <c r="AB31" t="s">
        <v>395</v>
      </c>
      <c r="AC31" t="s">
        <v>74</v>
      </c>
      <c r="AD31" t="s">
        <v>74</v>
      </c>
      <c r="AE31" t="s">
        <v>74</v>
      </c>
      <c r="AF31" t="s">
        <v>74</v>
      </c>
      <c r="AG31" t="s">
        <v>74</v>
      </c>
      <c r="AH31" t="s">
        <v>74</v>
      </c>
      <c r="AI31" t="s">
        <v>74</v>
      </c>
      <c r="AJ31" t="s">
        <v>74</v>
      </c>
      <c r="AK31" t="s">
        <v>74</v>
      </c>
      <c r="AL31" t="s">
        <v>74</v>
      </c>
      <c r="AM31" t="s">
        <v>74</v>
      </c>
      <c r="AN31" t="s">
        <v>74</v>
      </c>
      <c r="AO31" t="s">
        <v>135</v>
      </c>
      <c r="AP31" t="s">
        <v>74</v>
      </c>
      <c r="AQ31" t="s">
        <v>74</v>
      </c>
      <c r="AR31" t="s">
        <v>74</v>
      </c>
      <c r="AS31" t="s">
        <v>74</v>
      </c>
      <c r="AT31" t="s">
        <v>74</v>
      </c>
      <c r="AU31">
        <v>2023</v>
      </c>
      <c r="AV31">
        <v>11</v>
      </c>
      <c r="AW31" t="s">
        <v>74</v>
      </c>
      <c r="AX31" t="s">
        <v>74</v>
      </c>
      <c r="AY31" t="s">
        <v>74</v>
      </c>
      <c r="AZ31" t="s">
        <v>74</v>
      </c>
      <c r="BA31" t="s">
        <v>74</v>
      </c>
      <c r="BB31">
        <v>9859</v>
      </c>
      <c r="BC31">
        <v>9875</v>
      </c>
      <c r="BD31" t="s">
        <v>74</v>
      </c>
      <c r="BE31" t="s">
        <v>396</v>
      </c>
      <c r="BF31" t="str">
        <f>HYPERLINK("http://dx.doi.org/10.1109/ACCESS.2023.3240071","http://dx.doi.org/10.1109/ACCESS.2023.3240071")</f>
        <v>http://dx.doi.org/10.1109/ACCESS.2023.3240071</v>
      </c>
      <c r="BG31" t="s">
        <v>74</v>
      </c>
      <c r="BH31" t="s">
        <v>74</v>
      </c>
      <c r="BI31" t="s">
        <v>74</v>
      </c>
      <c r="BJ31" t="s">
        <v>74</v>
      </c>
      <c r="BK31" t="s">
        <v>74</v>
      </c>
      <c r="BL31" t="s">
        <v>74</v>
      </c>
      <c r="BM31" t="s">
        <v>74</v>
      </c>
      <c r="BN31" t="s">
        <v>74</v>
      </c>
      <c r="BO31" t="s">
        <v>74</v>
      </c>
      <c r="BP31" t="s">
        <v>74</v>
      </c>
      <c r="BQ31" t="s">
        <v>74</v>
      </c>
      <c r="BR31" t="s">
        <v>74</v>
      </c>
      <c r="BS31" t="s">
        <v>397</v>
      </c>
      <c r="BT31" t="str">
        <f>HYPERLINK("https%3A%2F%2Fwww.webofscience.com%2Fwos%2Fwoscc%2Ffull-record%2FWOS:000927849200001","View Full Record in Web of Science")</f>
        <v>View Full Record in Web of Science</v>
      </c>
    </row>
    <row r="32" spans="1:72" x14ac:dyDescent="0.25">
      <c r="A32" t="s">
        <v>105</v>
      </c>
      <c r="B32" t="s">
        <v>398</v>
      </c>
      <c r="C32" t="s">
        <v>74</v>
      </c>
      <c r="D32" t="s">
        <v>74</v>
      </c>
      <c r="E32" t="s">
        <v>74</v>
      </c>
      <c r="F32" t="s">
        <v>399</v>
      </c>
      <c r="G32" t="s">
        <v>74</v>
      </c>
      <c r="H32" t="s">
        <v>74</v>
      </c>
      <c r="I32" t="s">
        <v>400</v>
      </c>
      <c r="J32" t="s">
        <v>401</v>
      </c>
      <c r="K32" t="s">
        <v>74</v>
      </c>
      <c r="L32" t="s">
        <v>74</v>
      </c>
      <c r="M32" t="s">
        <v>74</v>
      </c>
      <c r="N32" t="s">
        <v>74</v>
      </c>
      <c r="O32" t="s">
        <v>74</v>
      </c>
      <c r="P32" t="s">
        <v>74</v>
      </c>
      <c r="Q32" t="s">
        <v>74</v>
      </c>
      <c r="R32" t="s">
        <v>74</v>
      </c>
      <c r="S32" t="s">
        <v>74</v>
      </c>
      <c r="T32" t="s">
        <v>74</v>
      </c>
      <c r="U32" t="s">
        <v>74</v>
      </c>
      <c r="V32" t="s">
        <v>402</v>
      </c>
      <c r="W32" t="s">
        <v>74</v>
      </c>
      <c r="X32" t="s">
        <v>74</v>
      </c>
      <c r="Y32" t="s">
        <v>74</v>
      </c>
      <c r="Z32" t="s">
        <v>74</v>
      </c>
      <c r="AA32" t="s">
        <v>403</v>
      </c>
      <c r="AB32" t="s">
        <v>404</v>
      </c>
      <c r="AC32" t="s">
        <v>74</v>
      </c>
      <c r="AD32" t="s">
        <v>74</v>
      </c>
      <c r="AE32" t="s">
        <v>74</v>
      </c>
      <c r="AF32" t="s">
        <v>74</v>
      </c>
      <c r="AG32" t="s">
        <v>74</v>
      </c>
      <c r="AH32" t="s">
        <v>74</v>
      </c>
      <c r="AI32" t="s">
        <v>74</v>
      </c>
      <c r="AJ32" t="s">
        <v>74</v>
      </c>
      <c r="AK32" t="s">
        <v>74</v>
      </c>
      <c r="AL32" t="s">
        <v>74</v>
      </c>
      <c r="AM32" t="s">
        <v>74</v>
      </c>
      <c r="AN32" t="s">
        <v>74</v>
      </c>
      <c r="AO32" t="s">
        <v>405</v>
      </c>
      <c r="AP32" t="s">
        <v>406</v>
      </c>
      <c r="AQ32" t="s">
        <v>74</v>
      </c>
      <c r="AR32" t="s">
        <v>74</v>
      </c>
      <c r="AS32" t="s">
        <v>74</v>
      </c>
      <c r="AT32" t="s">
        <v>74</v>
      </c>
      <c r="AU32" t="s">
        <v>74</v>
      </c>
      <c r="AV32" t="s">
        <v>74</v>
      </c>
      <c r="AW32" t="s">
        <v>74</v>
      </c>
      <c r="AX32" t="s">
        <v>74</v>
      </c>
      <c r="AY32" t="s">
        <v>74</v>
      </c>
      <c r="AZ32" t="s">
        <v>74</v>
      </c>
      <c r="BA32" t="s">
        <v>74</v>
      </c>
      <c r="BB32" t="s">
        <v>74</v>
      </c>
      <c r="BC32" t="s">
        <v>74</v>
      </c>
      <c r="BD32" t="s">
        <v>74</v>
      </c>
      <c r="BE32" t="s">
        <v>407</v>
      </c>
      <c r="BF32" t="str">
        <f>HYPERLINK("http://dx.doi.org/10.1080/0144929X.2022.2066570","http://dx.doi.org/10.1080/0144929X.2022.2066570")</f>
        <v>http://dx.doi.org/10.1080/0144929X.2022.2066570</v>
      </c>
      <c r="BG32" t="s">
        <v>74</v>
      </c>
      <c r="BH32" t="s">
        <v>408</v>
      </c>
      <c r="BI32" t="s">
        <v>74</v>
      </c>
      <c r="BJ32" t="s">
        <v>74</v>
      </c>
      <c r="BK32" t="s">
        <v>74</v>
      </c>
      <c r="BL32" t="s">
        <v>74</v>
      </c>
      <c r="BM32" t="s">
        <v>74</v>
      </c>
      <c r="BN32" t="s">
        <v>74</v>
      </c>
      <c r="BO32" t="s">
        <v>74</v>
      </c>
      <c r="BP32" t="s">
        <v>74</v>
      </c>
      <c r="BQ32" t="s">
        <v>74</v>
      </c>
      <c r="BR32" t="s">
        <v>74</v>
      </c>
      <c r="BS32" t="s">
        <v>409</v>
      </c>
      <c r="BT32" t="str">
        <f>HYPERLINK("https%3A%2F%2Fwww.webofscience.com%2Fwos%2Fwoscc%2Ffull-record%2FWOS:000784772200001","View Full Record in Web of Science")</f>
        <v>View Full Record in Web of Science</v>
      </c>
    </row>
    <row r="33" spans="1:72" x14ac:dyDescent="0.25">
      <c r="A33" t="s">
        <v>72</v>
      </c>
      <c r="B33" t="s">
        <v>410</v>
      </c>
      <c r="C33" t="s">
        <v>74</v>
      </c>
      <c r="D33" t="s">
        <v>411</v>
      </c>
      <c r="E33" t="s">
        <v>74</v>
      </c>
      <c r="F33" t="s">
        <v>412</v>
      </c>
      <c r="G33" t="s">
        <v>74</v>
      </c>
      <c r="H33" t="s">
        <v>74</v>
      </c>
      <c r="I33" t="s">
        <v>413</v>
      </c>
      <c r="J33" t="s">
        <v>414</v>
      </c>
      <c r="K33" t="s">
        <v>94</v>
      </c>
      <c r="L33" t="s">
        <v>74</v>
      </c>
      <c r="M33" t="s">
        <v>74</v>
      </c>
      <c r="N33" t="s">
        <v>74</v>
      </c>
      <c r="O33" t="s">
        <v>415</v>
      </c>
      <c r="P33" t="s">
        <v>96</v>
      </c>
      <c r="Q33" t="s">
        <v>97</v>
      </c>
      <c r="R33" t="s">
        <v>74</v>
      </c>
      <c r="S33" t="s">
        <v>74</v>
      </c>
      <c r="T33" t="s">
        <v>74</v>
      </c>
      <c r="U33" t="s">
        <v>74</v>
      </c>
      <c r="V33" t="s">
        <v>416</v>
      </c>
      <c r="W33" t="s">
        <v>74</v>
      </c>
      <c r="X33" t="s">
        <v>74</v>
      </c>
      <c r="Y33" t="s">
        <v>74</v>
      </c>
      <c r="Z33" t="s">
        <v>74</v>
      </c>
      <c r="AA33" t="s">
        <v>74</v>
      </c>
      <c r="AB33" t="s">
        <v>417</v>
      </c>
      <c r="AC33" t="s">
        <v>74</v>
      </c>
      <c r="AD33" t="s">
        <v>74</v>
      </c>
      <c r="AE33" t="s">
        <v>74</v>
      </c>
      <c r="AF33" t="s">
        <v>74</v>
      </c>
      <c r="AG33" t="s">
        <v>74</v>
      </c>
      <c r="AH33" t="s">
        <v>74</v>
      </c>
      <c r="AI33" t="s">
        <v>74</v>
      </c>
      <c r="AJ33" t="s">
        <v>74</v>
      </c>
      <c r="AK33" t="s">
        <v>74</v>
      </c>
      <c r="AL33" t="s">
        <v>74</v>
      </c>
      <c r="AM33" t="s">
        <v>74</v>
      </c>
      <c r="AN33" t="s">
        <v>74</v>
      </c>
      <c r="AO33" t="s">
        <v>100</v>
      </c>
      <c r="AP33" t="s">
        <v>101</v>
      </c>
      <c r="AQ33" t="s">
        <v>418</v>
      </c>
      <c r="AR33" t="s">
        <v>74</v>
      </c>
      <c r="AS33" t="s">
        <v>74</v>
      </c>
      <c r="AT33" t="s">
        <v>74</v>
      </c>
      <c r="AU33">
        <v>2022</v>
      </c>
      <c r="AV33">
        <v>13317</v>
      </c>
      <c r="AW33" t="s">
        <v>74</v>
      </c>
      <c r="AX33" t="s">
        <v>74</v>
      </c>
      <c r="AY33" t="s">
        <v>74</v>
      </c>
      <c r="AZ33" t="s">
        <v>74</v>
      </c>
      <c r="BA33" t="s">
        <v>74</v>
      </c>
      <c r="BB33">
        <v>74</v>
      </c>
      <c r="BC33">
        <v>93</v>
      </c>
      <c r="BD33" t="s">
        <v>74</v>
      </c>
      <c r="BE33" t="s">
        <v>419</v>
      </c>
      <c r="BF33" t="str">
        <f>HYPERLINK("http://dx.doi.org/10.1007/978-3-031-05939-1_6","http://dx.doi.org/10.1007/978-3-031-05939-1_6")</f>
        <v>http://dx.doi.org/10.1007/978-3-031-05939-1_6</v>
      </c>
      <c r="BG33" t="s">
        <v>74</v>
      </c>
      <c r="BH33" t="s">
        <v>74</v>
      </c>
      <c r="BI33" t="s">
        <v>74</v>
      </c>
      <c r="BJ33" t="s">
        <v>74</v>
      </c>
      <c r="BK33" t="s">
        <v>74</v>
      </c>
      <c r="BL33" t="s">
        <v>74</v>
      </c>
      <c r="BM33" t="s">
        <v>74</v>
      </c>
      <c r="BN33" t="s">
        <v>74</v>
      </c>
      <c r="BO33" t="s">
        <v>74</v>
      </c>
      <c r="BP33" t="s">
        <v>74</v>
      </c>
      <c r="BQ33" t="s">
        <v>74</v>
      </c>
      <c r="BR33" t="s">
        <v>74</v>
      </c>
      <c r="BS33" t="s">
        <v>420</v>
      </c>
      <c r="BT33" t="str">
        <f>HYPERLINK("https%3A%2F%2Fwww.webofscience.com%2Fwos%2Fwoscc%2Ffull-record%2FWOS:000870217300006","View Full Record in Web of Science")</f>
        <v>View Full Record in Web of Science</v>
      </c>
    </row>
    <row r="34" spans="1:72" x14ac:dyDescent="0.25">
      <c r="A34" t="s">
        <v>105</v>
      </c>
      <c r="B34" t="s">
        <v>421</v>
      </c>
      <c r="C34" t="s">
        <v>74</v>
      </c>
      <c r="D34" t="s">
        <v>74</v>
      </c>
      <c r="E34" t="s">
        <v>74</v>
      </c>
      <c r="F34" t="s">
        <v>422</v>
      </c>
      <c r="G34" t="s">
        <v>74</v>
      </c>
      <c r="H34" t="s">
        <v>74</v>
      </c>
      <c r="I34" t="s">
        <v>423</v>
      </c>
      <c r="J34" t="s">
        <v>266</v>
      </c>
      <c r="K34" t="s">
        <v>74</v>
      </c>
      <c r="L34" t="s">
        <v>74</v>
      </c>
      <c r="M34" t="s">
        <v>74</v>
      </c>
      <c r="N34" t="s">
        <v>74</v>
      </c>
      <c r="O34" t="s">
        <v>74</v>
      </c>
      <c r="P34" t="s">
        <v>74</v>
      </c>
      <c r="Q34" t="s">
        <v>74</v>
      </c>
      <c r="R34" t="s">
        <v>74</v>
      </c>
      <c r="S34" t="s">
        <v>74</v>
      </c>
      <c r="T34" t="s">
        <v>74</v>
      </c>
      <c r="U34" t="s">
        <v>74</v>
      </c>
      <c r="V34" t="s">
        <v>424</v>
      </c>
      <c r="W34" t="s">
        <v>74</v>
      </c>
      <c r="X34" t="s">
        <v>74</v>
      </c>
      <c r="Y34" t="s">
        <v>74</v>
      </c>
      <c r="Z34" t="s">
        <v>74</v>
      </c>
      <c r="AA34" t="s">
        <v>74</v>
      </c>
      <c r="AB34" t="s">
        <v>74</v>
      </c>
      <c r="AC34" t="s">
        <v>74</v>
      </c>
      <c r="AD34" t="s">
        <v>74</v>
      </c>
      <c r="AE34" t="s">
        <v>74</v>
      </c>
      <c r="AF34" t="s">
        <v>74</v>
      </c>
      <c r="AG34" t="s">
        <v>74</v>
      </c>
      <c r="AH34" t="s">
        <v>74</v>
      </c>
      <c r="AI34" t="s">
        <v>74</v>
      </c>
      <c r="AJ34" t="s">
        <v>74</v>
      </c>
      <c r="AK34" t="s">
        <v>74</v>
      </c>
      <c r="AL34" t="s">
        <v>74</v>
      </c>
      <c r="AM34" t="s">
        <v>74</v>
      </c>
      <c r="AN34" t="s">
        <v>74</v>
      </c>
      <c r="AO34" t="s">
        <v>74</v>
      </c>
      <c r="AP34" t="s">
        <v>270</v>
      </c>
      <c r="AQ34" t="s">
        <v>74</v>
      </c>
      <c r="AR34" t="s">
        <v>74</v>
      </c>
      <c r="AS34" t="s">
        <v>74</v>
      </c>
      <c r="AT34" t="s">
        <v>425</v>
      </c>
      <c r="AU34">
        <v>2023</v>
      </c>
      <c r="AV34">
        <v>12</v>
      </c>
      <c r="AW34">
        <v>3</v>
      </c>
      <c r="AX34" t="s">
        <v>74</v>
      </c>
      <c r="AY34" t="s">
        <v>74</v>
      </c>
      <c r="AZ34" t="s">
        <v>74</v>
      </c>
      <c r="BA34" t="s">
        <v>74</v>
      </c>
      <c r="BB34" t="s">
        <v>74</v>
      </c>
      <c r="BC34" t="s">
        <v>74</v>
      </c>
      <c r="BD34">
        <v>583</v>
      </c>
      <c r="BE34" t="s">
        <v>426</v>
      </c>
      <c r="BF34" t="str">
        <f>HYPERLINK("http://dx.doi.org/10.3390/electronics12030583","http://dx.doi.org/10.3390/electronics12030583")</f>
        <v>http://dx.doi.org/10.3390/electronics12030583</v>
      </c>
      <c r="BG34" t="s">
        <v>74</v>
      </c>
      <c r="BH34" t="s">
        <v>74</v>
      </c>
      <c r="BI34" t="s">
        <v>74</v>
      </c>
      <c r="BJ34" t="s">
        <v>74</v>
      </c>
      <c r="BK34" t="s">
        <v>74</v>
      </c>
      <c r="BL34" t="s">
        <v>74</v>
      </c>
      <c r="BM34" t="s">
        <v>74</v>
      </c>
      <c r="BN34" t="s">
        <v>74</v>
      </c>
      <c r="BO34" t="s">
        <v>74</v>
      </c>
      <c r="BP34" t="s">
        <v>74</v>
      </c>
      <c r="BQ34" t="s">
        <v>74</v>
      </c>
      <c r="BR34" t="s">
        <v>74</v>
      </c>
      <c r="BS34" t="s">
        <v>427</v>
      </c>
      <c r="BT34" t="str">
        <f>HYPERLINK("https%3A%2F%2Fwww.webofscience.com%2Fwos%2Fwoscc%2Ffull-record%2FWOS:000929319500001","View Full Record in Web of Science")</f>
        <v>View Full Record in Web of Science</v>
      </c>
    </row>
  </sheetData>
  <phoneticPr fontId="1"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jwoo</dc:creator>
  <cp:lastModifiedBy>jwoo</cp:lastModifiedBy>
  <dcterms:created xsi:type="dcterms:W3CDTF">2023-05-11T13:40:28Z</dcterms:created>
  <dcterms:modified xsi:type="dcterms:W3CDTF">2023-05-11T13:48:18Z</dcterms:modified>
</cp:coreProperties>
</file>