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woo\Desktop\3-1\텍스트마이닝\"/>
    </mc:Choice>
  </mc:AlternateContent>
  <xr:revisionPtr revIDLastSave="0" documentId="8_{7D04E160-8A1C-4E21-B846-602E554DCB63}" xr6:coauthVersionLast="47" xr6:coauthVersionMax="47" xr10:uidLastSave="{00000000-0000-0000-0000-000000000000}"/>
  <bookViews>
    <workbookView xWindow="-110" yWindow="-110" windowWidth="25820" windowHeight="15500"/>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F3" i="1"/>
  <c r="BT3" i="1"/>
  <c r="BF4" i="1"/>
  <c r="BT4" i="1"/>
  <c r="BF5" i="1"/>
  <c r="BT5" i="1"/>
  <c r="BF6" i="1"/>
  <c r="BT6" i="1"/>
  <c r="BF7" i="1"/>
  <c r="BT7" i="1"/>
  <c r="BF8" i="1"/>
  <c r="BT8" i="1"/>
  <c r="BF9" i="1"/>
  <c r="BT9" i="1"/>
  <c r="BF10" i="1"/>
  <c r="BT10" i="1"/>
  <c r="BF11" i="1"/>
  <c r="BT11" i="1"/>
  <c r="BF12" i="1"/>
  <c r="BT12" i="1"/>
  <c r="BF13" i="1"/>
  <c r="BT13" i="1"/>
  <c r="BF14" i="1"/>
  <c r="BT14" i="1"/>
  <c r="BF15" i="1"/>
  <c r="BT15" i="1"/>
  <c r="BF16" i="1"/>
  <c r="BT16" i="1"/>
  <c r="BF17" i="1"/>
  <c r="BT17" i="1"/>
  <c r="BF18" i="1"/>
  <c r="BT18" i="1"/>
  <c r="BF19" i="1"/>
  <c r="BT19" i="1"/>
  <c r="BF20" i="1"/>
  <c r="BT20" i="1"/>
  <c r="BF21" i="1"/>
  <c r="BT21" i="1"/>
  <c r="BF22" i="1"/>
  <c r="BT22" i="1"/>
  <c r="BF23" i="1"/>
  <c r="BT23" i="1"/>
  <c r="BF24" i="1"/>
  <c r="BT24" i="1"/>
  <c r="BF25" i="1"/>
  <c r="BT25" i="1"/>
  <c r="BF26" i="1"/>
  <c r="BT26" i="1"/>
  <c r="BF27" i="1"/>
  <c r="BT27" i="1"/>
  <c r="BF28" i="1"/>
  <c r="BT28" i="1"/>
  <c r="BF29" i="1"/>
  <c r="BT29" i="1"/>
  <c r="BF30" i="1"/>
  <c r="BT30" i="1"/>
  <c r="BF31" i="1"/>
  <c r="BT31" i="1"/>
  <c r="BF32" i="1"/>
  <c r="BT32" i="1"/>
  <c r="BF33" i="1"/>
  <c r="BT33" i="1"/>
  <c r="BF34" i="1"/>
  <c r="BT34" i="1"/>
  <c r="BF35" i="1"/>
  <c r="BT35" i="1"/>
  <c r="BF36" i="1"/>
  <c r="BT36" i="1"/>
  <c r="BF37" i="1"/>
  <c r="BT37" i="1"/>
  <c r="BF38" i="1"/>
  <c r="BT38" i="1"/>
  <c r="BF39" i="1"/>
  <c r="BT39" i="1"/>
  <c r="BF40" i="1"/>
  <c r="BT40" i="1"/>
  <c r="BF41" i="1"/>
  <c r="BT41" i="1"/>
  <c r="BF42" i="1"/>
  <c r="BT42" i="1"/>
  <c r="BF43" i="1"/>
  <c r="BT43" i="1"/>
  <c r="BF44" i="1"/>
  <c r="BT44" i="1"/>
  <c r="BF45" i="1"/>
  <c r="BT45" i="1"/>
  <c r="BF46" i="1"/>
  <c r="BT46" i="1"/>
  <c r="BF47" i="1"/>
  <c r="BT47" i="1"/>
  <c r="BF48" i="1"/>
  <c r="BT48" i="1"/>
  <c r="BF49" i="1"/>
  <c r="BT49" i="1"/>
  <c r="BF50" i="1"/>
  <c r="BT50" i="1"/>
  <c r="BF51" i="1"/>
  <c r="BT51" i="1"/>
</calcChain>
</file>

<file path=xl/sharedStrings.xml><?xml version="1.0" encoding="utf-8"?>
<sst xmlns="http://schemas.openxmlformats.org/spreadsheetml/2006/main" count="3416" uniqueCount="597">
  <si>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</si>
  <si>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</si>
  <si>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</si>
  <si>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</si>
  <si>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</si>
  <si>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</si>
  <si>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</si>
  <si>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</si>
  <si>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</si>
  <si>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</si>
  <si>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</si>
  <si>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</si>
  <si>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</si>
  <si>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</si>
  <si>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</si>
  <si>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</si>
  <si>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</si>
  <si>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</si>
  <si>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</si>
  <si>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</si>
  <si>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</si>
  <si>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</si>
  <si>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</si>
  <si>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</si>
  <si>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</si>
  <si>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</si>
  <si>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</si>
  <si>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</si>
  <si>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</si>
  <si>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</si>
  <si>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</si>
  <si>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</si>
  <si>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</si>
  <si>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</si>
  <si>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</si>
  <si>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</si>
  <si>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</si>
  <si>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</si>
  <si>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</si>
  <si>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</si>
  <si>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</si>
  <si>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</si>
  <si>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</si>
  <si>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</si>
  <si>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</si>
  <si>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</si>
  <si>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</si>
  <si>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</si>
  <si>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</si>
  <si>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</si>
  <si>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</si>
  <si>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</si>
  <si>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</si>
  <si>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</si>
  <si>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</si>
  <si>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</si>
  <si>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</si>
  <si>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</si>
  <si>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</si>
  <si>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</si>
  <si>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</si>
  <si>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</si>
  <si>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</si>
  <si>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</si>
  <si>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</si>
  <si>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</si>
  <si>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</si>
  <si>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</si>
  <si>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</si>
  <si>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</si>
  <si>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</si>
  <si>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</si>
  <si>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</si>
  <si>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Dahan, NA; Al-Razgan, M; Al-Laith, A; Alsoufi, MA; Al-Asaly, MS; Alfakih, T</t>
  </si>
  <si>
    <t/>
  </si>
  <si>
    <t>Dahan, Neama A.; Al-Razgan, Muna; Al-Laith, Ali; Alsoufi, Muaadh A.; Al-Asaly, Mahfoudh S.; Alfakih, Taha</t>
  </si>
  <si>
    <t>Metaverse Framework: A Case Study on E-Learning Environment (ELEM)</t>
  </si>
  <si>
    <t>ELECTRONICS</t>
  </si>
  <si>
    <t>Metaverse is a vast term that can contain every digital thing in the future. Therefore, life domains, such as learning and education, should have their systems redirected to adopt this topic to keep their availability and longevity. Many papers have discussed the metaverse, the applications to run on, and the historical progress to have the metaverse the way it is today. However, the framework of the metaverse itself is still unclear, and its components cannot be exactly specified. Although E-Learning systems are a need that has developed over the years along with technology, the structures of the available E-Learning systems based on the metaverse are either not well described or are adopted, in their best case, as just a 3D environment. In this paper, we examine some previous works to find out the special technologies that should be provided by the metaverse framework, then we discuss the framework of the metaverse if applied as an E-Learning environment framework. This will make it easy to develop future metaverse-based applications, as the proposed framework will make the virtual learning environments work smoothly on the metaverse. In addition, E-Learning will be a more interactive and pleasant process.</t>
  </si>
  <si>
    <t>Al-Razgan, Muna/M-7736-2014; alsoufi, muaadh A/ABA-9676-2021</t>
  </si>
  <si>
    <t>Al-Razgan, Muna/0000-0002-9705-3867; alsoufi, muaadh A/0000-0003-1404-4146; AL-LAITH, ALI/0000-0002-6231-0210; Abdulaziz, Neama/0000-0003-1538-8557; Alfakih, Taha/0000-0003-0366-5932</t>
  </si>
  <si>
    <t>2079-9292</t>
  </si>
  <si>
    <t>MAY</t>
  </si>
  <si>
    <t>10.3390/electronics11101616</t>
  </si>
  <si>
    <t>WOS:000802478800001</t>
  </si>
  <si>
    <t>Gupta, A; Khan, HU; Nazir, S; Shafiq, M; Shabaz, M</t>
  </si>
  <si>
    <t>Gupta, Ankur; Khan, Habib Ullah; Nazir, Shah; Shafiq, Muhammad; Shabaz, Mohammad</t>
  </si>
  <si>
    <t>Metaverse Security: Issues, Challenges and a Viable ZTA Model</t>
  </si>
  <si>
    <t>The metaverse is touted as an exciting new technology amalgamation facilitating next-level immersive experiences for users. However, initial experiences indicate that a host of privacy, security and control issues will need to be effectively resolved for its vision to be realized. This paper highlights the security issues that will need to be resolved in the metaverse and the underlying enabling technologies/platforms. It also discussed the broader challenges confronting the developers, the service providers and other stakeholders in the metaverse ecosystem which if left unaddressed may hamper its broad adoption and appeal. Finally, some ideas on building a viable Zero-Trust Architecture (ZTA) model for the metaverse are presented.</t>
  </si>
  <si>
    <t>Shabaz, Mohammad/AAB-3168-2020; Gupta, Ankur/C-6241-2016; Khan, Habib Ullah/Q-7429-2016; Nazir, Shah/D-2020-2015</t>
  </si>
  <si>
    <t>Shabaz, Mohammad/0000-0001-5106-7609; Gupta, Ankur/0000-0001-8528-9509; Khan, Habib Ullah/0000-0001-8373-2781; Nazir, Shah/0000-0003-0126-9944</t>
  </si>
  <si>
    <t>JAN</t>
  </si>
  <si>
    <t>10.3390/electronics12020391</t>
  </si>
  <si>
    <t>WOS:000914540900001</t>
  </si>
  <si>
    <t>Seo, S; Seok, B; Lee, C</t>
  </si>
  <si>
    <t>Seo, Seunghee; Seok, Byoungjin; Lee, Changhoon</t>
  </si>
  <si>
    <t>Digital forensic investigation framework for the metaverse</t>
  </si>
  <si>
    <t>JOURNAL OF SUPERCOMPUTING</t>
  </si>
  <si>
    <t>The Metaverse is currently becoming a massive technology platform and is considered to be the next significant development in global technology and business landscapes. The Metaverse is a digital platform that people can enter or transport virtual items with a device as a medium, implemented as virtual but very similar to the real world through the concept of the digital twin as used in smart cities. The Metaverse is currently in its infancy but is developing gradually. However, the potential threat of crime in this new world already has become a concern. As the Metaverse becomes more similar to the real world, the events that occur in it can affect the real world as well. Therefore, digital forensic research on the Metaverse is necessary to investigate crimes occurring in the Metaverse, such as money laundering, virtual burglaries, virtual theft, and fraud. In this paper, we present the conceptual architecture of the Metaverse and discuss what are termed metacrimes, crimes that may occur within the Metaverse, and address the need for research on digital forensic investigations of the Metaverse. Furthermore, we propose a Metaverse forensic framework for the first time; it consists of four phases based on the digital forensic guidance of NIST. These are data collection, examination and retrieval of evidence, analysis, and reporting. In the framework, we provide three different procedures in the data collection phase and examination phase by dividing them into three categories: user, service, and the Metaverse platform. Finally, we discuss the challenge of digital forensic investigations in the Metaverse from three standpoints: data possession, anti-forensics, and privacy.</t>
  </si>
  <si>
    <t>0920-8542</t>
  </si>
  <si>
    <t>1573-0484</t>
  </si>
  <si>
    <t>10.1007/s11227-023-05045-1</t>
  </si>
  <si>
    <t>JAN 2023</t>
  </si>
  <si>
    <t>WOS:000916905100005</t>
  </si>
  <si>
    <t>C</t>
  </si>
  <si>
    <t>Inceoglu, MM; Ciloglugil, B</t>
  </si>
  <si>
    <t>Gervasi, O; Murgante, B; Misra, S; Rocha, AMAC; Garau, C</t>
  </si>
  <si>
    <t>Inceoglu, Mustafa Murat; Ciloglugil, Birol</t>
  </si>
  <si>
    <t>Use of Metaverse in Education</t>
  </si>
  <si>
    <t>COMPUTATIONAL SCIENCE AND ITS APPLICATIONS, ICCSA 2022 WORKSHOPS, PT I</t>
  </si>
  <si>
    <t>Lecture Notes in Computer Science</t>
  </si>
  <si>
    <t>22nd International Conference on Computational Science and its Applications (ICCSA)</t>
  </si>
  <si>
    <t>JUL 04-07, 2022</t>
  </si>
  <si>
    <t>Malaga, SPAIN</t>
  </si>
  <si>
    <t>Springer Int Publishing AG,Comp Open Access Journal,Computat Open Access Journal,Univ Malaga,Univ Perugia,Univ Basilicata,Monash Univ,Kyushu Sangyo Univ,Univ Minho,Univ Cagliari</t>
  </si>
  <si>
    <t>With the introduction of Metaverse, its use is increasing day by day. In this study, the factors affecting the historical development of Metaverse, the Metaverse architecture and the use of Metaverse in the field of education are discussed. The strengths and weaknesses of the use of Metaverse in the field of education are emphasized; the opportunities it will offer and the problems and threats that may be encountered are examined. Since Metaverse is a new concept, a resource for the use of Metaverse in the field of education has been tried to put forward by using the limited number of sources currently available in the literature. In this study, it is emphasized that the Metaverse environment can add a new dimension to the field of educational technologies. However, it should be taken into account that the necessary technologies and architectures in this field are not mature enough yet. Therefore, it is considered a necessity to determine appropriate strategies for the use of Metaverse in the educational field and to start determining its widespread effect until the infrastructure of Metaverse matures.</t>
  </si>
  <si>
    <t>0302-9743</t>
  </si>
  <si>
    <t>1611-3349</t>
  </si>
  <si>
    <t>978-3-031-10536-4; 978-3-031-10535-7</t>
  </si>
  <si>
    <t>10.1007/978-3-031-10536-4_12</t>
  </si>
  <si>
    <t>WOS:000916462800012</t>
  </si>
  <si>
    <t>Chen, BH; Song, CX; Lin, BY; Xu, X; Tang, RY; Lin, YX; Yao, Y; Timoney, J; Bi, T</t>
  </si>
  <si>
    <t>IEEE</t>
  </si>
  <si>
    <t>Chen, Bohan; Song, Chengxin; Lin, Boyu; Xu, Xin; Tang, Ruoyan; Lin, Yunxuan; Yao, Yuan; Timoney, Joseph; Bi, Ting</t>
  </si>
  <si>
    <t>A Cross-platform Metaverse Data Management System</t>
  </si>
  <si>
    <t>2022 IEEE INTERNATIONAL CONFERENCE ON METROLOGY FOR EXTENDED REALITY, ARTIFICIAL INTELLIGENCE AND NEURAL ENGINEERING (METROXRAINE)</t>
  </si>
  <si>
    <t>IEEE International Conference on Metrology for Extended Reality, Artificial Intelligence and Neural Engineering (IEEE MetroXRAINE)</t>
  </si>
  <si>
    <t>OCT 26-28, 2022</t>
  </si>
  <si>
    <t>Rome, ITALY</t>
  </si>
  <si>
    <t>IEEE,Univ Napoli Federico II,Univ Salento,Ulster Univ</t>
  </si>
  <si>
    <t>The current extended reality(XR) community is developing rapidly, and is promoting the development of the metaverse industry. Each XR community could be deemed as a sub-metaverse. This has attracted a group of internet giants and individual developers to generate their own forms of metaverse products. While there is not such a system that is able to achieve the goal of crossing all these metaverse, which appear to be contradictory to the original concept of the metaverse: relating every virtual world to a universe. To handle this problem, this paper proposes a cross-platform metaverse data management system(CMDMS), which is committed to allowing users to employ their own profile and space across different metaverse platforms.</t>
  </si>
  <si>
    <t>978-1-6654-8574-6</t>
  </si>
  <si>
    <t>10.1109/MetroXRAINE54828.2022.9967588</t>
  </si>
  <si>
    <t>WOS:000947347200026</t>
  </si>
  <si>
    <t>Zhang, X; Yang, DL; Yow, CH; Huang, LH; Wu, XQ; Huang, XJ; Guo, J; Zhou, SJ; Cai, YY</t>
  </si>
  <si>
    <t>Zhang, Xiao; Yang, Deling; Yow, Cheun Hoe; Huang, Lihui; Wu, Xiaoqun; Huang, Xijun; Guo, Jia; Zhou, Shujun; Cai, Yiyu</t>
  </si>
  <si>
    <t>Metaverse for Cultural Heritages</t>
  </si>
  <si>
    <t>The metaverse has gained popularity recently in many areas including social media, healthcare, education and manufacturing. This work explores the use of the metaverse concept for cultural heritage applications. The motivation is to develop a systematic approach for the construction of a cultural heritage metaverse and to offer, potentially, more effective solutions for tourism guidance, site maintenance, heritage object conservation, etc. We propose a framework for this cultural heritage metaverse with an emphasis on fundamental elements and on characterization of the mapping between the physical and virtual cultural heritage worlds. Efforts are made to analyze the dimensional structures of the cultural heritage metaverse. Specifically, five different dimensions, linearity, planarity, space, time and context, are discussed to better understand this metaverse. The proposed framework and methodology are novel and can be applied to the digitalization of cultural heritage via its metaverse development. This is followed by a detailed case study to illustrate the tangible procedure, constructing a cultural heritage metaverse with a complex and dynamic nature which can be used for different applications, including heritage conservation.</t>
  </si>
  <si>
    <t>wu, xiao qun/0000-0001-6977-6876; , LIHUI/0000-0002-9589-6393</t>
  </si>
  <si>
    <t>NOV</t>
  </si>
  <si>
    <t>10.3390/electronics11223730</t>
  </si>
  <si>
    <t>WOS:000887142200001</t>
  </si>
  <si>
    <t>Zhang, LJ</t>
  </si>
  <si>
    <t>Tekinerdogan, B; Wang, Y; Zhang, LJ</t>
  </si>
  <si>
    <t>Zhang, Liang-Jie</t>
  </si>
  <si>
    <t>MRA: Metaverse Reference Architecture</t>
  </si>
  <si>
    <t>INTERNET OF THINGS - ICIOT 2021</t>
  </si>
  <si>
    <t>6th International Conference on Internet of Things (ICIOT) held as Part of the Services Conference Federation (SCF)</t>
  </si>
  <si>
    <t>DEC 10-14, 2021</t>
  </si>
  <si>
    <t>ELECTR NETWORK</t>
  </si>
  <si>
    <t>Serv Soc</t>
  </si>
  <si>
    <t>On the basis of introducing the metaverse and the digital economy and supporting the development trend of new technologies, the concept of serviceto-service (S2S) ecosystem is defined. The metaverse is used to build a virtual digital world and link the physical world. This paper focuses on the connotation of the two words Meta and Verse of the metaverse, and proposes a management framework of metaverse resources (Non-fungible token, 3D space, experience, avatar, etc.) in scenarios that support interactions such as the management of work, life, transaction, and customers. Then the paper proposes a metaverse reference architecture (MRA) for systematically constructing metaverse solutions. Finally, this paper also looks forward to the future development trend of the metaverse.</t>
  </si>
  <si>
    <t>978-3-030-96068-1; 978-3-030-96067-4</t>
  </si>
  <si>
    <t>10.1007/978-3-030-96068-1_8</t>
  </si>
  <si>
    <t>WOS:000772174700008</t>
  </si>
  <si>
    <t>Xu, H; Li, ZH; Li, ZY; Zhang, XS; Sun, Y; Zhang, L</t>
  </si>
  <si>
    <t>Xu, Hao; Li, Zihao; Li, Zongyao; Zhang, Xiaoshuai; Sun, Yao; Zhang, Lei</t>
  </si>
  <si>
    <t>1109Metaverse Native Communication: A Blockchain and Spectrum Prospective</t>
  </si>
  <si>
    <t>2022 IEEE INTERNATIONAL CONFERENCE ON COMMUNICATIONS WORKSHOPS (ICC WORKSHOPS)</t>
  </si>
  <si>
    <t>IEEE International Conference on Communications Workshops</t>
  </si>
  <si>
    <t>IEEE International Conference on Communications (ICC)</t>
  </si>
  <si>
    <t>MAY 16-20, 2022</t>
  </si>
  <si>
    <t>Seoul, SOUTH KOREA</t>
  </si>
  <si>
    <t>Metaverse depicts a vista of constructing a virtual environment parallel to the real world so people can communicate with others and objects through digital entities. In the real world, communication relies on identities and addresses that are recognized by authorities, no matter the link is established via post, email, mobile phone, or landline. Metaverse, however, is different from the real world, which requires a single identity belongs to the individual. This identity can be an encrypted virtual address in the metaverse but no one can trace or verify it. In order to achieve such addresses to hide individuals in the metaverse, remapping the virtual address to the individual's identity and a specific spectrum to support the address-based communication for the metaverse are needed. Therefore, metaverse native or meta-native communications based on blockchain could be a promising solution to directly connect entities with their native encrypted addresses that gets rid of the existing network services based on IP, cellular, HTTP, etc. This paper proposes a vision of blockchain, encrypted address and address-based access model for all users, devices, services, etc. to contribute to the metaverse. Furthermore, the allocation architecture of a designated spectrum for the metaverse is proposed to remove the barrier to access to the metaverse/blockchain in response to the initiatives of metaverse and decentralized Internet.</t>
  </si>
  <si>
    <t>Xu, Hao/ABD-9657-2021; L., Michael/HNP-8517-2023</t>
  </si>
  <si>
    <t xml:space="preserve">Xu, Hao/0000-0001-7237-7905; </t>
  </si>
  <si>
    <t>2164-7038</t>
  </si>
  <si>
    <t>978-1-6654-2671-8</t>
  </si>
  <si>
    <t>10.1109/ICCWORKSHOPS53468.2022.9814538</t>
  </si>
  <si>
    <t>WOS:000848467200002</t>
  </si>
  <si>
    <t>Truong, VT; Le, LB; Niyato, D</t>
  </si>
  <si>
    <t>Truong, Vu Tuan; Le, Long Bao; Niyato, Dusit</t>
  </si>
  <si>
    <t>Blockchain Meets Metaverse and Digital Asset Management: A Comprehensive Survey</t>
  </si>
  <si>
    <t>IEEE ACCESS</t>
  </si>
  <si>
    <t>Envisioned to be the next-generation Internet, the metaverse has been attracting enormous attention from both the academia and industry. The metaverse can be viewed as a 3D immersive virtual world, where people use Augmented/Virtual Reality (AR/VR) devices to access and interact with others through digital avatars. While early versions of the metaverse exist in several Massively Multiplayer Online (MMO) games, the full-flesh metaverse is expected to be more complex and enabled by various advanced technologies. Blockchain is one of the crucial technologies that could revolutionize the metaverse to become a decentralized and democratic virtual society with its own economic and governance system. Realizing the importance of blockchain for the metaverse, our goal in this paper is to provide a comprehensive survey that clarifies the role of blockchain in the metaverse including in-depth analysis of digital asset management. To this end, we discuss how blockchain can enable the metaverse from different perspectives, ranging from user applications to virtual services and the blockchain-enabled economic system. Furthermore, we describe how blockchain can shape the metaverse from the system perspective, including various solutions for the decentralized governance system and data management. The potential of blockchain for security and privacy aspects of the metaverse infrastructure is also figured out, while a full flow of blockchain-based digital asset management for the metaverse is investigated. Finally, we discuss a wide range of open challenges of the blockchain-empowered metaverse.</t>
  </si>
  <si>
    <t>; Le, Long/A-1003-2016</t>
  </si>
  <si>
    <t>Truong, Vu/0009-0003-3072-7905; Le, Long/0000-0003-3577-6530</t>
  </si>
  <si>
    <t>2169-3536</t>
  </si>
  <si>
    <t>10.1109/ACCESS.2023.3257029</t>
  </si>
  <si>
    <t>WOS:000966522400001</t>
  </si>
  <si>
    <t>Seigneur, JM; Choukou, MA</t>
  </si>
  <si>
    <t>ACM</t>
  </si>
  <si>
    <t>Seigneur, Jean-Marc; Choukou, Mohamed-Amine</t>
  </si>
  <si>
    <t>How should metaverse augment humans with disabilities</t>
  </si>
  <si>
    <t>AUGMENTED HUMAN 2022: PROCEEDINGS OF THE 13TH AUGMENTED HUMAN INTERNATIONAL CONFERENCE, AH2022</t>
  </si>
  <si>
    <t>13th Augmented Human International Conference (AH2022)</t>
  </si>
  <si>
    <t>MAY 26-27, 2022</t>
  </si>
  <si>
    <t>Winnipeg, CANADA</t>
  </si>
  <si>
    <t>Coll of Rehabil Sci, Univ of Manitoba</t>
  </si>
  <si>
    <t>The metaverse is a new paradigm made possible by emerging technologies like virtual reality, augmented reality, and blockchains. Humans with disabilities should not be excluded from the metaverse and should have equitable access to it. However, it is unclear which options humans with physical and cognitive disabilities will have in the current metaverse to use and represent themselves and feel included. Our research seeks to determine how humans with disabilities should be augmented in the metaverse, as well as whether the current metaverse permits such augmentations. If not, what features should be added to make the metaverse more accessible and inclusive? In this regard, we have begun to investigate one of the most well-known decentralized metaverses, namely Decentraland.</t>
  </si>
  <si>
    <t>978-1-4503-9659-2</t>
  </si>
  <si>
    <t>10.1145/3532525.3532534</t>
  </si>
  <si>
    <t>WOS:000944005200007</t>
  </si>
  <si>
    <t>Chen, ZS</t>
  </si>
  <si>
    <t>Chen, Zhisheng</t>
  </si>
  <si>
    <t>Metaverse office: exploring future teleworking model</t>
  </si>
  <si>
    <t>KYBERNETES</t>
  </si>
  <si>
    <t>Purpose - This study aims to explore the application scenarios of metaverse offices in organizations, including immersive work experiences, weak social networks and virtual meetings. Based on the exploration of this application scenario, this study discusses four levels of organizational change that will be brought about by the future metaverse office, such as the inter-enterprise ecological collaboration model, distributed autonomous organization, flexible leadership and individual belongingness. The metaverse office has some special advantages over traditional office models, but the metaverse office still raises some issues, such as privacy, security, addiction, equity and usability. These issues brake the widespread adoption of metaverse technologies. The study recommends that researchers take these issues into account in future metaverse research and development. Design/methodology/approach - This study surveys the relevant literature by means of a literature review in order to analyze how metaverse technology can be applied to teleworking. Two databases including Web of Science (https://www.webofscience.com/) and Google Scholar (http://scholar.google.com) were selected for this study. Keywords such as teleworking and metaverse were used, and 18 publications were found to be relevant to the study. After excluding duplicates, less relevant and older literature, only 14 articles could be used as references for this study. Based on the exploration of this application scenario, this study discusses four levels of organizational change and issues that will be brought about by the metaverse office of the future. Findings - It presents the application scenarios of the metaverse office in organizations, including immersive work experience, weak social networking and virtual meetings. Social implications - The pandemic triggers a desire for contactless working. The three main applications of the metaverse office also have a practical value which has been proven in some high-tech companies. It is foreseeable that an efficient, electronic and personalized office model will be enthusiastically adopted by society. Metaverse office will gradually step into people's view in the future. Originality/value - The concept of the metaverse office has rarely been touched upon by theoretical research, although the technology is gradually becoming known. Even its application to teleworking has only recently been reached by some organizations.</t>
  </si>
  <si>
    <t>Chen, Zhisheng/GYD-9493-2022</t>
  </si>
  <si>
    <t>Chen, Zhisheng/0000-0002-0854-2547</t>
  </si>
  <si>
    <t>0368-492X</t>
  </si>
  <si>
    <t>1758-7883</t>
  </si>
  <si>
    <t>10.1108/K-10-2022-1432</t>
  </si>
  <si>
    <t>FEB 2023</t>
  </si>
  <si>
    <t>WOS:000941256800001</t>
  </si>
  <si>
    <t>Fernandez, CB; Hui, P</t>
  </si>
  <si>
    <t>IEEE Comp Soc</t>
  </si>
  <si>
    <t>Fernandez, Carlos Bermejo; Hui, Pan</t>
  </si>
  <si>
    <t>Life, the Metaverse and Everything: An Overview of Privacy, Ethics, and Governance in Metaverse</t>
  </si>
  <si>
    <t>2022 IEEE 42ND INTERNATIONAL CONFERENCE ON DISTRIBUTED COMPUTING SYSTEMS WORKSHOPS (ICDCSW)</t>
  </si>
  <si>
    <t>IEEE International Conference on Distributed Computing Systems Workshops</t>
  </si>
  <si>
    <t>42nd IEEE International Conference on Distributed Computing Systems (ICDCS)</t>
  </si>
  <si>
    <t>JUL 10-13, 2022</t>
  </si>
  <si>
    <t>Bologna, ITALY</t>
  </si>
  <si>
    <t>IEEE,IEEE Comp Soc</t>
  </si>
  <si>
    <t>The meta verse is expected to be the next major evolution phase of the internet. The metaverse will impact human society, production, and life. In this work, we analyze the current trends and challenges that building such a virtual environment will face. We focus on three major pillars to guide the development of the metaverse: privacy, governance. and ethical design. to guide the development of the metaverse. Finally, we propose a preliminary modular-based framework for an ethical design of the metaverse.</t>
  </si>
  <si>
    <t>1545-0678</t>
  </si>
  <si>
    <t>978-1-6654-8879-2</t>
  </si>
  <si>
    <t>10.1109/ICDCSW56584.2022.00058</t>
  </si>
  <si>
    <t>WOS:000895984800049</t>
  </si>
  <si>
    <t>Xu, YB; Liu, W; He, T; Tsai, SB</t>
  </si>
  <si>
    <t>Xu, Yingbo; Liu, Wei; He, Tong; Tsai, Sang-Bing</t>
  </si>
  <si>
    <t>Buzzword or fuzzword: an event study of the metaverse in the Chinese stock market</t>
  </si>
  <si>
    <t>INTERNET RESEARCH</t>
  </si>
  <si>
    <t>PurposeMetaverse has become a buzzword in the Chinese stock market. However, it remains unclear whether a firm's metaverse-related announcements will elicit positive stock market reactions. Whether and how stakeholder reactions are influenced by a firm's metaverse-related readiness also needs to be further explored. This study aims to discuss the aforementioned objective.Design/methodology/approachThe authors derived a set of factors based on readiness theory and business ecosystem literature and extend them into the context of the metaverse. The authors used a sample of 642 Chinese listed firms in 2021 to investigate the hypotheses through the event study.FindingsThe study's findings show that metaverse coverage induces a positive stock market reaction, but it is subject to three moderating effects. The authors introduce the novel concepts of IT readiness, ecosystem readiness and digital infrastructure readiness as the moderators. Stakeholders perceive metaverse announcements as overhyped, and stock prices do not fluctuate significantly after a metaverse announcement when the listed firms are not ready to embrace the metaverse.Originality/valueThis study is one of the first that introduces the event study method into the metaverse research, and it reveals that different levels of readiness influence stakeholders' evaluations and reactions to corporate metaverse coverage. This provides empirical evidence on metaverse development in China from the stock market's perspective.</t>
  </si>
  <si>
    <t>1066-2243</t>
  </si>
  <si>
    <t>10.1108/INTR-07-2022-0526</t>
  </si>
  <si>
    <t>WOS:000939401400001</t>
  </si>
  <si>
    <t>Kshetri, N; Rojas-Torres, D; Grambo, M</t>
  </si>
  <si>
    <t>Kshetri, Nir; Rojas-Torres, Diana; Grambo, Mark</t>
  </si>
  <si>
    <t>The Metaverse and Higher Education Institutions</t>
  </si>
  <si>
    <t>IT PROFESSIONAL</t>
  </si>
  <si>
    <t>The metaverse is becoming an important part of the education technology market. Immersive learning of the metaverse is especially likely to attract young learners. This article discusses metaverse's benefits to higher education institutions and the barriers these institutions are likely to face in implementing this innovation.</t>
  </si>
  <si>
    <t>1520-9202</t>
  </si>
  <si>
    <t>1941-045X</t>
  </si>
  <si>
    <t>NOV 1</t>
  </si>
  <si>
    <t>10.1109/MITP.2022.3222711</t>
  </si>
  <si>
    <t>WOS:000917257500014</t>
  </si>
  <si>
    <t>Wang, YT; Su, Z; Zhang, N; Xing, R; Liu, DX; Luan, TH; Shen, XM</t>
  </si>
  <si>
    <t>Wang, Yuntao; Su, Zhou; Zhang, Ning; Xing, Rui; Liu, Dongxiao; Luan, Tom H.; Shen, Xuemin</t>
  </si>
  <si>
    <t>A Survey on Metaverse: Fundamentals, Security, and Privacy</t>
  </si>
  <si>
    <t>IEEE COMMUNICATIONS SURVEYS AND TUTORIALS</t>
  </si>
  <si>
    <t>Metaverse, as an evolving paradigm of the next-generation Internet, aims to build a fully immersive, hyper spatiotemporal, and self-sustaining virtual shared space for humans to play, work, and socialize. Driven by recent advances in emerging technologies such as extended reality, artificial intelligence, and blockchain, metaverse is stepping from science fiction to an upcoming reality. However, severe privacy invasions and security breaches (inherited from underlying technologies or emerged in the new digital ecology) of metaverse can impede its wide deployment. At the same time, a series of fundamental challenges (e.g., scalability and interoperability) can arise in metaverse security provisioning owing to the intrinsic characteristics of metaverse, such as immersive realism, hyper spatiotemporality, sustainability, and heterogeneity. In this paper, we present a comprehensive survey of the fundamentals, security, and privacy of metaverse. Specifically, we first investigate a novel distributed metaverse architecture and its key characteristics with ternary-world interactions. Then, we discuss the security and privacy threats, present the critical challenges of metaverse systems, and review the state-of-the-art countermeasures. Finally, we draw open research directions for building future metaverse systems.</t>
  </si>
  <si>
    <t>XU, Feng/A-4582-2010; Luan, Tom H./HLG-0711-2023</t>
  </si>
  <si>
    <t>XU, Feng/0000-0002-7015-1467; Wang, Zhongyuan/0000-0002-9796-488X; wang, yuntao/0000-0003-3810-7076; Wang, Yan/0000-0001-9081-5008; Liu, Dongxiao/0000-0003-2595-6757; Xiong, Zixiang/0000-0002-4714-3311; Shen, Xuemin (Sherman)/0000-0002-4140-287X</t>
  </si>
  <si>
    <t>1553-877X</t>
  </si>
  <si>
    <t>10.1109/COMST.2022.3202047</t>
  </si>
  <si>
    <t>WOS:000942531300012</t>
  </si>
  <si>
    <t>Wang, CHZ; Yu, CJ; Zhang, Y</t>
  </si>
  <si>
    <t>Wang, Chenhuizi; Yu, Chunjing; Zhang, Yang</t>
  </si>
  <si>
    <t>Attention Economy in Metaverse: An NFT Value Perspective</t>
  </si>
  <si>
    <t>2022 IEEE 24TH INTERNATIONAL WORKSHOP ON MULTIMEDIA SIGNAL PROCESSING (MMSP)</t>
  </si>
  <si>
    <t>IEEE International Workshop on Multimedia Signal Processing</t>
  </si>
  <si>
    <t>IEEE 24th International Workshop on Multimedia Signal Processing (MMSP)</t>
  </si>
  <si>
    <t>SEP 26-28, 2022</t>
  </si>
  <si>
    <t>With the blooming of NFT platforms such as Opensea, metaverse has become the most booming concept in both industry and academia all around the universe. Comprehending the way metaverse economy operates and the intrinsic value propping it has become the key to the essence of metaverse. We try to reveal the value basis of metaverse via two academic resources, media theory and attention economics, to describe the principle of value creation in metaverse economy. To better examine how the value of NFT projects is affected by human time and attention devoted to metaverse, we study a system with structured rules, e.g. blockchain games, to measure the players' time spent and quantify the players' rewards. A representative project, Aavegotchi is examined as a case. We analyse the data of Aavegotchi pixel ghosts such as price, rarity and player's time devoted. We find various interesting results which demonstrate how the value of NFTs is affected by various factors, and acquire some meaningful conclusions on the value of time in metaverse.</t>
  </si>
  <si>
    <t>2163-3517</t>
  </si>
  <si>
    <t>978-1-6654-7189-3</t>
  </si>
  <si>
    <t>10.1109/MMSP55362.2022.9949153</t>
  </si>
  <si>
    <t>WOS:000893205800070</t>
  </si>
  <si>
    <t>Rawal, BS; Mentges, A; Ahmad, S</t>
  </si>
  <si>
    <t>Rawal, Bharat S.; Mentges, Andrew; Ahmad, Shakaib</t>
  </si>
  <si>
    <t>The Rise of Metaverse and Interoperability with Split-Protocol</t>
  </si>
  <si>
    <t>2022 IEEE 23RD INTERNATIONAL CONFERENCE ON INFORMATION REUSE AND INTEGRATION FOR DATA SCIENCE (IRI 2022)</t>
  </si>
  <si>
    <t>23rd IEEE International Conference on Information Reuse and Integration for Data Science (IEEE IRI)</t>
  </si>
  <si>
    <t>AUG 09-11, 2022</t>
  </si>
  <si>
    <t>IEEE,IEEE Comp Soc,Soc Informat Reuse &amp; Integrat</t>
  </si>
  <si>
    <t>The concept of the metaverse dates to 1992; however, the popularity of this concept has gained increased attention in 2021 following the announcement by Mark Zuckerberg to rebrand Facebook as Meta. The topic of the metaverse is not new but an attractive topic that is gaining increased insight from researchers. This research focuses on a broader evaluation of the metaverse and its key elements and features of the metaverse. Even though metaverse is expected as a promising platform for information exchange and communication among internet users, it has several shortcomings such as requiring high-performance client terminals and a long response time in some cases. We address issues by introducing an interoperable Split- protocol with role changeover ability for resiliency and high availability of metaverse systems. The paper highlights key security and privacy threats, as well as the critical challenges in security defenses and privacy preservation under the distributed metaverse architecture.</t>
  </si>
  <si>
    <t>978-1-6654-6603-5</t>
  </si>
  <si>
    <t>10.1109/IRI54793.2022.00051</t>
  </si>
  <si>
    <t>WOS:000864174800036</t>
  </si>
  <si>
    <t>Wang, YY; Siau, KL; Wang, L</t>
  </si>
  <si>
    <t>Chen, JYC; Fragomeni, G; Degen, H; Ntoa, S</t>
  </si>
  <si>
    <t>Wang, Yuying; Siau, Keng L.; Wang, Le</t>
  </si>
  <si>
    <t>Metaverse and Human-Computer Interaction: A Technology Framework for 3D VirtualWorlds</t>
  </si>
  <si>
    <t>HCI INTERNATIONAL 2022 - LATE BREAKING PAPERS: INTERACTING WITH EXTENDED REALITY AND ARTIFICIAL INTELLIGENCE</t>
  </si>
  <si>
    <t>24th International Conference on Human-Computer Interaction (HCII)</t>
  </si>
  <si>
    <t>JUN 26-JUL 01, 2022</t>
  </si>
  <si>
    <t>Metaverse is posed to change the world and revolutionalize the way we work, play, and socialize with one another. In recent years, both capital circles and large technology companies have started to pay attention to this emerging field, setting off a wave of metaverse upsurge. The academic world can and should also contribute to the development and evolution of metaverse. In this paper, we put forward a technology framework of metaverse from a macro perspective to discuss technical support for realizing the vision of large-scale and massive human-computer interaction in metaverse. We trace the latest technology and related applications that enable the development of metaverse. We also compare them with the proposed technical framework to determine the current gaps, which point out the direction for further research in the future.</t>
  </si>
  <si>
    <t>Wang, Le/0000-0002-0375-3177</t>
  </si>
  <si>
    <t>978-3-031-21706-7; 978-3-031-21707-4</t>
  </si>
  <si>
    <t>10.1007/978-3-031-21707-4_16</t>
  </si>
  <si>
    <t>WOS:000906729200016</t>
  </si>
  <si>
    <t>Dolata, M; Schwabe, G</t>
  </si>
  <si>
    <t>Dolata, Mateusz; Schwabe, Gerhard</t>
  </si>
  <si>
    <t>What is the Metaverse and who seeks to define it? Mapping the site of social construction</t>
  </si>
  <si>
    <t>JOURNAL OF INFORMATION TECHNOLOGY</t>
  </si>
  <si>
    <t>The Metaverse has become a buzz-phrase among tech businesses. Facebook's rebranding to Meta is symptomatic of this. Many firms and other actors are trying to shape visions of the Metaverse, leading to confusion about the term's meaning. We use social construction of technology (SCOT) theory to disentangle the conflicting notions proposing that what the Metaverse is and will become relies on the collective sensemaking processes. We point out similarities and differences between various concepts presented in the public media and link them to individual actors' monetary, political, or social motives. We describe the tensions that occur because of the conflicting interests. As the Metaverse is an emerging phenomenon, opportunities exist to reorient it toward humanist values rather than singular interests. However, the complexity of the social processes that shape the Metaverse requires a considerate approach rather than premature conclusions about the Metaverse's characteristics. The analysis presents the Metaverse as a new, continually evolving sociotechnical phenomenon, and calls for research that explores it as a dynamic, moving target.</t>
  </si>
  <si>
    <t>Dolata, Mateusz/0000-0002-2732-4465</t>
  </si>
  <si>
    <t>0268-3962</t>
  </si>
  <si>
    <t>1466-4437</t>
  </si>
  <si>
    <t>10.1177/02683962231159927</t>
  </si>
  <si>
    <t>MAR 2023</t>
  </si>
  <si>
    <t>WOS:000945833900001</t>
  </si>
  <si>
    <t>Zheng, WB; Yan, L; Zhang, WW; Ouyang, LW; Wen, D</t>
  </si>
  <si>
    <t>Zheng, Wenbo; Yan, Lan; Zhang, Wenwen; Ouyang, Liwei; Wen, Ding</t>
  </si>
  <si>
    <t>D?K? I: Data-Knowledge-Driven Group Intelligence Framework for Smart Service in Education Metaverse</t>
  </si>
  <si>
    <t>IEEE TRANSACTIONS ON SYSTEMS MAN CYBERNETICS-SYSTEMS</t>
  </si>
  <si>
    <t>Metaverse is the fusion of cyber-physical-social intelligence, and the fusion becomes the core and fundamental property of the metaverse. As an important part of social operationalization, the education domain leads to the birth of the education metaverse. This article answers three basic questions about smart services in the education metaverse: 1) learning scene; 2) technical framework; and 3) initial expansion. Specifically, four key elements constitute the learning scene in the education metaverse: 1) the learner; 2) its time; 3) space; and 4) learning event. In this learning scene, we propose a novel data-knowledge-driven group intelligence framework, aiming to transform data in the education metaverse into knowledge, and intersect and integrate intelligence with knowledge; based on this framework, we apply it to specific services, i.e., transaction and management services. We hope that our work opens the door to research on smart services in the education metaverse and more scholars will work for these challenges.</t>
  </si>
  <si>
    <t>2168-2216</t>
  </si>
  <si>
    <t>2168-2232</t>
  </si>
  <si>
    <t>10.1109/TSMC.2022.3228849</t>
  </si>
  <si>
    <t>DEC 2022</t>
  </si>
  <si>
    <t>WOS:000903549100001</t>
  </si>
  <si>
    <t>Al-Ghaili, AM; Kasim, H; Al-Hada, NM; Bin Hassan, Z; Othman, M; Tharik, JH; Kasmani, RM; Shayea, I</t>
  </si>
  <si>
    <t>Al-Ghaili, Abbas M.; Kasim, Hairoladenan; Al-Hada, Naif Mohammed; Bin Hassan, Zainuddin; Othman, Marini; Tharik, Jakir Hussain; Kasmani, Rafiziana Md.; Shayea, Ibraheem</t>
  </si>
  <si>
    <t>A Review of Metaverse's Definitions, Architecture, Applications, Challenges, Issues, Solutions, and Future Trends</t>
  </si>
  <si>
    <t>Metaverse is a vision enabling to constitute an environment in which someone could see real and virtualized worlds. The Metaverse is a product (or something similar as we do not yet know its final form) of such technologies. In this circumstance, when applications that utilize the Metaverse are used, there seem to be no transportation charges, and there is no cap on amounts of individuals, users, players, learners, or trainee who can take part. Hence, and due to such a feature, the Metaverse has attracted various researchers from different fields where it has been exploited by them to contribute to those fields and research areas. As for example, it is possible to teach various target audiences by offering different events and classes from any location in the globe. In order for a participant to utilize the Metaverse, there are necessary conditions to be considered as well as other settings to be initialized. In line of this, virtual reality, augmented reality, availability of required sensors, smart glasses, headsets, and few others are considered some examples of such conditions and settings that the Metaverse requires. Despite the advantages that Metaverse offers us, there are a number of considerations that must be taken into account while developing it by interested researchers. One of these concerns is the Metaverse privacy regarding the participants (represented as avatars inside the Metaverse environment). Another issue is that since the Metaverse is still in its early stages, many attempts have to be made from interested researchers who engage to develop it to enhancing it. This review aims to survey related articles that concern the Metaverse and its development providing a review of the chronological stages throughout the history of the development of Metaverse. It aims also to list a number of recent technological advances allowing the Metaverse. Besides, Metaverse's definitions, properties, architecture, and applications have been discussed and listed in this review. The novelty of this article is that it has suggested a framework to a number of issues that are still paid attention for potential solutions by researchers aiming to contribute to researchers and designers to consider such an issue and its corresponding solution for future research works and enhancement. Challenges faced by researchers and other relevant concerned issues related to Metaverse have been in detail discussed and highlighted. Besides, future trends have been clarified.</t>
  </si>
  <si>
    <t>Al-Hada, Naif Mohammed/D-2435-2010; Al-Ghaili, Abbas M./E-5030-2010; Shayea, Ibraheem/V-1563-2019</t>
  </si>
  <si>
    <t>Al-Hada, Naif Mohammed/0000-0002-7318-8185; Al-Ghaili, Abbas M./0000-0001-5982-2592; Shayea, Ibraheem/0000-0003-0957-4468</t>
  </si>
  <si>
    <t>10.1109/ACCESS.2022.3225638</t>
  </si>
  <si>
    <t>WOS:000894959200001</t>
  </si>
  <si>
    <t>Torres, NRD; Morteo, GAL; Cruz-Flores, RG</t>
  </si>
  <si>
    <t>Duran Torres, Naomi R.; Lopez Morteo, Gabriel A.; Cruz-Flores, Rene G.</t>
  </si>
  <si>
    <t>Conceptualization of Augmented Digital Ecosystem (ADE) in context of Metaverse and The Augmented Dimension</t>
  </si>
  <si>
    <t>2022 IEEE MEXICAN INTERNATIONAL CONFERENCE ON COMPUTER SCIENCE (ENC)</t>
  </si>
  <si>
    <t>Proceedings of the Mexican Conference on Computer Science</t>
  </si>
  <si>
    <t>IEEE Mexican International Conference on Computer Science (ENC)</t>
  </si>
  <si>
    <t>AUG 24-26, 2022</t>
  </si>
  <si>
    <t>Xalapa, MEXICO</t>
  </si>
  <si>
    <t>IEEE,Soc Mexicana Ciencia Computac A C,Univ Michoacana San Nicolas Hidalgo, Fac Ciencias Fisico Matematicas,Univ Veracruzana, Inst Investigaciones Inteligencia Artificial,CENIDET, Tecnologico Nacl Mexico, Inst Tecnologico Culiacan,Centro Investigac Matematicas,IEEE, Secc Veracruz,Educac</t>
  </si>
  <si>
    <t>There is an increase of interest in Metaverse and Augmented Reality. This paper exposes argumentation to conceptualize an Augmented Digital Ecosystem as part of an Augmented Dimension along with other elements also described such as Cyberspace, Metaverse and Virtual Worlds (VW).</t>
  </si>
  <si>
    <t>Flores, René Cruz/B-3576-2016</t>
  </si>
  <si>
    <t>Flores, René Cruz/0000-0002-7816-8685</t>
  </si>
  <si>
    <t>1550-4069</t>
  </si>
  <si>
    <t>978-1-6654-7347-7</t>
  </si>
  <si>
    <t>10.1109/ENC56672.2022.9882956</t>
  </si>
  <si>
    <t>WOS:000861700300046</t>
  </si>
  <si>
    <t>Choi, M; EL Azzaoui, A; Singh, SK; Salim, MM; Jeremiah, SR; Park, JH</t>
  </si>
  <si>
    <t>Choi, Min; EL Azzaoui, Abir; Singh, Sushil Kumar; Salim, Mikail Mohammed; Jeremiah, Sekione Reward; Park, Jong Hyuk</t>
  </si>
  <si>
    <t>The Future of Metaverse: Security Issues, Requirements, and Solutions</t>
  </si>
  <si>
    <t>HUMAN-CENTRIC COMPUTING AND INFORMATION SCIENCES</t>
  </si>
  <si>
    <t>Recently, the term ???Metaverse??? gained more interest from both industry and academia, especially after major companies announced metaverse as a novel billion-dollar industry. Metaverse is built upon various existing technologies such as virtual reality (VR), augmented reality (AR), the latest network generation (5G), blockchain, and so on. These technologies are highly developed, yet they are prone to multiple security issues. While the industry is working to develop the metaverse for average users, academia is still lacking related research, notably in the security area. However, only a few of research papers addressed the security and privacy issues related to these applications. Metaverse requires real-time and continuous data collection from users including private data such as location, identification, and biometric data. Before any further development of metaverse applications, the possible security threats must be mitigated. To this end, in this paper, we conduct a comprehensive survey on metaverse. The main contribution of this research is to give a comprehensive insight for future researchers regarding the current metaverse projects around the world and their security issues, along with some of the recent solutions and technologies used to improve metaverse quality of experience and security.</t>
  </si>
  <si>
    <t>2192-1962</t>
  </si>
  <si>
    <t>DEC 30</t>
  </si>
  <si>
    <t>10.22967/HCIS.2022.12.060</t>
  </si>
  <si>
    <t>WOS:000922629500001</t>
  </si>
  <si>
    <t>Karunarathna, S; Wijethilaka, S; Ranaweera, P; Hemachandra, KT; Samarasinghe, T; Liyanage, M</t>
  </si>
  <si>
    <t>Karunarathna, Supun; Wijethilaka, Shalitha; Ranaweera, Pasika; Hemachandra, Kasun T.; Samarasinghe, Tharaka; Liyanage, Madhusanka</t>
  </si>
  <si>
    <t>The Role of Network Slicing and Edge Computing in the Metaverse Realization</t>
  </si>
  <si>
    <t>Metaverse is the latest technological hype in the modern world due to its potential for revolutionizing the digital visual perspective. With the COVID-19 pandemic, most industries have moved towards digitization, and the metaverse is identified as one of the most promising platforms for such a transition, as it provides a three-dimensional (3D) immersive experience for the users. Currently, most digital service providers and organizations are actively working on metaverse- based applications. In addition, there has been a rapid increase on research work involving metaverse realization. Launching a large scale metaverse in the real world is a challenging task. However, fifth-generation (5G) and beyond 5G (B5G) technologies are envisioned to improve the feasibility of pragmatic deployments. Although, there are several conceptual designs available, actual adaptations of the concepts are still limited. This survey focuses on providing a practical approach for metaverse realization using 5G and B5G technologies. Specifically, We discuss the importance of network slicing (NS) and multi-access edge computing (MEC) as emerging 5G technologies for enabling the realization of the metaverse. We first introduce the motivation behind metaverse for future envisaged technologies. Next, we present a holistic high-level framework for metaverse realization based on network slicing and edge computing. Moreover, we discuss the futuristic metaverse applications, their technical requirements, and methods to satisfy the requirements. Finally, we highlight the deployment challenges and possible approaches to overcome them for an actual metaverse realization.</t>
  </si>
  <si>
    <t>Ranaweera, Pasika/AAG-7408-2021; Liyanage, Madhusanka/N-1183-2013</t>
  </si>
  <si>
    <t>Ranaweera, Pasika/0000-0002-4484-2002; Liyanage, Madhusanka/0000-0003-4786-030X</t>
  </si>
  <si>
    <t>10.1109/ACCESS.2023.3255510</t>
  </si>
  <si>
    <t>WOS:000953831100001</t>
  </si>
  <si>
    <t>Jeong, WJ; Oh, GS; Oh, SH; Whangbo, TK</t>
  </si>
  <si>
    <t>Jeong, Won-Jun; Oh, Gi-Sung; Oh, Seok-Hee; Whangbo, Taeg-Keun</t>
  </si>
  <si>
    <t>Establishment of Production Standards for Web-based Metaverse Content: Focusing on Accessibility and HCI</t>
  </si>
  <si>
    <t>JOURNAL OF WEB ENGINEERING</t>
  </si>
  <si>
    <t>Metaverse technology is expanding to industries in various fields, such as medical, national defense, and education, and training simulation programs have been mainstream so far. However, there have been increasing attempts to apply metaverse content to web-based platforms linked to social media services and, as a result, we face the problem of access to web-based metaverse content. Unlike traditional content, metaverse content interacts with many users, so content accessi-bility is the first important part to consider. In other words, to maximize the quality of metaverse content, it is essential to pull out the optimal UX through a detailed HCI (human computer interaction) design. Metaverse con-tent development methodologies have effective methods proposed by many researchers. However, they are limited to web-based metaverse content that limits the use of high-end hardware. They are ineffective for platforms such as PCs and VR devices, as most studies focus on improving the visual per-formance of PCs or high-performance VR devices. Therefore, unlike existing research, the key theme of our research is to study optimized development standards that can be applied to web-based metaverse content and find out their effects through experiments. We created a development standard to be applied to a Web-based platform based on the existing metaverse content development methodology. Then, we redeveloped the VR content into the metaverse content and named them the VR build and the metaverse build. We had 25 people play virtual reality builds and metaverse builds simulta-neously. Then, we measured the overall experience with an evaluation tool called the Game Experience Questionnaire (GEQ); the GEQ is a proven tool for evaluating content experiences by dividing them into positive/negative scales. When comparing the results measured from the two builds, the meta -verse build showed consistent results with a higher positive scale, and a lower negative scale, than the VR build. The results showed that users indeed rated metaverse content positively. The bottom line is that the web-based metaverse content development standards that we have produced are practical. However, since generalization is limited, continuous research will be needed in more experimental groups in the future.</t>
  </si>
  <si>
    <t>1540-9589</t>
  </si>
  <si>
    <t>1544-5976</t>
  </si>
  <si>
    <t>10.13052/jwe1540-9589.2181</t>
  </si>
  <si>
    <t>WOS:000959775000001</t>
  </si>
  <si>
    <t>Kara, PA; Tamboli, RR; Adhikarla, VK; Balogh, T; Guindy, M; Simon, A</t>
  </si>
  <si>
    <t>Kara, Peter A.; Tamboli, Roopak R.; Adhikarla, Vamsi K.; Balogh, Tibor; Guindy, Mary; Simon, Aniko</t>
  </si>
  <si>
    <t>Connected without disconnection: Overview of light field metaverse applications and their quality of experience</t>
  </si>
  <si>
    <t>DISPLAYS</t>
  </si>
  <si>
    <t>With the rapid technological advances of the recent years, the practical instances of the metaverse have become more immersive and engaging than ever before. In their most frequent forms, the 3D virtual worlds of the metaverse are enabled by virtual reality headsets. This means that the user is completely disconnected from its real environment and is fully immersed in such a virtual world. The quality of experience of virtual reality and other headset-based technologies is now definitely a hot research topic, and the findings of the relevant scientific efforts are continuously emerging. However, as a headset-free immersive 3D technology, light field visualization is greatly underinvestigated with regard to the concept of the metaverse. In this paper, we address the applications of light field metaverse, compare its advantages and disadvantages to more conventional metaverse technologies, and discuss the most important issues regarding user experience. The paper highlights the user-oriented considerations for the development of general-purpose and dedicated light field displays. Additionally, our work examines state-of-the-art display systems and the current feasibility of a light field metaverse.</t>
  </si>
  <si>
    <t>0141-9382</t>
  </si>
  <si>
    <t>1872-7387</t>
  </si>
  <si>
    <t>JUL</t>
  </si>
  <si>
    <t>10.1016/j.displa.2023.102430</t>
  </si>
  <si>
    <t>WOS:000967700700001</t>
  </si>
  <si>
    <t>Park, SM; Kim, YG</t>
  </si>
  <si>
    <t>Park, Sang-Min; Kim, Young-Gab</t>
  </si>
  <si>
    <t>A Metaverse: Taxonomy, Components, Applications, and Open Challenges</t>
  </si>
  <si>
    <t>Unlike previous studies on the Metaverse based on Second Life, the current Metaverse is based on the social value of Generation Z that online and offline selves are not different. With the technological development of deep learning-based high-precision recognition models and natural generation models, Metaverse is being strengthened with various factors, from mobile-based always-on access to connectivity with reality using virtual currency. The integration of enhanced social activities and neural-net methods requires a new definition of Metaverse suitable for the present, different from the previous Metaverse. This paper divides the concepts and essential techniques necessary for realizing the Metaverse into three components (i.e., hardware, software, and contents) and three approaches (i.e., user interaction, implementation, and application) rather than marketing or hardware approach to conduct a comprehensive analysis. Furthermore, we describe essential methods based on three components and techniques to Metaverse's representative Ready Player One, Roblox, and Facebook research in the domain of films, games, and studies. Finally, we summarize the limitations and directions for implementing the immersive Metaverse as social influences, constraints, and open challenges.</t>
  </si>
  <si>
    <t>Kim, Young-Gab/AIE-4008-2022; wang, wjd/GSD-2051-2022</t>
  </si>
  <si>
    <t xml:space="preserve">Kim, Young-Gab/0000-0001-9585-8808; </t>
  </si>
  <si>
    <t>10.1109/ACCESS.2021.3140175</t>
  </si>
  <si>
    <t>WOS:000744490400001</t>
  </si>
  <si>
    <t>Xu, MR; Ng, WC; Lim, WYB; Kang, JW; Xiong, ZH; Niyato, D; Yang, Q; Shen, XM; Miao, CY</t>
  </si>
  <si>
    <t>Xu, Minrui; Ng, Wei Chong; Lim, Wei Yang Bryan; Kang, Jiawen; Xiong, Zehui; Niyato, Dusit; Yang, Qiang; Shen, Xuemin; Miao, Chunyan</t>
  </si>
  <si>
    <t>A Full Dive Into Realizing the Edge-Enabled Metaverse: Visions, Enabling Technologies, and Challenges</t>
  </si>
  <si>
    <t>Dubbed the successor to the mobile Internet,  the concept of the Metaverse has grown in popularity. While there exist lite versions of the Metaverse today, they are still far from realizing the full vision of an immersive, embodied, and interoperable Metaverse. Without addressing the issues of implementation from the communication and networking, as well as computation perspectives, the Metaverse is difficult to succeed the Internet, especially in terms of its accessibility to billions of users today. In this survey, we focus on the edge-enabled Metaverse to realize its ultimate vision. We first provide readers with a succinct tutorial of the Metaverse, an introduction to the architecture, as well as current developments. To enable ubiquitous, seamless, and embodied access to the Metaverse, we discuss the communication and networking challenges and survey cutting-edge solutions and concepts that leverage next-generation communication systems for users to immerse as and interact with embodied avatars in the Metaverse. Moreover, given the high computation costs required, e.g., to render 3D virtual worlds and run data-hungry artificial intelligence-driven avatars, we discuss the computation challenges and cloud-edge-end computation framework-driven solutions to realize the Metaverse on resource-constrained edge devices. Next, we explore how blockchain technologies can aid in the interoperable development of the Metaverse, not just in terms of empowering the economic circulation of virtual user-generated content but also to manage physical edge resources in a decentralized, transparent, and immutable manner. Finally, we discuss the future research directions towards realizing the true vision of the edge-enabled Metaverse.</t>
  </si>
  <si>
    <t>Xiong, Zehui/B-9792-2019; Kang, Jiawen/I-9044-2019</t>
  </si>
  <si>
    <t>Xiong, Zehui/0000-0002-4440-941X; Kang, Jiawen/0000-0002-8218-3490; Shen, Xuemin (Sherman)/0000-0002-4140-287X; Lim, Bryan Wei Yang/0000-0003-2150-5561; Ng, Wei Chong/0000-0002-8906-5825</t>
  </si>
  <si>
    <t>10.1109/COMST.2022.3221119</t>
  </si>
  <si>
    <t>WOS:000942531300022</t>
  </si>
  <si>
    <t>Hu, YH; Chen, H</t>
  </si>
  <si>
    <t>Duffy, VG; Rau, PP</t>
  </si>
  <si>
    <t>Hu, Yuehui; Chen, Hong</t>
  </si>
  <si>
    <t>The Trend of Industrial Design from the Perspective of Metaverse</t>
  </si>
  <si>
    <t>HCI INTERNATIONAL 2022 - LATE BREAKING PAPERS: ERGONOMICS AND PRODUCT DESIGN, HCII 2022</t>
  </si>
  <si>
    <t>24th International Conference on Human-Computer Interaction, HCI International 2022 (HCII)</t>
  </si>
  <si>
    <t>Goteborg, SWEDEN</t>
  </si>
  <si>
    <t>With the rapid development of the Internet, the concept of metaverse has been put forward, and the development of metaverse will affect all industries. At present, metaverse is still at the stage of infrastructure construction, but the development route is gradually clear. This paper summarizes the concept, formation factors and core of the metaverse, combs and analyzes the cutting-edge technologies and cases under the metaverse background, and comes to the conclusion that the core of the metaverse is the integration of virtual and reality, and experience is the core of the integration of virtual and reality. Under the metaverse background, there have been new changes in the field of industrial design, this paper analyzes the two realization paths and related technologies of metauniverse, as well as the development trend of industrial design in the direction of design tools, design performance and industrial chain. VR, AR, MR, game engine and digital Twin are important technologies affecting the field of industrial design. The value of virtual has been paid more and more attention. How to make good use of these technologies to combine virtual assets with reality is an important development trend in the field of industrial design.</t>
  </si>
  <si>
    <t>978-3-031-21703-6; 978-3-031-21704-3</t>
  </si>
  <si>
    <t>10.1007/978-3-031-21704-3_26</t>
  </si>
  <si>
    <t>WOS:000937041100026</t>
  </si>
  <si>
    <t>Kshetri, N</t>
  </si>
  <si>
    <t>Kshetri, Nir</t>
  </si>
  <si>
    <t>Metaverse and Developing Economies</t>
  </si>
  <si>
    <t>Individuals and organizations from developing economies are participating at an increasing rate in the metaverse economy. This article gives an overview of the key benefits to these economies that stem from the metaverse and highlights some challenges that need to be overcome.</t>
  </si>
  <si>
    <t>JUL-AUG</t>
  </si>
  <si>
    <t>10.1109/MITP.2022.3174744</t>
  </si>
  <si>
    <t>WOS:000856113700010</t>
  </si>
  <si>
    <t>Bansal, G; Rajgopal, K; Chamola, V; Xiong, ZH; Niyato, D</t>
  </si>
  <si>
    <t>Bansal, Gaurang; Rajgopal, Karthik; Chamola, Vinay; Xiong, Zehui; Niyato, Dusit</t>
  </si>
  <si>
    <t>Healthcare in Metaverse: A Survey on Current Metaverse Applications in Healthcare</t>
  </si>
  <si>
    <t>The COVID-19 pandemic has revealed several limitations of existing healthcare systems. Thus, there is a surge in healthcare innovation and new business models using computer-mediated virtual environments to provide an alternative healthcare system. Today, digital transformation is not limited to virtual communication alone but encompasses digitalizing the network of social connections in the healthcare industry using metaverse technology. The metaverse is a universal and immersive virtual world facilitated by virtual reality (VR) and augmented reality (AR). This paper presents the first effort to offer a comprehensive survey that examines the latest metaverse developments in the healthcare industry, which covers seven domains: telemedicine, clinical care, education, mental health, physical fitness, veterinary, and pharmaceuticals. We review metaverse applications and deeply discuss technical issues and available solutions in each domain that can help develop a self-sustaining, persistent, and future-proof solution for medical healthcare systems. Finally, we highlight the challenges that must be tackled before fully embracing the metaverse for the healthcare industry.</t>
  </si>
  <si>
    <t>Xiong, Zehui/B-9792-2019</t>
  </si>
  <si>
    <t>Xiong, Zehui/0000-0002-4440-941X; Chamola, Vinay/0000-0002-6730-3060; Rajgopal, Karthik/0000-0001-7250-5743</t>
  </si>
  <si>
    <t>10.1109/ACCESS.2022.3219845</t>
  </si>
  <si>
    <t>WOS:000886923800001</t>
  </si>
  <si>
    <t>Zyda, M</t>
  </si>
  <si>
    <t>Zyda, Michael</t>
  </si>
  <si>
    <t>The Metaverse University</t>
  </si>
  <si>
    <t>COMPUTER</t>
  </si>
  <si>
    <t>The metaverse that is being created is starting from games but is not limited to games. There are scant educational programs to support this growing field. In this article, we propose the founding of The Metaverse University.</t>
  </si>
  <si>
    <t>Zyda, Mike/0000-0002-7154-9231</t>
  </si>
  <si>
    <t>0018-9162</t>
  </si>
  <si>
    <t>1558-0814</t>
  </si>
  <si>
    <t>10.1109/MC.2022.3218389</t>
  </si>
  <si>
    <t>WOS:000966085600001</t>
  </si>
  <si>
    <t>Jaimini, U; Zhang, TT; Brikis, GO; Sheth, A</t>
  </si>
  <si>
    <t>Jaimini, Utkarshani; Zhang, Tongtao; Brikis, Georgia Olympia; Sheth, Amit</t>
  </si>
  <si>
    <t>iMetaverseKG: Industrial Metaverse Knowledge Graph to Promote Interoperability in Design and Engineering Applications</t>
  </si>
  <si>
    <t>IEEE INTERNET COMPUTING</t>
  </si>
  <si>
    <t>The term metaverse was coined by author Neal Stephenson in 1992 in his science fiction novel Snow Crash. 1 Metaverse is a conjunction of the Greek prefix meta,  which means beyond, and the stem verse,  which implies universe, hence the meaning beyond the universe.  It is a futuristic, hyperrealistic virtual world where humans will spend time performing their day-to-day activities, such as entertaining, socializing, playing, working, and shopping. This requires that a metaverse offers a real-time virtual representation of the physical world with its entities, relationships, events, states, processes, and activities. According to the Gartner forecast report, the metaverse is among the top five emerging trends and technologies. Gartner predicts that by 2026 25% of people will spend at least one hour every day in the metaverse and 30% of organizations will have products and services developed for metaverse platforms.2 The metaverse is in an early developmental stage but has a considerable promise of occupying prominent space in the next phase of the Internet.</t>
  </si>
  <si>
    <t>Sheth, Amit/ABC-4600-2020</t>
  </si>
  <si>
    <t>Sheth, Amit/0000-0002-0021-5293</t>
  </si>
  <si>
    <t>1089-7801</t>
  </si>
  <si>
    <t>1941-0131</t>
  </si>
  <si>
    <t>10.1109/MIC.2022.3212085</t>
  </si>
  <si>
    <t>WOS:000917730600008</t>
  </si>
  <si>
    <t>Wang, MJ; Yu, HY; Bell, Z; Chu, XY</t>
  </si>
  <si>
    <t>Wang, Minjuan; Yu, Haiyang; Bell, Zerla; Chu, Xiaoyan</t>
  </si>
  <si>
    <t>Constructing an Edu-Metaverse Ecosystem: A New and Innovative Framework</t>
  </si>
  <si>
    <t>IEEE TRANSACTIONS ON LEARNING TECHNOLOGIES</t>
  </si>
  <si>
    <t>The Metaverse is a network of 3-D virtual worlds supporting social connections among its users and enabling them to participate in activities mimicking real life. It merges physical and virtual reality and provides channels for multisensory interactions and immersions in a variety of environments (Mystakidis, 2022). The Metaverse is considered the third wave of the Internet revolution, and it is built on new and emerging technologies such as extended reality and artificial intelligence. Research on the impact of the Metaverse on education exploded in 2022. Here, we explore learning across the Metaverse and propose a new and innovative theoretical framework by reviewing literature and synthesizing best practices in designing metaverse learning environments. This ecosystem consists of four major hubs: 1) instructional design and performance technology hub; 2) knowledge hub; 3) research and technology hub; and 4) talent and training hub. Common to all four hubs are the factors in the three wheels: 1) infrastructure, business industry, and communication; 2) technology access and equity; and 3) user rights, data security, and privacy policy. We believe that this framework can help guide emerging research and development on the applications of the Metaverse in education. We also hope this article can serve as a launch pad for the special issue on the Metaverse and the Future of Education supported by the IEEE Education Society.</t>
  </si>
  <si>
    <t>1939-1382</t>
  </si>
  <si>
    <t>DEC 1</t>
  </si>
  <si>
    <t>10.1109/TLT.2022.3210828</t>
  </si>
  <si>
    <t>WOS:000911279300004</t>
  </si>
  <si>
    <t>Kwon, HJ; El Azzaoui, A; Park, JH</t>
  </si>
  <si>
    <t>Kwon, Hyuk-Jun; El Azzaoui, Abir; Park, Jong Hyuk</t>
  </si>
  <si>
    <t>MetaQ: A Quantum Approach for Secure and Optimized Metaverse Environment</t>
  </si>
  <si>
    <t>Recently, Metaverse technology became the topic of today's following the news of major companies intending to create their Metaverse environment for various application such as gaming, assets, virtual meetings, and so on. The success of Metaverse-based application is highly depending on fast and secure connectivity, integrated high-end technologies such as virtual reality (VR), augmented reality (AR), and mixed reality (MR). The current Metaverse applications has critical challenges in both hardware and software that urge immediate mitigation. Issues such as security, privacy, connectivity, and computation complexity are the main reasons behind the slow integration of Metaverse. On the other hand, Quantum technology promises fast, optimized, and scalable computation results due to its exponentially fast processing power. To this end, in this paper we propose a comprehensive and detailed review of all the possible cases of Quantum implementation into Metaverse environment. Moreover, we propose as a case scenario the deployment of a hybrid Quantum kernels approach to apply an optimized linear statistical method and fed the results to a classical supervised vector machine model to improve the scalability and performance of Metaverse applications. We believe this work would be a steppingstone for future research direction in order to develop Quantum-based Metaverse applications.</t>
  </si>
  <si>
    <t>SEP 15</t>
  </si>
  <si>
    <t>10.22967/HCIS.2022.12.042</t>
  </si>
  <si>
    <t>WOS:000854915200001</t>
  </si>
  <si>
    <t>Zhang, T; Shen, J; Lai, CF; Ji, S; Ren, YJ</t>
  </si>
  <si>
    <t>Zhang, Tao; Shen, Jian; Lai, Chin-Feng; Ji, Sai; Ren, Yongjun</t>
  </si>
  <si>
    <t>Multi-server assisted data sharing supporting secure deduplication for metaverse healthcare systems</t>
  </si>
  <si>
    <t>FUTURE GENERATION COMPUTER SYSTEMS-THE INTERNATIONAL JOURNAL OF ESCIENCE</t>
  </si>
  <si>
    <t>The integration of Metaverse and healthcare will improve the allocation and utilization of healthcare resources. Metaverse healthcare data is stored on a public server and downloaded using Artificial Intelligence devices. Patients are given a diagnosis promptly through Metaverse healthcare systems. However, storing Metaverse healthcare data on public servers leads to a variety of problems, such as leakage of patient health information and loss of vital medical record data. Attribute-based encryption (ABE) has played an important role in securely and efficiently Metaverse healthcare data sharing. In this paper, a feature-rich and efficient ABE-based Metaverse healthcare data sharing scheme is presented, which realizes constant encryption computation overhead according to a multi-server structure. To reduce the number of invalid ciphertexts and achieve secure deduplication, Metaverse healthcare ciphertext validity and equivalence detection are also provided in this scheme. Furthermore, a novel attribute-based re-encryption is proposed for authority delegation after deduplication. Finally, the experiment simulated on the PBC library shows that the proposed scheme possesses good performance. The freshness of Metaverse healthcare data and the utilization of the medical center's private server are ensured in this paper.(c) 2022 Elsevier B.V. All rights reserved.</t>
  </si>
  <si>
    <t>Lai, Chin-Feng/IAP-5353-2023</t>
  </si>
  <si>
    <t>0167-739X</t>
  </si>
  <si>
    <t>1872-7115</t>
  </si>
  <si>
    <t>MAR</t>
  </si>
  <si>
    <t>10.1016/j.future.2022.10.031</t>
  </si>
  <si>
    <t>WOS:000935574100014</t>
  </si>
  <si>
    <t>Zainab, HE; Bawany, NZ; Imran, J; Rehman, W</t>
  </si>
  <si>
    <t>Zainab, Hijab E.; Bawany, Narmeen Zakaria; Imran, Jaweria; Rehman, Wajiha</t>
  </si>
  <si>
    <t>Virtual Dimension-A Primer to Metaverse</t>
  </si>
  <si>
    <t>The metaverse is a concept of a persistent, online, 3-D World that combines multiple virtual spaces. With Metaverse, these independent, computer-generated environments developed by different organizations come together within a single, integrated network of 3-D worlds where users can hop from one universe to another. For achieving a near-perfect virtual world, Metaverse uses numerous advanced technologies including virtual reality, augmented reality, artificial intelligence, blockchain, etc. A novel technology like metaverse gives rise to various challenges like the standing of virtual avatars in legal systems in case of injury or harm, demand for expensive resources in its upscaling, privacy of user data, and increased risk of cybercrimes. This research presents a brief overview of technologies used in the development of metaverse, the challenges, and the potential aspects of the virtual world.</t>
  </si>
  <si>
    <t>khan, jaweria/HTR-4974-2023</t>
  </si>
  <si>
    <t>10.1109/MITP.2022.3203820</t>
  </si>
  <si>
    <t>WOS:000917257500007</t>
  </si>
  <si>
    <t>Wang, G; Badal, A; Jia, X; Maltz, JS; Mueller, K; Myers, KJ; Niu, C; Vannier, M; Yan, PK; Yu, Z; Zeng, RP</t>
  </si>
  <si>
    <t>Wang, Ge; Badal, Andreu; Jia, Xun; Maltz, Jonathan S.; Mueller, Klaus; Myers, Kyle J.; Niu, Chuang; Vannier, Michael; Yan, Pingkun; Yu, Zhou; Zeng, Rongping</t>
  </si>
  <si>
    <t>Development of metaverse for intelligent healthcare</t>
  </si>
  <si>
    <t>NATURE MACHINE INTELLIGENCE</t>
  </si>
  <si>
    <t>The metaverse integrates physical and virtual realities, enabling humans and their avatars to interact in an environment supported by technologies such as high-speed internet, virtual reality, augmented reality, mixed and extended reality, blockchain, digital twins and artificial intelligence (AI), all enriched by effectively unlimited data. The metaverse recently emerged as social media and entertainment platforms, but extension to healthcare could have a profound impact on clinical practice and human health. As a group of academic, industrial, clinical and regulatory researchers, we identify unique opportunities for metaverse approaches in the healthcare domain. A metaverse of 'medical technology and AI' (MeTAI) can facilitate the development, prototyping, evaluation, regulation, translation and refinement of AI-based medical practice, especially medical imaging-guided diagnosis and therapy. Here, we present metaverse use cases, including virtual comparative scanning, raw data sharing, augmented regulatory science and metaversed medical intervention. We discuss relevant issues on the ecosystem of the MeTAI metaverse including privacy, security and disparity. We also identify specific action items for coordinated efforts to build the MeTAI metaverse for improved healthcare quality, accessibility, cost-effectiveness and patient satisfaction. The metaverse is gaining prominence in industry, academia and social media. Wang and colleagues envision a medical technology and AI ecosystem, and present this perspective on the future of healthcare in the metaverse.</t>
  </si>
  <si>
    <t>Mueller, Klaus/0000-0002-0996-8590; Niu, Chuang/0000-0002-3310-7803; Wang, Ge/0000-0002-2656-7705; MYERS, KYLE/0000-0001-7394-4932; Yan, Pingkun/0000-0002-9779-2141; Maltz, Jonathan/0000-0002-8281-255X</t>
  </si>
  <si>
    <t>2522-5839</t>
  </si>
  <si>
    <t>10.1038/s42256-022-00549-6</t>
  </si>
  <si>
    <t>NOV 2022</t>
  </si>
  <si>
    <t>WOS:000884215600008</t>
  </si>
  <si>
    <t>Zheng, GQ; Yuan, L</t>
  </si>
  <si>
    <t>Zheng, Guoquan; Yuan, Liang</t>
  </si>
  <si>
    <t>A review of QoE research progress in metaverse?</t>
  </si>
  <si>
    <t>Metaverse is a virtual world that maps and interacts with the real world. It is a digital living space with a new social system created through Virtual Reality (VR), Augmented Reality (AR), Mixed Reality (MR), Artificial Intelligence (AI), Cloud Computing (CC) and other technologies. With the rapid development of block chain technology, interactive technology, network and computing technology, communication network technology, digital twin technology, artificial intelligence technology, Internet of Things technology and electronic game technology, the metaverse has also ushered in a stage of rapid development. However, enormous difficulties and challenges remain in how to create a perfect metaverse system that can truly break the barriers between reality and virtual. The quality of content, device and interaction in the metaverse all have an important impact on the Quality of Experience (QoE). The purpose of this paper is to provide the latest research progress of the current metaverse QoE, which will be helpful to the future research of the metaverse QoE and provide the direction for further research.</t>
  </si>
  <si>
    <t>APR</t>
  </si>
  <si>
    <t>10.1016/j.displa.2023.102389</t>
  </si>
  <si>
    <t>WOS:000947792600001</t>
  </si>
  <si>
    <t>National Metaverse Strategies</t>
  </si>
  <si>
    <t>Many countries are viewing the metaverse as essential to their economies, developing national blueprints to grow the metaverse industry. This article examines said strategies of China, Saudi Arabia, South Korea, and the United Arab Emirates.</t>
  </si>
  <si>
    <t>FEB</t>
  </si>
  <si>
    <t>10.1109/MC.2022.3227681</t>
  </si>
  <si>
    <t>WOS:000966229100001</t>
  </si>
  <si>
    <t>Venugopal, JP; Subramanian, AAV; Peatchimuthu, J</t>
  </si>
  <si>
    <t>Venugopal, Jothi Prakash; Subramanian, Arul Antran Vijay; Peatchimuthu, Jegathesh</t>
  </si>
  <si>
    <t>The realm of metaverse: A survey</t>
  </si>
  <si>
    <t>COMPUTER ANIMATION AND VIRTUAL WORLDS</t>
  </si>
  <si>
    <t>The next step of digital development is the metaverse, which has the potential to drastically alter how people use technology and expand the range of services available beyond conventional systems that can be accessed online. As the efficiency, performance, and quality of service access reach their peak levels, the focus has shifted to the user experience. Due to this, there is an increasing demand for more involved and thorough customer service, and service providers are willing to increase their present standards. Consumers are genuinely asking for tactile and immersive elements in their digital interfaces, but these features can only be made possible by the metaverse's potentially futuristic subfields of virtual reality (VR), augmented reality (AR), mixed reality (MR), and extended reality (XR). However, the metaverse may not be widely used due to significant security and privacy issues either from underlying technology or produced by the new digital environment. A variety of fundamental problems, such as scalability and interoperability, can arise in terms of ensuring security for the metaverse because of the metaverse's inherent properties, such as immersive realism, sustainability, and heterogeneity. In this survey, we propose a hypothetical meta-stack framework to understand the various components in the realm of metaverse and then provide wide-ranging insights on the most recent development in metaverse realm in the context of cutting-edge technologies, security vulnerabilities and preventive measures specific to the metaverse and the research challenges pertaining to metaverse.</t>
  </si>
  <si>
    <t>S, Arul Antran Vijay/0000-0002-5543-7547</t>
  </si>
  <si>
    <t>1546-4261</t>
  </si>
  <si>
    <t>1546-427X</t>
  </si>
  <si>
    <t>10.1002/cav.2150</t>
  </si>
  <si>
    <t>WOS:000941930600001</t>
  </si>
  <si>
    <t>Zhang, L; Anjum, MA; Wang, YQ</t>
  </si>
  <si>
    <t>Zhang, Lin; Anjum, Muhammad Adeel; Wang, Yanqing</t>
  </si>
  <si>
    <t>The Impact of Trust-Building Mechanisms on Purchase Intention towards Metaverse Shopping: The Moderating Role of Age</t>
  </si>
  <si>
    <t>INTERNATIONAL JOURNAL OF HUMAN-COMPUTER INTERACTION</t>
  </si>
  <si>
    <t>Given the uncertainty of online transactions in metaverse shopping, the digital economy encourages building a trustworthy virtual environment. Based on media richness theory, this article examines how the perceived media richness of the metaverse helps engender multidimensional trust (i.e., cognitive trust and affective trust) and leads to purchase intention in the context of metaverse shopping. The proposed model is tested based on survey data from 332 consumers on an online scenario-based platform pertaining to metaverse initiatives. Structural equation modeling is used to examine the proposed research model. The empirical research findings show that the perceived media richness of the metaverse builds cognitive trust and affective trust, which in turn affects purchase intention towards metaverse shopping. Furthermore, we classify consumers into digital natives (DNs) and digital immigrants (DIs) based on chronological age and examine the different influences of the two dimensions of trust on purchase intention towards metaverse shopping between the two groups. We identify and address several knowledge gaps in the extant trust literature. We also discuss the theoretical and managerial implications and propose several suggestions for future research.</t>
  </si>
  <si>
    <t>Anjum, Muhammad Adeel/AAC-4137-2021</t>
  </si>
  <si>
    <t>Anjum, Muhammad Adeel/0000-0003-4668-5116</t>
  </si>
  <si>
    <t>1044-7318</t>
  </si>
  <si>
    <t>1532-7590</t>
  </si>
  <si>
    <t>10.1080/10447318.2023.2184594</t>
  </si>
  <si>
    <t>WOS:000946611500001</t>
  </si>
  <si>
    <t>Badruddoja, S; Dantu, R; He, Y; Thompson, M; Salau, A; Upadhyay, K</t>
  </si>
  <si>
    <t>Alsmirat, M; Aloqaily, M; Jararweh, Y; Alsmadi, I</t>
  </si>
  <si>
    <t>Badruddoja, Syed; Dantu, Ram; He, Yanyan; Thompson, Mark; Salau, Abiola; Upadhyay, Kritagya</t>
  </si>
  <si>
    <t>Trusted AI with Blockchain to Empower Metaverse</t>
  </si>
  <si>
    <t>2022 FOURTH INTERNATIONAL CONFERENCE ON BLOCKCHAIN COMPUTING AND APPLICATIONS (BCCA)</t>
  </si>
  <si>
    <t>4th International Conference on Blockchain Computing and Applications (BCCA)</t>
  </si>
  <si>
    <t>SEP 05-07, 2022</t>
  </si>
  <si>
    <t>San Antonio, TX</t>
  </si>
  <si>
    <t>IEEE,Texas A &amp; M Univ,Kuwait Coll Sci &amp; Technol,Technol Innovat Inst,XAnalytics</t>
  </si>
  <si>
    <t>The digital experience emerging in the virtual world is a reality with the advent of the metaverse. Augmented reality(AR), virtual reality(VR), extended reality(XR), and artificial intelligence(AI) algorithms would pave the way for an immersive experience for the users in the virtual space. However, the explosion of these technologies broaches new challenges to threaten the success of metaverse due to security risks. The blockchain technology augmented with AI promises to deliver a trusted metaverse for everyone. Nevertheless, smart contracts fail to produce a cognitive prediction, dissuading users from confiding in the metaverse. We arm smart contracts with intelligence to predict using AI algorithms. Moreover, we deploy the smart contracts on the Ethereum blockchain platform and produce a prediction accuracy of 95% compared to Python scikit-learn-based predictions. Our results show that the prediction delay can obstruct the growth of metaverse applications to accept blockchain technologies. Furthermore, the limitation of blockchain technology can make integration unreasonable. Therefore, we discuss possible scalability solutions that can be part of our future work to help more metaverse applications adopt blockchain solutions.</t>
  </si>
  <si>
    <t>Salau, Abiola/0000-0002-2377-4987; Upadhyay, Kritagya/0000-0002-3969-4201</t>
  </si>
  <si>
    <t>978-1-6654-9958-3</t>
  </si>
  <si>
    <t>10.1109/BCCA55292.2022.9922027</t>
  </si>
  <si>
    <t>WOS:000884604500033</t>
  </si>
  <si>
    <t>Wang, CHZ; Yu, CJ; Li, Y</t>
  </si>
  <si>
    <t>Wang, Chenhuizi; Yu, Chunjing; Li, Yang</t>
  </si>
  <si>
    <t>Toward Understanding Attention Economy in Metaverse: A Case Study of NFT Value</t>
  </si>
  <si>
    <t>IEEE TRANSACTIONS ON COMPUTATIONAL SOCIAL SYSTEMS</t>
  </si>
  <si>
    <t>With the blooming of NFT platforms such as Opensea, metaverse has become the most booming concept in both industry and academia all around the universe. Comprehending the way metaverse economy operates and the intrinsic value propping, it has become the key to the essence of metaverse. We try to reveal the value of metaverse via two academic resources, attention economy and media theory, and describe the principle of value creation in metaverse economy. To better examine how the value of NFT projects is affected by human time and attention devoted to metaverse, we first study systems with structured rules, e.g., blockchain games, to measure the players' time spent and to quantify the players' rewards. In addition, we investigate systems without dominant rules, in which the value of the NFTs relies more on users' subjective valuation of their community symbols. Two representative projects, Aavegotchi and Bored Ape Yacht Club, are examined as cases of the above two scenarios. We analyze the data of NFTs such as price, time devoted, and the number of likes and acquire some meaningful findings of how NFTs drive prices up. Building on the above researches, we consider NFT systems as partly attention economy fused with finance and propose a theory of physical products combined with NFT collections to help set the value anchor of early metaverse. This will have profound implications for areas of economy such as pricing theory.</t>
  </si>
  <si>
    <t>Wang, Chenhuizi/0000-0003-1042-2402</t>
  </si>
  <si>
    <t>2329-924X</t>
  </si>
  <si>
    <t>10.1109/TCSS.2022.3221669</t>
  </si>
  <si>
    <t>WOS:000912810700001</t>
  </si>
  <si>
    <t>Lee, CT; Ho, TY; Xie, HH</t>
  </si>
  <si>
    <t>Lee, Crystal T.; Ho, Tzu-Ya; Xie, Hong-Hao</t>
  </si>
  <si>
    <t>Building brand engagement in metaverse commerce: The role of branded non-fungible toekns (BNFTs)</t>
  </si>
  <si>
    <t>ELECTRONIC COMMERCE RESEARCH AND APPLICATIONS</t>
  </si>
  <si>
    <t>The development of the metaverse has created new opportunities for brands' crypto marketing and metaverse commerce. Non-fungible tokens (NFTs) are blockchain-based digital assets that behave similarly to cryptocurrencies, and many brands participate in the metaverse by developing branded NFTs (BNFTs). Given the potential of this new market, practical issues associated with it, and lack of related research, this study analyzed the attributes associated with metaverse commerce using BNFTs. We used a stimulus-organism-response (SOR) model to examine how BNFT attributes can generate positive brand outcomes using text mining and structural equation modeling. We found that BNFT attributes (i.e., scarcity, financial value, prestige, uniqueness, originality, and communication consistency) promote a favorable brand attitude, which enhances brand commitment, BNFT purchase intention, and active engagement with BNFTs. Our findings indicate that brands can engage the rapidly expanding metaverse economy and use BNFTs to build long-term customer relationships.</t>
  </si>
  <si>
    <t>1567-4223</t>
  </si>
  <si>
    <t>1873-7846</t>
  </si>
  <si>
    <t>MAR-APR</t>
  </si>
  <si>
    <t>10.1016/j.elerap.2023.101248</t>
  </si>
  <si>
    <t>WOS:000958354700001</t>
  </si>
  <si>
    <t>Du, HY; Niyato, D; Kang, JW; Kim, DI; Miao, CY</t>
  </si>
  <si>
    <t>Du, Hongyang; Niyato, Dusit; Kang, Jiawen; Kim, Dong In; Miao, Chunyan</t>
  </si>
  <si>
    <t>Optimal Targeted Advertising Strategy For Secure Wireless Edge Metaverse</t>
  </si>
  <si>
    <t>2022 IEEE GLOBAL COMMUNICATIONS CONFERENCE (GLOBECOM 2022)</t>
  </si>
  <si>
    <t>IEEE Global Communications Conference</t>
  </si>
  <si>
    <t>IEEE Global Communications Conference (GLOBECOM)</t>
  </si>
  <si>
    <t>DEC 04-08, 2022</t>
  </si>
  <si>
    <t>Rio de Janeiro, BRAZIL</t>
  </si>
  <si>
    <t>Recently, Metaverse has attracted increasing attention from both industry and academia, because of the significant potential to integrate real and digital worlds ever more seamlessly. By combining advanced wireless communications, edge computing and virtual reality (VR) technologies into Metaverse, a multidimensional, intelligent and powerful wireless edge Metaverse is created for future human society. In this paper, we design a privacy preserving targeted advertising strategy for the wireless edge Metaverse. Specifically, a Metaverse service provider (MSP) allocates bandwidth to the VR users so that the users can access Metaverse from edge access points. To protect users' privacy, the covert communication technique is used in the downlink. Then, the MSP can offer high-quality access services to earn more profits. Motivated by the concept of covert, targeted advertising is used to promote the sale of bandwidth and ensure that the advertising strategy cannot be detected by competitors who may make counter-offer and by attackers who want to disrupt the services. We derive the best advertising strategy in terms of budget input, with the help of the Vidale-Wolfe model and Hamiltonian function. Furthermore, we propose a novel metric named Meta-Immersion to represent the user's experience feelings. The performance evaluation shows that the MSP can boost its revenue with an optimal targeted advertising strategy, especially compared with that without the advertising.</t>
  </si>
  <si>
    <t>2334-0983</t>
  </si>
  <si>
    <t>2576-6813</t>
  </si>
  <si>
    <t>978-1-6654-3540-6</t>
  </si>
  <si>
    <t>10.1109/GLOBECOM48099.2022.10001331</t>
  </si>
  <si>
    <t>WOS:000922633504064</t>
  </si>
  <si>
    <t>Donatiello, L; Marfia, G</t>
  </si>
  <si>
    <t>Donatiello, Lorenzo; Marfia, Gustavo</t>
  </si>
  <si>
    <t>Proposing the RecursiVerse Overlay Application for the MetaVerse</t>
  </si>
  <si>
    <t>2022 IEEE CONFERENCE ON VIRTUAL REALITY AND 3D USER INTERFACES ABSTRACTS AND WORKSHOPS (VRW 2022)</t>
  </si>
  <si>
    <t>IEEE Conference on Virtual Reality and 3D User Interfaces (IEEE VR)</t>
  </si>
  <si>
    <t>MAR 12-16, 2022</t>
  </si>
  <si>
    <t>IEEE,IEEE Comp Soc,ChristchurchNZ,Virbela,Univ Canterbury,Immers Learning Res Network,Qualcomm,HIT Lab NZ, Appl Immers Gaming Initiat</t>
  </si>
  <si>
    <t>In a still uncertain future for the MetaVerse, we dare to envision one of its possible future developments, the RecursiVerse. The RecursiVerse is an overlay application that may be built upon the MetaVerse, amounting to symmetrical virtual-real space where a human being may rely on human digital twins which may move, operate and recursively replicate to collaboratively perform multiple tasks. The RecursiVerse may hence extend what will eventually be possible thanks to the MetaVerse, providing a service to a society that poses increasing cognitive and perceptual challenges due to growing work-life imbalances and increasing cognitive loads.</t>
  </si>
  <si>
    <t>Marfia, Gustavo/D-1347-2010</t>
  </si>
  <si>
    <t>978-1-6654-8402-2</t>
  </si>
  <si>
    <t>10.1109/VRW55335.2022.00273</t>
  </si>
  <si>
    <t>WOS:000808111800264</t>
  </si>
  <si>
    <t>Guan, J; Irizawa, J; Morris, A</t>
  </si>
  <si>
    <t>Guan, Jie; Irizawa, Jay; Morris, Alexis</t>
  </si>
  <si>
    <t>Extended Reality and Internet of Things for Hyper-Connected Metaverse Environments</t>
  </si>
  <si>
    <t>The Metaverse encompasses technologies related to the internet, virtual and augmented reality, and other domains toward smart interfaces that are hyper-connected, immersive, and engaging. However, Metaverse applications face inherent disconnects between virtual and physical components and interfaces. This work explores how an Extended Metaverse framework can be used to increase the seamless integration of interoperable agents between virtual and physical environments. It contributes an early theory and practice toward the synthesis of virtual and physical smart environments anticipating future designs and their potential for connected experiences.</t>
  </si>
  <si>
    <t>Guan, Jie/0000-0003-4135-7017</t>
  </si>
  <si>
    <t>10.1109/VRW55335.2022.00043</t>
  </si>
  <si>
    <t>WOS:000808111800034</t>
  </si>
  <si>
    <t>Sanjaya, R; Hastuti, TD; Koeswoyo, F</t>
  </si>
  <si>
    <t>Sanjaya, Ridwan; Hastuti, Theresia Dwi; Koeswoyo, Freddy</t>
  </si>
  <si>
    <t>Technical Aspects of Metaverse Development for Batik SMEs Exhibitions</t>
  </si>
  <si>
    <t>2022 20TH INTERNATIONAL CONFERENCE ON ICT AND KNOWLEDGE ENGINEERING (ICT&amp;KE)</t>
  </si>
  <si>
    <t>International Conference on ICT and Knowledge Engineering</t>
  </si>
  <si>
    <t>20th International Conference on ICT and Knowledge Engineering (ICT and KE)</t>
  </si>
  <si>
    <t>NOV 23-25, 2022</t>
  </si>
  <si>
    <t>Siam Univ, Bangkok, THAILAND</t>
  </si>
  <si>
    <t>IEEE,Asia &amp; Pacific Distance Multimedia Educ Network,Comp Assoc Thailand,IEEE Thailand Sect</t>
  </si>
  <si>
    <t>Siam Univ</t>
  </si>
  <si>
    <t>Lasem Batik, which is famous for its uniqueness in the 3 ethnic elements, is currently experiencing considerable challenges due to changes in traveler routes between provincial capitals. Batik craftsmen need events and innovations to showcase their products as before the Covid-19 pandemic, to attract the attention of buyers at the local and global levels. One of the innovations that make it possible to showcase their products and meet with various parties at the local and global level is Metaverse. Metaverse is seen as a solution to display Batik products in their entirety without having to be disturbed by road access barriers to their village and the increasing prices of airline tickets between countries to their countries. The metaverse that was developed to organize the Batik exhibition requires technical details that need to be prepared. This paper explores the technical aspects of developing Metaverse for Batik exhibitions that can result in business transactions.</t>
  </si>
  <si>
    <t>Sanjaya, Ridwan/M-5497-2016</t>
  </si>
  <si>
    <t>Sanjaya, Ridwan/0000-0003-3865-5937</t>
  </si>
  <si>
    <t>2157-0981</t>
  </si>
  <si>
    <t>978-1-6654-8660-6</t>
  </si>
  <si>
    <t>10.1109/ICTKE55848.2022.9983314</t>
  </si>
  <si>
    <t>WOS:000927636200011</t>
  </si>
  <si>
    <t>Park, D; Kim, JM; Jung, J; Choi, S</t>
  </si>
  <si>
    <t>Chen, JYC; Fragomeni, G</t>
  </si>
  <si>
    <t>Park, Daehee; Kim, Jeong Min; Jung, Jingi; Choi, Saemi</t>
  </si>
  <si>
    <t>Method to Create a Metaverse Using Smartphone Data</t>
  </si>
  <si>
    <t>VIRTUAL, AUGMENTED AND MIXED REALITY: DESIGN AND DEVELOPMENT, PT I</t>
  </si>
  <si>
    <t>14th International Conference on Virtual, Augmented and Mixed Reality (VAMR) Held as Part of the 24th International Conference on Human-Computer Interaction (HCII)</t>
  </si>
  <si>
    <t>With the development of internet technology, several IT companies and users have become interested in virtual worlds, called metaverses. However, one of the main problems for a metaverse is the number of resources required to develop it. To reduce the burden of high computing power and other related resources, we propose a method that uses mobile phone functions and data to generate a personal virtual space as there is still a research gap in this area. In this study, we propose a method to intuitively generate a personal virtual space using smartphone data. We propose the development of a new type of metaverse application using the photo data saved on a smartphone. We hypothesized that using the new metaverse application induces more happiness and excitement than using the smartphone gallery application to view memorable photos. To evaluate the new metaverse application, we measured the emotional responses of users and compared the two applications. The results indicate that using the new metaverse application results in higher happiness and excitement.</t>
  </si>
  <si>
    <t>978-3-031-05939-1; 978-3-031-05938-4</t>
  </si>
  <si>
    <t>10.1007/978-3-031-05939-1_4</t>
  </si>
  <si>
    <t>WOS:000870217300004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</si>
</sst>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name val="Arial"/>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51"/>
  <sheetViews>
    <sheetView tabSelected="1" workbookViewId="0"/>
  </sheetViews>
  <sheetFormatPr defaultRowHeight="12.5" x14ac:dyDescent="0.25"/>
  <sheetData>
    <row r="1" spans="1:7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5">
      <c r="A2" t="s">
        <v>72</v>
      </c>
      <c r="B2" t="s">
        <v>73</v>
      </c>
      <c r="C2" t="s">
        <v>74</v>
      </c>
      <c r="D2" t="s">
        <v>74</v>
      </c>
      <c r="E2" t="s">
        <v>74</v>
      </c>
      <c r="F2" t="s">
        <v>75</v>
      </c>
      <c r="G2" t="s">
        <v>74</v>
      </c>
      <c r="H2" t="s">
        <v>74</v>
      </c>
      <c r="I2" t="s">
        <v>76</v>
      </c>
      <c r="J2" t="s">
        <v>77</v>
      </c>
      <c r="K2" t="s">
        <v>74</v>
      </c>
      <c r="L2" t="s">
        <v>74</v>
      </c>
      <c r="M2" t="s">
        <v>74</v>
      </c>
      <c r="N2" t="s">
        <v>74</v>
      </c>
      <c r="O2" t="s">
        <v>74</v>
      </c>
      <c r="P2" t="s">
        <v>74</v>
      </c>
      <c r="Q2" t="s">
        <v>74</v>
      </c>
      <c r="R2" t="s">
        <v>74</v>
      </c>
      <c r="S2" t="s">
        <v>74</v>
      </c>
      <c r="T2" t="s">
        <v>74</v>
      </c>
      <c r="U2" t="s">
        <v>74</v>
      </c>
      <c r="V2" t="s">
        <v>78</v>
      </c>
      <c r="W2" t="s">
        <v>74</v>
      </c>
      <c r="X2" t="s">
        <v>74</v>
      </c>
      <c r="Y2" t="s">
        <v>74</v>
      </c>
      <c r="Z2" t="s">
        <v>74</v>
      </c>
      <c r="AA2" t="s">
        <v>79</v>
      </c>
      <c r="AB2" t="s">
        <v>80</v>
      </c>
      <c r="AC2" t="s">
        <v>74</v>
      </c>
      <c r="AD2" t="s">
        <v>74</v>
      </c>
      <c r="AE2" t="s">
        <v>74</v>
      </c>
      <c r="AF2" t="s">
        <v>74</v>
      </c>
      <c r="AG2" t="s">
        <v>74</v>
      </c>
      <c r="AH2" t="s">
        <v>74</v>
      </c>
      <c r="AI2" t="s">
        <v>74</v>
      </c>
      <c r="AJ2" t="s">
        <v>74</v>
      </c>
      <c r="AK2" t="s">
        <v>74</v>
      </c>
      <c r="AL2" t="s">
        <v>74</v>
      </c>
      <c r="AM2" t="s">
        <v>74</v>
      </c>
      <c r="AN2" t="s">
        <v>74</v>
      </c>
      <c r="AO2" t="s">
        <v>74</v>
      </c>
      <c r="AP2" t="s">
        <v>81</v>
      </c>
      <c r="AQ2" t="s">
        <v>74</v>
      </c>
      <c r="AR2" t="s">
        <v>74</v>
      </c>
      <c r="AS2" t="s">
        <v>74</v>
      </c>
      <c r="AT2" t="s">
        <v>82</v>
      </c>
      <c r="AU2">
        <v>2022</v>
      </c>
      <c r="AV2">
        <v>11</v>
      </c>
      <c r="AW2">
        <v>10</v>
      </c>
      <c r="AX2" t="s">
        <v>74</v>
      </c>
      <c r="AY2" t="s">
        <v>74</v>
      </c>
      <c r="AZ2" t="s">
        <v>74</v>
      </c>
      <c r="BA2" t="s">
        <v>74</v>
      </c>
      <c r="BB2" t="s">
        <v>74</v>
      </c>
      <c r="BC2" t="s">
        <v>74</v>
      </c>
      <c r="BD2">
        <v>1616</v>
      </c>
      <c r="BE2" t="s">
        <v>83</v>
      </c>
      <c r="BF2" t="str">
        <f>HYPERLINK("http://dx.doi.org/10.3390/electronics11101616","http://dx.doi.org/10.3390/electronics11101616")</f>
        <v>http://dx.doi.org/10.3390/electronics11101616</v>
      </c>
      <c r="BG2" t="s">
        <v>74</v>
      </c>
      <c r="BH2" t="s">
        <v>74</v>
      </c>
      <c r="BI2" t="s">
        <v>74</v>
      </c>
      <c r="BJ2" t="s">
        <v>74</v>
      </c>
      <c r="BK2" t="s">
        <v>74</v>
      </c>
      <c r="BL2" t="s">
        <v>74</v>
      </c>
      <c r="BM2" t="s">
        <v>74</v>
      </c>
      <c r="BN2" t="s">
        <v>74</v>
      </c>
      <c r="BO2" t="s">
        <v>74</v>
      </c>
      <c r="BP2" t="s">
        <v>74</v>
      </c>
      <c r="BQ2" t="s">
        <v>74</v>
      </c>
      <c r="BR2" t="s">
        <v>74</v>
      </c>
      <c r="BS2" t="s">
        <v>84</v>
      </c>
      <c r="BT2" t="str">
        <f>HYPERLINK("https%3A%2F%2Fwww.webofscience.com%2Fwos%2Fwoscc%2Ffull-record%2FWOS:000802478800001","View Full Record in Web of Science")</f>
        <v>View Full Record in Web of Science</v>
      </c>
    </row>
    <row r="3" spans="1:72" x14ac:dyDescent="0.25">
      <c r="A3" t="s">
        <v>72</v>
      </c>
      <c r="B3" t="s">
        <v>85</v>
      </c>
      <c r="C3" t="s">
        <v>74</v>
      </c>
      <c r="D3" t="s">
        <v>74</v>
      </c>
      <c r="E3" t="s">
        <v>74</v>
      </c>
      <c r="F3" t="s">
        <v>86</v>
      </c>
      <c r="G3" t="s">
        <v>74</v>
      </c>
      <c r="H3" t="s">
        <v>74</v>
      </c>
      <c r="I3" t="s">
        <v>87</v>
      </c>
      <c r="J3" t="s">
        <v>77</v>
      </c>
      <c r="K3" t="s">
        <v>74</v>
      </c>
      <c r="L3" t="s">
        <v>74</v>
      </c>
      <c r="M3" t="s">
        <v>74</v>
      </c>
      <c r="N3" t="s">
        <v>74</v>
      </c>
      <c r="O3" t="s">
        <v>74</v>
      </c>
      <c r="P3" t="s">
        <v>74</v>
      </c>
      <c r="Q3" t="s">
        <v>74</v>
      </c>
      <c r="R3" t="s">
        <v>74</v>
      </c>
      <c r="S3" t="s">
        <v>74</v>
      </c>
      <c r="T3" t="s">
        <v>74</v>
      </c>
      <c r="U3" t="s">
        <v>74</v>
      </c>
      <c r="V3" t="s">
        <v>88</v>
      </c>
      <c r="W3" t="s">
        <v>74</v>
      </c>
      <c r="X3" t="s">
        <v>74</v>
      </c>
      <c r="Y3" t="s">
        <v>74</v>
      </c>
      <c r="Z3" t="s">
        <v>74</v>
      </c>
      <c r="AA3" t="s">
        <v>89</v>
      </c>
      <c r="AB3" t="s">
        <v>90</v>
      </c>
      <c r="AC3" t="s">
        <v>74</v>
      </c>
      <c r="AD3" t="s">
        <v>74</v>
      </c>
      <c r="AE3" t="s">
        <v>74</v>
      </c>
      <c r="AF3" t="s">
        <v>74</v>
      </c>
      <c r="AG3" t="s">
        <v>74</v>
      </c>
      <c r="AH3" t="s">
        <v>74</v>
      </c>
      <c r="AI3" t="s">
        <v>74</v>
      </c>
      <c r="AJ3" t="s">
        <v>74</v>
      </c>
      <c r="AK3" t="s">
        <v>74</v>
      </c>
      <c r="AL3" t="s">
        <v>74</v>
      </c>
      <c r="AM3" t="s">
        <v>74</v>
      </c>
      <c r="AN3" t="s">
        <v>74</v>
      </c>
      <c r="AO3" t="s">
        <v>74</v>
      </c>
      <c r="AP3" t="s">
        <v>81</v>
      </c>
      <c r="AQ3" t="s">
        <v>74</v>
      </c>
      <c r="AR3" t="s">
        <v>74</v>
      </c>
      <c r="AS3" t="s">
        <v>74</v>
      </c>
      <c r="AT3" t="s">
        <v>91</v>
      </c>
      <c r="AU3">
        <v>2023</v>
      </c>
      <c r="AV3">
        <v>12</v>
      </c>
      <c r="AW3">
        <v>2</v>
      </c>
      <c r="AX3" t="s">
        <v>74</v>
      </c>
      <c r="AY3" t="s">
        <v>74</v>
      </c>
      <c r="AZ3" t="s">
        <v>74</v>
      </c>
      <c r="BA3" t="s">
        <v>74</v>
      </c>
      <c r="BB3" t="s">
        <v>74</v>
      </c>
      <c r="BC3" t="s">
        <v>74</v>
      </c>
      <c r="BD3">
        <v>391</v>
      </c>
      <c r="BE3" t="s">
        <v>92</v>
      </c>
      <c r="BF3" t="str">
        <f>HYPERLINK("http://dx.doi.org/10.3390/electronics12020391","http://dx.doi.org/10.3390/electronics12020391")</f>
        <v>http://dx.doi.org/10.3390/electronics12020391</v>
      </c>
      <c r="BG3" t="s">
        <v>74</v>
      </c>
      <c r="BH3" t="s">
        <v>74</v>
      </c>
      <c r="BI3" t="s">
        <v>74</v>
      </c>
      <c r="BJ3" t="s">
        <v>74</v>
      </c>
      <c r="BK3" t="s">
        <v>74</v>
      </c>
      <c r="BL3" t="s">
        <v>74</v>
      </c>
      <c r="BM3" t="s">
        <v>74</v>
      </c>
      <c r="BN3" t="s">
        <v>74</v>
      </c>
      <c r="BO3" t="s">
        <v>74</v>
      </c>
      <c r="BP3" t="s">
        <v>74</v>
      </c>
      <c r="BQ3" t="s">
        <v>74</v>
      </c>
      <c r="BR3" t="s">
        <v>74</v>
      </c>
      <c r="BS3" t="s">
        <v>93</v>
      </c>
      <c r="BT3" t="str">
        <f>HYPERLINK("https%3A%2F%2Fwww.webofscience.com%2Fwos%2Fwoscc%2Ffull-record%2FWOS:000914540900001","View Full Record in Web of Science")</f>
        <v>View Full Record in Web of Science</v>
      </c>
    </row>
    <row r="4" spans="1:72" x14ac:dyDescent="0.25">
      <c r="A4" t="s">
        <v>72</v>
      </c>
      <c r="B4" t="s">
        <v>94</v>
      </c>
      <c r="C4" t="s">
        <v>74</v>
      </c>
      <c r="D4" t="s">
        <v>74</v>
      </c>
      <c r="E4" t="s">
        <v>74</v>
      </c>
      <c r="F4" t="s">
        <v>95</v>
      </c>
      <c r="G4" t="s">
        <v>74</v>
      </c>
      <c r="H4" t="s">
        <v>74</v>
      </c>
      <c r="I4" t="s">
        <v>96</v>
      </c>
      <c r="J4" t="s">
        <v>97</v>
      </c>
      <c r="K4" t="s">
        <v>74</v>
      </c>
      <c r="L4" t="s">
        <v>74</v>
      </c>
      <c r="M4" t="s">
        <v>74</v>
      </c>
      <c r="N4" t="s">
        <v>74</v>
      </c>
      <c r="O4" t="s">
        <v>74</v>
      </c>
      <c r="P4" t="s">
        <v>74</v>
      </c>
      <c r="Q4" t="s">
        <v>74</v>
      </c>
      <c r="R4" t="s">
        <v>74</v>
      </c>
      <c r="S4" t="s">
        <v>74</v>
      </c>
      <c r="T4" t="s">
        <v>74</v>
      </c>
      <c r="U4" t="s">
        <v>74</v>
      </c>
      <c r="V4" t="s">
        <v>98</v>
      </c>
      <c r="W4" t="s">
        <v>74</v>
      </c>
      <c r="X4" t="s">
        <v>74</v>
      </c>
      <c r="Y4" t="s">
        <v>74</v>
      </c>
      <c r="Z4" t="s">
        <v>74</v>
      </c>
      <c r="AA4" t="s">
        <v>74</v>
      </c>
      <c r="AB4" t="s">
        <v>74</v>
      </c>
      <c r="AC4" t="s">
        <v>74</v>
      </c>
      <c r="AD4" t="s">
        <v>74</v>
      </c>
      <c r="AE4" t="s">
        <v>74</v>
      </c>
      <c r="AF4" t="s">
        <v>74</v>
      </c>
      <c r="AG4" t="s">
        <v>74</v>
      </c>
      <c r="AH4" t="s">
        <v>74</v>
      </c>
      <c r="AI4" t="s">
        <v>74</v>
      </c>
      <c r="AJ4" t="s">
        <v>74</v>
      </c>
      <c r="AK4" t="s">
        <v>74</v>
      </c>
      <c r="AL4" t="s">
        <v>74</v>
      </c>
      <c r="AM4" t="s">
        <v>74</v>
      </c>
      <c r="AN4" t="s">
        <v>74</v>
      </c>
      <c r="AO4" t="s">
        <v>99</v>
      </c>
      <c r="AP4" t="s">
        <v>100</v>
      </c>
      <c r="AQ4" t="s">
        <v>74</v>
      </c>
      <c r="AR4" t="s">
        <v>74</v>
      </c>
      <c r="AS4" t="s">
        <v>74</v>
      </c>
      <c r="AT4" t="s">
        <v>74</v>
      </c>
      <c r="AU4" t="s">
        <v>74</v>
      </c>
      <c r="AV4" t="s">
        <v>74</v>
      </c>
      <c r="AW4" t="s">
        <v>74</v>
      </c>
      <c r="AX4" t="s">
        <v>74</v>
      </c>
      <c r="AY4" t="s">
        <v>74</v>
      </c>
      <c r="AZ4" t="s">
        <v>74</v>
      </c>
      <c r="BA4" t="s">
        <v>74</v>
      </c>
      <c r="BB4" t="s">
        <v>74</v>
      </c>
      <c r="BC4" t="s">
        <v>74</v>
      </c>
      <c r="BD4" t="s">
        <v>74</v>
      </c>
      <c r="BE4" t="s">
        <v>101</v>
      </c>
      <c r="BF4" t="str">
        <f>HYPERLINK("http://dx.doi.org/10.1007/s11227-023-05045-1","http://dx.doi.org/10.1007/s11227-023-05045-1")</f>
        <v>http://dx.doi.org/10.1007/s11227-023-05045-1</v>
      </c>
      <c r="BG4" t="s">
        <v>74</v>
      </c>
      <c r="BH4" t="s">
        <v>102</v>
      </c>
      <c r="BI4" t="s">
        <v>74</v>
      </c>
      <c r="BJ4" t="s">
        <v>74</v>
      </c>
      <c r="BK4" t="s">
        <v>74</v>
      </c>
      <c r="BL4" t="s">
        <v>74</v>
      </c>
      <c r="BM4" t="s">
        <v>74</v>
      </c>
      <c r="BN4" t="s">
        <v>74</v>
      </c>
      <c r="BO4" t="s">
        <v>74</v>
      </c>
      <c r="BP4" t="s">
        <v>74</v>
      </c>
      <c r="BQ4" t="s">
        <v>74</v>
      </c>
      <c r="BR4" t="s">
        <v>74</v>
      </c>
      <c r="BS4" t="s">
        <v>103</v>
      </c>
      <c r="BT4" t="str">
        <f>HYPERLINK("https%3A%2F%2Fwww.webofscience.com%2Fwos%2Fwoscc%2Ffull-record%2FWOS:000916905100005","View Full Record in Web of Science")</f>
        <v>View Full Record in Web of Science</v>
      </c>
    </row>
    <row r="5" spans="1:72" x14ac:dyDescent="0.25">
      <c r="A5" t="s">
        <v>104</v>
      </c>
      <c r="B5" t="s">
        <v>105</v>
      </c>
      <c r="C5" t="s">
        <v>74</v>
      </c>
      <c r="D5" t="s">
        <v>106</v>
      </c>
      <c r="E5" t="s">
        <v>74</v>
      </c>
      <c r="F5" t="s">
        <v>107</v>
      </c>
      <c r="G5" t="s">
        <v>74</v>
      </c>
      <c r="H5" t="s">
        <v>74</v>
      </c>
      <c r="I5" t="s">
        <v>108</v>
      </c>
      <c r="J5" t="s">
        <v>109</v>
      </c>
      <c r="K5" t="s">
        <v>110</v>
      </c>
      <c r="L5" t="s">
        <v>74</v>
      </c>
      <c r="M5" t="s">
        <v>74</v>
      </c>
      <c r="N5" t="s">
        <v>74</v>
      </c>
      <c r="O5" t="s">
        <v>111</v>
      </c>
      <c r="P5" t="s">
        <v>112</v>
      </c>
      <c r="Q5" t="s">
        <v>113</v>
      </c>
      <c r="R5" t="s">
        <v>114</v>
      </c>
      <c r="S5" t="s">
        <v>74</v>
      </c>
      <c r="T5" t="s">
        <v>74</v>
      </c>
      <c r="U5" t="s">
        <v>74</v>
      </c>
      <c r="V5" t="s">
        <v>115</v>
      </c>
      <c r="W5" t="s">
        <v>74</v>
      </c>
      <c r="X5" t="s">
        <v>74</v>
      </c>
      <c r="Y5" t="s">
        <v>74</v>
      </c>
      <c r="Z5" t="s">
        <v>74</v>
      </c>
      <c r="AA5" t="s">
        <v>74</v>
      </c>
      <c r="AB5" t="s">
        <v>74</v>
      </c>
      <c r="AC5" t="s">
        <v>74</v>
      </c>
      <c r="AD5" t="s">
        <v>74</v>
      </c>
      <c r="AE5" t="s">
        <v>74</v>
      </c>
      <c r="AF5" t="s">
        <v>74</v>
      </c>
      <c r="AG5" t="s">
        <v>74</v>
      </c>
      <c r="AH5" t="s">
        <v>74</v>
      </c>
      <c r="AI5" t="s">
        <v>74</v>
      </c>
      <c r="AJ5" t="s">
        <v>74</v>
      </c>
      <c r="AK5" t="s">
        <v>74</v>
      </c>
      <c r="AL5" t="s">
        <v>74</v>
      </c>
      <c r="AM5" t="s">
        <v>74</v>
      </c>
      <c r="AN5" t="s">
        <v>74</v>
      </c>
      <c r="AO5" t="s">
        <v>116</v>
      </c>
      <c r="AP5" t="s">
        <v>117</v>
      </c>
      <c r="AQ5" t="s">
        <v>118</v>
      </c>
      <c r="AR5" t="s">
        <v>74</v>
      </c>
      <c r="AS5" t="s">
        <v>74</v>
      </c>
      <c r="AT5" t="s">
        <v>74</v>
      </c>
      <c r="AU5">
        <v>2022</v>
      </c>
      <c r="AV5">
        <v>13377</v>
      </c>
      <c r="AW5" t="s">
        <v>74</v>
      </c>
      <c r="AX5" t="s">
        <v>74</v>
      </c>
      <c r="AY5" t="s">
        <v>74</v>
      </c>
      <c r="AZ5" t="s">
        <v>74</v>
      </c>
      <c r="BA5" t="s">
        <v>74</v>
      </c>
      <c r="BB5">
        <v>171</v>
      </c>
      <c r="BC5">
        <v>184</v>
      </c>
      <c r="BD5" t="s">
        <v>74</v>
      </c>
      <c r="BE5" t="s">
        <v>119</v>
      </c>
      <c r="BF5" t="str">
        <f>HYPERLINK("http://dx.doi.org/10.1007/978-3-031-10536-4_12","http://dx.doi.org/10.1007/978-3-031-10536-4_12")</f>
        <v>http://dx.doi.org/10.1007/978-3-031-10536-4_12</v>
      </c>
      <c r="BG5" t="s">
        <v>74</v>
      </c>
      <c r="BH5" t="s">
        <v>74</v>
      </c>
      <c r="BI5" t="s">
        <v>74</v>
      </c>
      <c r="BJ5" t="s">
        <v>74</v>
      </c>
      <c r="BK5" t="s">
        <v>74</v>
      </c>
      <c r="BL5" t="s">
        <v>74</v>
      </c>
      <c r="BM5" t="s">
        <v>74</v>
      </c>
      <c r="BN5" t="s">
        <v>74</v>
      </c>
      <c r="BO5" t="s">
        <v>74</v>
      </c>
      <c r="BP5" t="s">
        <v>74</v>
      </c>
      <c r="BQ5" t="s">
        <v>74</v>
      </c>
      <c r="BR5" t="s">
        <v>74</v>
      </c>
      <c r="BS5" t="s">
        <v>120</v>
      </c>
      <c r="BT5" t="str">
        <f>HYPERLINK("https%3A%2F%2Fwww.webofscience.com%2Fwos%2Fwoscc%2Ffull-record%2FWOS:000916462800012","View Full Record in Web of Science")</f>
        <v>View Full Record in Web of Science</v>
      </c>
    </row>
    <row r="6" spans="1:72" x14ac:dyDescent="0.25">
      <c r="A6" t="s">
        <v>104</v>
      </c>
      <c r="B6" t="s">
        <v>121</v>
      </c>
      <c r="C6" t="s">
        <v>74</v>
      </c>
      <c r="D6" t="s">
        <v>74</v>
      </c>
      <c r="E6" t="s">
        <v>122</v>
      </c>
      <c r="F6" t="s">
        <v>123</v>
      </c>
      <c r="G6" t="s">
        <v>74</v>
      </c>
      <c r="H6" t="s">
        <v>74</v>
      </c>
      <c r="I6" t="s">
        <v>124</v>
      </c>
      <c r="J6" t="s">
        <v>125</v>
      </c>
      <c r="K6" t="s">
        <v>74</v>
      </c>
      <c r="L6" t="s">
        <v>74</v>
      </c>
      <c r="M6" t="s">
        <v>74</v>
      </c>
      <c r="N6" t="s">
        <v>74</v>
      </c>
      <c r="O6" t="s">
        <v>126</v>
      </c>
      <c r="P6" t="s">
        <v>127</v>
      </c>
      <c r="Q6" t="s">
        <v>128</v>
      </c>
      <c r="R6" t="s">
        <v>129</v>
      </c>
      <c r="S6" t="s">
        <v>74</v>
      </c>
      <c r="T6" t="s">
        <v>74</v>
      </c>
      <c r="U6" t="s">
        <v>74</v>
      </c>
      <c r="V6" t="s">
        <v>130</v>
      </c>
      <c r="W6" t="s">
        <v>74</v>
      </c>
      <c r="X6" t="s">
        <v>74</v>
      </c>
      <c r="Y6" t="s">
        <v>74</v>
      </c>
      <c r="Z6" t="s">
        <v>74</v>
      </c>
      <c r="AA6" t="s">
        <v>74</v>
      </c>
      <c r="AB6" t="s">
        <v>74</v>
      </c>
      <c r="AC6" t="s">
        <v>74</v>
      </c>
      <c r="AD6" t="s">
        <v>74</v>
      </c>
      <c r="AE6" t="s">
        <v>74</v>
      </c>
      <c r="AF6" t="s">
        <v>74</v>
      </c>
      <c r="AG6" t="s">
        <v>74</v>
      </c>
      <c r="AH6" t="s">
        <v>74</v>
      </c>
      <c r="AI6" t="s">
        <v>74</v>
      </c>
      <c r="AJ6" t="s">
        <v>74</v>
      </c>
      <c r="AK6" t="s">
        <v>74</v>
      </c>
      <c r="AL6" t="s">
        <v>74</v>
      </c>
      <c r="AM6" t="s">
        <v>74</v>
      </c>
      <c r="AN6" t="s">
        <v>74</v>
      </c>
      <c r="AO6" t="s">
        <v>74</v>
      </c>
      <c r="AP6" t="s">
        <v>74</v>
      </c>
      <c r="AQ6" t="s">
        <v>131</v>
      </c>
      <c r="AR6" t="s">
        <v>74</v>
      </c>
      <c r="AS6" t="s">
        <v>74</v>
      </c>
      <c r="AT6" t="s">
        <v>74</v>
      </c>
      <c r="AU6">
        <v>2022</v>
      </c>
      <c r="AV6" t="s">
        <v>74</v>
      </c>
      <c r="AW6" t="s">
        <v>74</v>
      </c>
      <c r="AX6" t="s">
        <v>74</v>
      </c>
      <c r="AY6" t="s">
        <v>74</v>
      </c>
      <c r="AZ6" t="s">
        <v>74</v>
      </c>
      <c r="BA6" t="s">
        <v>74</v>
      </c>
      <c r="BB6">
        <v>145</v>
      </c>
      <c r="BC6">
        <v>150</v>
      </c>
      <c r="BD6" t="s">
        <v>74</v>
      </c>
      <c r="BE6" t="s">
        <v>132</v>
      </c>
      <c r="BF6" t="str">
        <f>HYPERLINK("http://dx.doi.org/10.1109/MetroXRAINE54828.2022.9967588","http://dx.doi.org/10.1109/MetroXRAINE54828.2022.9967588")</f>
        <v>http://dx.doi.org/10.1109/MetroXRAINE54828.2022.9967588</v>
      </c>
      <c r="BG6" t="s">
        <v>74</v>
      </c>
      <c r="BH6" t="s">
        <v>74</v>
      </c>
      <c r="BI6" t="s">
        <v>74</v>
      </c>
      <c r="BJ6" t="s">
        <v>74</v>
      </c>
      <c r="BK6" t="s">
        <v>74</v>
      </c>
      <c r="BL6" t="s">
        <v>74</v>
      </c>
      <c r="BM6" t="s">
        <v>74</v>
      </c>
      <c r="BN6" t="s">
        <v>74</v>
      </c>
      <c r="BO6" t="s">
        <v>74</v>
      </c>
      <c r="BP6" t="s">
        <v>74</v>
      </c>
      <c r="BQ6" t="s">
        <v>74</v>
      </c>
      <c r="BR6" t="s">
        <v>74</v>
      </c>
      <c r="BS6" t="s">
        <v>133</v>
      </c>
      <c r="BT6" t="str">
        <f>HYPERLINK("https%3A%2F%2Fwww.webofscience.com%2Fwos%2Fwoscc%2Ffull-record%2FWOS:000947347200026","View Full Record in Web of Science")</f>
        <v>View Full Record in Web of Science</v>
      </c>
    </row>
    <row r="7" spans="1:72" x14ac:dyDescent="0.25">
      <c r="A7" t="s">
        <v>72</v>
      </c>
      <c r="B7" t="s">
        <v>134</v>
      </c>
      <c r="C7" t="s">
        <v>74</v>
      </c>
      <c r="D7" t="s">
        <v>74</v>
      </c>
      <c r="E7" t="s">
        <v>74</v>
      </c>
      <c r="F7" t="s">
        <v>135</v>
      </c>
      <c r="G7" t="s">
        <v>74</v>
      </c>
      <c r="H7" t="s">
        <v>74</v>
      </c>
      <c r="I7" t="s">
        <v>136</v>
      </c>
      <c r="J7" t="s">
        <v>77</v>
      </c>
      <c r="K7" t="s">
        <v>74</v>
      </c>
      <c r="L7" t="s">
        <v>74</v>
      </c>
      <c r="M7" t="s">
        <v>74</v>
      </c>
      <c r="N7" t="s">
        <v>74</v>
      </c>
      <c r="O7" t="s">
        <v>74</v>
      </c>
      <c r="P7" t="s">
        <v>74</v>
      </c>
      <c r="Q7" t="s">
        <v>74</v>
      </c>
      <c r="R7" t="s">
        <v>74</v>
      </c>
      <c r="S7" t="s">
        <v>74</v>
      </c>
      <c r="T7" t="s">
        <v>74</v>
      </c>
      <c r="U7" t="s">
        <v>74</v>
      </c>
      <c r="V7" t="s">
        <v>137</v>
      </c>
      <c r="W7" t="s">
        <v>74</v>
      </c>
      <c r="X7" t="s">
        <v>74</v>
      </c>
      <c r="Y7" t="s">
        <v>74</v>
      </c>
      <c r="Z7" t="s">
        <v>74</v>
      </c>
      <c r="AA7" t="s">
        <v>74</v>
      </c>
      <c r="AB7" t="s">
        <v>138</v>
      </c>
      <c r="AC7" t="s">
        <v>74</v>
      </c>
      <c r="AD7" t="s">
        <v>74</v>
      </c>
      <c r="AE7" t="s">
        <v>74</v>
      </c>
      <c r="AF7" t="s">
        <v>74</v>
      </c>
      <c r="AG7" t="s">
        <v>74</v>
      </c>
      <c r="AH7" t="s">
        <v>74</v>
      </c>
      <c r="AI7" t="s">
        <v>74</v>
      </c>
      <c r="AJ7" t="s">
        <v>74</v>
      </c>
      <c r="AK7" t="s">
        <v>74</v>
      </c>
      <c r="AL7" t="s">
        <v>74</v>
      </c>
      <c r="AM7" t="s">
        <v>74</v>
      </c>
      <c r="AN7" t="s">
        <v>74</v>
      </c>
      <c r="AO7" t="s">
        <v>74</v>
      </c>
      <c r="AP7" t="s">
        <v>81</v>
      </c>
      <c r="AQ7" t="s">
        <v>74</v>
      </c>
      <c r="AR7" t="s">
        <v>74</v>
      </c>
      <c r="AS7" t="s">
        <v>74</v>
      </c>
      <c r="AT7" t="s">
        <v>139</v>
      </c>
      <c r="AU7">
        <v>2022</v>
      </c>
      <c r="AV7">
        <v>11</v>
      </c>
      <c r="AW7">
        <v>22</v>
      </c>
      <c r="AX7" t="s">
        <v>74</v>
      </c>
      <c r="AY7" t="s">
        <v>74</v>
      </c>
      <c r="AZ7" t="s">
        <v>74</v>
      </c>
      <c r="BA7" t="s">
        <v>74</v>
      </c>
      <c r="BB7" t="s">
        <v>74</v>
      </c>
      <c r="BC7" t="s">
        <v>74</v>
      </c>
      <c r="BD7">
        <v>3730</v>
      </c>
      <c r="BE7" t="s">
        <v>140</v>
      </c>
      <c r="BF7" t="str">
        <f>HYPERLINK("http://dx.doi.org/10.3390/electronics11223730","http://dx.doi.org/10.3390/electronics11223730")</f>
        <v>http://dx.doi.org/10.3390/electronics11223730</v>
      </c>
      <c r="BG7" t="s">
        <v>74</v>
      </c>
      <c r="BH7" t="s">
        <v>74</v>
      </c>
      <c r="BI7" t="s">
        <v>74</v>
      </c>
      <c r="BJ7" t="s">
        <v>74</v>
      </c>
      <c r="BK7" t="s">
        <v>74</v>
      </c>
      <c r="BL7" t="s">
        <v>74</v>
      </c>
      <c r="BM7" t="s">
        <v>74</v>
      </c>
      <c r="BN7" t="s">
        <v>74</v>
      </c>
      <c r="BO7" t="s">
        <v>74</v>
      </c>
      <c r="BP7" t="s">
        <v>74</v>
      </c>
      <c r="BQ7" t="s">
        <v>74</v>
      </c>
      <c r="BR7" t="s">
        <v>74</v>
      </c>
      <c r="BS7" t="s">
        <v>141</v>
      </c>
      <c r="BT7" t="str">
        <f>HYPERLINK("https%3A%2F%2Fwww.webofscience.com%2Fwos%2Fwoscc%2Ffull-record%2FWOS:000887142200001","View Full Record in Web of Science")</f>
        <v>View Full Record in Web of Science</v>
      </c>
    </row>
    <row r="8" spans="1:72" x14ac:dyDescent="0.25">
      <c r="A8" t="s">
        <v>104</v>
      </c>
      <c r="B8" t="s">
        <v>142</v>
      </c>
      <c r="C8" t="s">
        <v>74</v>
      </c>
      <c r="D8" t="s">
        <v>143</v>
      </c>
      <c r="E8" t="s">
        <v>74</v>
      </c>
      <c r="F8" t="s">
        <v>144</v>
      </c>
      <c r="G8" t="s">
        <v>74</v>
      </c>
      <c r="H8" t="s">
        <v>74</v>
      </c>
      <c r="I8" t="s">
        <v>145</v>
      </c>
      <c r="J8" t="s">
        <v>146</v>
      </c>
      <c r="K8" t="s">
        <v>110</v>
      </c>
      <c r="L8" t="s">
        <v>74</v>
      </c>
      <c r="M8" t="s">
        <v>74</v>
      </c>
      <c r="N8" t="s">
        <v>74</v>
      </c>
      <c r="O8" t="s">
        <v>147</v>
      </c>
      <c r="P8" t="s">
        <v>148</v>
      </c>
      <c r="Q8" t="s">
        <v>149</v>
      </c>
      <c r="R8" t="s">
        <v>150</v>
      </c>
      <c r="S8" t="s">
        <v>74</v>
      </c>
      <c r="T8" t="s">
        <v>74</v>
      </c>
      <c r="U8" t="s">
        <v>74</v>
      </c>
      <c r="V8" t="s">
        <v>151</v>
      </c>
      <c r="W8" t="s">
        <v>74</v>
      </c>
      <c r="X8" t="s">
        <v>74</v>
      </c>
      <c r="Y8" t="s">
        <v>74</v>
      </c>
      <c r="Z8" t="s">
        <v>74</v>
      </c>
      <c r="AA8" t="s">
        <v>74</v>
      </c>
      <c r="AB8" t="s">
        <v>74</v>
      </c>
      <c r="AC8" t="s">
        <v>74</v>
      </c>
      <c r="AD8" t="s">
        <v>74</v>
      </c>
      <c r="AE8" t="s">
        <v>74</v>
      </c>
      <c r="AF8" t="s">
        <v>74</v>
      </c>
      <c r="AG8" t="s">
        <v>74</v>
      </c>
      <c r="AH8" t="s">
        <v>74</v>
      </c>
      <c r="AI8" t="s">
        <v>74</v>
      </c>
      <c r="AJ8" t="s">
        <v>74</v>
      </c>
      <c r="AK8" t="s">
        <v>74</v>
      </c>
      <c r="AL8" t="s">
        <v>74</v>
      </c>
      <c r="AM8" t="s">
        <v>74</v>
      </c>
      <c r="AN8" t="s">
        <v>74</v>
      </c>
      <c r="AO8" t="s">
        <v>116</v>
      </c>
      <c r="AP8" t="s">
        <v>117</v>
      </c>
      <c r="AQ8" t="s">
        <v>152</v>
      </c>
      <c r="AR8" t="s">
        <v>74</v>
      </c>
      <c r="AS8" t="s">
        <v>74</v>
      </c>
      <c r="AT8" t="s">
        <v>74</v>
      </c>
      <c r="AU8">
        <v>2022</v>
      </c>
      <c r="AV8">
        <v>12993</v>
      </c>
      <c r="AW8" t="s">
        <v>74</v>
      </c>
      <c r="AX8" t="s">
        <v>74</v>
      </c>
      <c r="AY8" t="s">
        <v>74</v>
      </c>
      <c r="AZ8" t="s">
        <v>74</v>
      </c>
      <c r="BA8" t="s">
        <v>74</v>
      </c>
      <c r="BB8">
        <v>102</v>
      </c>
      <c r="BC8">
        <v>120</v>
      </c>
      <c r="BD8" t="s">
        <v>74</v>
      </c>
      <c r="BE8" t="s">
        <v>153</v>
      </c>
      <c r="BF8" t="str">
        <f>HYPERLINK("http://dx.doi.org/10.1007/978-3-030-96068-1_8","http://dx.doi.org/10.1007/978-3-030-96068-1_8")</f>
        <v>http://dx.doi.org/10.1007/978-3-030-96068-1_8</v>
      </c>
      <c r="BG8" t="s">
        <v>74</v>
      </c>
      <c r="BH8" t="s">
        <v>74</v>
      </c>
      <c r="BI8" t="s">
        <v>74</v>
      </c>
      <c r="BJ8" t="s">
        <v>74</v>
      </c>
      <c r="BK8" t="s">
        <v>74</v>
      </c>
      <c r="BL8" t="s">
        <v>74</v>
      </c>
      <c r="BM8" t="s">
        <v>74</v>
      </c>
      <c r="BN8" t="s">
        <v>74</v>
      </c>
      <c r="BO8" t="s">
        <v>74</v>
      </c>
      <c r="BP8" t="s">
        <v>74</v>
      </c>
      <c r="BQ8" t="s">
        <v>74</v>
      </c>
      <c r="BR8" t="s">
        <v>74</v>
      </c>
      <c r="BS8" t="s">
        <v>154</v>
      </c>
      <c r="BT8" t="str">
        <f>HYPERLINK("https%3A%2F%2Fwww.webofscience.com%2Fwos%2Fwoscc%2Ffull-record%2FWOS:000772174700008","View Full Record in Web of Science")</f>
        <v>View Full Record in Web of Science</v>
      </c>
    </row>
    <row r="9" spans="1:72" x14ac:dyDescent="0.25">
      <c r="A9" t="s">
        <v>104</v>
      </c>
      <c r="B9" t="s">
        <v>155</v>
      </c>
      <c r="C9" t="s">
        <v>74</v>
      </c>
      <c r="D9" t="s">
        <v>74</v>
      </c>
      <c r="E9" t="s">
        <v>122</v>
      </c>
      <c r="F9" t="s">
        <v>156</v>
      </c>
      <c r="G9" t="s">
        <v>74</v>
      </c>
      <c r="H9" t="s">
        <v>74</v>
      </c>
      <c r="I9" t="s">
        <v>157</v>
      </c>
      <c r="J9" t="s">
        <v>158</v>
      </c>
      <c r="K9" t="s">
        <v>159</v>
      </c>
      <c r="L9" t="s">
        <v>74</v>
      </c>
      <c r="M9" t="s">
        <v>74</v>
      </c>
      <c r="N9" t="s">
        <v>74</v>
      </c>
      <c r="O9" t="s">
        <v>160</v>
      </c>
      <c r="P9" t="s">
        <v>161</v>
      </c>
      <c r="Q9" t="s">
        <v>162</v>
      </c>
      <c r="R9" t="s">
        <v>122</v>
      </c>
      <c r="S9" t="s">
        <v>74</v>
      </c>
      <c r="T9" t="s">
        <v>74</v>
      </c>
      <c r="U9" t="s">
        <v>74</v>
      </c>
      <c r="V9" t="s">
        <v>163</v>
      </c>
      <c r="W9" t="s">
        <v>74</v>
      </c>
      <c r="X9" t="s">
        <v>74</v>
      </c>
      <c r="Y9" t="s">
        <v>74</v>
      </c>
      <c r="Z9" t="s">
        <v>74</v>
      </c>
      <c r="AA9" t="s">
        <v>164</v>
      </c>
      <c r="AB9" t="s">
        <v>165</v>
      </c>
      <c r="AC9" t="s">
        <v>74</v>
      </c>
      <c r="AD9" t="s">
        <v>74</v>
      </c>
      <c r="AE9" t="s">
        <v>74</v>
      </c>
      <c r="AF9" t="s">
        <v>74</v>
      </c>
      <c r="AG9" t="s">
        <v>74</v>
      </c>
      <c r="AH9" t="s">
        <v>74</v>
      </c>
      <c r="AI9" t="s">
        <v>74</v>
      </c>
      <c r="AJ9" t="s">
        <v>74</v>
      </c>
      <c r="AK9" t="s">
        <v>74</v>
      </c>
      <c r="AL9" t="s">
        <v>74</v>
      </c>
      <c r="AM9" t="s">
        <v>74</v>
      </c>
      <c r="AN9" t="s">
        <v>74</v>
      </c>
      <c r="AO9" t="s">
        <v>166</v>
      </c>
      <c r="AP9" t="s">
        <v>74</v>
      </c>
      <c r="AQ9" t="s">
        <v>167</v>
      </c>
      <c r="AR9" t="s">
        <v>74</v>
      </c>
      <c r="AS9" t="s">
        <v>74</v>
      </c>
      <c r="AT9" t="s">
        <v>74</v>
      </c>
      <c r="AU9">
        <v>2022</v>
      </c>
      <c r="AV9" t="s">
        <v>74</v>
      </c>
      <c r="AW9" t="s">
        <v>74</v>
      </c>
      <c r="AX9" t="s">
        <v>74</v>
      </c>
      <c r="AY9" t="s">
        <v>74</v>
      </c>
      <c r="AZ9" t="s">
        <v>74</v>
      </c>
      <c r="BA9" t="s">
        <v>74</v>
      </c>
      <c r="BB9">
        <v>7</v>
      </c>
      <c r="BC9">
        <v>12</v>
      </c>
      <c r="BD9" t="s">
        <v>74</v>
      </c>
      <c r="BE9" t="s">
        <v>168</v>
      </c>
      <c r="BF9" t="str">
        <f>HYPERLINK("http://dx.doi.org/10.1109/ICCWORKSHOPS53468.2022.9814538","http://dx.doi.org/10.1109/ICCWORKSHOPS53468.2022.9814538")</f>
        <v>http://dx.doi.org/10.1109/ICCWORKSHOPS53468.2022.9814538</v>
      </c>
      <c r="BG9" t="s">
        <v>74</v>
      </c>
      <c r="BH9" t="s">
        <v>74</v>
      </c>
      <c r="BI9" t="s">
        <v>74</v>
      </c>
      <c r="BJ9" t="s">
        <v>74</v>
      </c>
      <c r="BK9" t="s">
        <v>74</v>
      </c>
      <c r="BL9" t="s">
        <v>74</v>
      </c>
      <c r="BM9" t="s">
        <v>74</v>
      </c>
      <c r="BN9" t="s">
        <v>74</v>
      </c>
      <c r="BO9" t="s">
        <v>74</v>
      </c>
      <c r="BP9" t="s">
        <v>74</v>
      </c>
      <c r="BQ9" t="s">
        <v>74</v>
      </c>
      <c r="BR9" t="s">
        <v>74</v>
      </c>
      <c r="BS9" t="s">
        <v>169</v>
      </c>
      <c r="BT9" t="str">
        <f>HYPERLINK("https%3A%2F%2Fwww.webofscience.com%2Fwos%2Fwoscc%2Ffull-record%2FWOS:000848467200002","View Full Record in Web of Science")</f>
        <v>View Full Record in Web of Science</v>
      </c>
    </row>
    <row r="10" spans="1:72" x14ac:dyDescent="0.25">
      <c r="A10" t="s">
        <v>72</v>
      </c>
      <c r="B10" t="s">
        <v>170</v>
      </c>
      <c r="C10" t="s">
        <v>74</v>
      </c>
      <c r="D10" t="s">
        <v>74</v>
      </c>
      <c r="E10" t="s">
        <v>74</v>
      </c>
      <c r="F10" t="s">
        <v>171</v>
      </c>
      <c r="G10" t="s">
        <v>74</v>
      </c>
      <c r="H10" t="s">
        <v>74</v>
      </c>
      <c r="I10" t="s">
        <v>172</v>
      </c>
      <c r="J10" t="s">
        <v>173</v>
      </c>
      <c r="K10" t="s">
        <v>74</v>
      </c>
      <c r="L10" t="s">
        <v>74</v>
      </c>
      <c r="M10" t="s">
        <v>74</v>
      </c>
      <c r="N10" t="s">
        <v>74</v>
      </c>
      <c r="O10" t="s">
        <v>74</v>
      </c>
      <c r="P10" t="s">
        <v>74</v>
      </c>
      <c r="Q10" t="s">
        <v>74</v>
      </c>
      <c r="R10" t="s">
        <v>74</v>
      </c>
      <c r="S10" t="s">
        <v>74</v>
      </c>
      <c r="T10" t="s">
        <v>74</v>
      </c>
      <c r="U10" t="s">
        <v>74</v>
      </c>
      <c r="V10" t="s">
        <v>174</v>
      </c>
      <c r="W10" t="s">
        <v>74</v>
      </c>
      <c r="X10" t="s">
        <v>74</v>
      </c>
      <c r="Y10" t="s">
        <v>74</v>
      </c>
      <c r="Z10" t="s">
        <v>74</v>
      </c>
      <c r="AA10" t="s">
        <v>175</v>
      </c>
      <c r="AB10" t="s">
        <v>176</v>
      </c>
      <c r="AC10" t="s">
        <v>74</v>
      </c>
      <c r="AD10" t="s">
        <v>74</v>
      </c>
      <c r="AE10" t="s">
        <v>74</v>
      </c>
      <c r="AF10" t="s">
        <v>74</v>
      </c>
      <c r="AG10" t="s">
        <v>74</v>
      </c>
      <c r="AH10" t="s">
        <v>74</v>
      </c>
      <c r="AI10" t="s">
        <v>74</v>
      </c>
      <c r="AJ10" t="s">
        <v>74</v>
      </c>
      <c r="AK10" t="s">
        <v>74</v>
      </c>
      <c r="AL10" t="s">
        <v>74</v>
      </c>
      <c r="AM10" t="s">
        <v>74</v>
      </c>
      <c r="AN10" t="s">
        <v>74</v>
      </c>
      <c r="AO10" t="s">
        <v>177</v>
      </c>
      <c r="AP10" t="s">
        <v>74</v>
      </c>
      <c r="AQ10" t="s">
        <v>74</v>
      </c>
      <c r="AR10" t="s">
        <v>74</v>
      </c>
      <c r="AS10" t="s">
        <v>74</v>
      </c>
      <c r="AT10" t="s">
        <v>74</v>
      </c>
      <c r="AU10">
        <v>2023</v>
      </c>
      <c r="AV10">
        <v>11</v>
      </c>
      <c r="AW10" t="s">
        <v>74</v>
      </c>
      <c r="AX10" t="s">
        <v>74</v>
      </c>
      <c r="AY10" t="s">
        <v>74</v>
      </c>
      <c r="AZ10" t="s">
        <v>74</v>
      </c>
      <c r="BA10" t="s">
        <v>74</v>
      </c>
      <c r="BB10">
        <v>26258</v>
      </c>
      <c r="BC10">
        <v>26288</v>
      </c>
      <c r="BD10" t="s">
        <v>74</v>
      </c>
      <c r="BE10" t="s">
        <v>178</v>
      </c>
      <c r="BF10" t="str">
        <f>HYPERLINK("http://dx.doi.org/10.1109/ACCESS.2023.3257029","http://dx.doi.org/10.1109/ACCESS.2023.3257029")</f>
        <v>http://dx.doi.org/10.1109/ACCESS.2023.3257029</v>
      </c>
      <c r="BG10" t="s">
        <v>74</v>
      </c>
      <c r="BH10" t="s">
        <v>74</v>
      </c>
      <c r="BI10" t="s">
        <v>74</v>
      </c>
      <c r="BJ10" t="s">
        <v>74</v>
      </c>
      <c r="BK10" t="s">
        <v>74</v>
      </c>
      <c r="BL10" t="s">
        <v>74</v>
      </c>
      <c r="BM10" t="s">
        <v>74</v>
      </c>
      <c r="BN10" t="s">
        <v>74</v>
      </c>
      <c r="BO10" t="s">
        <v>74</v>
      </c>
      <c r="BP10" t="s">
        <v>74</v>
      </c>
      <c r="BQ10" t="s">
        <v>74</v>
      </c>
      <c r="BR10" t="s">
        <v>74</v>
      </c>
      <c r="BS10" t="s">
        <v>179</v>
      </c>
      <c r="BT10" t="str">
        <f>HYPERLINK("https%3A%2F%2Fwww.webofscience.com%2Fwos%2Fwoscc%2Ffull-record%2FWOS:000966522400001","View Full Record in Web of Science")</f>
        <v>View Full Record in Web of Science</v>
      </c>
    </row>
    <row r="11" spans="1:72" x14ac:dyDescent="0.25">
      <c r="A11" t="s">
        <v>104</v>
      </c>
      <c r="B11" t="s">
        <v>180</v>
      </c>
      <c r="C11" t="s">
        <v>74</v>
      </c>
      <c r="D11" t="s">
        <v>74</v>
      </c>
      <c r="E11" t="s">
        <v>181</v>
      </c>
      <c r="F11" t="s">
        <v>182</v>
      </c>
      <c r="G11" t="s">
        <v>74</v>
      </c>
      <c r="H11" t="s">
        <v>74</v>
      </c>
      <c r="I11" t="s">
        <v>183</v>
      </c>
      <c r="J11" t="s">
        <v>184</v>
      </c>
      <c r="K11" t="s">
        <v>74</v>
      </c>
      <c r="L11" t="s">
        <v>74</v>
      </c>
      <c r="M11" t="s">
        <v>74</v>
      </c>
      <c r="N11" t="s">
        <v>74</v>
      </c>
      <c r="O11" t="s">
        <v>185</v>
      </c>
      <c r="P11" t="s">
        <v>186</v>
      </c>
      <c r="Q11" t="s">
        <v>187</v>
      </c>
      <c r="R11" t="s">
        <v>188</v>
      </c>
      <c r="S11" t="s">
        <v>74</v>
      </c>
      <c r="T11" t="s">
        <v>74</v>
      </c>
      <c r="U11" t="s">
        <v>74</v>
      </c>
      <c r="V11" t="s">
        <v>189</v>
      </c>
      <c r="W11" t="s">
        <v>74</v>
      </c>
      <c r="X11" t="s">
        <v>74</v>
      </c>
      <c r="Y11" t="s">
        <v>74</v>
      </c>
      <c r="Z11" t="s">
        <v>74</v>
      </c>
      <c r="AA11" t="s">
        <v>74</v>
      </c>
      <c r="AB11" t="s">
        <v>74</v>
      </c>
      <c r="AC11" t="s">
        <v>74</v>
      </c>
      <c r="AD11" t="s">
        <v>74</v>
      </c>
      <c r="AE11" t="s">
        <v>74</v>
      </c>
      <c r="AF11" t="s">
        <v>74</v>
      </c>
      <c r="AG11" t="s">
        <v>74</v>
      </c>
      <c r="AH11" t="s">
        <v>74</v>
      </c>
      <c r="AI11" t="s">
        <v>74</v>
      </c>
      <c r="AJ11" t="s">
        <v>74</v>
      </c>
      <c r="AK11" t="s">
        <v>74</v>
      </c>
      <c r="AL11" t="s">
        <v>74</v>
      </c>
      <c r="AM11" t="s">
        <v>74</v>
      </c>
      <c r="AN11" t="s">
        <v>74</v>
      </c>
      <c r="AO11" t="s">
        <v>74</v>
      </c>
      <c r="AP11" t="s">
        <v>74</v>
      </c>
      <c r="AQ11" t="s">
        <v>190</v>
      </c>
      <c r="AR11" t="s">
        <v>74</v>
      </c>
      <c r="AS11" t="s">
        <v>74</v>
      </c>
      <c r="AT11" t="s">
        <v>74</v>
      </c>
      <c r="AU11">
        <v>2022</v>
      </c>
      <c r="AV11" t="s">
        <v>74</v>
      </c>
      <c r="AW11" t="s">
        <v>74</v>
      </c>
      <c r="AX11" t="s">
        <v>74</v>
      </c>
      <c r="AY11" t="s">
        <v>74</v>
      </c>
      <c r="AZ11" t="s">
        <v>74</v>
      </c>
      <c r="BA11" t="s">
        <v>74</v>
      </c>
      <c r="BB11" t="s">
        <v>74</v>
      </c>
      <c r="BC11" t="s">
        <v>74</v>
      </c>
      <c r="BD11" t="s">
        <v>74</v>
      </c>
      <c r="BE11" t="s">
        <v>191</v>
      </c>
      <c r="BF11" t="str">
        <f>HYPERLINK("http://dx.doi.org/10.1145/3532525.3532534","http://dx.doi.org/10.1145/3532525.3532534")</f>
        <v>http://dx.doi.org/10.1145/3532525.3532534</v>
      </c>
      <c r="BG11" t="s">
        <v>74</v>
      </c>
      <c r="BH11" t="s">
        <v>74</v>
      </c>
      <c r="BI11" t="s">
        <v>74</v>
      </c>
      <c r="BJ11" t="s">
        <v>74</v>
      </c>
      <c r="BK11" t="s">
        <v>74</v>
      </c>
      <c r="BL11" t="s">
        <v>74</v>
      </c>
      <c r="BM11" t="s">
        <v>74</v>
      </c>
      <c r="BN11" t="s">
        <v>74</v>
      </c>
      <c r="BO11" t="s">
        <v>74</v>
      </c>
      <c r="BP11" t="s">
        <v>74</v>
      </c>
      <c r="BQ11" t="s">
        <v>74</v>
      </c>
      <c r="BR11" t="s">
        <v>74</v>
      </c>
      <c r="BS11" t="s">
        <v>192</v>
      </c>
      <c r="BT11" t="str">
        <f>HYPERLINK("https%3A%2F%2Fwww.webofscience.com%2Fwos%2Fwoscc%2Ffull-record%2FWOS:000944005200007","View Full Record in Web of Science")</f>
        <v>View Full Record in Web of Science</v>
      </c>
    </row>
    <row r="12" spans="1:72" x14ac:dyDescent="0.25">
      <c r="A12" t="s">
        <v>72</v>
      </c>
      <c r="B12" t="s">
        <v>193</v>
      </c>
      <c r="C12" t="s">
        <v>74</v>
      </c>
      <c r="D12" t="s">
        <v>74</v>
      </c>
      <c r="E12" t="s">
        <v>74</v>
      </c>
      <c r="F12" t="s">
        <v>194</v>
      </c>
      <c r="G12" t="s">
        <v>74</v>
      </c>
      <c r="H12" t="s">
        <v>74</v>
      </c>
      <c r="I12" t="s">
        <v>195</v>
      </c>
      <c r="J12" t="s">
        <v>196</v>
      </c>
      <c r="K12" t="s">
        <v>74</v>
      </c>
      <c r="L12" t="s">
        <v>74</v>
      </c>
      <c r="M12" t="s">
        <v>74</v>
      </c>
      <c r="N12" t="s">
        <v>74</v>
      </c>
      <c r="O12" t="s">
        <v>74</v>
      </c>
      <c r="P12" t="s">
        <v>74</v>
      </c>
      <c r="Q12" t="s">
        <v>74</v>
      </c>
      <c r="R12" t="s">
        <v>74</v>
      </c>
      <c r="S12" t="s">
        <v>74</v>
      </c>
      <c r="T12" t="s">
        <v>74</v>
      </c>
      <c r="U12" t="s">
        <v>74</v>
      </c>
      <c r="V12" t="s">
        <v>197</v>
      </c>
      <c r="W12" t="s">
        <v>74</v>
      </c>
      <c r="X12" t="s">
        <v>74</v>
      </c>
      <c r="Y12" t="s">
        <v>74</v>
      </c>
      <c r="Z12" t="s">
        <v>74</v>
      </c>
      <c r="AA12" t="s">
        <v>198</v>
      </c>
      <c r="AB12" t="s">
        <v>199</v>
      </c>
      <c r="AC12" t="s">
        <v>74</v>
      </c>
      <c r="AD12" t="s">
        <v>74</v>
      </c>
      <c r="AE12" t="s">
        <v>74</v>
      </c>
      <c r="AF12" t="s">
        <v>74</v>
      </c>
      <c r="AG12" t="s">
        <v>74</v>
      </c>
      <c r="AH12" t="s">
        <v>74</v>
      </c>
      <c r="AI12" t="s">
        <v>74</v>
      </c>
      <c r="AJ12" t="s">
        <v>74</v>
      </c>
      <c r="AK12" t="s">
        <v>74</v>
      </c>
      <c r="AL12" t="s">
        <v>74</v>
      </c>
      <c r="AM12" t="s">
        <v>74</v>
      </c>
      <c r="AN12" t="s">
        <v>74</v>
      </c>
      <c r="AO12" t="s">
        <v>200</v>
      </c>
      <c r="AP12" t="s">
        <v>201</v>
      </c>
      <c r="AQ12" t="s">
        <v>74</v>
      </c>
      <c r="AR12" t="s">
        <v>74</v>
      </c>
      <c r="AS12" t="s">
        <v>74</v>
      </c>
      <c r="AT12" t="s">
        <v>74</v>
      </c>
      <c r="AU12" t="s">
        <v>74</v>
      </c>
      <c r="AV12" t="s">
        <v>74</v>
      </c>
      <c r="AW12" t="s">
        <v>74</v>
      </c>
      <c r="AX12" t="s">
        <v>74</v>
      </c>
      <c r="AY12" t="s">
        <v>74</v>
      </c>
      <c r="AZ12" t="s">
        <v>74</v>
      </c>
      <c r="BA12" t="s">
        <v>74</v>
      </c>
      <c r="BB12" t="s">
        <v>74</v>
      </c>
      <c r="BC12" t="s">
        <v>74</v>
      </c>
      <c r="BD12" t="s">
        <v>74</v>
      </c>
      <c r="BE12" t="s">
        <v>202</v>
      </c>
      <c r="BF12" t="str">
        <f>HYPERLINK("http://dx.doi.org/10.1108/K-10-2022-1432","http://dx.doi.org/10.1108/K-10-2022-1432")</f>
        <v>http://dx.doi.org/10.1108/K-10-2022-1432</v>
      </c>
      <c r="BG12" t="s">
        <v>74</v>
      </c>
      <c r="BH12" t="s">
        <v>203</v>
      </c>
      <c r="BI12" t="s">
        <v>74</v>
      </c>
      <c r="BJ12" t="s">
        <v>74</v>
      </c>
      <c r="BK12" t="s">
        <v>74</v>
      </c>
      <c r="BL12" t="s">
        <v>74</v>
      </c>
      <c r="BM12" t="s">
        <v>74</v>
      </c>
      <c r="BN12" t="s">
        <v>74</v>
      </c>
      <c r="BO12" t="s">
        <v>74</v>
      </c>
      <c r="BP12" t="s">
        <v>74</v>
      </c>
      <c r="BQ12" t="s">
        <v>74</v>
      </c>
      <c r="BR12" t="s">
        <v>74</v>
      </c>
      <c r="BS12" t="s">
        <v>204</v>
      </c>
      <c r="BT12" t="str">
        <f>HYPERLINK("https%3A%2F%2Fwww.webofscience.com%2Fwos%2Fwoscc%2Ffull-record%2FWOS:000941256800001","View Full Record in Web of Science")</f>
        <v>View Full Record in Web of Science</v>
      </c>
    </row>
    <row r="13" spans="1:72" x14ac:dyDescent="0.25">
      <c r="A13" t="s">
        <v>104</v>
      </c>
      <c r="B13" t="s">
        <v>205</v>
      </c>
      <c r="C13" t="s">
        <v>74</v>
      </c>
      <c r="D13" t="s">
        <v>74</v>
      </c>
      <c r="E13" t="s">
        <v>206</v>
      </c>
      <c r="F13" t="s">
        <v>207</v>
      </c>
      <c r="G13" t="s">
        <v>74</v>
      </c>
      <c r="H13" t="s">
        <v>74</v>
      </c>
      <c r="I13" t="s">
        <v>208</v>
      </c>
      <c r="J13" t="s">
        <v>209</v>
      </c>
      <c r="K13" t="s">
        <v>210</v>
      </c>
      <c r="L13" t="s">
        <v>74</v>
      </c>
      <c r="M13" t="s">
        <v>74</v>
      </c>
      <c r="N13" t="s">
        <v>74</v>
      </c>
      <c r="O13" t="s">
        <v>211</v>
      </c>
      <c r="P13" t="s">
        <v>212</v>
      </c>
      <c r="Q13" t="s">
        <v>213</v>
      </c>
      <c r="R13" t="s">
        <v>214</v>
      </c>
      <c r="S13" t="s">
        <v>74</v>
      </c>
      <c r="T13" t="s">
        <v>74</v>
      </c>
      <c r="U13" t="s">
        <v>74</v>
      </c>
      <c r="V13" t="s">
        <v>215</v>
      </c>
      <c r="W13" t="s">
        <v>74</v>
      </c>
      <c r="X13" t="s">
        <v>74</v>
      </c>
      <c r="Y13" t="s">
        <v>74</v>
      </c>
      <c r="Z13" t="s">
        <v>74</v>
      </c>
      <c r="AA13" t="s">
        <v>74</v>
      </c>
      <c r="AB13" t="s">
        <v>74</v>
      </c>
      <c r="AC13" t="s">
        <v>74</v>
      </c>
      <c r="AD13" t="s">
        <v>74</v>
      </c>
      <c r="AE13" t="s">
        <v>74</v>
      </c>
      <c r="AF13" t="s">
        <v>74</v>
      </c>
      <c r="AG13" t="s">
        <v>74</v>
      </c>
      <c r="AH13" t="s">
        <v>74</v>
      </c>
      <c r="AI13" t="s">
        <v>74</v>
      </c>
      <c r="AJ13" t="s">
        <v>74</v>
      </c>
      <c r="AK13" t="s">
        <v>74</v>
      </c>
      <c r="AL13" t="s">
        <v>74</v>
      </c>
      <c r="AM13" t="s">
        <v>74</v>
      </c>
      <c r="AN13" t="s">
        <v>74</v>
      </c>
      <c r="AO13" t="s">
        <v>216</v>
      </c>
      <c r="AP13" t="s">
        <v>74</v>
      </c>
      <c r="AQ13" t="s">
        <v>217</v>
      </c>
      <c r="AR13" t="s">
        <v>74</v>
      </c>
      <c r="AS13" t="s">
        <v>74</v>
      </c>
      <c r="AT13" t="s">
        <v>74</v>
      </c>
      <c r="AU13">
        <v>2022</v>
      </c>
      <c r="AV13" t="s">
        <v>74</v>
      </c>
      <c r="AW13" t="s">
        <v>74</v>
      </c>
      <c r="AX13" t="s">
        <v>74</v>
      </c>
      <c r="AY13" t="s">
        <v>74</v>
      </c>
      <c r="AZ13" t="s">
        <v>74</v>
      </c>
      <c r="BA13" t="s">
        <v>74</v>
      </c>
      <c r="BB13">
        <v>272</v>
      </c>
      <c r="BC13">
        <v>277</v>
      </c>
      <c r="BD13" t="s">
        <v>74</v>
      </c>
      <c r="BE13" t="s">
        <v>218</v>
      </c>
      <c r="BF13" t="str">
        <f>HYPERLINK("http://dx.doi.org/10.1109/ICDCSW56584.2022.00058","http://dx.doi.org/10.1109/ICDCSW56584.2022.00058")</f>
        <v>http://dx.doi.org/10.1109/ICDCSW56584.2022.00058</v>
      </c>
      <c r="BG13" t="s">
        <v>74</v>
      </c>
      <c r="BH13" t="s">
        <v>74</v>
      </c>
      <c r="BI13" t="s">
        <v>74</v>
      </c>
      <c r="BJ13" t="s">
        <v>74</v>
      </c>
      <c r="BK13" t="s">
        <v>74</v>
      </c>
      <c r="BL13" t="s">
        <v>74</v>
      </c>
      <c r="BM13" t="s">
        <v>74</v>
      </c>
      <c r="BN13" t="s">
        <v>74</v>
      </c>
      <c r="BO13" t="s">
        <v>74</v>
      </c>
      <c r="BP13" t="s">
        <v>74</v>
      </c>
      <c r="BQ13" t="s">
        <v>74</v>
      </c>
      <c r="BR13" t="s">
        <v>74</v>
      </c>
      <c r="BS13" t="s">
        <v>219</v>
      </c>
      <c r="BT13" t="str">
        <f>HYPERLINK("https%3A%2F%2Fwww.webofscience.com%2Fwos%2Fwoscc%2Ffull-record%2FWOS:000895984800049","View Full Record in Web of Science")</f>
        <v>View Full Record in Web of Science</v>
      </c>
    </row>
    <row r="14" spans="1:72" x14ac:dyDescent="0.25">
      <c r="A14" t="s">
        <v>72</v>
      </c>
      <c r="B14" t="s">
        <v>220</v>
      </c>
      <c r="C14" t="s">
        <v>74</v>
      </c>
      <c r="D14" t="s">
        <v>74</v>
      </c>
      <c r="E14" t="s">
        <v>74</v>
      </c>
      <c r="F14" t="s">
        <v>221</v>
      </c>
      <c r="G14" t="s">
        <v>74</v>
      </c>
      <c r="H14" t="s">
        <v>74</v>
      </c>
      <c r="I14" t="s">
        <v>222</v>
      </c>
      <c r="J14" t="s">
        <v>223</v>
      </c>
      <c r="K14" t="s">
        <v>74</v>
      </c>
      <c r="L14" t="s">
        <v>74</v>
      </c>
      <c r="M14" t="s">
        <v>74</v>
      </c>
      <c r="N14" t="s">
        <v>74</v>
      </c>
      <c r="O14" t="s">
        <v>74</v>
      </c>
      <c r="P14" t="s">
        <v>74</v>
      </c>
      <c r="Q14" t="s">
        <v>74</v>
      </c>
      <c r="R14" t="s">
        <v>74</v>
      </c>
      <c r="S14" t="s">
        <v>74</v>
      </c>
      <c r="T14" t="s">
        <v>74</v>
      </c>
      <c r="U14" t="s">
        <v>74</v>
      </c>
      <c r="V14" t="s">
        <v>224</v>
      </c>
      <c r="W14" t="s">
        <v>74</v>
      </c>
      <c r="X14" t="s">
        <v>74</v>
      </c>
      <c r="Y14" t="s">
        <v>74</v>
      </c>
      <c r="Z14" t="s">
        <v>74</v>
      </c>
      <c r="AA14" t="s">
        <v>74</v>
      </c>
      <c r="AB14" t="s">
        <v>74</v>
      </c>
      <c r="AC14" t="s">
        <v>74</v>
      </c>
      <c r="AD14" t="s">
        <v>74</v>
      </c>
      <c r="AE14" t="s">
        <v>74</v>
      </c>
      <c r="AF14" t="s">
        <v>74</v>
      </c>
      <c r="AG14" t="s">
        <v>74</v>
      </c>
      <c r="AH14" t="s">
        <v>74</v>
      </c>
      <c r="AI14" t="s">
        <v>74</v>
      </c>
      <c r="AJ14" t="s">
        <v>74</v>
      </c>
      <c r="AK14" t="s">
        <v>74</v>
      </c>
      <c r="AL14" t="s">
        <v>74</v>
      </c>
      <c r="AM14" t="s">
        <v>74</v>
      </c>
      <c r="AN14" t="s">
        <v>74</v>
      </c>
      <c r="AO14" t="s">
        <v>225</v>
      </c>
      <c r="AP14" t="s">
        <v>74</v>
      </c>
      <c r="AQ14" t="s">
        <v>74</v>
      </c>
      <c r="AR14" t="s">
        <v>74</v>
      </c>
      <c r="AS14" t="s">
        <v>74</v>
      </c>
      <c r="AT14" t="s">
        <v>74</v>
      </c>
      <c r="AU14" t="s">
        <v>74</v>
      </c>
      <c r="AV14" t="s">
        <v>74</v>
      </c>
      <c r="AW14" t="s">
        <v>74</v>
      </c>
      <c r="AX14" t="s">
        <v>74</v>
      </c>
      <c r="AY14" t="s">
        <v>74</v>
      </c>
      <c r="AZ14" t="s">
        <v>74</v>
      </c>
      <c r="BA14" t="s">
        <v>74</v>
      </c>
      <c r="BB14" t="s">
        <v>74</v>
      </c>
      <c r="BC14" t="s">
        <v>74</v>
      </c>
      <c r="BD14" t="s">
        <v>74</v>
      </c>
      <c r="BE14" t="s">
        <v>226</v>
      </c>
      <c r="BF14" t="str">
        <f>HYPERLINK("http://dx.doi.org/10.1108/INTR-07-2022-0526","http://dx.doi.org/10.1108/INTR-07-2022-0526")</f>
        <v>http://dx.doi.org/10.1108/INTR-07-2022-0526</v>
      </c>
      <c r="BG14" t="s">
        <v>74</v>
      </c>
      <c r="BH14" t="s">
        <v>203</v>
      </c>
      <c r="BI14" t="s">
        <v>74</v>
      </c>
      <c r="BJ14" t="s">
        <v>74</v>
      </c>
      <c r="BK14" t="s">
        <v>74</v>
      </c>
      <c r="BL14" t="s">
        <v>74</v>
      </c>
      <c r="BM14" t="s">
        <v>74</v>
      </c>
      <c r="BN14" t="s">
        <v>74</v>
      </c>
      <c r="BO14" t="s">
        <v>74</v>
      </c>
      <c r="BP14" t="s">
        <v>74</v>
      </c>
      <c r="BQ14" t="s">
        <v>74</v>
      </c>
      <c r="BR14" t="s">
        <v>74</v>
      </c>
      <c r="BS14" t="s">
        <v>227</v>
      </c>
      <c r="BT14" t="str">
        <f>HYPERLINK("https%3A%2F%2Fwww.webofscience.com%2Fwos%2Fwoscc%2Ffull-record%2FWOS:000939401400001","View Full Record in Web of Science")</f>
        <v>View Full Record in Web of Science</v>
      </c>
    </row>
    <row r="15" spans="1:72" x14ac:dyDescent="0.25">
      <c r="A15" t="s">
        <v>72</v>
      </c>
      <c r="B15" t="s">
        <v>228</v>
      </c>
      <c r="C15" t="s">
        <v>74</v>
      </c>
      <c r="D15" t="s">
        <v>74</v>
      </c>
      <c r="E15" t="s">
        <v>74</v>
      </c>
      <c r="F15" t="s">
        <v>229</v>
      </c>
      <c r="G15" t="s">
        <v>74</v>
      </c>
      <c r="H15" t="s">
        <v>74</v>
      </c>
      <c r="I15" t="s">
        <v>230</v>
      </c>
      <c r="J15" t="s">
        <v>231</v>
      </c>
      <c r="K15" t="s">
        <v>74</v>
      </c>
      <c r="L15" t="s">
        <v>74</v>
      </c>
      <c r="M15" t="s">
        <v>74</v>
      </c>
      <c r="N15" t="s">
        <v>74</v>
      </c>
      <c r="O15" t="s">
        <v>74</v>
      </c>
      <c r="P15" t="s">
        <v>74</v>
      </c>
      <c r="Q15" t="s">
        <v>74</v>
      </c>
      <c r="R15" t="s">
        <v>74</v>
      </c>
      <c r="S15" t="s">
        <v>74</v>
      </c>
      <c r="T15" t="s">
        <v>74</v>
      </c>
      <c r="U15" t="s">
        <v>74</v>
      </c>
      <c r="V15" t="s">
        <v>232</v>
      </c>
      <c r="W15" t="s">
        <v>74</v>
      </c>
      <c r="X15" t="s">
        <v>74</v>
      </c>
      <c r="Y15" t="s">
        <v>74</v>
      </c>
      <c r="Z15" t="s">
        <v>74</v>
      </c>
      <c r="AA15" t="s">
        <v>74</v>
      </c>
      <c r="AB15" t="s">
        <v>74</v>
      </c>
      <c r="AC15" t="s">
        <v>74</v>
      </c>
      <c r="AD15" t="s">
        <v>74</v>
      </c>
      <c r="AE15" t="s">
        <v>74</v>
      </c>
      <c r="AF15" t="s">
        <v>74</v>
      </c>
      <c r="AG15" t="s">
        <v>74</v>
      </c>
      <c r="AH15" t="s">
        <v>74</v>
      </c>
      <c r="AI15" t="s">
        <v>74</v>
      </c>
      <c r="AJ15" t="s">
        <v>74</v>
      </c>
      <c r="AK15" t="s">
        <v>74</v>
      </c>
      <c r="AL15" t="s">
        <v>74</v>
      </c>
      <c r="AM15" t="s">
        <v>74</v>
      </c>
      <c r="AN15" t="s">
        <v>74</v>
      </c>
      <c r="AO15" t="s">
        <v>233</v>
      </c>
      <c r="AP15" t="s">
        <v>234</v>
      </c>
      <c r="AQ15" t="s">
        <v>74</v>
      </c>
      <c r="AR15" t="s">
        <v>74</v>
      </c>
      <c r="AS15" t="s">
        <v>74</v>
      </c>
      <c r="AT15" t="s">
        <v>235</v>
      </c>
      <c r="AU15">
        <v>2022</v>
      </c>
      <c r="AV15">
        <v>24</v>
      </c>
      <c r="AW15">
        <v>6</v>
      </c>
      <c r="AX15" t="s">
        <v>74</v>
      </c>
      <c r="AY15" t="s">
        <v>74</v>
      </c>
      <c r="AZ15" t="s">
        <v>74</v>
      </c>
      <c r="BA15" t="s">
        <v>74</v>
      </c>
      <c r="BB15">
        <v>69</v>
      </c>
      <c r="BC15">
        <v>73</v>
      </c>
      <c r="BD15" t="s">
        <v>74</v>
      </c>
      <c r="BE15" t="s">
        <v>236</v>
      </c>
      <c r="BF15" t="str">
        <f>HYPERLINK("http://dx.doi.org/10.1109/MITP.2022.3222711","http://dx.doi.org/10.1109/MITP.2022.3222711")</f>
        <v>http://dx.doi.org/10.1109/MITP.2022.3222711</v>
      </c>
      <c r="BG15" t="s">
        <v>74</v>
      </c>
      <c r="BH15" t="s">
        <v>74</v>
      </c>
      <c r="BI15" t="s">
        <v>74</v>
      </c>
      <c r="BJ15" t="s">
        <v>74</v>
      </c>
      <c r="BK15" t="s">
        <v>74</v>
      </c>
      <c r="BL15" t="s">
        <v>74</v>
      </c>
      <c r="BM15" t="s">
        <v>74</v>
      </c>
      <c r="BN15" t="s">
        <v>74</v>
      </c>
      <c r="BO15" t="s">
        <v>74</v>
      </c>
      <c r="BP15" t="s">
        <v>74</v>
      </c>
      <c r="BQ15" t="s">
        <v>74</v>
      </c>
      <c r="BR15" t="s">
        <v>74</v>
      </c>
      <c r="BS15" t="s">
        <v>237</v>
      </c>
      <c r="BT15" t="str">
        <f>HYPERLINK("https%3A%2F%2Fwww.webofscience.com%2Fwos%2Fwoscc%2Ffull-record%2FWOS:000917257500014","View Full Record in Web of Science")</f>
        <v>View Full Record in Web of Science</v>
      </c>
    </row>
    <row r="16" spans="1:72" x14ac:dyDescent="0.25">
      <c r="A16" t="s">
        <v>72</v>
      </c>
      <c r="B16" t="s">
        <v>238</v>
      </c>
      <c r="C16" t="s">
        <v>74</v>
      </c>
      <c r="D16" t="s">
        <v>74</v>
      </c>
      <c r="E16" t="s">
        <v>74</v>
      </c>
      <c r="F16" t="s">
        <v>239</v>
      </c>
      <c r="G16" t="s">
        <v>74</v>
      </c>
      <c r="H16" t="s">
        <v>74</v>
      </c>
      <c r="I16" t="s">
        <v>240</v>
      </c>
      <c r="J16" t="s">
        <v>241</v>
      </c>
      <c r="K16" t="s">
        <v>74</v>
      </c>
      <c r="L16" t="s">
        <v>74</v>
      </c>
      <c r="M16" t="s">
        <v>74</v>
      </c>
      <c r="N16" t="s">
        <v>74</v>
      </c>
      <c r="O16" t="s">
        <v>74</v>
      </c>
      <c r="P16" t="s">
        <v>74</v>
      </c>
      <c r="Q16" t="s">
        <v>74</v>
      </c>
      <c r="R16" t="s">
        <v>74</v>
      </c>
      <c r="S16" t="s">
        <v>74</v>
      </c>
      <c r="T16" t="s">
        <v>74</v>
      </c>
      <c r="U16" t="s">
        <v>74</v>
      </c>
      <c r="V16" t="s">
        <v>242</v>
      </c>
      <c r="W16" t="s">
        <v>74</v>
      </c>
      <c r="X16" t="s">
        <v>74</v>
      </c>
      <c r="Y16" t="s">
        <v>74</v>
      </c>
      <c r="Z16" t="s">
        <v>74</v>
      </c>
      <c r="AA16" t="s">
        <v>243</v>
      </c>
      <c r="AB16" t="s">
        <v>244</v>
      </c>
      <c r="AC16" t="s">
        <v>74</v>
      </c>
      <c r="AD16" t="s">
        <v>74</v>
      </c>
      <c r="AE16" t="s">
        <v>74</v>
      </c>
      <c r="AF16" t="s">
        <v>74</v>
      </c>
      <c r="AG16" t="s">
        <v>74</v>
      </c>
      <c r="AH16" t="s">
        <v>74</v>
      </c>
      <c r="AI16" t="s">
        <v>74</v>
      </c>
      <c r="AJ16" t="s">
        <v>74</v>
      </c>
      <c r="AK16" t="s">
        <v>74</v>
      </c>
      <c r="AL16" t="s">
        <v>74</v>
      </c>
      <c r="AM16" t="s">
        <v>74</v>
      </c>
      <c r="AN16" t="s">
        <v>74</v>
      </c>
      <c r="AO16" t="s">
        <v>74</v>
      </c>
      <c r="AP16" t="s">
        <v>245</v>
      </c>
      <c r="AQ16" t="s">
        <v>74</v>
      </c>
      <c r="AR16" t="s">
        <v>74</v>
      </c>
      <c r="AS16" t="s">
        <v>74</v>
      </c>
      <c r="AT16" t="s">
        <v>74</v>
      </c>
      <c r="AU16">
        <v>2023</v>
      </c>
      <c r="AV16">
        <v>25</v>
      </c>
      <c r="AW16">
        <v>1</v>
      </c>
      <c r="AX16" t="s">
        <v>74</v>
      </c>
      <c r="AY16" t="s">
        <v>74</v>
      </c>
      <c r="AZ16" t="s">
        <v>74</v>
      </c>
      <c r="BA16" t="s">
        <v>74</v>
      </c>
      <c r="BB16">
        <v>319</v>
      </c>
      <c r="BC16">
        <v>352</v>
      </c>
      <c r="BD16" t="s">
        <v>74</v>
      </c>
      <c r="BE16" t="s">
        <v>246</v>
      </c>
      <c r="BF16" t="str">
        <f>HYPERLINK("http://dx.doi.org/10.1109/COMST.2022.3202047","http://dx.doi.org/10.1109/COMST.2022.3202047")</f>
        <v>http://dx.doi.org/10.1109/COMST.2022.3202047</v>
      </c>
      <c r="BG16" t="s">
        <v>74</v>
      </c>
      <c r="BH16" t="s">
        <v>74</v>
      </c>
      <c r="BI16" t="s">
        <v>74</v>
      </c>
      <c r="BJ16" t="s">
        <v>74</v>
      </c>
      <c r="BK16" t="s">
        <v>74</v>
      </c>
      <c r="BL16" t="s">
        <v>74</v>
      </c>
      <c r="BM16" t="s">
        <v>74</v>
      </c>
      <c r="BN16" t="s">
        <v>74</v>
      </c>
      <c r="BO16" t="s">
        <v>74</v>
      </c>
      <c r="BP16" t="s">
        <v>74</v>
      </c>
      <c r="BQ16" t="s">
        <v>74</v>
      </c>
      <c r="BR16" t="s">
        <v>74</v>
      </c>
      <c r="BS16" t="s">
        <v>247</v>
      </c>
      <c r="BT16" t="str">
        <f>HYPERLINK("https%3A%2F%2Fwww.webofscience.com%2Fwos%2Fwoscc%2Ffull-record%2FWOS:000942531300012","View Full Record in Web of Science")</f>
        <v>View Full Record in Web of Science</v>
      </c>
    </row>
    <row r="17" spans="1:72" x14ac:dyDescent="0.25">
      <c r="A17" t="s">
        <v>104</v>
      </c>
      <c r="B17" t="s">
        <v>248</v>
      </c>
      <c r="C17" t="s">
        <v>74</v>
      </c>
      <c r="D17" t="s">
        <v>74</v>
      </c>
      <c r="E17" t="s">
        <v>122</v>
      </c>
      <c r="F17" t="s">
        <v>249</v>
      </c>
      <c r="G17" t="s">
        <v>74</v>
      </c>
      <c r="H17" t="s">
        <v>74</v>
      </c>
      <c r="I17" t="s">
        <v>250</v>
      </c>
      <c r="J17" t="s">
        <v>251</v>
      </c>
      <c r="K17" t="s">
        <v>252</v>
      </c>
      <c r="L17" t="s">
        <v>74</v>
      </c>
      <c r="M17" t="s">
        <v>74</v>
      </c>
      <c r="N17" t="s">
        <v>74</v>
      </c>
      <c r="O17" t="s">
        <v>253</v>
      </c>
      <c r="P17" t="s">
        <v>254</v>
      </c>
      <c r="Q17" t="s">
        <v>149</v>
      </c>
      <c r="R17" t="s">
        <v>122</v>
      </c>
      <c r="S17" t="s">
        <v>74</v>
      </c>
      <c r="T17" t="s">
        <v>74</v>
      </c>
      <c r="U17" t="s">
        <v>74</v>
      </c>
      <c r="V17" t="s">
        <v>255</v>
      </c>
      <c r="W17" t="s">
        <v>74</v>
      </c>
      <c r="X17" t="s">
        <v>74</v>
      </c>
      <c r="Y17" t="s">
        <v>74</v>
      </c>
      <c r="Z17" t="s">
        <v>74</v>
      </c>
      <c r="AA17" t="s">
        <v>74</v>
      </c>
      <c r="AB17" t="s">
        <v>74</v>
      </c>
      <c r="AC17" t="s">
        <v>74</v>
      </c>
      <c r="AD17" t="s">
        <v>74</v>
      </c>
      <c r="AE17" t="s">
        <v>74</v>
      </c>
      <c r="AF17" t="s">
        <v>74</v>
      </c>
      <c r="AG17" t="s">
        <v>74</v>
      </c>
      <c r="AH17" t="s">
        <v>74</v>
      </c>
      <c r="AI17" t="s">
        <v>74</v>
      </c>
      <c r="AJ17" t="s">
        <v>74</v>
      </c>
      <c r="AK17" t="s">
        <v>74</v>
      </c>
      <c r="AL17" t="s">
        <v>74</v>
      </c>
      <c r="AM17" t="s">
        <v>74</v>
      </c>
      <c r="AN17" t="s">
        <v>74</v>
      </c>
      <c r="AO17" t="s">
        <v>256</v>
      </c>
      <c r="AP17" t="s">
        <v>74</v>
      </c>
      <c r="AQ17" t="s">
        <v>257</v>
      </c>
      <c r="AR17" t="s">
        <v>74</v>
      </c>
      <c r="AS17" t="s">
        <v>74</v>
      </c>
      <c r="AT17" t="s">
        <v>74</v>
      </c>
      <c r="AU17">
        <v>2022</v>
      </c>
      <c r="AV17" t="s">
        <v>74</v>
      </c>
      <c r="AW17" t="s">
        <v>74</v>
      </c>
      <c r="AX17" t="s">
        <v>74</v>
      </c>
      <c r="AY17" t="s">
        <v>74</v>
      </c>
      <c r="AZ17" t="s">
        <v>74</v>
      </c>
      <c r="BA17" t="s">
        <v>74</v>
      </c>
      <c r="BB17" t="s">
        <v>74</v>
      </c>
      <c r="BC17" t="s">
        <v>74</v>
      </c>
      <c r="BD17" t="s">
        <v>74</v>
      </c>
      <c r="BE17" t="s">
        <v>258</v>
      </c>
      <c r="BF17" t="str">
        <f>HYPERLINK("http://dx.doi.org/10.1109/MMSP55362.2022.9949153","http://dx.doi.org/10.1109/MMSP55362.2022.9949153")</f>
        <v>http://dx.doi.org/10.1109/MMSP55362.2022.9949153</v>
      </c>
      <c r="BG17" t="s">
        <v>74</v>
      </c>
      <c r="BH17" t="s">
        <v>74</v>
      </c>
      <c r="BI17" t="s">
        <v>74</v>
      </c>
      <c r="BJ17" t="s">
        <v>74</v>
      </c>
      <c r="BK17" t="s">
        <v>74</v>
      </c>
      <c r="BL17" t="s">
        <v>74</v>
      </c>
      <c r="BM17" t="s">
        <v>74</v>
      </c>
      <c r="BN17" t="s">
        <v>74</v>
      </c>
      <c r="BO17" t="s">
        <v>74</v>
      </c>
      <c r="BP17" t="s">
        <v>74</v>
      </c>
      <c r="BQ17" t="s">
        <v>74</v>
      </c>
      <c r="BR17" t="s">
        <v>74</v>
      </c>
      <c r="BS17" t="s">
        <v>259</v>
      </c>
      <c r="BT17" t="str">
        <f>HYPERLINK("https%3A%2F%2Fwww.webofscience.com%2Fwos%2Fwoscc%2Ffull-record%2FWOS:000893205800070","View Full Record in Web of Science")</f>
        <v>View Full Record in Web of Science</v>
      </c>
    </row>
    <row r="18" spans="1:72" x14ac:dyDescent="0.25">
      <c r="A18" t="s">
        <v>104</v>
      </c>
      <c r="B18" t="s">
        <v>260</v>
      </c>
      <c r="C18" t="s">
        <v>74</v>
      </c>
      <c r="D18" t="s">
        <v>74</v>
      </c>
      <c r="E18" t="s">
        <v>122</v>
      </c>
      <c r="F18" t="s">
        <v>261</v>
      </c>
      <c r="G18" t="s">
        <v>74</v>
      </c>
      <c r="H18" t="s">
        <v>74</v>
      </c>
      <c r="I18" t="s">
        <v>262</v>
      </c>
      <c r="J18" t="s">
        <v>263</v>
      </c>
      <c r="K18" t="s">
        <v>74</v>
      </c>
      <c r="L18" t="s">
        <v>74</v>
      </c>
      <c r="M18" t="s">
        <v>74</v>
      </c>
      <c r="N18" t="s">
        <v>74</v>
      </c>
      <c r="O18" t="s">
        <v>264</v>
      </c>
      <c r="P18" t="s">
        <v>265</v>
      </c>
      <c r="Q18" t="s">
        <v>149</v>
      </c>
      <c r="R18" t="s">
        <v>266</v>
      </c>
      <c r="S18" t="s">
        <v>74</v>
      </c>
      <c r="T18" t="s">
        <v>74</v>
      </c>
      <c r="U18" t="s">
        <v>74</v>
      </c>
      <c r="V18" t="s">
        <v>267</v>
      </c>
      <c r="W18" t="s">
        <v>74</v>
      </c>
      <c r="X18" t="s">
        <v>74</v>
      </c>
      <c r="Y18" t="s">
        <v>74</v>
      </c>
      <c r="Z18" t="s">
        <v>74</v>
      </c>
      <c r="AA18" t="s">
        <v>74</v>
      </c>
      <c r="AB18" t="s">
        <v>74</v>
      </c>
      <c r="AC18" t="s">
        <v>74</v>
      </c>
      <c r="AD18" t="s">
        <v>74</v>
      </c>
      <c r="AE18" t="s">
        <v>74</v>
      </c>
      <c r="AF18" t="s">
        <v>74</v>
      </c>
      <c r="AG18" t="s">
        <v>74</v>
      </c>
      <c r="AH18" t="s">
        <v>74</v>
      </c>
      <c r="AI18" t="s">
        <v>74</v>
      </c>
      <c r="AJ18" t="s">
        <v>74</v>
      </c>
      <c r="AK18" t="s">
        <v>74</v>
      </c>
      <c r="AL18" t="s">
        <v>74</v>
      </c>
      <c r="AM18" t="s">
        <v>74</v>
      </c>
      <c r="AN18" t="s">
        <v>74</v>
      </c>
      <c r="AO18" t="s">
        <v>74</v>
      </c>
      <c r="AP18" t="s">
        <v>74</v>
      </c>
      <c r="AQ18" t="s">
        <v>268</v>
      </c>
      <c r="AR18" t="s">
        <v>74</v>
      </c>
      <c r="AS18" t="s">
        <v>74</v>
      </c>
      <c r="AT18" t="s">
        <v>74</v>
      </c>
      <c r="AU18">
        <v>2022</v>
      </c>
      <c r="AV18" t="s">
        <v>74</v>
      </c>
      <c r="AW18" t="s">
        <v>74</v>
      </c>
      <c r="AX18" t="s">
        <v>74</v>
      </c>
      <c r="AY18" t="s">
        <v>74</v>
      </c>
      <c r="AZ18" t="s">
        <v>74</v>
      </c>
      <c r="BA18" t="s">
        <v>74</v>
      </c>
      <c r="BB18">
        <v>192</v>
      </c>
      <c r="BC18">
        <v>199</v>
      </c>
      <c r="BD18" t="s">
        <v>74</v>
      </c>
      <c r="BE18" t="s">
        <v>269</v>
      </c>
      <c r="BF18" t="str">
        <f>HYPERLINK("http://dx.doi.org/10.1109/IRI54793.2022.00051","http://dx.doi.org/10.1109/IRI54793.2022.00051")</f>
        <v>http://dx.doi.org/10.1109/IRI54793.2022.00051</v>
      </c>
      <c r="BG18" t="s">
        <v>74</v>
      </c>
      <c r="BH18" t="s">
        <v>74</v>
      </c>
      <c r="BI18" t="s">
        <v>74</v>
      </c>
      <c r="BJ18" t="s">
        <v>74</v>
      </c>
      <c r="BK18" t="s">
        <v>74</v>
      </c>
      <c r="BL18" t="s">
        <v>74</v>
      </c>
      <c r="BM18" t="s">
        <v>74</v>
      </c>
      <c r="BN18" t="s">
        <v>74</v>
      </c>
      <c r="BO18" t="s">
        <v>74</v>
      </c>
      <c r="BP18" t="s">
        <v>74</v>
      </c>
      <c r="BQ18" t="s">
        <v>74</v>
      </c>
      <c r="BR18" t="s">
        <v>74</v>
      </c>
      <c r="BS18" t="s">
        <v>270</v>
      </c>
      <c r="BT18" t="str">
        <f>HYPERLINK("https%3A%2F%2Fwww.webofscience.com%2Fwos%2Fwoscc%2Ffull-record%2FWOS:000864174800036","View Full Record in Web of Science")</f>
        <v>View Full Record in Web of Science</v>
      </c>
    </row>
    <row r="19" spans="1:72" x14ac:dyDescent="0.25">
      <c r="A19" t="s">
        <v>104</v>
      </c>
      <c r="B19" t="s">
        <v>271</v>
      </c>
      <c r="C19" t="s">
        <v>74</v>
      </c>
      <c r="D19" t="s">
        <v>272</v>
      </c>
      <c r="E19" t="s">
        <v>74</v>
      </c>
      <c r="F19" t="s">
        <v>273</v>
      </c>
      <c r="G19" t="s">
        <v>74</v>
      </c>
      <c r="H19" t="s">
        <v>74</v>
      </c>
      <c r="I19" t="s">
        <v>274</v>
      </c>
      <c r="J19" t="s">
        <v>275</v>
      </c>
      <c r="K19" t="s">
        <v>110</v>
      </c>
      <c r="L19" t="s">
        <v>74</v>
      </c>
      <c r="M19" t="s">
        <v>74</v>
      </c>
      <c r="N19" t="s">
        <v>74</v>
      </c>
      <c r="O19" t="s">
        <v>276</v>
      </c>
      <c r="P19" t="s">
        <v>277</v>
      </c>
      <c r="Q19" t="s">
        <v>149</v>
      </c>
      <c r="R19" t="s">
        <v>74</v>
      </c>
      <c r="S19" t="s">
        <v>74</v>
      </c>
      <c r="T19" t="s">
        <v>74</v>
      </c>
      <c r="U19" t="s">
        <v>74</v>
      </c>
      <c r="V19" t="s">
        <v>278</v>
      </c>
      <c r="W19" t="s">
        <v>74</v>
      </c>
      <c r="X19" t="s">
        <v>74</v>
      </c>
      <c r="Y19" t="s">
        <v>74</v>
      </c>
      <c r="Z19" t="s">
        <v>74</v>
      </c>
      <c r="AA19" t="s">
        <v>74</v>
      </c>
      <c r="AB19" t="s">
        <v>279</v>
      </c>
      <c r="AC19" t="s">
        <v>74</v>
      </c>
      <c r="AD19" t="s">
        <v>74</v>
      </c>
      <c r="AE19" t="s">
        <v>74</v>
      </c>
      <c r="AF19" t="s">
        <v>74</v>
      </c>
      <c r="AG19" t="s">
        <v>74</v>
      </c>
      <c r="AH19" t="s">
        <v>74</v>
      </c>
      <c r="AI19" t="s">
        <v>74</v>
      </c>
      <c r="AJ19" t="s">
        <v>74</v>
      </c>
      <c r="AK19" t="s">
        <v>74</v>
      </c>
      <c r="AL19" t="s">
        <v>74</v>
      </c>
      <c r="AM19" t="s">
        <v>74</v>
      </c>
      <c r="AN19" t="s">
        <v>74</v>
      </c>
      <c r="AO19" t="s">
        <v>116</v>
      </c>
      <c r="AP19" t="s">
        <v>117</v>
      </c>
      <c r="AQ19" t="s">
        <v>280</v>
      </c>
      <c r="AR19" t="s">
        <v>74</v>
      </c>
      <c r="AS19" t="s">
        <v>74</v>
      </c>
      <c r="AT19" t="s">
        <v>74</v>
      </c>
      <c r="AU19">
        <v>2022</v>
      </c>
      <c r="AV19">
        <v>13518</v>
      </c>
      <c r="AW19" t="s">
        <v>74</v>
      </c>
      <c r="AX19" t="s">
        <v>74</v>
      </c>
      <c r="AY19" t="s">
        <v>74</v>
      </c>
      <c r="AZ19" t="s">
        <v>74</v>
      </c>
      <c r="BA19" t="s">
        <v>74</v>
      </c>
      <c r="BB19">
        <v>213</v>
      </c>
      <c r="BC19">
        <v>221</v>
      </c>
      <c r="BD19" t="s">
        <v>74</v>
      </c>
      <c r="BE19" t="s">
        <v>281</v>
      </c>
      <c r="BF19" t="str">
        <f>HYPERLINK("http://dx.doi.org/10.1007/978-3-031-21707-4_16","http://dx.doi.org/10.1007/978-3-031-21707-4_16")</f>
        <v>http://dx.doi.org/10.1007/978-3-031-21707-4_16</v>
      </c>
      <c r="BG19" t="s">
        <v>74</v>
      </c>
      <c r="BH19" t="s">
        <v>74</v>
      </c>
      <c r="BI19" t="s">
        <v>74</v>
      </c>
      <c r="BJ19" t="s">
        <v>74</v>
      </c>
      <c r="BK19" t="s">
        <v>74</v>
      </c>
      <c r="BL19" t="s">
        <v>74</v>
      </c>
      <c r="BM19" t="s">
        <v>74</v>
      </c>
      <c r="BN19" t="s">
        <v>74</v>
      </c>
      <c r="BO19" t="s">
        <v>74</v>
      </c>
      <c r="BP19" t="s">
        <v>74</v>
      </c>
      <c r="BQ19" t="s">
        <v>74</v>
      </c>
      <c r="BR19" t="s">
        <v>74</v>
      </c>
      <c r="BS19" t="s">
        <v>282</v>
      </c>
      <c r="BT19" t="str">
        <f>HYPERLINK("https%3A%2F%2Fwww.webofscience.com%2Fwos%2Fwoscc%2Ffull-record%2FWOS:000906729200016","View Full Record in Web of Science")</f>
        <v>View Full Record in Web of Science</v>
      </c>
    </row>
    <row r="20" spans="1:72" x14ac:dyDescent="0.25">
      <c r="A20" t="s">
        <v>72</v>
      </c>
      <c r="B20" t="s">
        <v>283</v>
      </c>
      <c r="C20" t="s">
        <v>74</v>
      </c>
      <c r="D20" t="s">
        <v>74</v>
      </c>
      <c r="E20" t="s">
        <v>74</v>
      </c>
      <c r="F20" t="s">
        <v>284</v>
      </c>
      <c r="G20" t="s">
        <v>74</v>
      </c>
      <c r="H20" t="s">
        <v>74</v>
      </c>
      <c r="I20" t="s">
        <v>285</v>
      </c>
      <c r="J20" t="s">
        <v>286</v>
      </c>
      <c r="K20" t="s">
        <v>74</v>
      </c>
      <c r="L20" t="s">
        <v>74</v>
      </c>
      <c r="M20" t="s">
        <v>74</v>
      </c>
      <c r="N20" t="s">
        <v>74</v>
      </c>
      <c r="O20" t="s">
        <v>74</v>
      </c>
      <c r="P20" t="s">
        <v>74</v>
      </c>
      <c r="Q20" t="s">
        <v>74</v>
      </c>
      <c r="R20" t="s">
        <v>74</v>
      </c>
      <c r="S20" t="s">
        <v>74</v>
      </c>
      <c r="T20" t="s">
        <v>74</v>
      </c>
      <c r="U20" t="s">
        <v>74</v>
      </c>
      <c r="V20" t="s">
        <v>287</v>
      </c>
      <c r="W20" t="s">
        <v>74</v>
      </c>
      <c r="X20" t="s">
        <v>74</v>
      </c>
      <c r="Y20" t="s">
        <v>74</v>
      </c>
      <c r="Z20" t="s">
        <v>74</v>
      </c>
      <c r="AA20" t="s">
        <v>74</v>
      </c>
      <c r="AB20" t="s">
        <v>288</v>
      </c>
      <c r="AC20" t="s">
        <v>74</v>
      </c>
      <c r="AD20" t="s">
        <v>74</v>
      </c>
      <c r="AE20" t="s">
        <v>74</v>
      </c>
      <c r="AF20" t="s">
        <v>74</v>
      </c>
      <c r="AG20" t="s">
        <v>74</v>
      </c>
      <c r="AH20" t="s">
        <v>74</v>
      </c>
      <c r="AI20" t="s">
        <v>74</v>
      </c>
      <c r="AJ20" t="s">
        <v>74</v>
      </c>
      <c r="AK20" t="s">
        <v>74</v>
      </c>
      <c r="AL20" t="s">
        <v>74</v>
      </c>
      <c r="AM20" t="s">
        <v>74</v>
      </c>
      <c r="AN20" t="s">
        <v>74</v>
      </c>
      <c r="AO20" t="s">
        <v>289</v>
      </c>
      <c r="AP20" t="s">
        <v>290</v>
      </c>
      <c r="AQ20" t="s">
        <v>74</v>
      </c>
      <c r="AR20" t="s">
        <v>74</v>
      </c>
      <c r="AS20" t="s">
        <v>74</v>
      </c>
      <c r="AT20" t="s">
        <v>74</v>
      </c>
      <c r="AU20" t="s">
        <v>74</v>
      </c>
      <c r="AV20" t="s">
        <v>74</v>
      </c>
      <c r="AW20" t="s">
        <v>74</v>
      </c>
      <c r="AX20" t="s">
        <v>74</v>
      </c>
      <c r="AY20" t="s">
        <v>74</v>
      </c>
      <c r="AZ20" t="s">
        <v>74</v>
      </c>
      <c r="BA20" t="s">
        <v>74</v>
      </c>
      <c r="BB20" t="s">
        <v>74</v>
      </c>
      <c r="BC20" t="s">
        <v>74</v>
      </c>
      <c r="BD20" t="s">
        <v>74</v>
      </c>
      <c r="BE20" t="s">
        <v>291</v>
      </c>
      <c r="BF20" t="str">
        <f>HYPERLINK("http://dx.doi.org/10.1177/02683962231159927","http://dx.doi.org/10.1177/02683962231159927")</f>
        <v>http://dx.doi.org/10.1177/02683962231159927</v>
      </c>
      <c r="BG20" t="s">
        <v>74</v>
      </c>
      <c r="BH20" t="s">
        <v>292</v>
      </c>
      <c r="BI20" t="s">
        <v>74</v>
      </c>
      <c r="BJ20" t="s">
        <v>74</v>
      </c>
      <c r="BK20" t="s">
        <v>74</v>
      </c>
      <c r="BL20" t="s">
        <v>74</v>
      </c>
      <c r="BM20" t="s">
        <v>74</v>
      </c>
      <c r="BN20" t="s">
        <v>74</v>
      </c>
      <c r="BO20" t="s">
        <v>74</v>
      </c>
      <c r="BP20" t="s">
        <v>74</v>
      </c>
      <c r="BQ20" t="s">
        <v>74</v>
      </c>
      <c r="BR20" t="s">
        <v>74</v>
      </c>
      <c r="BS20" t="s">
        <v>293</v>
      </c>
      <c r="BT20" t="str">
        <f>HYPERLINK("https%3A%2F%2Fwww.webofscience.com%2Fwos%2Fwoscc%2Ffull-record%2FWOS:000945833900001","View Full Record in Web of Science")</f>
        <v>View Full Record in Web of Science</v>
      </c>
    </row>
    <row r="21" spans="1:72" x14ac:dyDescent="0.25">
      <c r="A21" t="s">
        <v>72</v>
      </c>
      <c r="B21" t="s">
        <v>294</v>
      </c>
      <c r="C21" t="s">
        <v>74</v>
      </c>
      <c r="D21" t="s">
        <v>74</v>
      </c>
      <c r="E21" t="s">
        <v>74</v>
      </c>
      <c r="F21" t="s">
        <v>295</v>
      </c>
      <c r="G21" t="s">
        <v>74</v>
      </c>
      <c r="H21" t="s">
        <v>74</v>
      </c>
      <c r="I21" t="s">
        <v>296</v>
      </c>
      <c r="J21" t="s">
        <v>297</v>
      </c>
      <c r="K21" t="s">
        <v>74</v>
      </c>
      <c r="L21" t="s">
        <v>74</v>
      </c>
      <c r="M21" t="s">
        <v>74</v>
      </c>
      <c r="N21" t="s">
        <v>74</v>
      </c>
      <c r="O21" t="s">
        <v>74</v>
      </c>
      <c r="P21" t="s">
        <v>74</v>
      </c>
      <c r="Q21" t="s">
        <v>74</v>
      </c>
      <c r="R21" t="s">
        <v>74</v>
      </c>
      <c r="S21" t="s">
        <v>74</v>
      </c>
      <c r="T21" t="s">
        <v>74</v>
      </c>
      <c r="U21" t="s">
        <v>74</v>
      </c>
      <c r="V21" t="s">
        <v>298</v>
      </c>
      <c r="W21" t="s">
        <v>74</v>
      </c>
      <c r="X21" t="s">
        <v>74</v>
      </c>
      <c r="Y21" t="s">
        <v>74</v>
      </c>
      <c r="Z21" t="s">
        <v>74</v>
      </c>
      <c r="AA21" t="s">
        <v>74</v>
      </c>
      <c r="AB21" t="s">
        <v>74</v>
      </c>
      <c r="AC21" t="s">
        <v>74</v>
      </c>
      <c r="AD21" t="s">
        <v>74</v>
      </c>
      <c r="AE21" t="s">
        <v>74</v>
      </c>
      <c r="AF21" t="s">
        <v>74</v>
      </c>
      <c r="AG21" t="s">
        <v>74</v>
      </c>
      <c r="AH21" t="s">
        <v>74</v>
      </c>
      <c r="AI21" t="s">
        <v>74</v>
      </c>
      <c r="AJ21" t="s">
        <v>74</v>
      </c>
      <c r="AK21" t="s">
        <v>74</v>
      </c>
      <c r="AL21" t="s">
        <v>74</v>
      </c>
      <c r="AM21" t="s">
        <v>74</v>
      </c>
      <c r="AN21" t="s">
        <v>74</v>
      </c>
      <c r="AO21" t="s">
        <v>299</v>
      </c>
      <c r="AP21" t="s">
        <v>300</v>
      </c>
      <c r="AQ21" t="s">
        <v>74</v>
      </c>
      <c r="AR21" t="s">
        <v>74</v>
      </c>
      <c r="AS21" t="s">
        <v>74</v>
      </c>
      <c r="AT21" t="s">
        <v>74</v>
      </c>
      <c r="AU21" t="s">
        <v>74</v>
      </c>
      <c r="AV21" t="s">
        <v>74</v>
      </c>
      <c r="AW21" t="s">
        <v>74</v>
      </c>
      <c r="AX21" t="s">
        <v>74</v>
      </c>
      <c r="AY21" t="s">
        <v>74</v>
      </c>
      <c r="AZ21" t="s">
        <v>74</v>
      </c>
      <c r="BA21" t="s">
        <v>74</v>
      </c>
      <c r="BB21" t="s">
        <v>74</v>
      </c>
      <c r="BC21" t="s">
        <v>74</v>
      </c>
      <c r="BD21" t="s">
        <v>74</v>
      </c>
      <c r="BE21" t="s">
        <v>301</v>
      </c>
      <c r="BF21" t="str">
        <f>HYPERLINK("http://dx.doi.org/10.1109/TSMC.2022.3228849","http://dx.doi.org/10.1109/TSMC.2022.3228849")</f>
        <v>http://dx.doi.org/10.1109/TSMC.2022.3228849</v>
      </c>
      <c r="BG21" t="s">
        <v>74</v>
      </c>
      <c r="BH21" t="s">
        <v>302</v>
      </c>
      <c r="BI21" t="s">
        <v>74</v>
      </c>
      <c r="BJ21" t="s">
        <v>74</v>
      </c>
      <c r="BK21" t="s">
        <v>74</v>
      </c>
      <c r="BL21" t="s">
        <v>74</v>
      </c>
      <c r="BM21" t="s">
        <v>74</v>
      </c>
      <c r="BN21" t="s">
        <v>74</v>
      </c>
      <c r="BO21" t="s">
        <v>74</v>
      </c>
      <c r="BP21" t="s">
        <v>74</v>
      </c>
      <c r="BQ21" t="s">
        <v>74</v>
      </c>
      <c r="BR21" t="s">
        <v>74</v>
      </c>
      <c r="BS21" t="s">
        <v>303</v>
      </c>
      <c r="BT21" t="str">
        <f>HYPERLINK("https%3A%2F%2Fwww.webofscience.com%2Fwos%2Fwoscc%2Ffull-record%2FWOS:000903549100001","View Full Record in Web of Science")</f>
        <v>View Full Record in Web of Science</v>
      </c>
    </row>
    <row r="22" spans="1:72" x14ac:dyDescent="0.25">
      <c r="A22" t="s">
        <v>72</v>
      </c>
      <c r="B22" t="s">
        <v>304</v>
      </c>
      <c r="C22" t="s">
        <v>74</v>
      </c>
      <c r="D22" t="s">
        <v>74</v>
      </c>
      <c r="E22" t="s">
        <v>74</v>
      </c>
      <c r="F22" t="s">
        <v>305</v>
      </c>
      <c r="G22" t="s">
        <v>74</v>
      </c>
      <c r="H22" t="s">
        <v>74</v>
      </c>
      <c r="I22" t="s">
        <v>306</v>
      </c>
      <c r="J22" t="s">
        <v>173</v>
      </c>
      <c r="K22" t="s">
        <v>74</v>
      </c>
      <c r="L22" t="s">
        <v>74</v>
      </c>
      <c r="M22" t="s">
        <v>74</v>
      </c>
      <c r="N22" t="s">
        <v>74</v>
      </c>
      <c r="O22" t="s">
        <v>74</v>
      </c>
      <c r="P22" t="s">
        <v>74</v>
      </c>
      <c r="Q22" t="s">
        <v>74</v>
      </c>
      <c r="R22" t="s">
        <v>74</v>
      </c>
      <c r="S22" t="s">
        <v>74</v>
      </c>
      <c r="T22" t="s">
        <v>74</v>
      </c>
      <c r="U22" t="s">
        <v>74</v>
      </c>
      <c r="V22" t="s">
        <v>307</v>
      </c>
      <c r="W22" t="s">
        <v>74</v>
      </c>
      <c r="X22" t="s">
        <v>74</v>
      </c>
      <c r="Y22" t="s">
        <v>74</v>
      </c>
      <c r="Z22" t="s">
        <v>74</v>
      </c>
      <c r="AA22" t="s">
        <v>308</v>
      </c>
      <c r="AB22" t="s">
        <v>309</v>
      </c>
      <c r="AC22" t="s">
        <v>74</v>
      </c>
      <c r="AD22" t="s">
        <v>74</v>
      </c>
      <c r="AE22" t="s">
        <v>74</v>
      </c>
      <c r="AF22" t="s">
        <v>74</v>
      </c>
      <c r="AG22" t="s">
        <v>74</v>
      </c>
      <c r="AH22" t="s">
        <v>74</v>
      </c>
      <c r="AI22" t="s">
        <v>74</v>
      </c>
      <c r="AJ22" t="s">
        <v>74</v>
      </c>
      <c r="AK22" t="s">
        <v>74</v>
      </c>
      <c r="AL22" t="s">
        <v>74</v>
      </c>
      <c r="AM22" t="s">
        <v>74</v>
      </c>
      <c r="AN22" t="s">
        <v>74</v>
      </c>
      <c r="AO22" t="s">
        <v>177</v>
      </c>
      <c r="AP22" t="s">
        <v>74</v>
      </c>
      <c r="AQ22" t="s">
        <v>74</v>
      </c>
      <c r="AR22" t="s">
        <v>74</v>
      </c>
      <c r="AS22" t="s">
        <v>74</v>
      </c>
      <c r="AT22" t="s">
        <v>74</v>
      </c>
      <c r="AU22">
        <v>2022</v>
      </c>
      <c r="AV22">
        <v>10</v>
      </c>
      <c r="AW22" t="s">
        <v>74</v>
      </c>
      <c r="AX22" t="s">
        <v>74</v>
      </c>
      <c r="AY22" t="s">
        <v>74</v>
      </c>
      <c r="AZ22" t="s">
        <v>74</v>
      </c>
      <c r="BA22" t="s">
        <v>74</v>
      </c>
      <c r="BB22">
        <v>125835</v>
      </c>
      <c r="BC22">
        <v>125866</v>
      </c>
      <c r="BD22" t="s">
        <v>74</v>
      </c>
      <c r="BE22" t="s">
        <v>310</v>
      </c>
      <c r="BF22" t="str">
        <f>HYPERLINK("http://dx.doi.org/10.1109/ACCESS.2022.3225638","http://dx.doi.org/10.1109/ACCESS.2022.3225638")</f>
        <v>http://dx.doi.org/10.1109/ACCESS.2022.3225638</v>
      </c>
      <c r="BG22" t="s">
        <v>74</v>
      </c>
      <c r="BH22" t="s">
        <v>74</v>
      </c>
      <c r="BI22" t="s">
        <v>74</v>
      </c>
      <c r="BJ22" t="s">
        <v>74</v>
      </c>
      <c r="BK22" t="s">
        <v>74</v>
      </c>
      <c r="BL22" t="s">
        <v>74</v>
      </c>
      <c r="BM22" t="s">
        <v>74</v>
      </c>
      <c r="BN22" t="s">
        <v>74</v>
      </c>
      <c r="BO22" t="s">
        <v>74</v>
      </c>
      <c r="BP22" t="s">
        <v>74</v>
      </c>
      <c r="BQ22" t="s">
        <v>74</v>
      </c>
      <c r="BR22" t="s">
        <v>74</v>
      </c>
      <c r="BS22" t="s">
        <v>311</v>
      </c>
      <c r="BT22" t="str">
        <f>HYPERLINK("https%3A%2F%2Fwww.webofscience.com%2Fwos%2Fwoscc%2Ffull-record%2FWOS:000894959200001","View Full Record in Web of Science")</f>
        <v>View Full Record in Web of Science</v>
      </c>
    </row>
    <row r="23" spans="1:72" x14ac:dyDescent="0.25">
      <c r="A23" t="s">
        <v>104</v>
      </c>
      <c r="B23" t="s">
        <v>312</v>
      </c>
      <c r="C23" t="s">
        <v>74</v>
      </c>
      <c r="D23" t="s">
        <v>74</v>
      </c>
      <c r="E23" t="s">
        <v>122</v>
      </c>
      <c r="F23" t="s">
        <v>313</v>
      </c>
      <c r="G23" t="s">
        <v>74</v>
      </c>
      <c r="H23" t="s">
        <v>74</v>
      </c>
      <c r="I23" t="s">
        <v>314</v>
      </c>
      <c r="J23" t="s">
        <v>315</v>
      </c>
      <c r="K23" t="s">
        <v>316</v>
      </c>
      <c r="L23" t="s">
        <v>74</v>
      </c>
      <c r="M23" t="s">
        <v>74</v>
      </c>
      <c r="N23" t="s">
        <v>74</v>
      </c>
      <c r="O23" t="s">
        <v>317</v>
      </c>
      <c r="P23" t="s">
        <v>318</v>
      </c>
      <c r="Q23" t="s">
        <v>319</v>
      </c>
      <c r="R23" t="s">
        <v>320</v>
      </c>
      <c r="S23" t="s">
        <v>74</v>
      </c>
      <c r="T23" t="s">
        <v>74</v>
      </c>
      <c r="U23" t="s">
        <v>74</v>
      </c>
      <c r="V23" t="s">
        <v>321</v>
      </c>
      <c r="W23" t="s">
        <v>74</v>
      </c>
      <c r="X23" t="s">
        <v>74</v>
      </c>
      <c r="Y23" t="s">
        <v>74</v>
      </c>
      <c r="Z23" t="s">
        <v>74</v>
      </c>
      <c r="AA23" t="s">
        <v>322</v>
      </c>
      <c r="AB23" t="s">
        <v>323</v>
      </c>
      <c r="AC23" t="s">
        <v>74</v>
      </c>
      <c r="AD23" t="s">
        <v>74</v>
      </c>
      <c r="AE23" t="s">
        <v>74</v>
      </c>
      <c r="AF23" t="s">
        <v>74</v>
      </c>
      <c r="AG23" t="s">
        <v>74</v>
      </c>
      <c r="AH23" t="s">
        <v>74</v>
      </c>
      <c r="AI23" t="s">
        <v>74</v>
      </c>
      <c r="AJ23" t="s">
        <v>74</v>
      </c>
      <c r="AK23" t="s">
        <v>74</v>
      </c>
      <c r="AL23" t="s">
        <v>74</v>
      </c>
      <c r="AM23" t="s">
        <v>74</v>
      </c>
      <c r="AN23" t="s">
        <v>74</v>
      </c>
      <c r="AO23" t="s">
        <v>324</v>
      </c>
      <c r="AP23" t="s">
        <v>74</v>
      </c>
      <c r="AQ23" t="s">
        <v>325</v>
      </c>
      <c r="AR23" t="s">
        <v>74</v>
      </c>
      <c r="AS23" t="s">
        <v>74</v>
      </c>
      <c r="AT23" t="s">
        <v>74</v>
      </c>
      <c r="AU23">
        <v>2022</v>
      </c>
      <c r="AV23" t="s">
        <v>74</v>
      </c>
      <c r="AW23" t="s">
        <v>74</v>
      </c>
      <c r="AX23" t="s">
        <v>74</v>
      </c>
      <c r="AY23" t="s">
        <v>74</v>
      </c>
      <c r="AZ23" t="s">
        <v>74</v>
      </c>
      <c r="BA23" t="s">
        <v>74</v>
      </c>
      <c r="BB23" t="s">
        <v>74</v>
      </c>
      <c r="BC23" t="s">
        <v>74</v>
      </c>
      <c r="BD23" t="s">
        <v>74</v>
      </c>
      <c r="BE23" t="s">
        <v>326</v>
      </c>
      <c r="BF23" t="str">
        <f>HYPERLINK("http://dx.doi.org/10.1109/ENC56672.2022.9882956","http://dx.doi.org/10.1109/ENC56672.2022.9882956")</f>
        <v>http://dx.doi.org/10.1109/ENC56672.2022.9882956</v>
      </c>
      <c r="BG23" t="s">
        <v>74</v>
      </c>
      <c r="BH23" t="s">
        <v>74</v>
      </c>
      <c r="BI23" t="s">
        <v>74</v>
      </c>
      <c r="BJ23" t="s">
        <v>74</v>
      </c>
      <c r="BK23" t="s">
        <v>74</v>
      </c>
      <c r="BL23" t="s">
        <v>74</v>
      </c>
      <c r="BM23" t="s">
        <v>74</v>
      </c>
      <c r="BN23" t="s">
        <v>74</v>
      </c>
      <c r="BO23" t="s">
        <v>74</v>
      </c>
      <c r="BP23" t="s">
        <v>74</v>
      </c>
      <c r="BQ23" t="s">
        <v>74</v>
      </c>
      <c r="BR23" t="s">
        <v>74</v>
      </c>
      <c r="BS23" t="s">
        <v>327</v>
      </c>
      <c r="BT23" t="str">
        <f>HYPERLINK("https%3A%2F%2Fwww.webofscience.com%2Fwos%2Fwoscc%2Ffull-record%2FWOS:000861700300046","View Full Record in Web of Science")</f>
        <v>View Full Record in Web of Science</v>
      </c>
    </row>
    <row r="24" spans="1:72" x14ac:dyDescent="0.25">
      <c r="A24" t="s">
        <v>72</v>
      </c>
      <c r="B24" t="s">
        <v>328</v>
      </c>
      <c r="C24" t="s">
        <v>74</v>
      </c>
      <c r="D24" t="s">
        <v>74</v>
      </c>
      <c r="E24" t="s">
        <v>74</v>
      </c>
      <c r="F24" t="s">
        <v>329</v>
      </c>
      <c r="G24" t="s">
        <v>74</v>
      </c>
      <c r="H24" t="s">
        <v>74</v>
      </c>
      <c r="I24" t="s">
        <v>330</v>
      </c>
      <c r="J24" t="s">
        <v>331</v>
      </c>
      <c r="K24" t="s">
        <v>74</v>
      </c>
      <c r="L24" t="s">
        <v>74</v>
      </c>
      <c r="M24" t="s">
        <v>74</v>
      </c>
      <c r="N24" t="s">
        <v>74</v>
      </c>
      <c r="O24" t="s">
        <v>74</v>
      </c>
      <c r="P24" t="s">
        <v>74</v>
      </c>
      <c r="Q24" t="s">
        <v>74</v>
      </c>
      <c r="R24" t="s">
        <v>74</v>
      </c>
      <c r="S24" t="s">
        <v>74</v>
      </c>
      <c r="T24" t="s">
        <v>74</v>
      </c>
      <c r="U24" t="s">
        <v>74</v>
      </c>
      <c r="V24" t="s">
        <v>332</v>
      </c>
      <c r="W24" t="s">
        <v>74</v>
      </c>
      <c r="X24" t="s">
        <v>74</v>
      </c>
      <c r="Y24" t="s">
        <v>74</v>
      </c>
      <c r="Z24" t="s">
        <v>74</v>
      </c>
      <c r="AA24" t="s">
        <v>74</v>
      </c>
      <c r="AB24" t="s">
        <v>74</v>
      </c>
      <c r="AC24" t="s">
        <v>74</v>
      </c>
      <c r="AD24" t="s">
        <v>74</v>
      </c>
      <c r="AE24" t="s">
        <v>74</v>
      </c>
      <c r="AF24" t="s">
        <v>74</v>
      </c>
      <c r="AG24" t="s">
        <v>74</v>
      </c>
      <c r="AH24" t="s">
        <v>74</v>
      </c>
      <c r="AI24" t="s">
        <v>74</v>
      </c>
      <c r="AJ24" t="s">
        <v>74</v>
      </c>
      <c r="AK24" t="s">
        <v>74</v>
      </c>
      <c r="AL24" t="s">
        <v>74</v>
      </c>
      <c r="AM24" t="s">
        <v>74</v>
      </c>
      <c r="AN24" t="s">
        <v>74</v>
      </c>
      <c r="AO24" t="s">
        <v>74</v>
      </c>
      <c r="AP24" t="s">
        <v>333</v>
      </c>
      <c r="AQ24" t="s">
        <v>74</v>
      </c>
      <c r="AR24" t="s">
        <v>74</v>
      </c>
      <c r="AS24" t="s">
        <v>74</v>
      </c>
      <c r="AT24" t="s">
        <v>334</v>
      </c>
      <c r="AU24">
        <v>2022</v>
      </c>
      <c r="AV24">
        <v>12</v>
      </c>
      <c r="AW24" t="s">
        <v>74</v>
      </c>
      <c r="AX24" t="s">
        <v>74</v>
      </c>
      <c r="AY24" t="s">
        <v>74</v>
      </c>
      <c r="AZ24" t="s">
        <v>74</v>
      </c>
      <c r="BA24" t="s">
        <v>74</v>
      </c>
      <c r="BB24" t="s">
        <v>74</v>
      </c>
      <c r="BC24" t="s">
        <v>74</v>
      </c>
      <c r="BD24">
        <v>60</v>
      </c>
      <c r="BE24" t="s">
        <v>335</v>
      </c>
      <c r="BF24" t="str">
        <f>HYPERLINK("http://dx.doi.org/10.22967/HCIS.2022.12.060","http://dx.doi.org/10.22967/HCIS.2022.12.060")</f>
        <v>http://dx.doi.org/10.22967/HCIS.2022.12.060</v>
      </c>
      <c r="BG24" t="s">
        <v>74</v>
      </c>
      <c r="BH24" t="s">
        <v>74</v>
      </c>
      <c r="BI24" t="s">
        <v>74</v>
      </c>
      <c r="BJ24" t="s">
        <v>74</v>
      </c>
      <c r="BK24" t="s">
        <v>74</v>
      </c>
      <c r="BL24" t="s">
        <v>74</v>
      </c>
      <c r="BM24" t="s">
        <v>74</v>
      </c>
      <c r="BN24" t="s">
        <v>74</v>
      </c>
      <c r="BO24" t="s">
        <v>74</v>
      </c>
      <c r="BP24" t="s">
        <v>74</v>
      </c>
      <c r="BQ24" t="s">
        <v>74</v>
      </c>
      <c r="BR24" t="s">
        <v>74</v>
      </c>
      <c r="BS24" t="s">
        <v>336</v>
      </c>
      <c r="BT24" t="str">
        <f>HYPERLINK("https%3A%2F%2Fwww.webofscience.com%2Fwos%2Fwoscc%2Ffull-record%2FWOS:000922629500001","View Full Record in Web of Science")</f>
        <v>View Full Record in Web of Science</v>
      </c>
    </row>
    <row r="25" spans="1:72" x14ac:dyDescent="0.25">
      <c r="A25" t="s">
        <v>72</v>
      </c>
      <c r="B25" t="s">
        <v>337</v>
      </c>
      <c r="C25" t="s">
        <v>74</v>
      </c>
      <c r="D25" t="s">
        <v>74</v>
      </c>
      <c r="E25" t="s">
        <v>74</v>
      </c>
      <c r="F25" t="s">
        <v>338</v>
      </c>
      <c r="G25" t="s">
        <v>74</v>
      </c>
      <c r="H25" t="s">
        <v>74</v>
      </c>
      <c r="I25" t="s">
        <v>339</v>
      </c>
      <c r="J25" t="s">
        <v>173</v>
      </c>
      <c r="K25" t="s">
        <v>74</v>
      </c>
      <c r="L25" t="s">
        <v>74</v>
      </c>
      <c r="M25" t="s">
        <v>74</v>
      </c>
      <c r="N25" t="s">
        <v>74</v>
      </c>
      <c r="O25" t="s">
        <v>74</v>
      </c>
      <c r="P25" t="s">
        <v>74</v>
      </c>
      <c r="Q25" t="s">
        <v>74</v>
      </c>
      <c r="R25" t="s">
        <v>74</v>
      </c>
      <c r="S25" t="s">
        <v>74</v>
      </c>
      <c r="T25" t="s">
        <v>74</v>
      </c>
      <c r="U25" t="s">
        <v>74</v>
      </c>
      <c r="V25" t="s">
        <v>340</v>
      </c>
      <c r="W25" t="s">
        <v>74</v>
      </c>
      <c r="X25" t="s">
        <v>74</v>
      </c>
      <c r="Y25" t="s">
        <v>74</v>
      </c>
      <c r="Z25" t="s">
        <v>74</v>
      </c>
      <c r="AA25" t="s">
        <v>341</v>
      </c>
      <c r="AB25" t="s">
        <v>342</v>
      </c>
      <c r="AC25" t="s">
        <v>74</v>
      </c>
      <c r="AD25" t="s">
        <v>74</v>
      </c>
      <c r="AE25" t="s">
        <v>74</v>
      </c>
      <c r="AF25" t="s">
        <v>74</v>
      </c>
      <c r="AG25" t="s">
        <v>74</v>
      </c>
      <c r="AH25" t="s">
        <v>74</v>
      </c>
      <c r="AI25" t="s">
        <v>74</v>
      </c>
      <c r="AJ25" t="s">
        <v>74</v>
      </c>
      <c r="AK25" t="s">
        <v>74</v>
      </c>
      <c r="AL25" t="s">
        <v>74</v>
      </c>
      <c r="AM25" t="s">
        <v>74</v>
      </c>
      <c r="AN25" t="s">
        <v>74</v>
      </c>
      <c r="AO25" t="s">
        <v>177</v>
      </c>
      <c r="AP25" t="s">
        <v>74</v>
      </c>
      <c r="AQ25" t="s">
        <v>74</v>
      </c>
      <c r="AR25" t="s">
        <v>74</v>
      </c>
      <c r="AS25" t="s">
        <v>74</v>
      </c>
      <c r="AT25" t="s">
        <v>74</v>
      </c>
      <c r="AU25">
        <v>2023</v>
      </c>
      <c r="AV25">
        <v>11</v>
      </c>
      <c r="AW25" t="s">
        <v>74</v>
      </c>
      <c r="AX25" t="s">
        <v>74</v>
      </c>
      <c r="AY25" t="s">
        <v>74</v>
      </c>
      <c r="AZ25" t="s">
        <v>74</v>
      </c>
      <c r="BA25" t="s">
        <v>74</v>
      </c>
      <c r="BB25">
        <v>25502</v>
      </c>
      <c r="BC25">
        <v>25530</v>
      </c>
      <c r="BD25" t="s">
        <v>74</v>
      </c>
      <c r="BE25" t="s">
        <v>343</v>
      </c>
      <c r="BF25" t="str">
        <f>HYPERLINK("http://dx.doi.org/10.1109/ACCESS.2023.3255510","http://dx.doi.org/10.1109/ACCESS.2023.3255510")</f>
        <v>http://dx.doi.org/10.1109/ACCESS.2023.3255510</v>
      </c>
      <c r="BG25" t="s">
        <v>74</v>
      </c>
      <c r="BH25" t="s">
        <v>74</v>
      </c>
      <c r="BI25" t="s">
        <v>74</v>
      </c>
      <c r="BJ25" t="s">
        <v>74</v>
      </c>
      <c r="BK25" t="s">
        <v>74</v>
      </c>
      <c r="BL25" t="s">
        <v>74</v>
      </c>
      <c r="BM25" t="s">
        <v>74</v>
      </c>
      <c r="BN25" t="s">
        <v>74</v>
      </c>
      <c r="BO25" t="s">
        <v>74</v>
      </c>
      <c r="BP25" t="s">
        <v>74</v>
      </c>
      <c r="BQ25" t="s">
        <v>74</v>
      </c>
      <c r="BR25" t="s">
        <v>74</v>
      </c>
      <c r="BS25" t="s">
        <v>344</v>
      </c>
      <c r="BT25" t="str">
        <f>HYPERLINK("https%3A%2F%2Fwww.webofscience.com%2Fwos%2Fwoscc%2Ffull-record%2FWOS:000953831100001","View Full Record in Web of Science")</f>
        <v>View Full Record in Web of Science</v>
      </c>
    </row>
    <row r="26" spans="1:72" x14ac:dyDescent="0.25">
      <c r="A26" t="s">
        <v>72</v>
      </c>
      <c r="B26" t="s">
        <v>345</v>
      </c>
      <c r="C26" t="s">
        <v>74</v>
      </c>
      <c r="D26" t="s">
        <v>74</v>
      </c>
      <c r="E26" t="s">
        <v>74</v>
      </c>
      <c r="F26" t="s">
        <v>346</v>
      </c>
      <c r="G26" t="s">
        <v>74</v>
      </c>
      <c r="H26" t="s">
        <v>74</v>
      </c>
      <c r="I26" t="s">
        <v>347</v>
      </c>
      <c r="J26" t="s">
        <v>348</v>
      </c>
      <c r="K26" t="s">
        <v>74</v>
      </c>
      <c r="L26" t="s">
        <v>74</v>
      </c>
      <c r="M26" t="s">
        <v>74</v>
      </c>
      <c r="N26" t="s">
        <v>74</v>
      </c>
      <c r="O26" t="s">
        <v>74</v>
      </c>
      <c r="P26" t="s">
        <v>74</v>
      </c>
      <c r="Q26" t="s">
        <v>74</v>
      </c>
      <c r="R26" t="s">
        <v>74</v>
      </c>
      <c r="S26" t="s">
        <v>74</v>
      </c>
      <c r="T26" t="s">
        <v>74</v>
      </c>
      <c r="U26" t="s">
        <v>74</v>
      </c>
      <c r="V26" t="s">
        <v>349</v>
      </c>
      <c r="W26" t="s">
        <v>74</v>
      </c>
      <c r="X26" t="s">
        <v>74</v>
      </c>
      <c r="Y26" t="s">
        <v>74</v>
      </c>
      <c r="Z26" t="s">
        <v>74</v>
      </c>
      <c r="AA26" t="s">
        <v>74</v>
      </c>
      <c r="AB26" t="s">
        <v>74</v>
      </c>
      <c r="AC26" t="s">
        <v>74</v>
      </c>
      <c r="AD26" t="s">
        <v>74</v>
      </c>
      <c r="AE26" t="s">
        <v>74</v>
      </c>
      <c r="AF26" t="s">
        <v>74</v>
      </c>
      <c r="AG26" t="s">
        <v>74</v>
      </c>
      <c r="AH26" t="s">
        <v>74</v>
      </c>
      <c r="AI26" t="s">
        <v>74</v>
      </c>
      <c r="AJ26" t="s">
        <v>74</v>
      </c>
      <c r="AK26" t="s">
        <v>74</v>
      </c>
      <c r="AL26" t="s">
        <v>74</v>
      </c>
      <c r="AM26" t="s">
        <v>74</v>
      </c>
      <c r="AN26" t="s">
        <v>74</v>
      </c>
      <c r="AO26" t="s">
        <v>350</v>
      </c>
      <c r="AP26" t="s">
        <v>351</v>
      </c>
      <c r="AQ26" t="s">
        <v>74</v>
      </c>
      <c r="AR26" t="s">
        <v>74</v>
      </c>
      <c r="AS26" t="s">
        <v>74</v>
      </c>
      <c r="AT26" t="s">
        <v>74</v>
      </c>
      <c r="AU26">
        <v>2022</v>
      </c>
      <c r="AV26">
        <v>21</v>
      </c>
      <c r="AW26">
        <v>8</v>
      </c>
      <c r="AX26" t="s">
        <v>74</v>
      </c>
      <c r="AY26" t="s">
        <v>74</v>
      </c>
      <c r="AZ26" t="s">
        <v>74</v>
      </c>
      <c r="BA26" t="s">
        <v>74</v>
      </c>
      <c r="BB26">
        <v>2231</v>
      </c>
      <c r="BC26">
        <v>2256</v>
      </c>
      <c r="BD26" t="s">
        <v>74</v>
      </c>
      <c r="BE26" t="s">
        <v>352</v>
      </c>
      <c r="BF26" t="str">
        <f>HYPERLINK("http://dx.doi.org/10.13052/jwe1540-9589.2181","http://dx.doi.org/10.13052/jwe1540-9589.2181")</f>
        <v>http://dx.doi.org/10.13052/jwe1540-9589.2181</v>
      </c>
      <c r="BG26" t="s">
        <v>74</v>
      </c>
      <c r="BH26" t="s">
        <v>74</v>
      </c>
      <c r="BI26" t="s">
        <v>74</v>
      </c>
      <c r="BJ26" t="s">
        <v>74</v>
      </c>
      <c r="BK26" t="s">
        <v>74</v>
      </c>
      <c r="BL26" t="s">
        <v>74</v>
      </c>
      <c r="BM26" t="s">
        <v>74</v>
      </c>
      <c r="BN26" t="s">
        <v>74</v>
      </c>
      <c r="BO26" t="s">
        <v>74</v>
      </c>
      <c r="BP26" t="s">
        <v>74</v>
      </c>
      <c r="BQ26" t="s">
        <v>74</v>
      </c>
      <c r="BR26" t="s">
        <v>74</v>
      </c>
      <c r="BS26" t="s">
        <v>353</v>
      </c>
      <c r="BT26" t="str">
        <f>HYPERLINK("https%3A%2F%2Fwww.webofscience.com%2Fwos%2Fwoscc%2Ffull-record%2FWOS:000959775000001","View Full Record in Web of Science")</f>
        <v>View Full Record in Web of Science</v>
      </c>
    </row>
    <row r="27" spans="1:72" x14ac:dyDescent="0.25">
      <c r="A27" t="s">
        <v>72</v>
      </c>
      <c r="B27" t="s">
        <v>354</v>
      </c>
      <c r="C27" t="s">
        <v>74</v>
      </c>
      <c r="D27" t="s">
        <v>74</v>
      </c>
      <c r="E27" t="s">
        <v>74</v>
      </c>
      <c r="F27" t="s">
        <v>355</v>
      </c>
      <c r="G27" t="s">
        <v>74</v>
      </c>
      <c r="H27" t="s">
        <v>74</v>
      </c>
      <c r="I27" t="s">
        <v>356</v>
      </c>
      <c r="J27" t="s">
        <v>357</v>
      </c>
      <c r="K27" t="s">
        <v>74</v>
      </c>
      <c r="L27" t="s">
        <v>74</v>
      </c>
      <c r="M27" t="s">
        <v>74</v>
      </c>
      <c r="N27" t="s">
        <v>74</v>
      </c>
      <c r="O27" t="s">
        <v>74</v>
      </c>
      <c r="P27" t="s">
        <v>74</v>
      </c>
      <c r="Q27" t="s">
        <v>74</v>
      </c>
      <c r="R27" t="s">
        <v>74</v>
      </c>
      <c r="S27" t="s">
        <v>74</v>
      </c>
      <c r="T27" t="s">
        <v>74</v>
      </c>
      <c r="U27" t="s">
        <v>74</v>
      </c>
      <c r="V27" t="s">
        <v>358</v>
      </c>
      <c r="W27" t="s">
        <v>74</v>
      </c>
      <c r="X27" t="s">
        <v>74</v>
      </c>
      <c r="Y27" t="s">
        <v>74</v>
      </c>
      <c r="Z27" t="s">
        <v>74</v>
      </c>
      <c r="AA27" t="s">
        <v>74</v>
      </c>
      <c r="AB27" t="s">
        <v>74</v>
      </c>
      <c r="AC27" t="s">
        <v>74</v>
      </c>
      <c r="AD27" t="s">
        <v>74</v>
      </c>
      <c r="AE27" t="s">
        <v>74</v>
      </c>
      <c r="AF27" t="s">
        <v>74</v>
      </c>
      <c r="AG27" t="s">
        <v>74</v>
      </c>
      <c r="AH27" t="s">
        <v>74</v>
      </c>
      <c r="AI27" t="s">
        <v>74</v>
      </c>
      <c r="AJ27" t="s">
        <v>74</v>
      </c>
      <c r="AK27" t="s">
        <v>74</v>
      </c>
      <c r="AL27" t="s">
        <v>74</v>
      </c>
      <c r="AM27" t="s">
        <v>74</v>
      </c>
      <c r="AN27" t="s">
        <v>74</v>
      </c>
      <c r="AO27" t="s">
        <v>359</v>
      </c>
      <c r="AP27" t="s">
        <v>360</v>
      </c>
      <c r="AQ27" t="s">
        <v>74</v>
      </c>
      <c r="AR27" t="s">
        <v>74</v>
      </c>
      <c r="AS27" t="s">
        <v>74</v>
      </c>
      <c r="AT27" t="s">
        <v>361</v>
      </c>
      <c r="AU27">
        <v>2023</v>
      </c>
      <c r="AV27">
        <v>78</v>
      </c>
      <c r="AW27" t="s">
        <v>74</v>
      </c>
      <c r="AX27" t="s">
        <v>74</v>
      </c>
      <c r="AY27" t="s">
        <v>74</v>
      </c>
      <c r="AZ27" t="s">
        <v>74</v>
      </c>
      <c r="BA27" t="s">
        <v>74</v>
      </c>
      <c r="BB27" t="s">
        <v>74</v>
      </c>
      <c r="BC27" t="s">
        <v>74</v>
      </c>
      <c r="BD27">
        <v>102430</v>
      </c>
      <c r="BE27" t="s">
        <v>362</v>
      </c>
      <c r="BF27" t="str">
        <f>HYPERLINK("http://dx.doi.org/10.1016/j.displa.2023.102430","http://dx.doi.org/10.1016/j.displa.2023.102430")</f>
        <v>http://dx.doi.org/10.1016/j.displa.2023.102430</v>
      </c>
      <c r="BG27" t="s">
        <v>74</v>
      </c>
      <c r="BH27" t="s">
        <v>292</v>
      </c>
      <c r="BI27" t="s">
        <v>74</v>
      </c>
      <c r="BJ27" t="s">
        <v>74</v>
      </c>
      <c r="BK27" t="s">
        <v>74</v>
      </c>
      <c r="BL27" t="s">
        <v>74</v>
      </c>
      <c r="BM27" t="s">
        <v>74</v>
      </c>
      <c r="BN27" t="s">
        <v>74</v>
      </c>
      <c r="BO27" t="s">
        <v>74</v>
      </c>
      <c r="BP27" t="s">
        <v>74</v>
      </c>
      <c r="BQ27" t="s">
        <v>74</v>
      </c>
      <c r="BR27" t="s">
        <v>74</v>
      </c>
      <c r="BS27" t="s">
        <v>363</v>
      </c>
      <c r="BT27" t="str">
        <f>HYPERLINK("https%3A%2F%2Fwww.webofscience.com%2Fwos%2Fwoscc%2Ffull-record%2FWOS:000967700700001","View Full Record in Web of Science")</f>
        <v>View Full Record in Web of Science</v>
      </c>
    </row>
    <row r="28" spans="1:72" x14ac:dyDescent="0.25">
      <c r="A28" t="s">
        <v>72</v>
      </c>
      <c r="B28" t="s">
        <v>364</v>
      </c>
      <c r="C28" t="s">
        <v>74</v>
      </c>
      <c r="D28" t="s">
        <v>74</v>
      </c>
      <c r="E28" t="s">
        <v>74</v>
      </c>
      <c r="F28" t="s">
        <v>365</v>
      </c>
      <c r="G28" t="s">
        <v>74</v>
      </c>
      <c r="H28" t="s">
        <v>74</v>
      </c>
      <c r="I28" t="s">
        <v>366</v>
      </c>
      <c r="J28" t="s">
        <v>173</v>
      </c>
      <c r="K28" t="s">
        <v>74</v>
      </c>
      <c r="L28" t="s">
        <v>74</v>
      </c>
      <c r="M28" t="s">
        <v>74</v>
      </c>
      <c r="N28" t="s">
        <v>74</v>
      </c>
      <c r="O28" t="s">
        <v>74</v>
      </c>
      <c r="P28" t="s">
        <v>74</v>
      </c>
      <c r="Q28" t="s">
        <v>74</v>
      </c>
      <c r="R28" t="s">
        <v>74</v>
      </c>
      <c r="S28" t="s">
        <v>74</v>
      </c>
      <c r="T28" t="s">
        <v>74</v>
      </c>
      <c r="U28" t="s">
        <v>74</v>
      </c>
      <c r="V28" t="s">
        <v>367</v>
      </c>
      <c r="W28" t="s">
        <v>74</v>
      </c>
      <c r="X28" t="s">
        <v>74</v>
      </c>
      <c r="Y28" t="s">
        <v>74</v>
      </c>
      <c r="Z28" t="s">
        <v>74</v>
      </c>
      <c r="AA28" t="s">
        <v>368</v>
      </c>
      <c r="AB28" t="s">
        <v>369</v>
      </c>
      <c r="AC28" t="s">
        <v>74</v>
      </c>
      <c r="AD28" t="s">
        <v>74</v>
      </c>
      <c r="AE28" t="s">
        <v>74</v>
      </c>
      <c r="AF28" t="s">
        <v>74</v>
      </c>
      <c r="AG28" t="s">
        <v>74</v>
      </c>
      <c r="AH28" t="s">
        <v>74</v>
      </c>
      <c r="AI28" t="s">
        <v>74</v>
      </c>
      <c r="AJ28" t="s">
        <v>74</v>
      </c>
      <c r="AK28" t="s">
        <v>74</v>
      </c>
      <c r="AL28" t="s">
        <v>74</v>
      </c>
      <c r="AM28" t="s">
        <v>74</v>
      </c>
      <c r="AN28" t="s">
        <v>74</v>
      </c>
      <c r="AO28" t="s">
        <v>177</v>
      </c>
      <c r="AP28" t="s">
        <v>74</v>
      </c>
      <c r="AQ28" t="s">
        <v>74</v>
      </c>
      <c r="AR28" t="s">
        <v>74</v>
      </c>
      <c r="AS28" t="s">
        <v>74</v>
      </c>
      <c r="AT28" t="s">
        <v>74</v>
      </c>
      <c r="AU28">
        <v>2022</v>
      </c>
      <c r="AV28">
        <v>10</v>
      </c>
      <c r="AW28" t="s">
        <v>74</v>
      </c>
      <c r="AX28" t="s">
        <v>74</v>
      </c>
      <c r="AY28" t="s">
        <v>74</v>
      </c>
      <c r="AZ28" t="s">
        <v>74</v>
      </c>
      <c r="BA28" t="s">
        <v>74</v>
      </c>
      <c r="BB28">
        <v>4209</v>
      </c>
      <c r="BC28">
        <v>4251</v>
      </c>
      <c r="BD28" t="s">
        <v>74</v>
      </c>
      <c r="BE28" t="s">
        <v>370</v>
      </c>
      <c r="BF28" t="str">
        <f>HYPERLINK("http://dx.doi.org/10.1109/ACCESS.2021.3140175","http://dx.doi.org/10.1109/ACCESS.2021.3140175")</f>
        <v>http://dx.doi.org/10.1109/ACCESS.2021.3140175</v>
      </c>
      <c r="BG28" t="s">
        <v>74</v>
      </c>
      <c r="BH28" t="s">
        <v>74</v>
      </c>
      <c r="BI28" t="s">
        <v>74</v>
      </c>
      <c r="BJ28" t="s">
        <v>74</v>
      </c>
      <c r="BK28" t="s">
        <v>74</v>
      </c>
      <c r="BL28" t="s">
        <v>74</v>
      </c>
      <c r="BM28" t="s">
        <v>74</v>
      </c>
      <c r="BN28" t="s">
        <v>74</v>
      </c>
      <c r="BO28" t="s">
        <v>74</v>
      </c>
      <c r="BP28" t="s">
        <v>74</v>
      </c>
      <c r="BQ28" t="s">
        <v>74</v>
      </c>
      <c r="BR28" t="s">
        <v>74</v>
      </c>
      <c r="BS28" t="s">
        <v>371</v>
      </c>
      <c r="BT28" t="str">
        <f>HYPERLINK("https%3A%2F%2Fwww.webofscience.com%2Fwos%2Fwoscc%2Ffull-record%2FWOS:000744490400001","View Full Record in Web of Science")</f>
        <v>View Full Record in Web of Science</v>
      </c>
    </row>
    <row r="29" spans="1:72" x14ac:dyDescent="0.25">
      <c r="A29" t="s">
        <v>72</v>
      </c>
      <c r="B29" t="s">
        <v>372</v>
      </c>
      <c r="C29" t="s">
        <v>74</v>
      </c>
      <c r="D29" t="s">
        <v>74</v>
      </c>
      <c r="E29" t="s">
        <v>74</v>
      </c>
      <c r="F29" t="s">
        <v>373</v>
      </c>
      <c r="G29" t="s">
        <v>74</v>
      </c>
      <c r="H29" t="s">
        <v>74</v>
      </c>
      <c r="I29" t="s">
        <v>374</v>
      </c>
      <c r="J29" t="s">
        <v>241</v>
      </c>
      <c r="K29" t="s">
        <v>74</v>
      </c>
      <c r="L29" t="s">
        <v>74</v>
      </c>
      <c r="M29" t="s">
        <v>74</v>
      </c>
      <c r="N29" t="s">
        <v>74</v>
      </c>
      <c r="O29" t="s">
        <v>74</v>
      </c>
      <c r="P29" t="s">
        <v>74</v>
      </c>
      <c r="Q29" t="s">
        <v>74</v>
      </c>
      <c r="R29" t="s">
        <v>74</v>
      </c>
      <c r="S29" t="s">
        <v>74</v>
      </c>
      <c r="T29" t="s">
        <v>74</v>
      </c>
      <c r="U29" t="s">
        <v>74</v>
      </c>
      <c r="V29" t="s">
        <v>375</v>
      </c>
      <c r="W29" t="s">
        <v>74</v>
      </c>
      <c r="X29" t="s">
        <v>74</v>
      </c>
      <c r="Y29" t="s">
        <v>74</v>
      </c>
      <c r="Z29" t="s">
        <v>74</v>
      </c>
      <c r="AA29" t="s">
        <v>376</v>
      </c>
      <c r="AB29" t="s">
        <v>377</v>
      </c>
      <c r="AC29" t="s">
        <v>74</v>
      </c>
      <c r="AD29" t="s">
        <v>74</v>
      </c>
      <c r="AE29" t="s">
        <v>74</v>
      </c>
      <c r="AF29" t="s">
        <v>74</v>
      </c>
      <c r="AG29" t="s">
        <v>74</v>
      </c>
      <c r="AH29" t="s">
        <v>74</v>
      </c>
      <c r="AI29" t="s">
        <v>74</v>
      </c>
      <c r="AJ29" t="s">
        <v>74</v>
      </c>
      <c r="AK29" t="s">
        <v>74</v>
      </c>
      <c r="AL29" t="s">
        <v>74</v>
      </c>
      <c r="AM29" t="s">
        <v>74</v>
      </c>
      <c r="AN29" t="s">
        <v>74</v>
      </c>
      <c r="AO29" t="s">
        <v>74</v>
      </c>
      <c r="AP29" t="s">
        <v>245</v>
      </c>
      <c r="AQ29" t="s">
        <v>74</v>
      </c>
      <c r="AR29" t="s">
        <v>74</v>
      </c>
      <c r="AS29" t="s">
        <v>74</v>
      </c>
      <c r="AT29" t="s">
        <v>74</v>
      </c>
      <c r="AU29">
        <v>2023</v>
      </c>
      <c r="AV29">
        <v>25</v>
      </c>
      <c r="AW29">
        <v>1</v>
      </c>
      <c r="AX29" t="s">
        <v>74</v>
      </c>
      <c r="AY29" t="s">
        <v>74</v>
      </c>
      <c r="AZ29" t="s">
        <v>74</v>
      </c>
      <c r="BA29" t="s">
        <v>74</v>
      </c>
      <c r="BB29">
        <v>656</v>
      </c>
      <c r="BC29">
        <v>700</v>
      </c>
      <c r="BD29" t="s">
        <v>74</v>
      </c>
      <c r="BE29" t="s">
        <v>378</v>
      </c>
      <c r="BF29" t="str">
        <f>HYPERLINK("http://dx.doi.org/10.1109/COMST.2022.3221119","http://dx.doi.org/10.1109/COMST.2022.3221119")</f>
        <v>http://dx.doi.org/10.1109/COMST.2022.3221119</v>
      </c>
      <c r="BG29" t="s">
        <v>74</v>
      </c>
      <c r="BH29" t="s">
        <v>74</v>
      </c>
      <c r="BI29" t="s">
        <v>74</v>
      </c>
      <c r="BJ29" t="s">
        <v>74</v>
      </c>
      <c r="BK29" t="s">
        <v>74</v>
      </c>
      <c r="BL29" t="s">
        <v>74</v>
      </c>
      <c r="BM29" t="s">
        <v>74</v>
      </c>
      <c r="BN29" t="s">
        <v>74</v>
      </c>
      <c r="BO29" t="s">
        <v>74</v>
      </c>
      <c r="BP29" t="s">
        <v>74</v>
      </c>
      <c r="BQ29" t="s">
        <v>74</v>
      </c>
      <c r="BR29" t="s">
        <v>74</v>
      </c>
      <c r="BS29" t="s">
        <v>379</v>
      </c>
      <c r="BT29" t="str">
        <f>HYPERLINK("https%3A%2F%2Fwww.webofscience.com%2Fwos%2Fwoscc%2Ffull-record%2FWOS:000942531300022","View Full Record in Web of Science")</f>
        <v>View Full Record in Web of Science</v>
      </c>
    </row>
    <row r="30" spans="1:72" x14ac:dyDescent="0.25">
      <c r="A30" t="s">
        <v>104</v>
      </c>
      <c r="B30" t="s">
        <v>380</v>
      </c>
      <c r="C30" t="s">
        <v>74</v>
      </c>
      <c r="D30" t="s">
        <v>381</v>
      </c>
      <c r="E30" t="s">
        <v>74</v>
      </c>
      <c r="F30" t="s">
        <v>382</v>
      </c>
      <c r="G30" t="s">
        <v>74</v>
      </c>
      <c r="H30" t="s">
        <v>74</v>
      </c>
      <c r="I30" t="s">
        <v>383</v>
      </c>
      <c r="J30" t="s">
        <v>384</v>
      </c>
      <c r="K30" t="s">
        <v>110</v>
      </c>
      <c r="L30" t="s">
        <v>74</v>
      </c>
      <c r="M30" t="s">
        <v>74</v>
      </c>
      <c r="N30" t="s">
        <v>74</v>
      </c>
      <c r="O30" t="s">
        <v>385</v>
      </c>
      <c r="P30" t="s">
        <v>277</v>
      </c>
      <c r="Q30" t="s">
        <v>386</v>
      </c>
      <c r="R30" t="s">
        <v>74</v>
      </c>
      <c r="S30" t="s">
        <v>74</v>
      </c>
      <c r="T30" t="s">
        <v>74</v>
      </c>
      <c r="U30" t="s">
        <v>74</v>
      </c>
      <c r="V30" t="s">
        <v>387</v>
      </c>
      <c r="W30" t="s">
        <v>74</v>
      </c>
      <c r="X30" t="s">
        <v>74</v>
      </c>
      <c r="Y30" t="s">
        <v>74</v>
      </c>
      <c r="Z30" t="s">
        <v>74</v>
      </c>
      <c r="AA30" t="s">
        <v>74</v>
      </c>
      <c r="AB30" t="s">
        <v>74</v>
      </c>
      <c r="AC30" t="s">
        <v>74</v>
      </c>
      <c r="AD30" t="s">
        <v>74</v>
      </c>
      <c r="AE30" t="s">
        <v>74</v>
      </c>
      <c r="AF30" t="s">
        <v>74</v>
      </c>
      <c r="AG30" t="s">
        <v>74</v>
      </c>
      <c r="AH30" t="s">
        <v>74</v>
      </c>
      <c r="AI30" t="s">
        <v>74</v>
      </c>
      <c r="AJ30" t="s">
        <v>74</v>
      </c>
      <c r="AK30" t="s">
        <v>74</v>
      </c>
      <c r="AL30" t="s">
        <v>74</v>
      </c>
      <c r="AM30" t="s">
        <v>74</v>
      </c>
      <c r="AN30" t="s">
        <v>74</v>
      </c>
      <c r="AO30" t="s">
        <v>116</v>
      </c>
      <c r="AP30" t="s">
        <v>117</v>
      </c>
      <c r="AQ30" t="s">
        <v>388</v>
      </c>
      <c r="AR30" t="s">
        <v>74</v>
      </c>
      <c r="AS30" t="s">
        <v>74</v>
      </c>
      <c r="AT30" t="s">
        <v>74</v>
      </c>
      <c r="AU30">
        <v>2022</v>
      </c>
      <c r="AV30">
        <v>13522</v>
      </c>
      <c r="AW30" t="s">
        <v>74</v>
      </c>
      <c r="AX30" t="s">
        <v>74</v>
      </c>
      <c r="AY30" t="s">
        <v>74</v>
      </c>
      <c r="AZ30" t="s">
        <v>74</v>
      </c>
      <c r="BA30" t="s">
        <v>74</v>
      </c>
      <c r="BB30">
        <v>397</v>
      </c>
      <c r="BC30">
        <v>406</v>
      </c>
      <c r="BD30" t="s">
        <v>74</v>
      </c>
      <c r="BE30" t="s">
        <v>389</v>
      </c>
      <c r="BF30" t="str">
        <f>HYPERLINK("http://dx.doi.org/10.1007/978-3-031-21704-3_26","http://dx.doi.org/10.1007/978-3-031-21704-3_26")</f>
        <v>http://dx.doi.org/10.1007/978-3-031-21704-3_26</v>
      </c>
      <c r="BG30" t="s">
        <v>74</v>
      </c>
      <c r="BH30" t="s">
        <v>74</v>
      </c>
      <c r="BI30" t="s">
        <v>74</v>
      </c>
      <c r="BJ30" t="s">
        <v>74</v>
      </c>
      <c r="BK30" t="s">
        <v>74</v>
      </c>
      <c r="BL30" t="s">
        <v>74</v>
      </c>
      <c r="BM30" t="s">
        <v>74</v>
      </c>
      <c r="BN30" t="s">
        <v>74</v>
      </c>
      <c r="BO30" t="s">
        <v>74</v>
      </c>
      <c r="BP30" t="s">
        <v>74</v>
      </c>
      <c r="BQ30" t="s">
        <v>74</v>
      </c>
      <c r="BR30" t="s">
        <v>74</v>
      </c>
      <c r="BS30" t="s">
        <v>390</v>
      </c>
      <c r="BT30" t="str">
        <f>HYPERLINK("https%3A%2F%2Fwww.webofscience.com%2Fwos%2Fwoscc%2Ffull-record%2FWOS:000937041100026","View Full Record in Web of Science")</f>
        <v>View Full Record in Web of Science</v>
      </c>
    </row>
    <row r="31" spans="1:72" x14ac:dyDescent="0.25">
      <c r="A31" t="s">
        <v>72</v>
      </c>
      <c r="B31" t="s">
        <v>391</v>
      </c>
      <c r="C31" t="s">
        <v>74</v>
      </c>
      <c r="D31" t="s">
        <v>74</v>
      </c>
      <c r="E31" t="s">
        <v>74</v>
      </c>
      <c r="F31" t="s">
        <v>392</v>
      </c>
      <c r="G31" t="s">
        <v>74</v>
      </c>
      <c r="H31" t="s">
        <v>74</v>
      </c>
      <c r="I31" t="s">
        <v>393</v>
      </c>
      <c r="J31" t="s">
        <v>231</v>
      </c>
      <c r="K31" t="s">
        <v>74</v>
      </c>
      <c r="L31" t="s">
        <v>74</v>
      </c>
      <c r="M31" t="s">
        <v>74</v>
      </c>
      <c r="N31" t="s">
        <v>74</v>
      </c>
      <c r="O31" t="s">
        <v>74</v>
      </c>
      <c r="P31" t="s">
        <v>74</v>
      </c>
      <c r="Q31" t="s">
        <v>74</v>
      </c>
      <c r="R31" t="s">
        <v>74</v>
      </c>
      <c r="S31" t="s">
        <v>74</v>
      </c>
      <c r="T31" t="s">
        <v>74</v>
      </c>
      <c r="U31" t="s">
        <v>74</v>
      </c>
      <c r="V31" t="s">
        <v>394</v>
      </c>
      <c r="W31" t="s">
        <v>74</v>
      </c>
      <c r="X31" t="s">
        <v>74</v>
      </c>
      <c r="Y31" t="s">
        <v>74</v>
      </c>
      <c r="Z31" t="s">
        <v>74</v>
      </c>
      <c r="AA31" t="s">
        <v>74</v>
      </c>
      <c r="AB31" t="s">
        <v>74</v>
      </c>
      <c r="AC31" t="s">
        <v>74</v>
      </c>
      <c r="AD31" t="s">
        <v>74</v>
      </c>
      <c r="AE31" t="s">
        <v>74</v>
      </c>
      <c r="AF31" t="s">
        <v>74</v>
      </c>
      <c r="AG31" t="s">
        <v>74</v>
      </c>
      <c r="AH31" t="s">
        <v>74</v>
      </c>
      <c r="AI31" t="s">
        <v>74</v>
      </c>
      <c r="AJ31" t="s">
        <v>74</v>
      </c>
      <c r="AK31" t="s">
        <v>74</v>
      </c>
      <c r="AL31" t="s">
        <v>74</v>
      </c>
      <c r="AM31" t="s">
        <v>74</v>
      </c>
      <c r="AN31" t="s">
        <v>74</v>
      </c>
      <c r="AO31" t="s">
        <v>233</v>
      </c>
      <c r="AP31" t="s">
        <v>234</v>
      </c>
      <c r="AQ31" t="s">
        <v>74</v>
      </c>
      <c r="AR31" t="s">
        <v>74</v>
      </c>
      <c r="AS31" t="s">
        <v>74</v>
      </c>
      <c r="AT31" t="s">
        <v>395</v>
      </c>
      <c r="AU31">
        <v>2022</v>
      </c>
      <c r="AV31">
        <v>24</v>
      </c>
      <c r="AW31">
        <v>4</v>
      </c>
      <c r="AX31" t="s">
        <v>74</v>
      </c>
      <c r="AY31" t="s">
        <v>74</v>
      </c>
      <c r="AZ31" t="s">
        <v>74</v>
      </c>
      <c r="BA31" t="s">
        <v>74</v>
      </c>
      <c r="BB31">
        <v>66</v>
      </c>
      <c r="BC31">
        <v>69</v>
      </c>
      <c r="BD31" t="s">
        <v>74</v>
      </c>
      <c r="BE31" t="s">
        <v>396</v>
      </c>
      <c r="BF31" t="str">
        <f>HYPERLINK("http://dx.doi.org/10.1109/MITP.2022.3174744","http://dx.doi.org/10.1109/MITP.2022.3174744")</f>
        <v>http://dx.doi.org/10.1109/MITP.2022.3174744</v>
      </c>
      <c r="BG31" t="s">
        <v>74</v>
      </c>
      <c r="BH31" t="s">
        <v>74</v>
      </c>
      <c r="BI31" t="s">
        <v>74</v>
      </c>
      <c r="BJ31" t="s">
        <v>74</v>
      </c>
      <c r="BK31" t="s">
        <v>74</v>
      </c>
      <c r="BL31" t="s">
        <v>74</v>
      </c>
      <c r="BM31" t="s">
        <v>74</v>
      </c>
      <c r="BN31" t="s">
        <v>74</v>
      </c>
      <c r="BO31" t="s">
        <v>74</v>
      </c>
      <c r="BP31" t="s">
        <v>74</v>
      </c>
      <c r="BQ31" t="s">
        <v>74</v>
      </c>
      <c r="BR31" t="s">
        <v>74</v>
      </c>
      <c r="BS31" t="s">
        <v>397</v>
      </c>
      <c r="BT31" t="str">
        <f>HYPERLINK("https%3A%2F%2Fwww.webofscience.com%2Fwos%2Fwoscc%2Ffull-record%2FWOS:000856113700010","View Full Record in Web of Science")</f>
        <v>View Full Record in Web of Science</v>
      </c>
    </row>
    <row r="32" spans="1:72" x14ac:dyDescent="0.25">
      <c r="A32" t="s">
        <v>72</v>
      </c>
      <c r="B32" t="s">
        <v>398</v>
      </c>
      <c r="C32" t="s">
        <v>74</v>
      </c>
      <c r="D32" t="s">
        <v>74</v>
      </c>
      <c r="E32" t="s">
        <v>74</v>
      </c>
      <c r="F32" t="s">
        <v>399</v>
      </c>
      <c r="G32" t="s">
        <v>74</v>
      </c>
      <c r="H32" t="s">
        <v>74</v>
      </c>
      <c r="I32" t="s">
        <v>400</v>
      </c>
      <c r="J32" t="s">
        <v>173</v>
      </c>
      <c r="K32" t="s">
        <v>74</v>
      </c>
      <c r="L32" t="s">
        <v>74</v>
      </c>
      <c r="M32" t="s">
        <v>74</v>
      </c>
      <c r="N32" t="s">
        <v>74</v>
      </c>
      <c r="O32" t="s">
        <v>74</v>
      </c>
      <c r="P32" t="s">
        <v>74</v>
      </c>
      <c r="Q32" t="s">
        <v>74</v>
      </c>
      <c r="R32" t="s">
        <v>74</v>
      </c>
      <c r="S32" t="s">
        <v>74</v>
      </c>
      <c r="T32" t="s">
        <v>74</v>
      </c>
      <c r="U32" t="s">
        <v>74</v>
      </c>
      <c r="V32" t="s">
        <v>401</v>
      </c>
      <c r="W32" t="s">
        <v>74</v>
      </c>
      <c r="X32" t="s">
        <v>74</v>
      </c>
      <c r="Y32" t="s">
        <v>74</v>
      </c>
      <c r="Z32" t="s">
        <v>74</v>
      </c>
      <c r="AA32" t="s">
        <v>402</v>
      </c>
      <c r="AB32" t="s">
        <v>403</v>
      </c>
      <c r="AC32" t="s">
        <v>74</v>
      </c>
      <c r="AD32" t="s">
        <v>74</v>
      </c>
      <c r="AE32" t="s">
        <v>74</v>
      </c>
      <c r="AF32" t="s">
        <v>74</v>
      </c>
      <c r="AG32" t="s">
        <v>74</v>
      </c>
      <c r="AH32" t="s">
        <v>74</v>
      </c>
      <c r="AI32" t="s">
        <v>74</v>
      </c>
      <c r="AJ32" t="s">
        <v>74</v>
      </c>
      <c r="AK32" t="s">
        <v>74</v>
      </c>
      <c r="AL32" t="s">
        <v>74</v>
      </c>
      <c r="AM32" t="s">
        <v>74</v>
      </c>
      <c r="AN32" t="s">
        <v>74</v>
      </c>
      <c r="AO32" t="s">
        <v>177</v>
      </c>
      <c r="AP32" t="s">
        <v>74</v>
      </c>
      <c r="AQ32" t="s">
        <v>74</v>
      </c>
      <c r="AR32" t="s">
        <v>74</v>
      </c>
      <c r="AS32" t="s">
        <v>74</v>
      </c>
      <c r="AT32" t="s">
        <v>74</v>
      </c>
      <c r="AU32">
        <v>2022</v>
      </c>
      <c r="AV32">
        <v>10</v>
      </c>
      <c r="AW32" t="s">
        <v>74</v>
      </c>
      <c r="AX32" t="s">
        <v>74</v>
      </c>
      <c r="AY32" t="s">
        <v>74</v>
      </c>
      <c r="AZ32" t="s">
        <v>74</v>
      </c>
      <c r="BA32" t="s">
        <v>74</v>
      </c>
      <c r="BB32">
        <v>119914</v>
      </c>
      <c r="BC32">
        <v>119946</v>
      </c>
      <c r="BD32" t="s">
        <v>74</v>
      </c>
      <c r="BE32" t="s">
        <v>404</v>
      </c>
      <c r="BF32" t="str">
        <f>HYPERLINK("http://dx.doi.org/10.1109/ACCESS.2022.3219845","http://dx.doi.org/10.1109/ACCESS.2022.3219845")</f>
        <v>http://dx.doi.org/10.1109/ACCESS.2022.3219845</v>
      </c>
      <c r="BG32" t="s">
        <v>74</v>
      </c>
      <c r="BH32" t="s">
        <v>74</v>
      </c>
      <c r="BI32" t="s">
        <v>74</v>
      </c>
      <c r="BJ32" t="s">
        <v>74</v>
      </c>
      <c r="BK32" t="s">
        <v>74</v>
      </c>
      <c r="BL32" t="s">
        <v>74</v>
      </c>
      <c r="BM32" t="s">
        <v>74</v>
      </c>
      <c r="BN32" t="s">
        <v>74</v>
      </c>
      <c r="BO32" t="s">
        <v>74</v>
      </c>
      <c r="BP32" t="s">
        <v>74</v>
      </c>
      <c r="BQ32" t="s">
        <v>74</v>
      </c>
      <c r="BR32" t="s">
        <v>74</v>
      </c>
      <c r="BS32" t="s">
        <v>405</v>
      </c>
      <c r="BT32" t="str">
        <f>HYPERLINK("https%3A%2F%2Fwww.webofscience.com%2Fwos%2Fwoscc%2Ffull-record%2FWOS:000886923800001","View Full Record in Web of Science")</f>
        <v>View Full Record in Web of Science</v>
      </c>
    </row>
    <row r="33" spans="1:72" x14ac:dyDescent="0.25">
      <c r="A33" t="s">
        <v>72</v>
      </c>
      <c r="B33" t="s">
        <v>406</v>
      </c>
      <c r="C33" t="s">
        <v>74</v>
      </c>
      <c r="D33" t="s">
        <v>74</v>
      </c>
      <c r="E33" t="s">
        <v>74</v>
      </c>
      <c r="F33" t="s">
        <v>407</v>
      </c>
      <c r="G33" t="s">
        <v>74</v>
      </c>
      <c r="H33" t="s">
        <v>74</v>
      </c>
      <c r="I33" t="s">
        <v>408</v>
      </c>
      <c r="J33" t="s">
        <v>409</v>
      </c>
      <c r="K33" t="s">
        <v>74</v>
      </c>
      <c r="L33" t="s">
        <v>74</v>
      </c>
      <c r="M33" t="s">
        <v>74</v>
      </c>
      <c r="N33" t="s">
        <v>74</v>
      </c>
      <c r="O33" t="s">
        <v>74</v>
      </c>
      <c r="P33" t="s">
        <v>74</v>
      </c>
      <c r="Q33" t="s">
        <v>74</v>
      </c>
      <c r="R33" t="s">
        <v>74</v>
      </c>
      <c r="S33" t="s">
        <v>74</v>
      </c>
      <c r="T33" t="s">
        <v>74</v>
      </c>
      <c r="U33" t="s">
        <v>74</v>
      </c>
      <c r="V33" t="s">
        <v>410</v>
      </c>
      <c r="W33" t="s">
        <v>74</v>
      </c>
      <c r="X33" t="s">
        <v>74</v>
      </c>
      <c r="Y33" t="s">
        <v>74</v>
      </c>
      <c r="Z33" t="s">
        <v>74</v>
      </c>
      <c r="AA33" t="s">
        <v>74</v>
      </c>
      <c r="AB33" t="s">
        <v>411</v>
      </c>
      <c r="AC33" t="s">
        <v>74</v>
      </c>
      <c r="AD33" t="s">
        <v>74</v>
      </c>
      <c r="AE33" t="s">
        <v>74</v>
      </c>
      <c r="AF33" t="s">
        <v>74</v>
      </c>
      <c r="AG33" t="s">
        <v>74</v>
      </c>
      <c r="AH33" t="s">
        <v>74</v>
      </c>
      <c r="AI33" t="s">
        <v>74</v>
      </c>
      <c r="AJ33" t="s">
        <v>74</v>
      </c>
      <c r="AK33" t="s">
        <v>74</v>
      </c>
      <c r="AL33" t="s">
        <v>74</v>
      </c>
      <c r="AM33" t="s">
        <v>74</v>
      </c>
      <c r="AN33" t="s">
        <v>74</v>
      </c>
      <c r="AO33" t="s">
        <v>412</v>
      </c>
      <c r="AP33" t="s">
        <v>413</v>
      </c>
      <c r="AQ33" t="s">
        <v>74</v>
      </c>
      <c r="AR33" t="s">
        <v>74</v>
      </c>
      <c r="AS33" t="s">
        <v>74</v>
      </c>
      <c r="AT33" t="s">
        <v>91</v>
      </c>
      <c r="AU33">
        <v>2023</v>
      </c>
      <c r="AV33">
        <v>56</v>
      </c>
      <c r="AW33">
        <v>1</v>
      </c>
      <c r="AX33" t="s">
        <v>74</v>
      </c>
      <c r="AY33" t="s">
        <v>74</v>
      </c>
      <c r="AZ33" t="s">
        <v>74</v>
      </c>
      <c r="BA33" t="s">
        <v>74</v>
      </c>
      <c r="BB33">
        <v>150</v>
      </c>
      <c r="BC33">
        <v>156</v>
      </c>
      <c r="BD33" t="s">
        <v>74</v>
      </c>
      <c r="BE33" t="s">
        <v>414</v>
      </c>
      <c r="BF33" t="str">
        <f>HYPERLINK("http://dx.doi.org/10.1109/MC.2022.3218389","http://dx.doi.org/10.1109/MC.2022.3218389")</f>
        <v>http://dx.doi.org/10.1109/MC.2022.3218389</v>
      </c>
      <c r="BG33" t="s">
        <v>74</v>
      </c>
      <c r="BH33" t="s">
        <v>74</v>
      </c>
      <c r="BI33" t="s">
        <v>74</v>
      </c>
      <c r="BJ33" t="s">
        <v>74</v>
      </c>
      <c r="BK33" t="s">
        <v>74</v>
      </c>
      <c r="BL33" t="s">
        <v>74</v>
      </c>
      <c r="BM33" t="s">
        <v>74</v>
      </c>
      <c r="BN33" t="s">
        <v>74</v>
      </c>
      <c r="BO33" t="s">
        <v>74</v>
      </c>
      <c r="BP33" t="s">
        <v>74</v>
      </c>
      <c r="BQ33" t="s">
        <v>74</v>
      </c>
      <c r="BR33" t="s">
        <v>74</v>
      </c>
      <c r="BS33" t="s">
        <v>415</v>
      </c>
      <c r="BT33" t="str">
        <f>HYPERLINK("https%3A%2F%2Fwww.webofscience.com%2Fwos%2Fwoscc%2Ffull-record%2FWOS:000966085600001","View Full Record in Web of Science")</f>
        <v>View Full Record in Web of Science</v>
      </c>
    </row>
    <row r="34" spans="1:72" x14ac:dyDescent="0.25">
      <c r="A34" t="s">
        <v>72</v>
      </c>
      <c r="B34" t="s">
        <v>416</v>
      </c>
      <c r="C34" t="s">
        <v>74</v>
      </c>
      <c r="D34" t="s">
        <v>74</v>
      </c>
      <c r="E34" t="s">
        <v>74</v>
      </c>
      <c r="F34" t="s">
        <v>417</v>
      </c>
      <c r="G34" t="s">
        <v>74</v>
      </c>
      <c r="H34" t="s">
        <v>74</v>
      </c>
      <c r="I34" t="s">
        <v>418</v>
      </c>
      <c r="J34" t="s">
        <v>419</v>
      </c>
      <c r="K34" t="s">
        <v>74</v>
      </c>
      <c r="L34" t="s">
        <v>74</v>
      </c>
      <c r="M34" t="s">
        <v>74</v>
      </c>
      <c r="N34" t="s">
        <v>74</v>
      </c>
      <c r="O34" t="s">
        <v>74</v>
      </c>
      <c r="P34" t="s">
        <v>74</v>
      </c>
      <c r="Q34" t="s">
        <v>74</v>
      </c>
      <c r="R34" t="s">
        <v>74</v>
      </c>
      <c r="S34" t="s">
        <v>74</v>
      </c>
      <c r="T34" t="s">
        <v>74</v>
      </c>
      <c r="U34" t="s">
        <v>74</v>
      </c>
      <c r="V34" t="s">
        <v>420</v>
      </c>
      <c r="W34" t="s">
        <v>74</v>
      </c>
      <c r="X34" t="s">
        <v>74</v>
      </c>
      <c r="Y34" t="s">
        <v>74</v>
      </c>
      <c r="Z34" t="s">
        <v>74</v>
      </c>
      <c r="AA34" t="s">
        <v>421</v>
      </c>
      <c r="AB34" t="s">
        <v>422</v>
      </c>
      <c r="AC34" t="s">
        <v>74</v>
      </c>
      <c r="AD34" t="s">
        <v>74</v>
      </c>
      <c r="AE34" t="s">
        <v>74</v>
      </c>
      <c r="AF34" t="s">
        <v>74</v>
      </c>
      <c r="AG34" t="s">
        <v>74</v>
      </c>
      <c r="AH34" t="s">
        <v>74</v>
      </c>
      <c r="AI34" t="s">
        <v>74</v>
      </c>
      <c r="AJ34" t="s">
        <v>74</v>
      </c>
      <c r="AK34" t="s">
        <v>74</v>
      </c>
      <c r="AL34" t="s">
        <v>74</v>
      </c>
      <c r="AM34" t="s">
        <v>74</v>
      </c>
      <c r="AN34" t="s">
        <v>74</v>
      </c>
      <c r="AO34" t="s">
        <v>423</v>
      </c>
      <c r="AP34" t="s">
        <v>424</v>
      </c>
      <c r="AQ34" t="s">
        <v>74</v>
      </c>
      <c r="AR34" t="s">
        <v>74</v>
      </c>
      <c r="AS34" t="s">
        <v>74</v>
      </c>
      <c r="AT34" t="s">
        <v>235</v>
      </c>
      <c r="AU34">
        <v>2022</v>
      </c>
      <c r="AV34">
        <v>26</v>
      </c>
      <c r="AW34">
        <v>6</v>
      </c>
      <c r="AX34" t="s">
        <v>74</v>
      </c>
      <c r="AY34" t="s">
        <v>74</v>
      </c>
      <c r="AZ34" t="s">
        <v>74</v>
      </c>
      <c r="BA34" t="s">
        <v>74</v>
      </c>
      <c r="BB34">
        <v>59</v>
      </c>
      <c r="BC34">
        <v>67</v>
      </c>
      <c r="BD34" t="s">
        <v>74</v>
      </c>
      <c r="BE34" t="s">
        <v>425</v>
      </c>
      <c r="BF34" t="str">
        <f>HYPERLINK("http://dx.doi.org/10.1109/MIC.2022.3212085","http://dx.doi.org/10.1109/MIC.2022.3212085")</f>
        <v>http://dx.doi.org/10.1109/MIC.2022.3212085</v>
      </c>
      <c r="BG34" t="s">
        <v>74</v>
      </c>
      <c r="BH34" t="s">
        <v>74</v>
      </c>
      <c r="BI34" t="s">
        <v>74</v>
      </c>
      <c r="BJ34" t="s">
        <v>74</v>
      </c>
      <c r="BK34" t="s">
        <v>74</v>
      </c>
      <c r="BL34" t="s">
        <v>74</v>
      </c>
      <c r="BM34" t="s">
        <v>74</v>
      </c>
      <c r="BN34" t="s">
        <v>74</v>
      </c>
      <c r="BO34" t="s">
        <v>74</v>
      </c>
      <c r="BP34" t="s">
        <v>74</v>
      </c>
      <c r="BQ34" t="s">
        <v>74</v>
      </c>
      <c r="BR34" t="s">
        <v>74</v>
      </c>
      <c r="BS34" t="s">
        <v>426</v>
      </c>
      <c r="BT34" t="str">
        <f>HYPERLINK("https%3A%2F%2Fwww.webofscience.com%2Fwos%2Fwoscc%2Ffull-record%2FWOS:000917730600008","View Full Record in Web of Science")</f>
        <v>View Full Record in Web of Science</v>
      </c>
    </row>
    <row r="35" spans="1:72" x14ac:dyDescent="0.25">
      <c r="A35" t="s">
        <v>72</v>
      </c>
      <c r="B35" t="s">
        <v>427</v>
      </c>
      <c r="C35" t="s">
        <v>74</v>
      </c>
      <c r="D35" t="s">
        <v>74</v>
      </c>
      <c r="E35" t="s">
        <v>74</v>
      </c>
      <c r="F35" t="s">
        <v>428</v>
      </c>
      <c r="G35" t="s">
        <v>74</v>
      </c>
      <c r="H35" t="s">
        <v>74</v>
      </c>
      <c r="I35" t="s">
        <v>429</v>
      </c>
      <c r="J35" t="s">
        <v>430</v>
      </c>
      <c r="K35" t="s">
        <v>74</v>
      </c>
      <c r="L35" t="s">
        <v>74</v>
      </c>
      <c r="M35" t="s">
        <v>74</v>
      </c>
      <c r="N35" t="s">
        <v>74</v>
      </c>
      <c r="O35" t="s">
        <v>74</v>
      </c>
      <c r="P35" t="s">
        <v>74</v>
      </c>
      <c r="Q35" t="s">
        <v>74</v>
      </c>
      <c r="R35" t="s">
        <v>74</v>
      </c>
      <c r="S35" t="s">
        <v>74</v>
      </c>
      <c r="T35" t="s">
        <v>74</v>
      </c>
      <c r="U35" t="s">
        <v>74</v>
      </c>
      <c r="V35" t="s">
        <v>431</v>
      </c>
      <c r="W35" t="s">
        <v>74</v>
      </c>
      <c r="X35" t="s">
        <v>74</v>
      </c>
      <c r="Y35" t="s">
        <v>74</v>
      </c>
      <c r="Z35" t="s">
        <v>74</v>
      </c>
      <c r="AA35" t="s">
        <v>74</v>
      </c>
      <c r="AB35" t="s">
        <v>74</v>
      </c>
      <c r="AC35" t="s">
        <v>74</v>
      </c>
      <c r="AD35" t="s">
        <v>74</v>
      </c>
      <c r="AE35" t="s">
        <v>74</v>
      </c>
      <c r="AF35" t="s">
        <v>74</v>
      </c>
      <c r="AG35" t="s">
        <v>74</v>
      </c>
      <c r="AH35" t="s">
        <v>74</v>
      </c>
      <c r="AI35" t="s">
        <v>74</v>
      </c>
      <c r="AJ35" t="s">
        <v>74</v>
      </c>
      <c r="AK35" t="s">
        <v>74</v>
      </c>
      <c r="AL35" t="s">
        <v>74</v>
      </c>
      <c r="AM35" t="s">
        <v>74</v>
      </c>
      <c r="AN35" t="s">
        <v>74</v>
      </c>
      <c r="AO35" t="s">
        <v>432</v>
      </c>
      <c r="AP35" t="s">
        <v>74</v>
      </c>
      <c r="AQ35" t="s">
        <v>74</v>
      </c>
      <c r="AR35" t="s">
        <v>74</v>
      </c>
      <c r="AS35" t="s">
        <v>74</v>
      </c>
      <c r="AT35" t="s">
        <v>433</v>
      </c>
      <c r="AU35">
        <v>2022</v>
      </c>
      <c r="AV35">
        <v>15</v>
      </c>
      <c r="AW35">
        <v>6</v>
      </c>
      <c r="AX35" t="s">
        <v>74</v>
      </c>
      <c r="AY35" t="s">
        <v>74</v>
      </c>
      <c r="AZ35" t="s">
        <v>74</v>
      </c>
      <c r="BA35" t="s">
        <v>74</v>
      </c>
      <c r="BB35">
        <v>685</v>
      </c>
      <c r="BC35">
        <v>696</v>
      </c>
      <c r="BD35" t="s">
        <v>74</v>
      </c>
      <c r="BE35" t="s">
        <v>434</v>
      </c>
      <c r="BF35" t="str">
        <f>HYPERLINK("http://dx.doi.org/10.1109/TLT.2022.3210828","http://dx.doi.org/10.1109/TLT.2022.3210828")</f>
        <v>http://dx.doi.org/10.1109/TLT.2022.3210828</v>
      </c>
      <c r="BG35" t="s">
        <v>74</v>
      </c>
      <c r="BH35" t="s">
        <v>74</v>
      </c>
      <c r="BI35" t="s">
        <v>74</v>
      </c>
      <c r="BJ35" t="s">
        <v>74</v>
      </c>
      <c r="BK35" t="s">
        <v>74</v>
      </c>
      <c r="BL35" t="s">
        <v>74</v>
      </c>
      <c r="BM35" t="s">
        <v>74</v>
      </c>
      <c r="BN35" t="s">
        <v>74</v>
      </c>
      <c r="BO35" t="s">
        <v>74</v>
      </c>
      <c r="BP35" t="s">
        <v>74</v>
      </c>
      <c r="BQ35" t="s">
        <v>74</v>
      </c>
      <c r="BR35" t="s">
        <v>74</v>
      </c>
      <c r="BS35" t="s">
        <v>435</v>
      </c>
      <c r="BT35" t="str">
        <f>HYPERLINK("https%3A%2F%2Fwww.webofscience.com%2Fwos%2Fwoscc%2Ffull-record%2FWOS:000911279300004","View Full Record in Web of Science")</f>
        <v>View Full Record in Web of Science</v>
      </c>
    </row>
    <row r="36" spans="1:72" x14ac:dyDescent="0.25">
      <c r="A36" t="s">
        <v>72</v>
      </c>
      <c r="B36" t="s">
        <v>436</v>
      </c>
      <c r="C36" t="s">
        <v>74</v>
      </c>
      <c r="D36" t="s">
        <v>74</v>
      </c>
      <c r="E36" t="s">
        <v>74</v>
      </c>
      <c r="F36" t="s">
        <v>437</v>
      </c>
      <c r="G36" t="s">
        <v>74</v>
      </c>
      <c r="H36" t="s">
        <v>74</v>
      </c>
      <c r="I36" t="s">
        <v>438</v>
      </c>
      <c r="J36" t="s">
        <v>331</v>
      </c>
      <c r="K36" t="s">
        <v>74</v>
      </c>
      <c r="L36" t="s">
        <v>74</v>
      </c>
      <c r="M36" t="s">
        <v>74</v>
      </c>
      <c r="N36" t="s">
        <v>74</v>
      </c>
      <c r="O36" t="s">
        <v>74</v>
      </c>
      <c r="P36" t="s">
        <v>74</v>
      </c>
      <c r="Q36" t="s">
        <v>74</v>
      </c>
      <c r="R36" t="s">
        <v>74</v>
      </c>
      <c r="S36" t="s">
        <v>74</v>
      </c>
      <c r="T36" t="s">
        <v>74</v>
      </c>
      <c r="U36" t="s">
        <v>74</v>
      </c>
      <c r="V36" t="s">
        <v>439</v>
      </c>
      <c r="W36" t="s">
        <v>74</v>
      </c>
      <c r="X36" t="s">
        <v>74</v>
      </c>
      <c r="Y36" t="s">
        <v>74</v>
      </c>
      <c r="Z36" t="s">
        <v>74</v>
      </c>
      <c r="AA36" t="s">
        <v>74</v>
      </c>
      <c r="AB36" t="s">
        <v>74</v>
      </c>
      <c r="AC36" t="s">
        <v>74</v>
      </c>
      <c r="AD36" t="s">
        <v>74</v>
      </c>
      <c r="AE36" t="s">
        <v>74</v>
      </c>
      <c r="AF36" t="s">
        <v>74</v>
      </c>
      <c r="AG36" t="s">
        <v>74</v>
      </c>
      <c r="AH36" t="s">
        <v>74</v>
      </c>
      <c r="AI36" t="s">
        <v>74</v>
      </c>
      <c r="AJ36" t="s">
        <v>74</v>
      </c>
      <c r="AK36" t="s">
        <v>74</v>
      </c>
      <c r="AL36" t="s">
        <v>74</v>
      </c>
      <c r="AM36" t="s">
        <v>74</v>
      </c>
      <c r="AN36" t="s">
        <v>74</v>
      </c>
      <c r="AO36" t="s">
        <v>74</v>
      </c>
      <c r="AP36" t="s">
        <v>333</v>
      </c>
      <c r="AQ36" t="s">
        <v>74</v>
      </c>
      <c r="AR36" t="s">
        <v>74</v>
      </c>
      <c r="AS36" t="s">
        <v>74</v>
      </c>
      <c r="AT36" t="s">
        <v>440</v>
      </c>
      <c r="AU36">
        <v>2022</v>
      </c>
      <c r="AV36">
        <v>12</v>
      </c>
      <c r="AW36" t="s">
        <v>74</v>
      </c>
      <c r="AX36" t="s">
        <v>74</v>
      </c>
      <c r="AY36" t="s">
        <v>74</v>
      </c>
      <c r="AZ36" t="s">
        <v>74</v>
      </c>
      <c r="BA36" t="s">
        <v>74</v>
      </c>
      <c r="BB36" t="s">
        <v>74</v>
      </c>
      <c r="BC36" t="s">
        <v>74</v>
      </c>
      <c r="BD36" t="s">
        <v>74</v>
      </c>
      <c r="BE36" t="s">
        <v>441</v>
      </c>
      <c r="BF36" t="str">
        <f>HYPERLINK("http://dx.doi.org/10.22967/HCIS.2022.12.042","http://dx.doi.org/10.22967/HCIS.2022.12.042")</f>
        <v>http://dx.doi.org/10.22967/HCIS.2022.12.042</v>
      </c>
      <c r="BG36" t="s">
        <v>74</v>
      </c>
      <c r="BH36" t="s">
        <v>74</v>
      </c>
      <c r="BI36" t="s">
        <v>74</v>
      </c>
      <c r="BJ36" t="s">
        <v>74</v>
      </c>
      <c r="BK36" t="s">
        <v>74</v>
      </c>
      <c r="BL36" t="s">
        <v>74</v>
      </c>
      <c r="BM36" t="s">
        <v>74</v>
      </c>
      <c r="BN36" t="s">
        <v>74</v>
      </c>
      <c r="BO36" t="s">
        <v>74</v>
      </c>
      <c r="BP36" t="s">
        <v>74</v>
      </c>
      <c r="BQ36" t="s">
        <v>74</v>
      </c>
      <c r="BR36" t="s">
        <v>74</v>
      </c>
      <c r="BS36" t="s">
        <v>442</v>
      </c>
      <c r="BT36" t="str">
        <f>HYPERLINK("https%3A%2F%2Fwww.webofscience.com%2Fwos%2Fwoscc%2Ffull-record%2FWOS:000854915200001","View Full Record in Web of Science")</f>
        <v>View Full Record in Web of Science</v>
      </c>
    </row>
    <row r="37" spans="1:72" x14ac:dyDescent="0.25">
      <c r="A37" t="s">
        <v>72</v>
      </c>
      <c r="B37" t="s">
        <v>443</v>
      </c>
      <c r="C37" t="s">
        <v>74</v>
      </c>
      <c r="D37" t="s">
        <v>74</v>
      </c>
      <c r="E37" t="s">
        <v>74</v>
      </c>
      <c r="F37" t="s">
        <v>444</v>
      </c>
      <c r="G37" t="s">
        <v>74</v>
      </c>
      <c r="H37" t="s">
        <v>74</v>
      </c>
      <c r="I37" t="s">
        <v>445</v>
      </c>
      <c r="J37" t="s">
        <v>446</v>
      </c>
      <c r="K37" t="s">
        <v>74</v>
      </c>
      <c r="L37" t="s">
        <v>74</v>
      </c>
      <c r="M37" t="s">
        <v>74</v>
      </c>
      <c r="N37" t="s">
        <v>74</v>
      </c>
      <c r="O37" t="s">
        <v>74</v>
      </c>
      <c r="P37" t="s">
        <v>74</v>
      </c>
      <c r="Q37" t="s">
        <v>74</v>
      </c>
      <c r="R37" t="s">
        <v>74</v>
      </c>
      <c r="S37" t="s">
        <v>74</v>
      </c>
      <c r="T37" t="s">
        <v>74</v>
      </c>
      <c r="U37" t="s">
        <v>74</v>
      </c>
      <c r="V37" t="s">
        <v>447</v>
      </c>
      <c r="W37" t="s">
        <v>74</v>
      </c>
      <c r="X37" t="s">
        <v>74</v>
      </c>
      <c r="Y37" t="s">
        <v>74</v>
      </c>
      <c r="Z37" t="s">
        <v>74</v>
      </c>
      <c r="AA37" t="s">
        <v>448</v>
      </c>
      <c r="AB37" t="s">
        <v>74</v>
      </c>
      <c r="AC37" t="s">
        <v>74</v>
      </c>
      <c r="AD37" t="s">
        <v>74</v>
      </c>
      <c r="AE37" t="s">
        <v>74</v>
      </c>
      <c r="AF37" t="s">
        <v>74</v>
      </c>
      <c r="AG37" t="s">
        <v>74</v>
      </c>
      <c r="AH37" t="s">
        <v>74</v>
      </c>
      <c r="AI37" t="s">
        <v>74</v>
      </c>
      <c r="AJ37" t="s">
        <v>74</v>
      </c>
      <c r="AK37" t="s">
        <v>74</v>
      </c>
      <c r="AL37" t="s">
        <v>74</v>
      </c>
      <c r="AM37" t="s">
        <v>74</v>
      </c>
      <c r="AN37" t="s">
        <v>74</v>
      </c>
      <c r="AO37" t="s">
        <v>449</v>
      </c>
      <c r="AP37" t="s">
        <v>450</v>
      </c>
      <c r="AQ37" t="s">
        <v>74</v>
      </c>
      <c r="AR37" t="s">
        <v>74</v>
      </c>
      <c r="AS37" t="s">
        <v>74</v>
      </c>
      <c r="AT37" t="s">
        <v>451</v>
      </c>
      <c r="AU37">
        <v>2023</v>
      </c>
      <c r="AV37">
        <v>140</v>
      </c>
      <c r="AW37" t="s">
        <v>74</v>
      </c>
      <c r="AX37" t="s">
        <v>74</v>
      </c>
      <c r="AY37" t="s">
        <v>74</v>
      </c>
      <c r="AZ37" t="s">
        <v>74</v>
      </c>
      <c r="BA37" t="s">
        <v>74</v>
      </c>
      <c r="BB37">
        <v>299</v>
      </c>
      <c r="BC37">
        <v>310</v>
      </c>
      <c r="BD37" t="s">
        <v>74</v>
      </c>
      <c r="BE37" t="s">
        <v>452</v>
      </c>
      <c r="BF37" t="str">
        <f>HYPERLINK("http://dx.doi.org/10.1016/j.future.2022.10.031","http://dx.doi.org/10.1016/j.future.2022.10.031")</f>
        <v>http://dx.doi.org/10.1016/j.future.2022.10.031</v>
      </c>
      <c r="BG37" t="s">
        <v>74</v>
      </c>
      <c r="BH37" t="s">
        <v>74</v>
      </c>
      <c r="BI37" t="s">
        <v>74</v>
      </c>
      <c r="BJ37" t="s">
        <v>74</v>
      </c>
      <c r="BK37" t="s">
        <v>74</v>
      </c>
      <c r="BL37" t="s">
        <v>74</v>
      </c>
      <c r="BM37" t="s">
        <v>74</v>
      </c>
      <c r="BN37" t="s">
        <v>74</v>
      </c>
      <c r="BO37" t="s">
        <v>74</v>
      </c>
      <c r="BP37" t="s">
        <v>74</v>
      </c>
      <c r="BQ37" t="s">
        <v>74</v>
      </c>
      <c r="BR37" t="s">
        <v>74</v>
      </c>
      <c r="BS37" t="s">
        <v>453</v>
      </c>
      <c r="BT37" t="str">
        <f>HYPERLINK("https%3A%2F%2Fwww.webofscience.com%2Fwos%2Fwoscc%2Ffull-record%2FWOS:000935574100014","View Full Record in Web of Science")</f>
        <v>View Full Record in Web of Science</v>
      </c>
    </row>
    <row r="38" spans="1:72" x14ac:dyDescent="0.25">
      <c r="A38" t="s">
        <v>72</v>
      </c>
      <c r="B38" t="s">
        <v>454</v>
      </c>
      <c r="C38" t="s">
        <v>74</v>
      </c>
      <c r="D38" t="s">
        <v>74</v>
      </c>
      <c r="E38" t="s">
        <v>74</v>
      </c>
      <c r="F38" t="s">
        <v>455</v>
      </c>
      <c r="G38" t="s">
        <v>74</v>
      </c>
      <c r="H38" t="s">
        <v>74</v>
      </c>
      <c r="I38" t="s">
        <v>456</v>
      </c>
      <c r="J38" t="s">
        <v>231</v>
      </c>
      <c r="K38" t="s">
        <v>74</v>
      </c>
      <c r="L38" t="s">
        <v>74</v>
      </c>
      <c r="M38" t="s">
        <v>74</v>
      </c>
      <c r="N38" t="s">
        <v>74</v>
      </c>
      <c r="O38" t="s">
        <v>74</v>
      </c>
      <c r="P38" t="s">
        <v>74</v>
      </c>
      <c r="Q38" t="s">
        <v>74</v>
      </c>
      <c r="R38" t="s">
        <v>74</v>
      </c>
      <c r="S38" t="s">
        <v>74</v>
      </c>
      <c r="T38" t="s">
        <v>74</v>
      </c>
      <c r="U38" t="s">
        <v>74</v>
      </c>
      <c r="V38" t="s">
        <v>457</v>
      </c>
      <c r="W38" t="s">
        <v>74</v>
      </c>
      <c r="X38" t="s">
        <v>74</v>
      </c>
      <c r="Y38" t="s">
        <v>74</v>
      </c>
      <c r="Z38" t="s">
        <v>74</v>
      </c>
      <c r="AA38" t="s">
        <v>458</v>
      </c>
      <c r="AB38" t="s">
        <v>74</v>
      </c>
      <c r="AC38" t="s">
        <v>74</v>
      </c>
      <c r="AD38" t="s">
        <v>74</v>
      </c>
      <c r="AE38" t="s">
        <v>74</v>
      </c>
      <c r="AF38" t="s">
        <v>74</v>
      </c>
      <c r="AG38" t="s">
        <v>74</v>
      </c>
      <c r="AH38" t="s">
        <v>74</v>
      </c>
      <c r="AI38" t="s">
        <v>74</v>
      </c>
      <c r="AJ38" t="s">
        <v>74</v>
      </c>
      <c r="AK38" t="s">
        <v>74</v>
      </c>
      <c r="AL38" t="s">
        <v>74</v>
      </c>
      <c r="AM38" t="s">
        <v>74</v>
      </c>
      <c r="AN38" t="s">
        <v>74</v>
      </c>
      <c r="AO38" t="s">
        <v>233</v>
      </c>
      <c r="AP38" t="s">
        <v>234</v>
      </c>
      <c r="AQ38" t="s">
        <v>74</v>
      </c>
      <c r="AR38" t="s">
        <v>74</v>
      </c>
      <c r="AS38" t="s">
        <v>74</v>
      </c>
      <c r="AT38" t="s">
        <v>235</v>
      </c>
      <c r="AU38">
        <v>2022</v>
      </c>
      <c r="AV38">
        <v>24</v>
      </c>
      <c r="AW38">
        <v>6</v>
      </c>
      <c r="AX38" t="s">
        <v>74</v>
      </c>
      <c r="AY38" t="s">
        <v>74</v>
      </c>
      <c r="AZ38" t="s">
        <v>74</v>
      </c>
      <c r="BA38" t="s">
        <v>74</v>
      </c>
      <c r="BB38">
        <v>27</v>
      </c>
      <c r="BC38">
        <v>33</v>
      </c>
      <c r="BD38" t="s">
        <v>74</v>
      </c>
      <c r="BE38" t="s">
        <v>459</v>
      </c>
      <c r="BF38" t="str">
        <f>HYPERLINK("http://dx.doi.org/10.1109/MITP.2022.3203820","http://dx.doi.org/10.1109/MITP.2022.3203820")</f>
        <v>http://dx.doi.org/10.1109/MITP.2022.3203820</v>
      </c>
      <c r="BG38" t="s">
        <v>74</v>
      </c>
      <c r="BH38" t="s">
        <v>74</v>
      </c>
      <c r="BI38" t="s">
        <v>74</v>
      </c>
      <c r="BJ38" t="s">
        <v>74</v>
      </c>
      <c r="BK38" t="s">
        <v>74</v>
      </c>
      <c r="BL38" t="s">
        <v>74</v>
      </c>
      <c r="BM38" t="s">
        <v>74</v>
      </c>
      <c r="BN38" t="s">
        <v>74</v>
      </c>
      <c r="BO38" t="s">
        <v>74</v>
      </c>
      <c r="BP38" t="s">
        <v>74</v>
      </c>
      <c r="BQ38" t="s">
        <v>74</v>
      </c>
      <c r="BR38" t="s">
        <v>74</v>
      </c>
      <c r="BS38" t="s">
        <v>460</v>
      </c>
      <c r="BT38" t="str">
        <f>HYPERLINK("https%3A%2F%2Fwww.webofscience.com%2Fwos%2Fwoscc%2Ffull-record%2FWOS:000917257500007","View Full Record in Web of Science")</f>
        <v>View Full Record in Web of Science</v>
      </c>
    </row>
    <row r="39" spans="1:72" x14ac:dyDescent="0.25">
      <c r="A39" t="s">
        <v>72</v>
      </c>
      <c r="B39" t="s">
        <v>461</v>
      </c>
      <c r="C39" t="s">
        <v>74</v>
      </c>
      <c r="D39" t="s">
        <v>74</v>
      </c>
      <c r="E39" t="s">
        <v>74</v>
      </c>
      <c r="F39" t="s">
        <v>462</v>
      </c>
      <c r="G39" t="s">
        <v>74</v>
      </c>
      <c r="H39" t="s">
        <v>74</v>
      </c>
      <c r="I39" t="s">
        <v>463</v>
      </c>
      <c r="J39" t="s">
        <v>464</v>
      </c>
      <c r="K39" t="s">
        <v>74</v>
      </c>
      <c r="L39" t="s">
        <v>74</v>
      </c>
      <c r="M39" t="s">
        <v>74</v>
      </c>
      <c r="N39" t="s">
        <v>74</v>
      </c>
      <c r="O39" t="s">
        <v>74</v>
      </c>
      <c r="P39" t="s">
        <v>74</v>
      </c>
      <c r="Q39" t="s">
        <v>74</v>
      </c>
      <c r="R39" t="s">
        <v>74</v>
      </c>
      <c r="S39" t="s">
        <v>74</v>
      </c>
      <c r="T39" t="s">
        <v>74</v>
      </c>
      <c r="U39" t="s">
        <v>74</v>
      </c>
      <c r="V39" t="s">
        <v>465</v>
      </c>
      <c r="W39" t="s">
        <v>74</v>
      </c>
      <c r="X39" t="s">
        <v>74</v>
      </c>
      <c r="Y39" t="s">
        <v>74</v>
      </c>
      <c r="Z39" t="s">
        <v>74</v>
      </c>
      <c r="AA39" t="s">
        <v>74</v>
      </c>
      <c r="AB39" t="s">
        <v>466</v>
      </c>
      <c r="AC39" t="s">
        <v>74</v>
      </c>
      <c r="AD39" t="s">
        <v>74</v>
      </c>
      <c r="AE39" t="s">
        <v>74</v>
      </c>
      <c r="AF39" t="s">
        <v>74</v>
      </c>
      <c r="AG39" t="s">
        <v>74</v>
      </c>
      <c r="AH39" t="s">
        <v>74</v>
      </c>
      <c r="AI39" t="s">
        <v>74</v>
      </c>
      <c r="AJ39" t="s">
        <v>74</v>
      </c>
      <c r="AK39" t="s">
        <v>74</v>
      </c>
      <c r="AL39" t="s">
        <v>74</v>
      </c>
      <c r="AM39" t="s">
        <v>74</v>
      </c>
      <c r="AN39" t="s">
        <v>74</v>
      </c>
      <c r="AO39" t="s">
        <v>74</v>
      </c>
      <c r="AP39" t="s">
        <v>467</v>
      </c>
      <c r="AQ39" t="s">
        <v>74</v>
      </c>
      <c r="AR39" t="s">
        <v>74</v>
      </c>
      <c r="AS39" t="s">
        <v>74</v>
      </c>
      <c r="AT39" t="s">
        <v>139</v>
      </c>
      <c r="AU39">
        <v>2022</v>
      </c>
      <c r="AV39">
        <v>4</v>
      </c>
      <c r="AW39">
        <v>11</v>
      </c>
      <c r="AX39" t="s">
        <v>74</v>
      </c>
      <c r="AY39" t="s">
        <v>74</v>
      </c>
      <c r="AZ39" t="s">
        <v>74</v>
      </c>
      <c r="BA39" t="s">
        <v>74</v>
      </c>
      <c r="BB39">
        <v>922</v>
      </c>
      <c r="BC39">
        <v>929</v>
      </c>
      <c r="BD39" t="s">
        <v>74</v>
      </c>
      <c r="BE39" t="s">
        <v>468</v>
      </c>
      <c r="BF39" t="str">
        <f>HYPERLINK("http://dx.doi.org/10.1038/s42256-022-00549-6","http://dx.doi.org/10.1038/s42256-022-00549-6")</f>
        <v>http://dx.doi.org/10.1038/s42256-022-00549-6</v>
      </c>
      <c r="BG39" t="s">
        <v>74</v>
      </c>
      <c r="BH39" t="s">
        <v>469</v>
      </c>
      <c r="BI39" t="s">
        <v>74</v>
      </c>
      <c r="BJ39" t="s">
        <v>74</v>
      </c>
      <c r="BK39" t="s">
        <v>74</v>
      </c>
      <c r="BL39" t="s">
        <v>74</v>
      </c>
      <c r="BM39" t="s">
        <v>74</v>
      </c>
      <c r="BN39">
        <v>36935774</v>
      </c>
      <c r="BO39" t="s">
        <v>74</v>
      </c>
      <c r="BP39" t="s">
        <v>74</v>
      </c>
      <c r="BQ39" t="s">
        <v>74</v>
      </c>
      <c r="BR39" t="s">
        <v>74</v>
      </c>
      <c r="BS39" t="s">
        <v>470</v>
      </c>
      <c r="BT39" t="str">
        <f>HYPERLINK("https%3A%2F%2Fwww.webofscience.com%2Fwos%2Fwoscc%2Ffull-record%2FWOS:000884215600008","View Full Record in Web of Science")</f>
        <v>View Full Record in Web of Science</v>
      </c>
    </row>
    <row r="40" spans="1:72" x14ac:dyDescent="0.25">
      <c r="A40" t="s">
        <v>72</v>
      </c>
      <c r="B40" t="s">
        <v>471</v>
      </c>
      <c r="C40" t="s">
        <v>74</v>
      </c>
      <c r="D40" t="s">
        <v>74</v>
      </c>
      <c r="E40" t="s">
        <v>74</v>
      </c>
      <c r="F40" t="s">
        <v>472</v>
      </c>
      <c r="G40" t="s">
        <v>74</v>
      </c>
      <c r="H40" t="s">
        <v>74</v>
      </c>
      <c r="I40" t="s">
        <v>473</v>
      </c>
      <c r="J40" t="s">
        <v>357</v>
      </c>
      <c r="K40" t="s">
        <v>74</v>
      </c>
      <c r="L40" t="s">
        <v>74</v>
      </c>
      <c r="M40" t="s">
        <v>74</v>
      </c>
      <c r="N40" t="s">
        <v>74</v>
      </c>
      <c r="O40" t="s">
        <v>74</v>
      </c>
      <c r="P40" t="s">
        <v>74</v>
      </c>
      <c r="Q40" t="s">
        <v>74</v>
      </c>
      <c r="R40" t="s">
        <v>74</v>
      </c>
      <c r="S40" t="s">
        <v>74</v>
      </c>
      <c r="T40" t="s">
        <v>74</v>
      </c>
      <c r="U40" t="s">
        <v>74</v>
      </c>
      <c r="V40" t="s">
        <v>474</v>
      </c>
      <c r="W40" t="s">
        <v>74</v>
      </c>
      <c r="X40" t="s">
        <v>74</v>
      </c>
      <c r="Y40" t="s">
        <v>74</v>
      </c>
      <c r="Z40" t="s">
        <v>74</v>
      </c>
      <c r="AA40" t="s">
        <v>74</v>
      </c>
      <c r="AB40" t="s">
        <v>74</v>
      </c>
      <c r="AC40" t="s">
        <v>74</v>
      </c>
      <c r="AD40" t="s">
        <v>74</v>
      </c>
      <c r="AE40" t="s">
        <v>74</v>
      </c>
      <c r="AF40" t="s">
        <v>74</v>
      </c>
      <c r="AG40" t="s">
        <v>74</v>
      </c>
      <c r="AH40" t="s">
        <v>74</v>
      </c>
      <c r="AI40" t="s">
        <v>74</v>
      </c>
      <c r="AJ40" t="s">
        <v>74</v>
      </c>
      <c r="AK40" t="s">
        <v>74</v>
      </c>
      <c r="AL40" t="s">
        <v>74</v>
      </c>
      <c r="AM40" t="s">
        <v>74</v>
      </c>
      <c r="AN40" t="s">
        <v>74</v>
      </c>
      <c r="AO40" t="s">
        <v>359</v>
      </c>
      <c r="AP40" t="s">
        <v>360</v>
      </c>
      <c r="AQ40" t="s">
        <v>74</v>
      </c>
      <c r="AR40" t="s">
        <v>74</v>
      </c>
      <c r="AS40" t="s">
        <v>74</v>
      </c>
      <c r="AT40" t="s">
        <v>475</v>
      </c>
      <c r="AU40">
        <v>2023</v>
      </c>
      <c r="AV40">
        <v>77</v>
      </c>
      <c r="AW40" t="s">
        <v>74</v>
      </c>
      <c r="AX40" t="s">
        <v>74</v>
      </c>
      <c r="AY40" t="s">
        <v>74</v>
      </c>
      <c r="AZ40" t="s">
        <v>74</v>
      </c>
      <c r="BA40" t="s">
        <v>74</v>
      </c>
      <c r="BB40" t="s">
        <v>74</v>
      </c>
      <c r="BC40" t="s">
        <v>74</v>
      </c>
      <c r="BD40">
        <v>102389</v>
      </c>
      <c r="BE40" t="s">
        <v>476</v>
      </c>
      <c r="BF40" t="str">
        <f>HYPERLINK("http://dx.doi.org/10.1016/j.displa.2023.102389","http://dx.doi.org/10.1016/j.displa.2023.102389")</f>
        <v>http://dx.doi.org/10.1016/j.displa.2023.102389</v>
      </c>
      <c r="BG40" t="s">
        <v>74</v>
      </c>
      <c r="BH40" t="s">
        <v>203</v>
      </c>
      <c r="BI40" t="s">
        <v>74</v>
      </c>
      <c r="BJ40" t="s">
        <v>74</v>
      </c>
      <c r="BK40" t="s">
        <v>74</v>
      </c>
      <c r="BL40" t="s">
        <v>74</v>
      </c>
      <c r="BM40" t="s">
        <v>74</v>
      </c>
      <c r="BN40" t="s">
        <v>74</v>
      </c>
      <c r="BO40" t="s">
        <v>74</v>
      </c>
      <c r="BP40" t="s">
        <v>74</v>
      </c>
      <c r="BQ40" t="s">
        <v>74</v>
      </c>
      <c r="BR40" t="s">
        <v>74</v>
      </c>
      <c r="BS40" t="s">
        <v>477</v>
      </c>
      <c r="BT40" t="str">
        <f>HYPERLINK("https%3A%2F%2Fwww.webofscience.com%2Fwos%2Fwoscc%2Ffull-record%2FWOS:000947792600001","View Full Record in Web of Science")</f>
        <v>View Full Record in Web of Science</v>
      </c>
    </row>
    <row r="41" spans="1:72" x14ac:dyDescent="0.25">
      <c r="A41" t="s">
        <v>72</v>
      </c>
      <c r="B41" t="s">
        <v>391</v>
      </c>
      <c r="C41" t="s">
        <v>74</v>
      </c>
      <c r="D41" t="s">
        <v>74</v>
      </c>
      <c r="E41" t="s">
        <v>74</v>
      </c>
      <c r="F41" t="s">
        <v>392</v>
      </c>
      <c r="G41" t="s">
        <v>74</v>
      </c>
      <c r="H41" t="s">
        <v>74</v>
      </c>
      <c r="I41" t="s">
        <v>478</v>
      </c>
      <c r="J41" t="s">
        <v>409</v>
      </c>
      <c r="K41" t="s">
        <v>74</v>
      </c>
      <c r="L41" t="s">
        <v>74</v>
      </c>
      <c r="M41" t="s">
        <v>74</v>
      </c>
      <c r="N41" t="s">
        <v>74</v>
      </c>
      <c r="O41" t="s">
        <v>74</v>
      </c>
      <c r="P41" t="s">
        <v>74</v>
      </c>
      <c r="Q41" t="s">
        <v>74</v>
      </c>
      <c r="R41" t="s">
        <v>74</v>
      </c>
      <c r="S41" t="s">
        <v>74</v>
      </c>
      <c r="T41" t="s">
        <v>74</v>
      </c>
      <c r="U41" t="s">
        <v>74</v>
      </c>
      <c r="V41" t="s">
        <v>479</v>
      </c>
      <c r="W41" t="s">
        <v>74</v>
      </c>
      <c r="X41" t="s">
        <v>74</v>
      </c>
      <c r="Y41" t="s">
        <v>74</v>
      </c>
      <c r="Z41" t="s">
        <v>74</v>
      </c>
      <c r="AA41" t="s">
        <v>74</v>
      </c>
      <c r="AB41" t="s">
        <v>74</v>
      </c>
      <c r="AC41" t="s">
        <v>74</v>
      </c>
      <c r="AD41" t="s">
        <v>74</v>
      </c>
      <c r="AE41" t="s">
        <v>74</v>
      </c>
      <c r="AF41" t="s">
        <v>74</v>
      </c>
      <c r="AG41" t="s">
        <v>74</v>
      </c>
      <c r="AH41" t="s">
        <v>74</v>
      </c>
      <c r="AI41" t="s">
        <v>74</v>
      </c>
      <c r="AJ41" t="s">
        <v>74</v>
      </c>
      <c r="AK41" t="s">
        <v>74</v>
      </c>
      <c r="AL41" t="s">
        <v>74</v>
      </c>
      <c r="AM41" t="s">
        <v>74</v>
      </c>
      <c r="AN41" t="s">
        <v>74</v>
      </c>
      <c r="AO41" t="s">
        <v>412</v>
      </c>
      <c r="AP41" t="s">
        <v>413</v>
      </c>
      <c r="AQ41" t="s">
        <v>74</v>
      </c>
      <c r="AR41" t="s">
        <v>74</v>
      </c>
      <c r="AS41" t="s">
        <v>74</v>
      </c>
      <c r="AT41" t="s">
        <v>480</v>
      </c>
      <c r="AU41">
        <v>2023</v>
      </c>
      <c r="AV41">
        <v>56</v>
      </c>
      <c r="AW41">
        <v>2</v>
      </c>
      <c r="AX41" t="s">
        <v>74</v>
      </c>
      <c r="AY41" t="s">
        <v>74</v>
      </c>
      <c r="AZ41" t="s">
        <v>74</v>
      </c>
      <c r="BA41" t="s">
        <v>74</v>
      </c>
      <c r="BB41">
        <v>137</v>
      </c>
      <c r="BC41">
        <v>142</v>
      </c>
      <c r="BD41" t="s">
        <v>74</v>
      </c>
      <c r="BE41" t="s">
        <v>481</v>
      </c>
      <c r="BF41" t="str">
        <f>HYPERLINK("http://dx.doi.org/10.1109/MC.2022.3227681","http://dx.doi.org/10.1109/MC.2022.3227681")</f>
        <v>http://dx.doi.org/10.1109/MC.2022.3227681</v>
      </c>
      <c r="BG41" t="s">
        <v>74</v>
      </c>
      <c r="BH41" t="s">
        <v>74</v>
      </c>
      <c r="BI41" t="s">
        <v>74</v>
      </c>
      <c r="BJ41" t="s">
        <v>74</v>
      </c>
      <c r="BK41" t="s">
        <v>74</v>
      </c>
      <c r="BL41" t="s">
        <v>74</v>
      </c>
      <c r="BM41" t="s">
        <v>74</v>
      </c>
      <c r="BN41" t="s">
        <v>74</v>
      </c>
      <c r="BO41" t="s">
        <v>74</v>
      </c>
      <c r="BP41" t="s">
        <v>74</v>
      </c>
      <c r="BQ41" t="s">
        <v>74</v>
      </c>
      <c r="BR41" t="s">
        <v>74</v>
      </c>
      <c r="BS41" t="s">
        <v>482</v>
      </c>
      <c r="BT41" t="str">
        <f>HYPERLINK("https%3A%2F%2Fwww.webofscience.com%2Fwos%2Fwoscc%2Ffull-record%2FWOS:000966229100001","View Full Record in Web of Science")</f>
        <v>View Full Record in Web of Science</v>
      </c>
    </row>
    <row r="42" spans="1:72" x14ac:dyDescent="0.25">
      <c r="A42" t="s">
        <v>72</v>
      </c>
      <c r="B42" t="s">
        <v>483</v>
      </c>
      <c r="C42" t="s">
        <v>74</v>
      </c>
      <c r="D42" t="s">
        <v>74</v>
      </c>
      <c r="E42" t="s">
        <v>74</v>
      </c>
      <c r="F42" t="s">
        <v>484</v>
      </c>
      <c r="G42" t="s">
        <v>74</v>
      </c>
      <c r="H42" t="s">
        <v>74</v>
      </c>
      <c r="I42" t="s">
        <v>485</v>
      </c>
      <c r="J42" t="s">
        <v>486</v>
      </c>
      <c r="K42" t="s">
        <v>74</v>
      </c>
      <c r="L42" t="s">
        <v>74</v>
      </c>
      <c r="M42" t="s">
        <v>74</v>
      </c>
      <c r="N42" t="s">
        <v>74</v>
      </c>
      <c r="O42" t="s">
        <v>74</v>
      </c>
      <c r="P42" t="s">
        <v>74</v>
      </c>
      <c r="Q42" t="s">
        <v>74</v>
      </c>
      <c r="R42" t="s">
        <v>74</v>
      </c>
      <c r="S42" t="s">
        <v>74</v>
      </c>
      <c r="T42" t="s">
        <v>74</v>
      </c>
      <c r="U42" t="s">
        <v>74</v>
      </c>
      <c r="V42" t="s">
        <v>487</v>
      </c>
      <c r="W42" t="s">
        <v>74</v>
      </c>
      <c r="X42" t="s">
        <v>74</v>
      </c>
      <c r="Y42" t="s">
        <v>74</v>
      </c>
      <c r="Z42" t="s">
        <v>74</v>
      </c>
      <c r="AA42" t="s">
        <v>74</v>
      </c>
      <c r="AB42" t="s">
        <v>488</v>
      </c>
      <c r="AC42" t="s">
        <v>74</v>
      </c>
      <c r="AD42" t="s">
        <v>74</v>
      </c>
      <c r="AE42" t="s">
        <v>74</v>
      </c>
      <c r="AF42" t="s">
        <v>74</v>
      </c>
      <c r="AG42" t="s">
        <v>74</v>
      </c>
      <c r="AH42" t="s">
        <v>74</v>
      </c>
      <c r="AI42" t="s">
        <v>74</v>
      </c>
      <c r="AJ42" t="s">
        <v>74</v>
      </c>
      <c r="AK42" t="s">
        <v>74</v>
      </c>
      <c r="AL42" t="s">
        <v>74</v>
      </c>
      <c r="AM42" t="s">
        <v>74</v>
      </c>
      <c r="AN42" t="s">
        <v>74</v>
      </c>
      <c r="AO42" t="s">
        <v>489</v>
      </c>
      <c r="AP42" t="s">
        <v>490</v>
      </c>
      <c r="AQ42" t="s">
        <v>74</v>
      </c>
      <c r="AR42" t="s">
        <v>74</v>
      </c>
      <c r="AS42" t="s">
        <v>74</v>
      </c>
      <c r="AT42" t="s">
        <v>74</v>
      </c>
      <c r="AU42" t="s">
        <v>74</v>
      </c>
      <c r="AV42" t="s">
        <v>74</v>
      </c>
      <c r="AW42" t="s">
        <v>74</v>
      </c>
      <c r="AX42" t="s">
        <v>74</v>
      </c>
      <c r="AY42" t="s">
        <v>74</v>
      </c>
      <c r="AZ42" t="s">
        <v>74</v>
      </c>
      <c r="BA42" t="s">
        <v>74</v>
      </c>
      <c r="BB42" t="s">
        <v>74</v>
      </c>
      <c r="BC42" t="s">
        <v>74</v>
      </c>
      <c r="BD42" t="s">
        <v>74</v>
      </c>
      <c r="BE42" t="s">
        <v>491</v>
      </c>
      <c r="BF42" t="str">
        <f>HYPERLINK("http://dx.doi.org/10.1002/cav.2150","http://dx.doi.org/10.1002/cav.2150")</f>
        <v>http://dx.doi.org/10.1002/cav.2150</v>
      </c>
      <c r="BG42" t="s">
        <v>74</v>
      </c>
      <c r="BH42" t="s">
        <v>292</v>
      </c>
      <c r="BI42" t="s">
        <v>74</v>
      </c>
      <c r="BJ42" t="s">
        <v>74</v>
      </c>
      <c r="BK42" t="s">
        <v>74</v>
      </c>
      <c r="BL42" t="s">
        <v>74</v>
      </c>
      <c r="BM42" t="s">
        <v>74</v>
      </c>
      <c r="BN42" t="s">
        <v>74</v>
      </c>
      <c r="BO42" t="s">
        <v>74</v>
      </c>
      <c r="BP42" t="s">
        <v>74</v>
      </c>
      <c r="BQ42" t="s">
        <v>74</v>
      </c>
      <c r="BR42" t="s">
        <v>74</v>
      </c>
      <c r="BS42" t="s">
        <v>492</v>
      </c>
      <c r="BT42" t="str">
        <f>HYPERLINK("https%3A%2F%2Fwww.webofscience.com%2Fwos%2Fwoscc%2Ffull-record%2FWOS:000941930600001","View Full Record in Web of Science")</f>
        <v>View Full Record in Web of Science</v>
      </c>
    </row>
    <row r="43" spans="1:72" x14ac:dyDescent="0.25">
      <c r="A43" t="s">
        <v>72</v>
      </c>
      <c r="B43" t="s">
        <v>493</v>
      </c>
      <c r="C43" t="s">
        <v>74</v>
      </c>
      <c r="D43" t="s">
        <v>74</v>
      </c>
      <c r="E43" t="s">
        <v>74</v>
      </c>
      <c r="F43" t="s">
        <v>494</v>
      </c>
      <c r="G43" t="s">
        <v>74</v>
      </c>
      <c r="H43" t="s">
        <v>74</v>
      </c>
      <c r="I43" t="s">
        <v>495</v>
      </c>
      <c r="J43" t="s">
        <v>496</v>
      </c>
      <c r="K43" t="s">
        <v>74</v>
      </c>
      <c r="L43" t="s">
        <v>74</v>
      </c>
      <c r="M43" t="s">
        <v>74</v>
      </c>
      <c r="N43" t="s">
        <v>74</v>
      </c>
      <c r="O43" t="s">
        <v>74</v>
      </c>
      <c r="P43" t="s">
        <v>74</v>
      </c>
      <c r="Q43" t="s">
        <v>74</v>
      </c>
      <c r="R43" t="s">
        <v>74</v>
      </c>
      <c r="S43" t="s">
        <v>74</v>
      </c>
      <c r="T43" t="s">
        <v>74</v>
      </c>
      <c r="U43" t="s">
        <v>74</v>
      </c>
      <c r="V43" t="s">
        <v>497</v>
      </c>
      <c r="W43" t="s">
        <v>74</v>
      </c>
      <c r="X43" t="s">
        <v>74</v>
      </c>
      <c r="Y43" t="s">
        <v>74</v>
      </c>
      <c r="Z43" t="s">
        <v>74</v>
      </c>
      <c r="AA43" t="s">
        <v>498</v>
      </c>
      <c r="AB43" t="s">
        <v>499</v>
      </c>
      <c r="AC43" t="s">
        <v>74</v>
      </c>
      <c r="AD43" t="s">
        <v>74</v>
      </c>
      <c r="AE43" t="s">
        <v>74</v>
      </c>
      <c r="AF43" t="s">
        <v>74</v>
      </c>
      <c r="AG43" t="s">
        <v>74</v>
      </c>
      <c r="AH43" t="s">
        <v>74</v>
      </c>
      <c r="AI43" t="s">
        <v>74</v>
      </c>
      <c r="AJ43" t="s">
        <v>74</v>
      </c>
      <c r="AK43" t="s">
        <v>74</v>
      </c>
      <c r="AL43" t="s">
        <v>74</v>
      </c>
      <c r="AM43" t="s">
        <v>74</v>
      </c>
      <c r="AN43" t="s">
        <v>74</v>
      </c>
      <c r="AO43" t="s">
        <v>500</v>
      </c>
      <c r="AP43" t="s">
        <v>501</v>
      </c>
      <c r="AQ43" t="s">
        <v>74</v>
      </c>
      <c r="AR43" t="s">
        <v>74</v>
      </c>
      <c r="AS43" t="s">
        <v>74</v>
      </c>
      <c r="AT43" t="s">
        <v>74</v>
      </c>
      <c r="AU43" t="s">
        <v>74</v>
      </c>
      <c r="AV43" t="s">
        <v>74</v>
      </c>
      <c r="AW43" t="s">
        <v>74</v>
      </c>
      <c r="AX43" t="s">
        <v>74</v>
      </c>
      <c r="AY43" t="s">
        <v>74</v>
      </c>
      <c r="AZ43" t="s">
        <v>74</v>
      </c>
      <c r="BA43" t="s">
        <v>74</v>
      </c>
      <c r="BB43" t="s">
        <v>74</v>
      </c>
      <c r="BC43" t="s">
        <v>74</v>
      </c>
      <c r="BD43" t="s">
        <v>74</v>
      </c>
      <c r="BE43" t="s">
        <v>502</v>
      </c>
      <c r="BF43" t="str">
        <f>HYPERLINK("http://dx.doi.org/10.1080/10447318.2023.2184594","http://dx.doi.org/10.1080/10447318.2023.2184594")</f>
        <v>http://dx.doi.org/10.1080/10447318.2023.2184594</v>
      </c>
      <c r="BG43" t="s">
        <v>74</v>
      </c>
      <c r="BH43" t="s">
        <v>292</v>
      </c>
      <c r="BI43" t="s">
        <v>74</v>
      </c>
      <c r="BJ43" t="s">
        <v>74</v>
      </c>
      <c r="BK43" t="s">
        <v>74</v>
      </c>
      <c r="BL43" t="s">
        <v>74</v>
      </c>
      <c r="BM43" t="s">
        <v>74</v>
      </c>
      <c r="BN43" t="s">
        <v>74</v>
      </c>
      <c r="BO43" t="s">
        <v>74</v>
      </c>
      <c r="BP43" t="s">
        <v>74</v>
      </c>
      <c r="BQ43" t="s">
        <v>74</v>
      </c>
      <c r="BR43" t="s">
        <v>74</v>
      </c>
      <c r="BS43" t="s">
        <v>503</v>
      </c>
      <c r="BT43" t="str">
        <f>HYPERLINK("https%3A%2F%2Fwww.webofscience.com%2Fwos%2Fwoscc%2Ffull-record%2FWOS:000946611500001","View Full Record in Web of Science")</f>
        <v>View Full Record in Web of Science</v>
      </c>
    </row>
    <row r="44" spans="1:72" x14ac:dyDescent="0.25">
      <c r="A44" t="s">
        <v>104</v>
      </c>
      <c r="B44" t="s">
        <v>504</v>
      </c>
      <c r="C44" t="s">
        <v>74</v>
      </c>
      <c r="D44" t="s">
        <v>505</v>
      </c>
      <c r="E44" t="s">
        <v>74</v>
      </c>
      <c r="F44" t="s">
        <v>506</v>
      </c>
      <c r="G44" t="s">
        <v>74</v>
      </c>
      <c r="H44" t="s">
        <v>74</v>
      </c>
      <c r="I44" t="s">
        <v>507</v>
      </c>
      <c r="J44" t="s">
        <v>508</v>
      </c>
      <c r="K44" t="s">
        <v>74</v>
      </c>
      <c r="L44" t="s">
        <v>74</v>
      </c>
      <c r="M44" t="s">
        <v>74</v>
      </c>
      <c r="N44" t="s">
        <v>74</v>
      </c>
      <c r="O44" t="s">
        <v>509</v>
      </c>
      <c r="P44" t="s">
        <v>510</v>
      </c>
      <c r="Q44" t="s">
        <v>511</v>
      </c>
      <c r="R44" t="s">
        <v>512</v>
      </c>
      <c r="S44" t="s">
        <v>74</v>
      </c>
      <c r="T44" t="s">
        <v>74</v>
      </c>
      <c r="U44" t="s">
        <v>74</v>
      </c>
      <c r="V44" t="s">
        <v>513</v>
      </c>
      <c r="W44" t="s">
        <v>74</v>
      </c>
      <c r="X44" t="s">
        <v>74</v>
      </c>
      <c r="Y44" t="s">
        <v>74</v>
      </c>
      <c r="Z44" t="s">
        <v>74</v>
      </c>
      <c r="AA44" t="s">
        <v>74</v>
      </c>
      <c r="AB44" t="s">
        <v>514</v>
      </c>
      <c r="AC44" t="s">
        <v>74</v>
      </c>
      <c r="AD44" t="s">
        <v>74</v>
      </c>
      <c r="AE44" t="s">
        <v>74</v>
      </c>
      <c r="AF44" t="s">
        <v>74</v>
      </c>
      <c r="AG44" t="s">
        <v>74</v>
      </c>
      <c r="AH44" t="s">
        <v>74</v>
      </c>
      <c r="AI44" t="s">
        <v>74</v>
      </c>
      <c r="AJ44" t="s">
        <v>74</v>
      </c>
      <c r="AK44" t="s">
        <v>74</v>
      </c>
      <c r="AL44" t="s">
        <v>74</v>
      </c>
      <c r="AM44" t="s">
        <v>74</v>
      </c>
      <c r="AN44" t="s">
        <v>74</v>
      </c>
      <c r="AO44" t="s">
        <v>74</v>
      </c>
      <c r="AP44" t="s">
        <v>74</v>
      </c>
      <c r="AQ44" t="s">
        <v>515</v>
      </c>
      <c r="AR44" t="s">
        <v>74</v>
      </c>
      <c r="AS44" t="s">
        <v>74</v>
      </c>
      <c r="AT44" t="s">
        <v>74</v>
      </c>
      <c r="AU44">
        <v>2022</v>
      </c>
      <c r="AV44" t="s">
        <v>74</v>
      </c>
      <c r="AW44" t="s">
        <v>74</v>
      </c>
      <c r="AX44" t="s">
        <v>74</v>
      </c>
      <c r="AY44" t="s">
        <v>74</v>
      </c>
      <c r="AZ44" t="s">
        <v>74</v>
      </c>
      <c r="BA44" t="s">
        <v>74</v>
      </c>
      <c r="BB44">
        <v>237</v>
      </c>
      <c r="BC44">
        <v>244</v>
      </c>
      <c r="BD44" t="s">
        <v>74</v>
      </c>
      <c r="BE44" t="s">
        <v>516</v>
      </c>
      <c r="BF44" t="str">
        <f>HYPERLINK("http://dx.doi.org/10.1109/BCCA55292.2022.9922027","http://dx.doi.org/10.1109/BCCA55292.2022.9922027")</f>
        <v>http://dx.doi.org/10.1109/BCCA55292.2022.9922027</v>
      </c>
      <c r="BG44" t="s">
        <v>74</v>
      </c>
      <c r="BH44" t="s">
        <v>74</v>
      </c>
      <c r="BI44" t="s">
        <v>74</v>
      </c>
      <c r="BJ44" t="s">
        <v>74</v>
      </c>
      <c r="BK44" t="s">
        <v>74</v>
      </c>
      <c r="BL44" t="s">
        <v>74</v>
      </c>
      <c r="BM44" t="s">
        <v>74</v>
      </c>
      <c r="BN44" t="s">
        <v>74</v>
      </c>
      <c r="BO44" t="s">
        <v>74</v>
      </c>
      <c r="BP44" t="s">
        <v>74</v>
      </c>
      <c r="BQ44" t="s">
        <v>74</v>
      </c>
      <c r="BR44" t="s">
        <v>74</v>
      </c>
      <c r="BS44" t="s">
        <v>517</v>
      </c>
      <c r="BT44" t="str">
        <f>HYPERLINK("https%3A%2F%2Fwww.webofscience.com%2Fwos%2Fwoscc%2Ffull-record%2FWOS:000884604500033","View Full Record in Web of Science")</f>
        <v>View Full Record in Web of Science</v>
      </c>
    </row>
    <row r="45" spans="1:72" x14ac:dyDescent="0.25">
      <c r="A45" t="s">
        <v>72</v>
      </c>
      <c r="B45" t="s">
        <v>518</v>
      </c>
      <c r="C45" t="s">
        <v>74</v>
      </c>
      <c r="D45" t="s">
        <v>74</v>
      </c>
      <c r="E45" t="s">
        <v>74</v>
      </c>
      <c r="F45" t="s">
        <v>519</v>
      </c>
      <c r="G45" t="s">
        <v>74</v>
      </c>
      <c r="H45" t="s">
        <v>74</v>
      </c>
      <c r="I45" t="s">
        <v>520</v>
      </c>
      <c r="J45" t="s">
        <v>521</v>
      </c>
      <c r="K45" t="s">
        <v>74</v>
      </c>
      <c r="L45" t="s">
        <v>74</v>
      </c>
      <c r="M45" t="s">
        <v>74</v>
      </c>
      <c r="N45" t="s">
        <v>74</v>
      </c>
      <c r="O45" t="s">
        <v>74</v>
      </c>
      <c r="P45" t="s">
        <v>74</v>
      </c>
      <c r="Q45" t="s">
        <v>74</v>
      </c>
      <c r="R45" t="s">
        <v>74</v>
      </c>
      <c r="S45" t="s">
        <v>74</v>
      </c>
      <c r="T45" t="s">
        <v>74</v>
      </c>
      <c r="U45" t="s">
        <v>74</v>
      </c>
      <c r="V45" t="s">
        <v>522</v>
      </c>
      <c r="W45" t="s">
        <v>74</v>
      </c>
      <c r="X45" t="s">
        <v>74</v>
      </c>
      <c r="Y45" t="s">
        <v>74</v>
      </c>
      <c r="Z45" t="s">
        <v>74</v>
      </c>
      <c r="AA45" t="s">
        <v>74</v>
      </c>
      <c r="AB45" t="s">
        <v>523</v>
      </c>
      <c r="AC45" t="s">
        <v>74</v>
      </c>
      <c r="AD45" t="s">
        <v>74</v>
      </c>
      <c r="AE45" t="s">
        <v>74</v>
      </c>
      <c r="AF45" t="s">
        <v>74</v>
      </c>
      <c r="AG45" t="s">
        <v>74</v>
      </c>
      <c r="AH45" t="s">
        <v>74</v>
      </c>
      <c r="AI45" t="s">
        <v>74</v>
      </c>
      <c r="AJ45" t="s">
        <v>74</v>
      </c>
      <c r="AK45" t="s">
        <v>74</v>
      </c>
      <c r="AL45" t="s">
        <v>74</v>
      </c>
      <c r="AM45" t="s">
        <v>74</v>
      </c>
      <c r="AN45" t="s">
        <v>74</v>
      </c>
      <c r="AO45" t="s">
        <v>524</v>
      </c>
      <c r="AP45" t="s">
        <v>74</v>
      </c>
      <c r="AQ45" t="s">
        <v>74</v>
      </c>
      <c r="AR45" t="s">
        <v>74</v>
      </c>
      <c r="AS45" t="s">
        <v>74</v>
      </c>
      <c r="AT45" t="s">
        <v>74</v>
      </c>
      <c r="AU45" t="s">
        <v>74</v>
      </c>
      <c r="AV45" t="s">
        <v>74</v>
      </c>
      <c r="AW45" t="s">
        <v>74</v>
      </c>
      <c r="AX45" t="s">
        <v>74</v>
      </c>
      <c r="AY45" t="s">
        <v>74</v>
      </c>
      <c r="AZ45" t="s">
        <v>74</v>
      </c>
      <c r="BA45" t="s">
        <v>74</v>
      </c>
      <c r="BB45" t="s">
        <v>74</v>
      </c>
      <c r="BC45" t="s">
        <v>74</v>
      </c>
      <c r="BD45" t="s">
        <v>74</v>
      </c>
      <c r="BE45" t="s">
        <v>525</v>
      </c>
      <c r="BF45" t="str">
        <f>HYPERLINK("http://dx.doi.org/10.1109/TCSS.2022.3221669","http://dx.doi.org/10.1109/TCSS.2022.3221669")</f>
        <v>http://dx.doi.org/10.1109/TCSS.2022.3221669</v>
      </c>
      <c r="BG45" t="s">
        <v>74</v>
      </c>
      <c r="BH45" t="s">
        <v>469</v>
      </c>
      <c r="BI45" t="s">
        <v>74</v>
      </c>
      <c r="BJ45" t="s">
        <v>74</v>
      </c>
      <c r="BK45" t="s">
        <v>74</v>
      </c>
      <c r="BL45" t="s">
        <v>74</v>
      </c>
      <c r="BM45" t="s">
        <v>74</v>
      </c>
      <c r="BN45" t="s">
        <v>74</v>
      </c>
      <c r="BO45" t="s">
        <v>74</v>
      </c>
      <c r="BP45" t="s">
        <v>74</v>
      </c>
      <c r="BQ45" t="s">
        <v>74</v>
      </c>
      <c r="BR45" t="s">
        <v>74</v>
      </c>
      <c r="BS45" t="s">
        <v>526</v>
      </c>
      <c r="BT45" t="str">
        <f>HYPERLINK("https%3A%2F%2Fwww.webofscience.com%2Fwos%2Fwoscc%2Ffull-record%2FWOS:000912810700001","View Full Record in Web of Science")</f>
        <v>View Full Record in Web of Science</v>
      </c>
    </row>
    <row r="46" spans="1:72" x14ac:dyDescent="0.25">
      <c r="A46" t="s">
        <v>72</v>
      </c>
      <c r="B46" t="s">
        <v>527</v>
      </c>
      <c r="C46" t="s">
        <v>74</v>
      </c>
      <c r="D46" t="s">
        <v>74</v>
      </c>
      <c r="E46" t="s">
        <v>74</v>
      </c>
      <c r="F46" t="s">
        <v>528</v>
      </c>
      <c r="G46" t="s">
        <v>74</v>
      </c>
      <c r="H46" t="s">
        <v>74</v>
      </c>
      <c r="I46" t="s">
        <v>529</v>
      </c>
      <c r="J46" t="s">
        <v>530</v>
      </c>
      <c r="K46" t="s">
        <v>74</v>
      </c>
      <c r="L46" t="s">
        <v>74</v>
      </c>
      <c r="M46" t="s">
        <v>74</v>
      </c>
      <c r="N46" t="s">
        <v>74</v>
      </c>
      <c r="O46" t="s">
        <v>74</v>
      </c>
      <c r="P46" t="s">
        <v>74</v>
      </c>
      <c r="Q46" t="s">
        <v>74</v>
      </c>
      <c r="R46" t="s">
        <v>74</v>
      </c>
      <c r="S46" t="s">
        <v>74</v>
      </c>
      <c r="T46" t="s">
        <v>74</v>
      </c>
      <c r="U46" t="s">
        <v>74</v>
      </c>
      <c r="V46" t="s">
        <v>531</v>
      </c>
      <c r="W46" t="s">
        <v>74</v>
      </c>
      <c r="X46" t="s">
        <v>74</v>
      </c>
      <c r="Y46" t="s">
        <v>74</v>
      </c>
      <c r="Z46" t="s">
        <v>74</v>
      </c>
      <c r="AA46" t="s">
        <v>74</v>
      </c>
      <c r="AB46" t="s">
        <v>74</v>
      </c>
      <c r="AC46" t="s">
        <v>74</v>
      </c>
      <c r="AD46" t="s">
        <v>74</v>
      </c>
      <c r="AE46" t="s">
        <v>74</v>
      </c>
      <c r="AF46" t="s">
        <v>74</v>
      </c>
      <c r="AG46" t="s">
        <v>74</v>
      </c>
      <c r="AH46" t="s">
        <v>74</v>
      </c>
      <c r="AI46" t="s">
        <v>74</v>
      </c>
      <c r="AJ46" t="s">
        <v>74</v>
      </c>
      <c r="AK46" t="s">
        <v>74</v>
      </c>
      <c r="AL46" t="s">
        <v>74</v>
      </c>
      <c r="AM46" t="s">
        <v>74</v>
      </c>
      <c r="AN46" t="s">
        <v>74</v>
      </c>
      <c r="AO46" t="s">
        <v>532</v>
      </c>
      <c r="AP46" t="s">
        <v>533</v>
      </c>
      <c r="AQ46" t="s">
        <v>74</v>
      </c>
      <c r="AR46" t="s">
        <v>74</v>
      </c>
      <c r="AS46" t="s">
        <v>74</v>
      </c>
      <c r="AT46" t="s">
        <v>534</v>
      </c>
      <c r="AU46">
        <v>2023</v>
      </c>
      <c r="AV46">
        <v>58</v>
      </c>
      <c r="AW46" t="s">
        <v>74</v>
      </c>
      <c r="AX46" t="s">
        <v>74</v>
      </c>
      <c r="AY46" t="s">
        <v>74</v>
      </c>
      <c r="AZ46" t="s">
        <v>74</v>
      </c>
      <c r="BA46" t="s">
        <v>74</v>
      </c>
      <c r="BB46" t="s">
        <v>74</v>
      </c>
      <c r="BC46" t="s">
        <v>74</v>
      </c>
      <c r="BD46">
        <v>101248</v>
      </c>
      <c r="BE46" t="s">
        <v>535</v>
      </c>
      <c r="BF46" t="str">
        <f>HYPERLINK("http://dx.doi.org/10.1016/j.elerap.2023.101248","http://dx.doi.org/10.1016/j.elerap.2023.101248")</f>
        <v>http://dx.doi.org/10.1016/j.elerap.2023.101248</v>
      </c>
      <c r="BG46" t="s">
        <v>74</v>
      </c>
      <c r="BH46" t="s">
        <v>292</v>
      </c>
      <c r="BI46" t="s">
        <v>74</v>
      </c>
      <c r="BJ46" t="s">
        <v>74</v>
      </c>
      <c r="BK46" t="s">
        <v>74</v>
      </c>
      <c r="BL46" t="s">
        <v>74</v>
      </c>
      <c r="BM46" t="s">
        <v>74</v>
      </c>
      <c r="BN46" t="s">
        <v>74</v>
      </c>
      <c r="BO46" t="s">
        <v>74</v>
      </c>
      <c r="BP46" t="s">
        <v>74</v>
      </c>
      <c r="BQ46" t="s">
        <v>74</v>
      </c>
      <c r="BR46" t="s">
        <v>74</v>
      </c>
      <c r="BS46" t="s">
        <v>536</v>
      </c>
      <c r="BT46" t="str">
        <f>HYPERLINK("https%3A%2F%2Fwww.webofscience.com%2Fwos%2Fwoscc%2Ffull-record%2FWOS:000958354700001","View Full Record in Web of Science")</f>
        <v>View Full Record in Web of Science</v>
      </c>
    </row>
    <row r="47" spans="1:72" x14ac:dyDescent="0.25">
      <c r="A47" t="s">
        <v>104</v>
      </c>
      <c r="B47" t="s">
        <v>537</v>
      </c>
      <c r="C47" t="s">
        <v>74</v>
      </c>
      <c r="D47" t="s">
        <v>74</v>
      </c>
      <c r="E47" t="s">
        <v>122</v>
      </c>
      <c r="F47" t="s">
        <v>538</v>
      </c>
      <c r="G47" t="s">
        <v>74</v>
      </c>
      <c r="H47" t="s">
        <v>74</v>
      </c>
      <c r="I47" t="s">
        <v>539</v>
      </c>
      <c r="J47" t="s">
        <v>540</v>
      </c>
      <c r="K47" t="s">
        <v>541</v>
      </c>
      <c r="L47" t="s">
        <v>74</v>
      </c>
      <c r="M47" t="s">
        <v>74</v>
      </c>
      <c r="N47" t="s">
        <v>74</v>
      </c>
      <c r="O47" t="s">
        <v>542</v>
      </c>
      <c r="P47" t="s">
        <v>543</v>
      </c>
      <c r="Q47" t="s">
        <v>544</v>
      </c>
      <c r="R47" t="s">
        <v>122</v>
      </c>
      <c r="S47" t="s">
        <v>74</v>
      </c>
      <c r="T47" t="s">
        <v>74</v>
      </c>
      <c r="U47" t="s">
        <v>74</v>
      </c>
      <c r="V47" t="s">
        <v>545</v>
      </c>
      <c r="W47" t="s">
        <v>74</v>
      </c>
      <c r="X47" t="s">
        <v>74</v>
      </c>
      <c r="Y47" t="s">
        <v>74</v>
      </c>
      <c r="Z47" t="s">
        <v>74</v>
      </c>
      <c r="AA47" t="s">
        <v>74</v>
      </c>
      <c r="AB47" t="s">
        <v>74</v>
      </c>
      <c r="AC47" t="s">
        <v>74</v>
      </c>
      <c r="AD47" t="s">
        <v>74</v>
      </c>
      <c r="AE47" t="s">
        <v>74</v>
      </c>
      <c r="AF47" t="s">
        <v>74</v>
      </c>
      <c r="AG47" t="s">
        <v>74</v>
      </c>
      <c r="AH47" t="s">
        <v>74</v>
      </c>
      <c r="AI47" t="s">
        <v>74</v>
      </c>
      <c r="AJ47" t="s">
        <v>74</v>
      </c>
      <c r="AK47" t="s">
        <v>74</v>
      </c>
      <c r="AL47" t="s">
        <v>74</v>
      </c>
      <c r="AM47" t="s">
        <v>74</v>
      </c>
      <c r="AN47" t="s">
        <v>74</v>
      </c>
      <c r="AO47" t="s">
        <v>546</v>
      </c>
      <c r="AP47" t="s">
        <v>547</v>
      </c>
      <c r="AQ47" t="s">
        <v>548</v>
      </c>
      <c r="AR47" t="s">
        <v>74</v>
      </c>
      <c r="AS47" t="s">
        <v>74</v>
      </c>
      <c r="AT47" t="s">
        <v>74</v>
      </c>
      <c r="AU47">
        <v>2022</v>
      </c>
      <c r="AV47" t="s">
        <v>74</v>
      </c>
      <c r="AW47" t="s">
        <v>74</v>
      </c>
      <c r="AX47" t="s">
        <v>74</v>
      </c>
      <c r="AY47" t="s">
        <v>74</v>
      </c>
      <c r="AZ47" t="s">
        <v>74</v>
      </c>
      <c r="BA47" t="s">
        <v>74</v>
      </c>
      <c r="BB47">
        <v>4346</v>
      </c>
      <c r="BC47">
        <v>4351</v>
      </c>
      <c r="BD47" t="s">
        <v>74</v>
      </c>
      <c r="BE47" t="s">
        <v>549</v>
      </c>
      <c r="BF47" t="str">
        <f>HYPERLINK("http://dx.doi.org/10.1109/GLOBECOM48099.2022.10001331","http://dx.doi.org/10.1109/GLOBECOM48099.2022.10001331")</f>
        <v>http://dx.doi.org/10.1109/GLOBECOM48099.2022.10001331</v>
      </c>
      <c r="BG47" t="s">
        <v>74</v>
      </c>
      <c r="BH47" t="s">
        <v>74</v>
      </c>
      <c r="BI47" t="s">
        <v>74</v>
      </c>
      <c r="BJ47" t="s">
        <v>74</v>
      </c>
      <c r="BK47" t="s">
        <v>74</v>
      </c>
      <c r="BL47" t="s">
        <v>74</v>
      </c>
      <c r="BM47" t="s">
        <v>74</v>
      </c>
      <c r="BN47" t="s">
        <v>74</v>
      </c>
      <c r="BO47" t="s">
        <v>74</v>
      </c>
      <c r="BP47" t="s">
        <v>74</v>
      </c>
      <c r="BQ47" t="s">
        <v>74</v>
      </c>
      <c r="BR47" t="s">
        <v>74</v>
      </c>
      <c r="BS47" t="s">
        <v>550</v>
      </c>
      <c r="BT47" t="str">
        <f>HYPERLINK("https%3A%2F%2Fwww.webofscience.com%2Fwos%2Fwoscc%2Ffull-record%2FWOS:000922633504064","View Full Record in Web of Science")</f>
        <v>View Full Record in Web of Science</v>
      </c>
    </row>
    <row r="48" spans="1:72" x14ac:dyDescent="0.25">
      <c r="A48" t="s">
        <v>104</v>
      </c>
      <c r="B48" t="s">
        <v>551</v>
      </c>
      <c r="C48" t="s">
        <v>74</v>
      </c>
      <c r="D48" t="s">
        <v>74</v>
      </c>
      <c r="E48" t="s">
        <v>206</v>
      </c>
      <c r="F48" t="s">
        <v>552</v>
      </c>
      <c r="G48" t="s">
        <v>74</v>
      </c>
      <c r="H48" t="s">
        <v>74</v>
      </c>
      <c r="I48" t="s">
        <v>553</v>
      </c>
      <c r="J48" t="s">
        <v>554</v>
      </c>
      <c r="K48" t="s">
        <v>74</v>
      </c>
      <c r="L48" t="s">
        <v>74</v>
      </c>
      <c r="M48" t="s">
        <v>74</v>
      </c>
      <c r="N48" t="s">
        <v>74</v>
      </c>
      <c r="O48" t="s">
        <v>555</v>
      </c>
      <c r="P48" t="s">
        <v>556</v>
      </c>
      <c r="Q48" t="s">
        <v>149</v>
      </c>
      <c r="R48" t="s">
        <v>557</v>
      </c>
      <c r="S48" t="s">
        <v>74</v>
      </c>
      <c r="T48" t="s">
        <v>74</v>
      </c>
      <c r="U48" t="s">
        <v>74</v>
      </c>
      <c r="V48" t="s">
        <v>558</v>
      </c>
      <c r="W48" t="s">
        <v>74</v>
      </c>
      <c r="X48" t="s">
        <v>74</v>
      </c>
      <c r="Y48" t="s">
        <v>74</v>
      </c>
      <c r="Z48" t="s">
        <v>74</v>
      </c>
      <c r="AA48" t="s">
        <v>559</v>
      </c>
      <c r="AB48" t="s">
        <v>74</v>
      </c>
      <c r="AC48" t="s">
        <v>74</v>
      </c>
      <c r="AD48" t="s">
        <v>74</v>
      </c>
      <c r="AE48" t="s">
        <v>74</v>
      </c>
      <c r="AF48" t="s">
        <v>74</v>
      </c>
      <c r="AG48" t="s">
        <v>74</v>
      </c>
      <c r="AH48" t="s">
        <v>74</v>
      </c>
      <c r="AI48" t="s">
        <v>74</v>
      </c>
      <c r="AJ48" t="s">
        <v>74</v>
      </c>
      <c r="AK48" t="s">
        <v>74</v>
      </c>
      <c r="AL48" t="s">
        <v>74</v>
      </c>
      <c r="AM48" t="s">
        <v>74</v>
      </c>
      <c r="AN48" t="s">
        <v>74</v>
      </c>
      <c r="AO48" t="s">
        <v>74</v>
      </c>
      <c r="AP48" t="s">
        <v>74</v>
      </c>
      <c r="AQ48" t="s">
        <v>560</v>
      </c>
      <c r="AR48" t="s">
        <v>74</v>
      </c>
      <c r="AS48" t="s">
        <v>74</v>
      </c>
      <c r="AT48" t="s">
        <v>74</v>
      </c>
      <c r="AU48">
        <v>2022</v>
      </c>
      <c r="AV48" t="s">
        <v>74</v>
      </c>
      <c r="AW48" t="s">
        <v>74</v>
      </c>
      <c r="AX48" t="s">
        <v>74</v>
      </c>
      <c r="AY48" t="s">
        <v>74</v>
      </c>
      <c r="AZ48" t="s">
        <v>74</v>
      </c>
      <c r="BA48" t="s">
        <v>74</v>
      </c>
      <c r="BB48">
        <v>835</v>
      </c>
      <c r="BC48">
        <v>836</v>
      </c>
      <c r="BD48" t="s">
        <v>74</v>
      </c>
      <c r="BE48" t="s">
        <v>561</v>
      </c>
      <c r="BF48" t="str">
        <f>HYPERLINK("http://dx.doi.org/10.1109/VRW55335.2022.00273","http://dx.doi.org/10.1109/VRW55335.2022.00273")</f>
        <v>http://dx.doi.org/10.1109/VRW55335.2022.00273</v>
      </c>
      <c r="BG48" t="s">
        <v>74</v>
      </c>
      <c r="BH48" t="s">
        <v>74</v>
      </c>
      <c r="BI48" t="s">
        <v>74</v>
      </c>
      <c r="BJ48" t="s">
        <v>74</v>
      </c>
      <c r="BK48" t="s">
        <v>74</v>
      </c>
      <c r="BL48" t="s">
        <v>74</v>
      </c>
      <c r="BM48" t="s">
        <v>74</v>
      </c>
      <c r="BN48" t="s">
        <v>74</v>
      </c>
      <c r="BO48" t="s">
        <v>74</v>
      </c>
      <c r="BP48" t="s">
        <v>74</v>
      </c>
      <c r="BQ48" t="s">
        <v>74</v>
      </c>
      <c r="BR48" t="s">
        <v>74</v>
      </c>
      <c r="BS48" t="s">
        <v>562</v>
      </c>
      <c r="BT48" t="str">
        <f>HYPERLINK("https%3A%2F%2Fwww.webofscience.com%2Fwos%2Fwoscc%2Ffull-record%2FWOS:000808111800264","View Full Record in Web of Science")</f>
        <v>View Full Record in Web of Science</v>
      </c>
    </row>
    <row r="49" spans="1:72" x14ac:dyDescent="0.25">
      <c r="A49" t="s">
        <v>104</v>
      </c>
      <c r="B49" t="s">
        <v>563</v>
      </c>
      <c r="C49" t="s">
        <v>74</v>
      </c>
      <c r="D49" t="s">
        <v>74</v>
      </c>
      <c r="E49" t="s">
        <v>206</v>
      </c>
      <c r="F49" t="s">
        <v>564</v>
      </c>
      <c r="G49" t="s">
        <v>74</v>
      </c>
      <c r="H49" t="s">
        <v>74</v>
      </c>
      <c r="I49" t="s">
        <v>565</v>
      </c>
      <c r="J49" t="s">
        <v>554</v>
      </c>
      <c r="K49" t="s">
        <v>74</v>
      </c>
      <c r="L49" t="s">
        <v>74</v>
      </c>
      <c r="M49" t="s">
        <v>74</v>
      </c>
      <c r="N49" t="s">
        <v>74</v>
      </c>
      <c r="O49" t="s">
        <v>555</v>
      </c>
      <c r="P49" t="s">
        <v>556</v>
      </c>
      <c r="Q49" t="s">
        <v>149</v>
      </c>
      <c r="R49" t="s">
        <v>557</v>
      </c>
      <c r="S49" t="s">
        <v>74</v>
      </c>
      <c r="T49" t="s">
        <v>74</v>
      </c>
      <c r="U49" t="s">
        <v>74</v>
      </c>
      <c r="V49" t="s">
        <v>566</v>
      </c>
      <c r="W49" t="s">
        <v>74</v>
      </c>
      <c r="X49" t="s">
        <v>74</v>
      </c>
      <c r="Y49" t="s">
        <v>74</v>
      </c>
      <c r="Z49" t="s">
        <v>74</v>
      </c>
      <c r="AA49" t="s">
        <v>74</v>
      </c>
      <c r="AB49" t="s">
        <v>567</v>
      </c>
      <c r="AC49" t="s">
        <v>74</v>
      </c>
      <c r="AD49" t="s">
        <v>74</v>
      </c>
      <c r="AE49" t="s">
        <v>74</v>
      </c>
      <c r="AF49" t="s">
        <v>74</v>
      </c>
      <c r="AG49" t="s">
        <v>74</v>
      </c>
      <c r="AH49" t="s">
        <v>74</v>
      </c>
      <c r="AI49" t="s">
        <v>74</v>
      </c>
      <c r="AJ49" t="s">
        <v>74</v>
      </c>
      <c r="AK49" t="s">
        <v>74</v>
      </c>
      <c r="AL49" t="s">
        <v>74</v>
      </c>
      <c r="AM49" t="s">
        <v>74</v>
      </c>
      <c r="AN49" t="s">
        <v>74</v>
      </c>
      <c r="AO49" t="s">
        <v>74</v>
      </c>
      <c r="AP49" t="s">
        <v>74</v>
      </c>
      <c r="AQ49" t="s">
        <v>560</v>
      </c>
      <c r="AR49" t="s">
        <v>74</v>
      </c>
      <c r="AS49" t="s">
        <v>74</v>
      </c>
      <c r="AT49" t="s">
        <v>74</v>
      </c>
      <c r="AU49">
        <v>2022</v>
      </c>
      <c r="AV49" t="s">
        <v>74</v>
      </c>
      <c r="AW49" t="s">
        <v>74</v>
      </c>
      <c r="AX49" t="s">
        <v>74</v>
      </c>
      <c r="AY49" t="s">
        <v>74</v>
      </c>
      <c r="AZ49" t="s">
        <v>74</v>
      </c>
      <c r="BA49" t="s">
        <v>74</v>
      </c>
      <c r="BB49">
        <v>154</v>
      </c>
      <c r="BC49">
        <v>159</v>
      </c>
      <c r="BD49" t="s">
        <v>74</v>
      </c>
      <c r="BE49" t="s">
        <v>568</v>
      </c>
      <c r="BF49" t="str">
        <f>HYPERLINK("http://dx.doi.org/10.1109/VRW55335.2022.00043","http://dx.doi.org/10.1109/VRW55335.2022.00043")</f>
        <v>http://dx.doi.org/10.1109/VRW55335.2022.00043</v>
      </c>
      <c r="BG49" t="s">
        <v>74</v>
      </c>
      <c r="BH49" t="s">
        <v>74</v>
      </c>
      <c r="BI49" t="s">
        <v>74</v>
      </c>
      <c r="BJ49" t="s">
        <v>74</v>
      </c>
      <c r="BK49" t="s">
        <v>74</v>
      </c>
      <c r="BL49" t="s">
        <v>74</v>
      </c>
      <c r="BM49" t="s">
        <v>74</v>
      </c>
      <c r="BN49" t="s">
        <v>74</v>
      </c>
      <c r="BO49" t="s">
        <v>74</v>
      </c>
      <c r="BP49" t="s">
        <v>74</v>
      </c>
      <c r="BQ49" t="s">
        <v>74</v>
      </c>
      <c r="BR49" t="s">
        <v>74</v>
      </c>
      <c r="BS49" t="s">
        <v>569</v>
      </c>
      <c r="BT49" t="str">
        <f>HYPERLINK("https%3A%2F%2Fwww.webofscience.com%2Fwos%2Fwoscc%2Ffull-record%2FWOS:000808111800034","View Full Record in Web of Science")</f>
        <v>View Full Record in Web of Science</v>
      </c>
    </row>
    <row r="50" spans="1:72" x14ac:dyDescent="0.25">
      <c r="A50" t="s">
        <v>104</v>
      </c>
      <c r="B50" t="s">
        <v>570</v>
      </c>
      <c r="C50" t="s">
        <v>74</v>
      </c>
      <c r="D50" t="s">
        <v>74</v>
      </c>
      <c r="E50" t="s">
        <v>122</v>
      </c>
      <c r="F50" t="s">
        <v>571</v>
      </c>
      <c r="G50" t="s">
        <v>74</v>
      </c>
      <c r="H50" t="s">
        <v>74</v>
      </c>
      <c r="I50" t="s">
        <v>572</v>
      </c>
      <c r="J50" t="s">
        <v>573</v>
      </c>
      <c r="K50" t="s">
        <v>574</v>
      </c>
      <c r="L50" t="s">
        <v>74</v>
      </c>
      <c r="M50" t="s">
        <v>74</v>
      </c>
      <c r="N50" t="s">
        <v>74</v>
      </c>
      <c r="O50" t="s">
        <v>575</v>
      </c>
      <c r="P50" t="s">
        <v>576</v>
      </c>
      <c r="Q50" t="s">
        <v>577</v>
      </c>
      <c r="R50" t="s">
        <v>578</v>
      </c>
      <c r="S50" t="s">
        <v>579</v>
      </c>
      <c r="T50" t="s">
        <v>74</v>
      </c>
      <c r="U50" t="s">
        <v>74</v>
      </c>
      <c r="V50" t="s">
        <v>580</v>
      </c>
      <c r="W50" t="s">
        <v>74</v>
      </c>
      <c r="X50" t="s">
        <v>74</v>
      </c>
      <c r="Y50" t="s">
        <v>74</v>
      </c>
      <c r="Z50" t="s">
        <v>74</v>
      </c>
      <c r="AA50" t="s">
        <v>581</v>
      </c>
      <c r="AB50" t="s">
        <v>582</v>
      </c>
      <c r="AC50" t="s">
        <v>74</v>
      </c>
      <c r="AD50" t="s">
        <v>74</v>
      </c>
      <c r="AE50" t="s">
        <v>74</v>
      </c>
      <c r="AF50" t="s">
        <v>74</v>
      </c>
      <c r="AG50" t="s">
        <v>74</v>
      </c>
      <c r="AH50" t="s">
        <v>74</v>
      </c>
      <c r="AI50" t="s">
        <v>74</v>
      </c>
      <c r="AJ50" t="s">
        <v>74</v>
      </c>
      <c r="AK50" t="s">
        <v>74</v>
      </c>
      <c r="AL50" t="s">
        <v>74</v>
      </c>
      <c r="AM50" t="s">
        <v>74</v>
      </c>
      <c r="AN50" t="s">
        <v>74</v>
      </c>
      <c r="AO50" t="s">
        <v>583</v>
      </c>
      <c r="AP50" t="s">
        <v>74</v>
      </c>
      <c r="AQ50" t="s">
        <v>584</v>
      </c>
      <c r="AR50" t="s">
        <v>74</v>
      </c>
      <c r="AS50" t="s">
        <v>74</v>
      </c>
      <c r="AT50" t="s">
        <v>74</v>
      </c>
      <c r="AU50">
        <v>2022</v>
      </c>
      <c r="AV50" t="s">
        <v>74</v>
      </c>
      <c r="AW50" t="s">
        <v>74</v>
      </c>
      <c r="AX50" t="s">
        <v>74</v>
      </c>
      <c r="AY50" t="s">
        <v>74</v>
      </c>
      <c r="AZ50" t="s">
        <v>74</v>
      </c>
      <c r="BA50" t="s">
        <v>74</v>
      </c>
      <c r="BB50">
        <v>59</v>
      </c>
      <c r="BC50">
        <v>63</v>
      </c>
      <c r="BD50" t="s">
        <v>74</v>
      </c>
      <c r="BE50" t="s">
        <v>585</v>
      </c>
      <c r="BF50" t="str">
        <f>HYPERLINK("http://dx.doi.org/10.1109/ICTKE55848.2022.9983314","http://dx.doi.org/10.1109/ICTKE55848.2022.9983314")</f>
        <v>http://dx.doi.org/10.1109/ICTKE55848.2022.9983314</v>
      </c>
      <c r="BG50" t="s">
        <v>74</v>
      </c>
      <c r="BH50" t="s">
        <v>74</v>
      </c>
      <c r="BI50" t="s">
        <v>74</v>
      </c>
      <c r="BJ50" t="s">
        <v>74</v>
      </c>
      <c r="BK50" t="s">
        <v>74</v>
      </c>
      <c r="BL50" t="s">
        <v>74</v>
      </c>
      <c r="BM50" t="s">
        <v>74</v>
      </c>
      <c r="BN50" t="s">
        <v>74</v>
      </c>
      <c r="BO50" t="s">
        <v>74</v>
      </c>
      <c r="BP50" t="s">
        <v>74</v>
      </c>
      <c r="BQ50" t="s">
        <v>74</v>
      </c>
      <c r="BR50" t="s">
        <v>74</v>
      </c>
      <c r="BS50" t="s">
        <v>586</v>
      </c>
      <c r="BT50" t="str">
        <f>HYPERLINK("https%3A%2F%2Fwww.webofscience.com%2Fwos%2Fwoscc%2Ffull-record%2FWOS:000927636200011","View Full Record in Web of Science")</f>
        <v>View Full Record in Web of Science</v>
      </c>
    </row>
    <row r="51" spans="1:72" x14ac:dyDescent="0.25">
      <c r="A51" t="s">
        <v>104</v>
      </c>
      <c r="B51" t="s">
        <v>587</v>
      </c>
      <c r="C51" t="s">
        <v>74</v>
      </c>
      <c r="D51" t="s">
        <v>588</v>
      </c>
      <c r="E51" t="s">
        <v>74</v>
      </c>
      <c r="F51" t="s">
        <v>589</v>
      </c>
      <c r="G51" t="s">
        <v>74</v>
      </c>
      <c r="H51" t="s">
        <v>74</v>
      </c>
      <c r="I51" t="s">
        <v>590</v>
      </c>
      <c r="J51" t="s">
        <v>591</v>
      </c>
      <c r="K51" t="s">
        <v>110</v>
      </c>
      <c r="L51" t="s">
        <v>74</v>
      </c>
      <c r="M51" t="s">
        <v>74</v>
      </c>
      <c r="N51" t="s">
        <v>74</v>
      </c>
      <c r="O51" t="s">
        <v>592</v>
      </c>
      <c r="P51" t="s">
        <v>277</v>
      </c>
      <c r="Q51" t="s">
        <v>149</v>
      </c>
      <c r="R51" t="s">
        <v>74</v>
      </c>
      <c r="S51" t="s">
        <v>74</v>
      </c>
      <c r="T51" t="s">
        <v>74</v>
      </c>
      <c r="U51" t="s">
        <v>74</v>
      </c>
      <c r="V51" t="s">
        <v>593</v>
      </c>
      <c r="W51" t="s">
        <v>74</v>
      </c>
      <c r="X51" t="s">
        <v>74</v>
      </c>
      <c r="Y51" t="s">
        <v>74</v>
      </c>
      <c r="Z51" t="s">
        <v>74</v>
      </c>
      <c r="AA51" t="s">
        <v>74</v>
      </c>
      <c r="AB51" t="s">
        <v>74</v>
      </c>
      <c r="AC51" t="s">
        <v>74</v>
      </c>
      <c r="AD51" t="s">
        <v>74</v>
      </c>
      <c r="AE51" t="s">
        <v>74</v>
      </c>
      <c r="AF51" t="s">
        <v>74</v>
      </c>
      <c r="AG51" t="s">
        <v>74</v>
      </c>
      <c r="AH51" t="s">
        <v>74</v>
      </c>
      <c r="AI51" t="s">
        <v>74</v>
      </c>
      <c r="AJ51" t="s">
        <v>74</v>
      </c>
      <c r="AK51" t="s">
        <v>74</v>
      </c>
      <c r="AL51" t="s">
        <v>74</v>
      </c>
      <c r="AM51" t="s">
        <v>74</v>
      </c>
      <c r="AN51" t="s">
        <v>74</v>
      </c>
      <c r="AO51" t="s">
        <v>116</v>
      </c>
      <c r="AP51" t="s">
        <v>117</v>
      </c>
      <c r="AQ51" t="s">
        <v>594</v>
      </c>
      <c r="AR51" t="s">
        <v>74</v>
      </c>
      <c r="AS51" t="s">
        <v>74</v>
      </c>
      <c r="AT51" t="s">
        <v>74</v>
      </c>
      <c r="AU51">
        <v>2022</v>
      </c>
      <c r="AV51">
        <v>13317</v>
      </c>
      <c r="AW51" t="s">
        <v>74</v>
      </c>
      <c r="AX51" t="s">
        <v>74</v>
      </c>
      <c r="AY51" t="s">
        <v>74</v>
      </c>
      <c r="AZ51" t="s">
        <v>74</v>
      </c>
      <c r="BA51" t="s">
        <v>74</v>
      </c>
      <c r="BB51">
        <v>45</v>
      </c>
      <c r="BC51">
        <v>57</v>
      </c>
      <c r="BD51" t="s">
        <v>74</v>
      </c>
      <c r="BE51" t="s">
        <v>595</v>
      </c>
      <c r="BF51" t="str">
        <f>HYPERLINK("http://dx.doi.org/10.1007/978-3-031-05939-1_4","http://dx.doi.org/10.1007/978-3-031-05939-1_4")</f>
        <v>http://dx.doi.org/10.1007/978-3-031-05939-1_4</v>
      </c>
      <c r="BG51" t="s">
        <v>74</v>
      </c>
      <c r="BH51" t="s">
        <v>74</v>
      </c>
      <c r="BI51" t="s">
        <v>74</v>
      </c>
      <c r="BJ51" t="s">
        <v>74</v>
      </c>
      <c r="BK51" t="s">
        <v>74</v>
      </c>
      <c r="BL51" t="s">
        <v>74</v>
      </c>
      <c r="BM51" t="s">
        <v>74</v>
      </c>
      <c r="BN51" t="s">
        <v>74</v>
      </c>
      <c r="BO51" t="s">
        <v>74</v>
      </c>
      <c r="BP51" t="s">
        <v>74</v>
      </c>
      <c r="BQ51" t="s">
        <v>74</v>
      </c>
      <c r="BR51" t="s">
        <v>74</v>
      </c>
      <c r="BS51" t="s">
        <v>596</v>
      </c>
      <c r="BT51" t="str">
        <f>HYPERLINK("https%3A%2F%2Fwww.webofscience.com%2Fwos%2Fwoscc%2Ffull-record%2FWOS:000870217300004","View Full Record in Web of Science")</f>
        <v>View Full Record in Web of Science</v>
      </c>
    </row>
  </sheetData>
  <phoneticPr fontId="1"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jwoo</dc:creator>
  <cp:lastModifiedBy>jwoo</cp:lastModifiedBy>
  <dcterms:created xsi:type="dcterms:W3CDTF">2023-05-12T10:51:23Z</dcterms:created>
  <dcterms:modified xsi:type="dcterms:W3CDTF">2023-05-12T10:51:24Z</dcterms:modified>
</cp:coreProperties>
</file>