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jwoo\textmining\"/>
    </mc:Choice>
  </mc:AlternateContent>
  <xr:revisionPtr revIDLastSave="0" documentId="8_{57CC6F1E-7754-498F-9268-4A4C966A73DC}" xr6:coauthVersionLast="47" xr6:coauthVersionMax="47" xr10:uidLastSave="{00000000-0000-0000-0000-000000000000}"/>
  <bookViews>
    <workbookView xWindow="-110" yWindow="-110" windowWidth="25820" windowHeight="15500"/>
  </bookViews>
  <sheets>
    <sheet name="savedrec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F2" i="1" l="1"/>
  <c r="BT2" i="1"/>
  <c r="BF3" i="1"/>
  <c r="BT3" i="1"/>
  <c r="BF4" i="1"/>
  <c r="BT4" i="1"/>
  <c r="BF5" i="1"/>
  <c r="BT5" i="1"/>
  <c r="BT6" i="1"/>
  <c r="BF7" i="1"/>
  <c r="BT7" i="1"/>
  <c r="BF8" i="1"/>
  <c r="BT8" i="1"/>
  <c r="BF9" i="1"/>
  <c r="BT9" i="1"/>
  <c r="BF10" i="1"/>
  <c r="BT10" i="1"/>
  <c r="BF11" i="1"/>
  <c r="BT11" i="1"/>
  <c r="BF12" i="1"/>
  <c r="BT12" i="1"/>
  <c r="BF13" i="1"/>
  <c r="BT13" i="1"/>
  <c r="BF14" i="1"/>
  <c r="BT14" i="1"/>
  <c r="BF15" i="1"/>
  <c r="BT15" i="1"/>
  <c r="BF16" i="1"/>
  <c r="BT16" i="1"/>
  <c r="BF17" i="1"/>
  <c r="BT17" i="1"/>
  <c r="BF18" i="1"/>
  <c r="BT18" i="1"/>
  <c r="BF19" i="1"/>
  <c r="BT19" i="1"/>
  <c r="BF20" i="1"/>
  <c r="BT20" i="1"/>
  <c r="BF21" i="1"/>
  <c r="BT21" i="1"/>
  <c r="BF22" i="1"/>
  <c r="BT22" i="1"/>
  <c r="BF23" i="1"/>
  <c r="BT23" i="1"/>
  <c r="BF24" i="1"/>
  <c r="BT24" i="1"/>
  <c r="BF25" i="1"/>
  <c r="BT25" i="1"/>
  <c r="BF26" i="1"/>
  <c r="BT26" i="1"/>
  <c r="BF27" i="1"/>
  <c r="BT27" i="1"/>
  <c r="BF28" i="1"/>
  <c r="BT28" i="1"/>
  <c r="BF29" i="1"/>
  <c r="BT29" i="1"/>
  <c r="BF30" i="1"/>
  <c r="BT30" i="1"/>
  <c r="BF31" i="1"/>
  <c r="BT31" i="1"/>
  <c r="BF32" i="1"/>
  <c r="BT32" i="1"/>
  <c r="BF33" i="1"/>
  <c r="BT33" i="1"/>
  <c r="BF34" i="1"/>
  <c r="BT34" i="1"/>
  <c r="BF35" i="1"/>
  <c r="BT35" i="1"/>
  <c r="BF36" i="1"/>
  <c r="BT36" i="1"/>
  <c r="BF37" i="1"/>
  <c r="BT37" i="1"/>
  <c r="BF38" i="1"/>
  <c r="BT38" i="1"/>
  <c r="BF39" i="1"/>
  <c r="BT39" i="1"/>
  <c r="BF40" i="1"/>
  <c r="BT40" i="1"/>
  <c r="BF41" i="1"/>
  <c r="BT41" i="1"/>
  <c r="BF42" i="1"/>
  <c r="BT42" i="1"/>
  <c r="BF43" i="1"/>
  <c r="BT43" i="1"/>
  <c r="BF44" i="1"/>
  <c r="BT44" i="1"/>
  <c r="BF45" i="1"/>
  <c r="BT45" i="1"/>
  <c r="BF46" i="1"/>
  <c r="BT46" i="1"/>
  <c r="BF47" i="1"/>
  <c r="BT47" i="1"/>
  <c r="BF48" i="1"/>
  <c r="BT48" i="1"/>
  <c r="BF49" i="1"/>
  <c r="BT49" i="1"/>
  <c r="BF50" i="1"/>
  <c r="BT50" i="1"/>
  <c r="BF51" i="1"/>
  <c r="BT51" i="1"/>
</calcChain>
</file>

<file path=xl/sharedStrings.xml><?xml version="1.0" encoding="utf-8"?>
<sst xmlns="http://schemas.openxmlformats.org/spreadsheetml/2006/main" count="3408" uniqueCount="623">
  <si>
    <t>Publication Type</t>
  </si>
  <si>
    <t>Authors</t>
  </si>
  <si>
    <t>Book Authors</t>
  </si>
  <si>
    <t>Book Editors</t>
  </si>
  <si>
    <t>Book Group Authors</t>
  </si>
  <si>
    <t>Author Full Names</t>
  </si>
  <si>
    <t>Book Author Full Names</t>
  </si>
  <si>
    <t>Group Authors</t>
  </si>
  <si>
    <t>Article Title</t>
  </si>
  <si>
    <t>Source Title</t>
  </si>
  <si>
    <t>Book Series Title</t>
  </si>
  <si>
    <t>Book Series Subtitle</t>
  </si>
  <si>
    <t>Language</t>
  </si>
  <si>
    <t>Document Type</t>
  </si>
  <si>
    <t>Conference Title</t>
  </si>
  <si>
    <t>Conference Date</t>
  </si>
  <si>
    <t>Conference Location</t>
  </si>
  <si>
    <t>Conference Sponsor</t>
  </si>
  <si>
    <t>Conference Host</t>
  </si>
  <si>
    <t>Author Keywords</t>
  </si>
  <si>
    <t>Keywords Plus</t>
  </si>
  <si>
    <t>Abstract</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</si>
  <si>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</si>
  <si>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</si>
  <si>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</si>
  <si>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</si>
  <si>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</si>
  <si>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</si>
  <si>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</si>
  <si>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</si>
  <si>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</si>
  <si>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</si>
  <si>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</si>
  <si>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</si>
  <si>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</si>
  <si>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</si>
  <si>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</si>
  <si>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t>
  </si>
  <si>
    <t>Publisher City</t>
  </si>
  <si>
    <t>Publisher Address</t>
  </si>
  <si>
    <t>ISSN</t>
  </si>
  <si>
    <t>eISSN</t>
  </si>
  <si>
    <t>ISBN</t>
  </si>
  <si>
    <t>Journal Abbreviation</t>
  </si>
  <si>
    <t>Journal ISO Abbreviation</t>
  </si>
  <si>
    <t>Publication Date</t>
  </si>
  <si>
    <t>Publication Year</t>
  </si>
  <si>
    <t>Volume</t>
  </si>
  <si>
    <t>Issue</t>
  </si>
  <si>
    <t>Part Number</t>
  </si>
  <si>
    <t>Supplement</t>
  </si>
  <si>
    <t>Special Issue</t>
  </si>
  <si>
    <t>Meeting Abstract</t>
  </si>
  <si>
    <t>Start Page</t>
  </si>
  <si>
    <t>End Page</t>
  </si>
  <si>
    <t>Article Number</t>
  </si>
  <si>
    <t>DOI</t>
  </si>
  <si>
    <t>DOI Link</t>
  </si>
  <si>
    <t>Book DOI</t>
  </si>
  <si>
    <t>Early Access Date</t>
  </si>
  <si>
    <t>Number of Pages</t>
  </si>
  <si>
    <t>WoS Categories</t>
  </si>
  <si>
    <t>Web of Science Index</t>
  </si>
  <si>
    <t>Research Areas</t>
  </si>
  <si>
    <t>IDS Number</t>
  </si>
  <si>
    <t>Pubmed Id</t>
  </si>
  <si>
    <t>Open Access Designations</t>
  </si>
  <si>
    <t>Highly Cited Status</t>
  </si>
  <si>
    <t>Hot Paper Status</t>
  </si>
  <si>
    <t>Date of Export</t>
  </si>
  <si>
    <t>UT (Unique WOS ID)</t>
  </si>
  <si>
    <t>Web of Science Record</t>
  </si>
  <si>
    <t>J</t>
  </si>
  <si>
    <t>Lee, CW</t>
  </si>
  <si>
    <t/>
  </si>
  <si>
    <t>Lee, Chang Won</t>
  </si>
  <si>
    <t>Application of Metaverse Service to Healthcare Industry: A Strategic Perspective</t>
  </si>
  <si>
    <t>INTERNATIONAL JOURNAL OF ENVIRONMENTAL RESEARCH AND PUBLIC HEALTH</t>
  </si>
  <si>
    <t>This study is to explore a state of the art in metaverse service that is an emerging issue in applying it to the healthcare industry. The purpose of this study is to provide applicable strategic scenarios for effective metaverse service planning and implementation in healthcare settings. This study is focused on metaverse service as a business model. Thus, related literatures of metaverse service are reviewed in various aspects in healthcare industry. An exploratory approach is used to analyze current qualitative data characterizing healthcare metaverse service business positions and derive applicable strategies from business trends of current metaverse services. Several cases are examined based on the data obtained from various sources of healthcare and other related industries. This study synthesizes finding results and suggests applicable strategies of metaverse service in the healthcare industry. This study will facilitate strategic decision-making and policy-making processes to pursue a business opportunity development through an application of a metaverse service in healthcare and similar settings.</t>
  </si>
  <si>
    <t>Lee, Chang Won/0000-0002-0753-5812</t>
  </si>
  <si>
    <t>1660-4601</t>
  </si>
  <si>
    <t>OCT</t>
  </si>
  <si>
    <t>10.3390/ijerph192013038</t>
  </si>
  <si>
    <t>WOS:000873101900001</t>
  </si>
  <si>
    <t>C</t>
  </si>
  <si>
    <t>Nguyen, CT; Hoang, DT; Nguyen, DN; Dutkiewicz, E</t>
  </si>
  <si>
    <t>IEEE</t>
  </si>
  <si>
    <t>Nguyen, Cong T.; Hoang, Dinh Thai; Nguyen, Diep N.; Dutkiewicz, Eryk</t>
  </si>
  <si>
    <t>MetaChain: A Novel Blockchain-based Framework for Metaverse Applications</t>
  </si>
  <si>
    <t>2022 IEEE 95TH VEHICULAR TECHNOLOGY CONFERENCE (VTC2022-SPRING)</t>
  </si>
  <si>
    <t>IEEE Vehicular Technology Conference VTC</t>
  </si>
  <si>
    <t>IEEE 95th Vehicular Technology Conference: (VTC-Spring)</t>
  </si>
  <si>
    <t>JUN 19-22, 2022</t>
  </si>
  <si>
    <t>Helsinki, FINLAND</t>
  </si>
  <si>
    <t>IEEE,Nokia,Huawei,Samsung,Technol Innovat Inst,Pix Moving</t>
  </si>
  <si>
    <t>Metaverse has recently attracted paramount attention due to its potential for future Internet. However, to fully realize such potential, Metaverse applications have to overcome various challenges such as massive resource demands, interoperability among applications, and security and privacy concerns. In this paper, we propose MetaChain, a novel blockchain-based framework to address emerging challenges for the development of Metaverse applications. In particular, by utilizing the smart contract mechanism, MetaChain can effectively manage and automate complex interactions among the Metaverse Service Provider (MSP) and the Metaverse users (MUs). In addition, to allow the MSP to efficiently allocate its resources for Metaverse applications and MUs' demands, we design a novel sharding scheme to improve the underlying blockchain's scalability. Moreover, to leverage MUs' resources as well as to attract more MUs to support Metaverse operations, we develop an incentive mechanism using the Stackelberg game theory that rewards MUs' contributions to the Metaverse. Through numerical experiments, we clearly show the impacts of the Mlle behaviors and how the incentive mechanism can attract more MUs and resources to the Metaverse.</t>
  </si>
  <si>
    <t>Nguyen, Diep/AAQ-2491-2020; Hoang, Dinh Thai/K-5135-2012</t>
  </si>
  <si>
    <t>Nguyen, Diep/0000-0003-2659-8648; Hoang, Dinh Thai/0000-0002-9528-0863; Dutkiewicz, Eryk/0000-0002-4268-9286</t>
  </si>
  <si>
    <t>978-1-6654-8243-1</t>
  </si>
  <si>
    <t>10.1109/VTC2022-Spring54318.2022.9860983</t>
  </si>
  <si>
    <t>WOS:000861825803029</t>
  </si>
  <si>
    <t>Dahan, NA; Al-Razgan, M; Al-Laith, A; Alsoufi, MA; Al-Asaly, MS; Alfakih, T</t>
  </si>
  <si>
    <t>Dahan, Neama A.; Al-Razgan, Muna; Al-Laith, Ali; Alsoufi, Muaadh A.; Al-Asaly, Mahfoudh S.; Alfakih, Taha</t>
  </si>
  <si>
    <t>Metaverse Framework: A Case Study on E-Learning Environment (ELEM)</t>
  </si>
  <si>
    <t>ELECTRONICS</t>
  </si>
  <si>
    <t>Metaverse is a vast term that can contain every digital thing in the future. Therefore, life domains, such as learning and education, should have their systems redirected to adopt this topic to keep their availability and longevity. Many papers have discussed the metaverse, the applications to run on, and the historical progress to have the metaverse the way it is today. However, the framework of the metaverse itself is still unclear, and its components cannot be exactly specified. Although E-Learning systems are a need that has developed over the years along with technology, the structures of the available E-Learning systems based on the metaverse are either not well described or are adopted, in their best case, as just a 3D environment. In this paper, we examine some previous works to find out the special technologies that should be provided by the metaverse framework, then we discuss the framework of the metaverse if applied as an E-Learning environment framework. This will make it easy to develop future metaverse-based applications, as the proposed framework will make the virtual learning environments work smoothly on the metaverse. In addition, E-Learning will be a more interactive and pleasant process.</t>
  </si>
  <si>
    <t>Al-Razgan, Muna/M-7736-2014; alsoufi, muaadh A/ABA-9676-2021</t>
  </si>
  <si>
    <t>Al-Razgan, Muna/0000-0002-9705-3867; alsoufi, muaadh A/0000-0003-1404-4146; Abdulaziz, Neama/0000-0003-1538-8557; Alfakih, Taha/0000-0003-0366-5932; AL-LAITH, ALI/0000-0002-6231-0210</t>
  </si>
  <si>
    <t>2079-9292</t>
  </si>
  <si>
    <t>MAY</t>
  </si>
  <si>
    <t>10.3390/electronics11101616</t>
  </si>
  <si>
    <t>WOS:000802478800001</t>
  </si>
  <si>
    <t>Gupta, A; Khan, HU; Nazir, S; Shafiq, M; Shabaz, M</t>
  </si>
  <si>
    <t>Gupta, Ankur; Khan, Habib Ullah; Nazir, Shah; Shafiq, Muhammad; Shabaz, Mohammad</t>
  </si>
  <si>
    <t>Metaverse Security: Issues, Challenges and a Viable ZTA Model</t>
  </si>
  <si>
    <t>The metaverse is touted as an exciting new technology amalgamation facilitating next-level immersive experiences for users. However, initial experiences indicate that a host of privacy, security and control issues will need to be effectively resolved for its vision to be realized. This paper highlights the security issues that will need to be resolved in the metaverse and the underlying enabling technologies/platforms. It also discussed the broader challenges confronting the developers, the service providers and other stakeholders in the metaverse ecosystem which if left unaddressed may hamper its broad adoption and appeal. Finally, some ideas on building a viable Zero-Trust Architecture (ZTA) model for the metaverse are presented.</t>
  </si>
  <si>
    <t>Nazir, Shah/D-2020-2015; Shabaz, Mohammad/AAB-3168-2020; Gupta, Ankur/C-6241-2016; Khan, Habib Ullah/Q-7429-2016</t>
  </si>
  <si>
    <t>Nazir, Shah/0000-0003-0126-9944; Shabaz, Mohammad/0000-0001-5106-7609; Gupta, Ankur/0000-0001-8528-9509; Khan, Habib Ullah/0000-0001-8373-2781</t>
  </si>
  <si>
    <t>JAN</t>
  </si>
  <si>
    <t>10.3390/electronics12020391</t>
  </si>
  <si>
    <t>WOS:000914540900001</t>
  </si>
  <si>
    <t>Mozumder, MAI; Sheeraz, MM; Athar, A; Aich, S; Kim, HC</t>
  </si>
  <si>
    <t>Mozumder, Md Ariful Islam; Sheeraz, Muhammad Mohsan; Athar, Ali; Aich, Satyabrata; Kim, Hee-Cheol</t>
  </si>
  <si>
    <t>Overview: Technology Roadmap of the Future Trend of Metaverse based on IoT, Blockchain, AI Technique, and Medical Domain Metaverse Activity</t>
  </si>
  <si>
    <t>2022 24TH INTERNATIONAL CONFERENCE ON ADVANCED COMMUNICATION TECHNOLOGY (ICACT): ARITIFLCIAL INTELLIGENCE TECHNOLOGIES TOWARD CYBERSECURITY</t>
  </si>
  <si>
    <t>International Conference on Advanced Communication Technology</t>
  </si>
  <si>
    <t>24th International Conference on Advanced Communication Technology (ICACT) - Artificial Intelligence Technologies toward Cybersecurity</t>
  </si>
  <si>
    <t>FEB 13-16, 2022</t>
  </si>
  <si>
    <t>ELECTR NETWORK</t>
  </si>
  <si>
    <t>Global IT Res Inst,IEEE Commun Soc,Natl Informat Soc Agcy,Elect &amp; Telecommunicat Res Inst,Gangwon Convent &amp; Visitors Bur,Korean Inst Commun Sci,IEEK Commun Soc,Korean Inst Informat Scientists &amp; Engineers,Open Stand &amp; Internet Assoc,Korea Inst Informat Secur &amp; Crytol,Vietnam Natl Univ, Informat Technol Inst,IEEE</t>
  </si>
  <si>
    <t>Metaverse is defined as a collection of technology gadgets and metaverse connected to IoT, Blockchain, Artificial Intelligence, and all the other tech industries including the medical area. IoT and Metaverse are the digital twins, Metaverse is using maximum IoT devices in their virtual workstation. This data has a unique identifying tag and is used as traceable data in the blockchain-based Metaverse. In the Metaverse, such data is becoming a valuable resource for artificial intelligence. Metaverse uses artificial intelligence and blockchain technology to build a digital virtual world where you can safely and freely engage in social and economic activities that transcend the limits of the real world, and the application of these latest technologies will be expedited. In this paper, we are going to describe what technologies metaverse is using and metaverse potentiality in medical healthcare.</t>
  </si>
  <si>
    <t>Athar, Ali/0000-0002-2331-7663; Mozumder, Md Ariful Islam/0000-0001-6095-0700</t>
  </si>
  <si>
    <t>1738-9445</t>
  </si>
  <si>
    <t>979-11-88428-09-0</t>
  </si>
  <si>
    <t>+</t>
  </si>
  <si>
    <t>WOS:000835722000093</t>
  </si>
  <si>
    <t>Chen, BH; Song, CX; Lin, BY; Xu, X; Tang, RY; Lin, YX; Yao, Y; Timoney, J; Bi, T</t>
  </si>
  <si>
    <t>Chen, Bohan; Song, Chengxin; Lin, Boyu; Xu, Xin; Tang, Ruoyan; Lin, Yunxuan; Yao, Yuan; Timoney, Joseph; Bi, Ting</t>
  </si>
  <si>
    <t>A Cross-platform Metaverse Data Management System</t>
  </si>
  <si>
    <t>2022 IEEE INTERNATIONAL CONFERENCE ON METROLOGY FOR EXTENDED REALITY, ARTIFICIAL INTELLIGENCE AND NEURAL ENGINEERING (METROXRAINE)</t>
  </si>
  <si>
    <t>IEEE International Conference on Metrology for Extended Reality, Artificial Intelligence and Neural Engineering (IEEE MetroXRAINE)</t>
  </si>
  <si>
    <t>OCT 26-28, 2022</t>
  </si>
  <si>
    <t>Rome, ITALY</t>
  </si>
  <si>
    <t>IEEE,Univ Napoli Federico II,Univ Salento,Ulster Univ</t>
  </si>
  <si>
    <t>The current extended reality(XR) community is developing rapidly, and is promoting the development of the metaverse industry. Each XR community could be deemed as a sub-metaverse. This has attracted a group of internet giants and individual developers to generate their own forms of metaverse products. While there is not such a system that is able to achieve the goal of crossing all these metaverse, which appear to be contradictory to the original concept of the metaverse: relating every virtual world to a universe. To handle this problem, this paper proposes a cross-platform metaverse data management system(CMDMS), which is committed to allowing users to employ their own profile and space across different metaverse platforms.</t>
  </si>
  <si>
    <t>978-1-6654-8574-6</t>
  </si>
  <si>
    <t>10.1109/MetroXRAINE54828.2022.9967588</t>
  </si>
  <si>
    <t>WOS:000947347200026</t>
  </si>
  <si>
    <t>Seo, S; Seok, B; Lee, C</t>
  </si>
  <si>
    <t>Seo, Seunghee; Seok, Byoungjin; Lee, Changhoon</t>
  </si>
  <si>
    <t>Digital forensic investigation framework for the metaverse</t>
  </si>
  <si>
    <t>JOURNAL OF SUPERCOMPUTING</t>
  </si>
  <si>
    <t>The Metaverse is currently becoming a massive technology platform and is considered to be the next significant development in global technology and business landscapes. The Metaverse is a digital platform that people can enter or transport virtual items with a device as a medium, implemented as virtual but very similar to the real world through the concept of the digital twin as used in smart cities. The Metaverse is currently in its infancy but is developing gradually. However, the potential threat of crime in this new world already has become a concern. As the Metaverse becomes more similar to the real world, the events that occur in it can affect the real world as well. Therefore, digital forensic research on the Metaverse is necessary to investigate crimes occurring in the Metaverse, such as money laundering, virtual burglaries, virtual theft, and fraud. In this paper, we present the conceptual architecture of the Metaverse and discuss what are termed metacrimes, crimes that may occur within the Metaverse, and address the need for research on digital forensic investigations of the Metaverse. Furthermore, we propose a Metaverse forensic framework for the first time; it consists of four phases based on the digital forensic guidance of NIST. These are data collection, examination and retrieval of evidence, analysis, and reporting. In the framework, we provide three different procedures in the data collection phase and examination phase by dividing them into three categories: user, service, and the Metaverse platform. Finally, we discuss the challenge of digital forensic investigations in the Metaverse from three standpoints: data possession, anti-forensics, and privacy.</t>
  </si>
  <si>
    <t>0920-8542</t>
  </si>
  <si>
    <t>1573-0484</t>
  </si>
  <si>
    <t>10.1007/s11227-023-05045-1</t>
  </si>
  <si>
    <t>JAN 2023</t>
  </si>
  <si>
    <t>WOS:000916905100005</t>
  </si>
  <si>
    <t>Inceoglu, MM; Ciloglugil, B</t>
  </si>
  <si>
    <t>Gervasi, O; Murgante, B; Misra, S; Rocha, AMAC; Garau, C</t>
  </si>
  <si>
    <t>Inceoglu, Mustafa Murat; Ciloglugil, Birol</t>
  </si>
  <si>
    <t>Use of Metaverse in Education</t>
  </si>
  <si>
    <t>COMPUTATIONAL SCIENCE AND ITS APPLICATIONS, ICCSA 2022 WORKSHOPS, PT I</t>
  </si>
  <si>
    <t>Lecture Notes in Computer Science</t>
  </si>
  <si>
    <t>22nd International Conference on Computational Science and its Applications (ICCSA)</t>
  </si>
  <si>
    <t>JUL 04-07, 2022</t>
  </si>
  <si>
    <t>Malaga, SPAIN</t>
  </si>
  <si>
    <t>Springer Int Publishing AG,Comp Open Access Journal,Computat Open Access Journal,Univ Malaga,Univ Perugia,Univ Basilicata,Monash Univ,Kyushu Sangyo Univ,Univ Minho,Univ Cagliari</t>
  </si>
  <si>
    <t>With the introduction of Metaverse, its use is increasing day by day. In this study, the factors affecting the historical development of Metaverse, the Metaverse architecture and the use of Metaverse in the field of education are discussed. The strengths and weaknesses of the use of Metaverse in the field of education are emphasized; the opportunities it will offer and the problems and threats that may be encountered are examined. Since Metaverse is a new concept, a resource for the use of Metaverse in the field of education has been tried to put forward by using the limited number of sources currently available in the literature. In this study, it is emphasized that the Metaverse environment can add a new dimension to the field of educational technologies. However, it should be taken into account that the necessary technologies and architectures in this field are not mature enough yet. Therefore, it is considered a necessity to determine appropriate strategies for the use of Metaverse in the educational field and to start determining its widespread effect until the infrastructure of Metaverse matures.</t>
  </si>
  <si>
    <t>0302-9743</t>
  </si>
  <si>
    <t>1611-3349</t>
  </si>
  <si>
    <t>978-3-031-10536-4; 978-3-031-10535-7</t>
  </si>
  <si>
    <t>10.1007/978-3-031-10536-4_12</t>
  </si>
  <si>
    <t>WOS:000916462800012</t>
  </si>
  <si>
    <t>Njoku, JN; Nwakanma, CI; Kim, DS</t>
  </si>
  <si>
    <t>Njoku, Judith Nkechinyere; Nwakanma, Cosmas Ifeanyi; Kim, Dong-Seong</t>
  </si>
  <si>
    <t>The Role of 5G Wireless Communication System in the Metaverse</t>
  </si>
  <si>
    <t>2022 27TH ASIA PACIFIC CONFERENCE ON COMMUNICATIONS (APCC 2022): CREATING INNOVATIVE COMMUNICATION TECHNOLOGIES FOR POST-PANDEMIC ERA</t>
  </si>
  <si>
    <t>Asia-Pacific Conference on Communications</t>
  </si>
  <si>
    <t>27th Asia-Pacific Conference on Communications (APCC) - Creating Innovative Communication Technologies for Post-Pandemic Era</t>
  </si>
  <si>
    <t>OCT 19-21, 2022</t>
  </si>
  <si>
    <t>SOUTH KOREA</t>
  </si>
  <si>
    <t>Korean Inst Commun &amp; Informat Sci,Satellite Commun Forum,ICICE Commun Soc,Chinese Inst Commun,Inst Elect, Informat, &amp; Commun Engineers Commun Soc,Samsung,LG U+,LG Elect,Huawei,Sk Telecom,LG Ericsson,Qualcomm</t>
  </si>
  <si>
    <t>The metaverse is a virtual world that is based on numerous technologies. One of such technologies is the wireless communication system. Specifically, 5G wireless communication will have a role to play in the development of the metaverse. Since the metaverse has features that require certain service requirements, it is necessary to analyze the specific benefits that 5G has to offer. The aim of this paper is to discuss the features of the metaverse, the service offerings of 5G standards of communication, and how 5G can help make the metaverse a reality.</t>
  </si>
  <si>
    <t>Nwakanma, Cosmas Ifeanyi/AFK-4903-2022</t>
  </si>
  <si>
    <t>Nwakanma, Cosmas Ifeanyi/0000-0003-3614-2687</t>
  </si>
  <si>
    <t>2163-0771</t>
  </si>
  <si>
    <t>978-1-6654-9927-9</t>
  </si>
  <si>
    <t>10.1109/APCC55198.2022.9943778</t>
  </si>
  <si>
    <t>WOS:000918854200060</t>
  </si>
  <si>
    <t>Zhang, LJ</t>
  </si>
  <si>
    <t>Tekinerdogan, B; Wang, Y; Zhang, LJ</t>
  </si>
  <si>
    <t>Zhang, Liang-Jie</t>
  </si>
  <si>
    <t>MRA: Metaverse Reference Architecture</t>
  </si>
  <si>
    <t>INTERNET OF THINGS - ICIOT 2021</t>
  </si>
  <si>
    <t>6th International Conference on Internet of Things (ICIOT) held as Part of the Services Conference Federation (SCF)</t>
  </si>
  <si>
    <t>DEC 10-14, 2021</t>
  </si>
  <si>
    <t>Serv Soc</t>
  </si>
  <si>
    <t>On the basis of introducing the metaverse and the digital economy and supporting the development trend of new technologies, the concept of serviceto-service (S2S) ecosystem is defined. The metaverse is used to build a virtual digital world and link the physical world. This paper focuses on the connotation of the two words Meta and Verse of the metaverse, and proposes a management framework of metaverse resources (Non-fungible token, 3D space, experience, avatar, etc.) in scenarios that support interactions such as the management of work, life, transaction, and customers. Then the paper proposes a metaverse reference architecture (MRA) for systematically constructing metaverse solutions. Finally, this paper also looks forward to the future development trend of the metaverse.</t>
  </si>
  <si>
    <t>978-3-030-96068-1; 978-3-030-96067-4</t>
  </si>
  <si>
    <t>10.1007/978-3-030-96068-1_8</t>
  </si>
  <si>
    <t>WOS:000772174700008</t>
  </si>
  <si>
    <t>Zhang, X; Yang, DL; Yow, CH; Huang, LH; Wu, XQ; Huang, XJ; Guo, J; Zhou, SJ; Cai, YY</t>
  </si>
  <si>
    <t>Zhang, Xiao; Yang, Deling; Yow, Cheun Hoe; Huang, Lihui; Wu, Xiaoqun; Huang, Xijun; Guo, Jia; Zhou, Shujun; Cai, Yiyu</t>
  </si>
  <si>
    <t>Metaverse for Cultural Heritages</t>
  </si>
  <si>
    <t>The metaverse has gained popularity recently in many areas including social media, healthcare, education and manufacturing. This work explores the use of the metaverse concept for cultural heritage applications. The motivation is to develop a systematic approach for the construction of a cultural heritage metaverse and to offer, potentially, more effective solutions for tourism guidance, site maintenance, heritage object conservation, etc. We propose a framework for this cultural heritage metaverse with an emphasis on fundamental elements and on characterization of the mapping between the physical and virtual cultural heritage worlds. Efforts are made to analyze the dimensional structures of the cultural heritage metaverse. Specifically, five different dimensions, linearity, planarity, space, time and context, are discussed to better understand this metaverse. The proposed framework and methodology are novel and can be applied to the digitalization of cultural heritage via its metaverse development. This is followed by a detailed case study to illustrate the tangible procedure, constructing a cultural heritage metaverse with a complex and dynamic nature which can be used for different applications, including heritage conservation.</t>
  </si>
  <si>
    <t>wu, xiao qun/0000-0001-6977-6876; , LIHUI/0000-0002-9589-6393</t>
  </si>
  <si>
    <t>NOV</t>
  </si>
  <si>
    <t>10.3390/electronics11223730</t>
  </si>
  <si>
    <t>WOS:000887142200001</t>
  </si>
  <si>
    <t>Han, YQ; Oh, S</t>
  </si>
  <si>
    <t>Han, Yiqian; Oh, Seokhee</t>
  </si>
  <si>
    <t>Investigation and Research on the Negotiation Space of Mental and Mental Illness Based on Metaverse</t>
  </si>
  <si>
    <t>12TH INTERNATIONAL CONFERENCE ON ICT CONVERGENCE (ICTC 2021): BEYOND THE PANDEMIC ERA WITH ICT CONVERGENCE INNOVATION</t>
  </si>
  <si>
    <t>International Conference on Information and Communication Technology Convergence</t>
  </si>
  <si>
    <t>12th International Conference on ICT Convergence (ICTC) - Beyond the Pandemic Era with ICT Convergence Innovation</t>
  </si>
  <si>
    <t>OCT 20-22, 2021</t>
  </si>
  <si>
    <t>IEEE Commun Soc,IEICE Commun Soc,Korean Inst Commun &amp; Informat Sci,Minist Sci &amp; ICT,Elect &amp; Telecommunicat Res Inst,KOFST,Jeju Convent &amp; Visitiors Bur,Korea Tourism Org,Samsung,LG Elect,SK Telecom,KT,LG U+,Youngwoo Cloud,Netvis Telecom,Innox,Huawei,LG, Ericsson,Fiber Radio Technologies,ICT Convergence Korea Forum,Soc Safety Syst Forum,5G Based Smart Factory Standardizat Forum</t>
  </si>
  <si>
    <t>Combining the current era background of the rapid development of related industries in metaverse and the social environment brought about by the COVID-19. As a result, there are more and more cases of receiving treatment for mental illness in the metaverse space. Therefore, in the current actual situation, the main body of this article is to use a game engine to build a high-realistic virtual diagnosis and treatment stage based on the metaverse. This project has two components: This project has two components: 1. Design a metaverse space scene. Designed to improve the discomfort of elderly users in the metaverse environment. 2. The PBR (Physically Based Rendering) rendering material processing method in the metaverse stage. This article aims to establish a digital diagnosis and treatment space based on the metaverse, which can help patients reduce the unfamiliarity of online diagnosis and treatment, provide a more active psychotherapy atmosphere, and reduce the discomfort of patients during the treatment process. Furthermore, based on metaverse, this article aims to build a more intelligent, realistic, and visualized digital therapy stage and the highly realistic performance of the digital therapy treatment content in the future under visualization.</t>
  </si>
  <si>
    <t>2162-1233</t>
  </si>
  <si>
    <t>978-1-6654-2383-0</t>
  </si>
  <si>
    <t>10.1109/ICTC52510.2021.9621118</t>
  </si>
  <si>
    <t>WOS:000790235800161</t>
  </si>
  <si>
    <t>Seigneur, JM; Choukou, MA</t>
  </si>
  <si>
    <t>ACM</t>
  </si>
  <si>
    <t>Seigneur, Jean-Marc; Choukou, Mohamed-Amine</t>
  </si>
  <si>
    <t>How should metaverse augment humans with disabilities</t>
  </si>
  <si>
    <t>AUGMENTED HUMAN 2022: PROCEEDINGS OF THE 13TH AUGMENTED HUMAN INTERNATIONAL CONFERENCE, AH2022</t>
  </si>
  <si>
    <t>13th Augmented Human International Conference (AH2022)</t>
  </si>
  <si>
    <t>MAY 26-27, 2022</t>
  </si>
  <si>
    <t>Winnipeg, CANADA</t>
  </si>
  <si>
    <t>Coll of Rehabil Sci, Univ of Manitoba</t>
  </si>
  <si>
    <t>The metaverse is a new paradigm made possible by emerging technologies like virtual reality, augmented reality, and blockchains. Humans with disabilities should not be excluded from the metaverse and should have equitable access to it. However, it is unclear which options humans with physical and cognitive disabilities will have in the current metaverse to use and represent themselves and feel included. Our research seeks to determine how humans with disabilities should be augmented in the metaverse, as well as whether the current metaverse permits such augmentations. If not, what features should be added to make the metaverse more accessible and inclusive? In this regard, we have begun to investigate one of the most well-known decentralized metaverses, namely Decentraland.</t>
  </si>
  <si>
    <t>978-1-4503-9659-2</t>
  </si>
  <si>
    <t>10.1145/3532525.3532534</t>
  </si>
  <si>
    <t>WOS:000944005200007</t>
  </si>
  <si>
    <t>Xu, H; Li, ZH; Li, ZY; Zhang, XS; Sun, Y; Zhang, L</t>
  </si>
  <si>
    <t>Xu, Hao; Li, Zihao; Li, Zongyao; Zhang, Xiaoshuai; Sun, Yao; Zhang, Lei</t>
  </si>
  <si>
    <t>1109Metaverse Native Communication: A Blockchain and Spectrum Prospective</t>
  </si>
  <si>
    <t>2022 IEEE INTERNATIONAL CONFERENCE ON COMMUNICATIONS WORKSHOPS (ICC WORKSHOPS)</t>
  </si>
  <si>
    <t>IEEE International Conference on Communications Workshops</t>
  </si>
  <si>
    <t>IEEE International Conference on Communications (ICC)</t>
  </si>
  <si>
    <t>MAY 16-20, 2022</t>
  </si>
  <si>
    <t>Seoul, SOUTH KOREA</t>
  </si>
  <si>
    <t>Metaverse depicts a vista of constructing a virtual environment parallel to the real world so people can communicate with others and objects through digital entities. In the real world, communication relies on identities and addresses that are recognized by authorities, no matter the link is established via post, email, mobile phone, or landline. Metaverse, however, is different from the real world, which requires a single identity belongs to the individual. This identity can be an encrypted virtual address in the metaverse but no one can trace or verify it. In order to achieve such addresses to hide individuals in the metaverse, remapping the virtual address to the individual's identity and a specific spectrum to support the address-based communication for the metaverse are needed. Therefore, metaverse native or meta-native communications based on blockchain could be a promising solution to directly connect entities with their native encrypted addresses that gets rid of the existing network services based on IP, cellular, HTTP, etc. This paper proposes a vision of blockchain, encrypted address and address-based access model for all users, devices, services, etc. to contribute to the metaverse. Furthermore, the allocation architecture of a designated spectrum for the metaverse is proposed to remove the barrier to access to the metaverse/blockchain in response to the initiatives of metaverse and decentralized Internet.</t>
  </si>
  <si>
    <t>Xu, Hao/ABD-9657-2021; L., Michael/HNP-8517-2023</t>
  </si>
  <si>
    <t xml:space="preserve">Xu, Hao/0000-0001-7237-7905; </t>
  </si>
  <si>
    <t>2164-7038</t>
  </si>
  <si>
    <t>978-1-6654-2671-8</t>
  </si>
  <si>
    <t>10.1109/ICCWORKSHOPS53468.2022.9814538</t>
  </si>
  <si>
    <t>WOS:000848467200002</t>
  </si>
  <si>
    <t>Truong, VT; Le, LB; Niyato, D</t>
  </si>
  <si>
    <t>Truong, Vu Tuan; Le, Long Bao; Niyato, Dusit</t>
  </si>
  <si>
    <t>Blockchain Meets Metaverse and Digital Asset Management: A Comprehensive Survey</t>
  </si>
  <si>
    <t>IEEE ACCESS</t>
  </si>
  <si>
    <t>Envisioned to be the next-generation Internet, the metaverse has been attracting enormous attention from both the academia and industry. The metaverse can be viewed as a 3D immersive virtual world, where people use Augmented/Virtual Reality (AR/VR) devices to access and interact with others through digital avatars. While early versions of the metaverse exist in several Massively Multiplayer Online (MMO) games, the full-flesh metaverse is expected to be more complex and enabled by various advanced technologies. Blockchain is one of the crucial technologies that could revolutionize the metaverse to become a decentralized and democratic virtual society with its own economic and governance system. Realizing the importance of blockchain for the metaverse, our goal in this paper is to provide a comprehensive survey that clarifies the role of blockchain in the metaverse including in-depth analysis of digital asset management. To this end, we discuss how blockchain can enable the metaverse from different perspectives, ranging from user applications to virtual services and the blockchain-enabled economic system. Furthermore, we describe how blockchain can shape the metaverse from the system perspective, including various solutions for the decentralized governance system and data management. The potential of blockchain for security and privacy aspects of the metaverse infrastructure is also figured out, while a full flow of blockchain-based digital asset management for the metaverse is investigated. Finally, we discuss a wide range of open challenges of the blockchain-empowered metaverse.</t>
  </si>
  <si>
    <t>; Le, Long/A-1003-2016</t>
  </si>
  <si>
    <t>Truong, Vu/0009-0003-3072-7905; Le, Long/0000-0003-3577-6530</t>
  </si>
  <si>
    <t>2169-3536</t>
  </si>
  <si>
    <t>10.1109/ACCESS.2023.3257029</t>
  </si>
  <si>
    <t>WOS:000966522400001</t>
  </si>
  <si>
    <t>Chen, ZS</t>
  </si>
  <si>
    <t>Chen, Zhisheng</t>
  </si>
  <si>
    <t>Metaverse office: exploring future teleworking model</t>
  </si>
  <si>
    <t>KYBERNETES</t>
  </si>
  <si>
    <t>Purpose - This study aims to explore the application scenarios of metaverse offices in organizations, including immersive work experiences, weak social networks and virtual meetings. Based on the exploration of this application scenario, this study discusses four levels of organizational change that will be brought about by the future metaverse office, such as the inter-enterprise ecological collaboration model, distributed autonomous organization, flexible leadership and individual belongingness. The metaverse office has some special advantages over traditional office models, but the metaverse office still raises some issues, such as privacy, security, addiction, equity and usability. These issues brake the widespread adoption of metaverse technologies. The study recommends that researchers take these issues into account in future metaverse research and development. Design/methodology/approach - This study surveys the relevant literature by means of a literature review in order to analyze how metaverse technology can be applied to teleworking. Two databases including Web of Science (https://www.webofscience.com/) and Google Scholar (http://scholar.google.com) were selected for this study. Keywords such as teleworking and metaverse were used, and 18 publications were found to be relevant to the study. After excluding duplicates, less relevant and older literature, only 14 articles could be used as references for this study. Based on the exploration of this application scenario, this study discusses four levels of organizational change and issues that will be brought about by the metaverse office of the future. Findings - It presents the application scenarios of the metaverse office in organizations, including immersive work experience, weak social networking and virtual meetings. Social implications - The pandemic triggers a desire for contactless working. The three main applications of the metaverse office also have a practical value which has been proven in some high-tech companies. It is foreseeable that an efficient, electronic and personalized office model will be enthusiastically adopted by society. Metaverse office will gradually step into people's view in the future. Originality/value - The concept of the metaverse office has rarely been touched upon by theoretical research, although the technology is gradually becoming known. Even its application to teleworking has only recently been reached by some organizations.</t>
  </si>
  <si>
    <t>Chen, Zhisheng/GYD-9493-2022</t>
  </si>
  <si>
    <t>Chen, Zhisheng/0000-0002-0854-2547</t>
  </si>
  <si>
    <t>0368-492X</t>
  </si>
  <si>
    <t>1758-7883</t>
  </si>
  <si>
    <t>10.1108/K-10-2022-1432</t>
  </si>
  <si>
    <t>FEB 2023</t>
  </si>
  <si>
    <t>WOS:000941256800001</t>
  </si>
  <si>
    <t>Fernandez, CB; Hui, P</t>
  </si>
  <si>
    <t>IEEE Comp Soc</t>
  </si>
  <si>
    <t>Fernandez, Carlos Bermejo; Hui, Pan</t>
  </si>
  <si>
    <t>Life, the Metaverse and Everything: An Overview of Privacy, Ethics, and Governance in Metaverse</t>
  </si>
  <si>
    <t>2022 IEEE 42ND INTERNATIONAL CONFERENCE ON DISTRIBUTED COMPUTING SYSTEMS WORKSHOPS (ICDCSW)</t>
  </si>
  <si>
    <t>IEEE International Conference on Distributed Computing Systems Workshops</t>
  </si>
  <si>
    <t>42nd IEEE International Conference on Distributed Computing Systems (ICDCS)</t>
  </si>
  <si>
    <t>JUL 10-13, 2022</t>
  </si>
  <si>
    <t>Bologna, ITALY</t>
  </si>
  <si>
    <t>IEEE,IEEE Comp Soc</t>
  </si>
  <si>
    <t>The meta verse is expected to be the next major evolution phase of the internet. The metaverse will impact human society, production, and life. In this work, we analyze the current trends and challenges that building such a virtual environment will face. We focus on three major pillars to guide the development of the metaverse: privacy, governance. and ethical design. to guide the development of the metaverse. Finally, we propose a preliminary modular-based framework for an ethical design of the metaverse.</t>
  </si>
  <si>
    <t>1545-0678</t>
  </si>
  <si>
    <t>978-1-6654-8879-2</t>
  </si>
  <si>
    <t>10.1109/ICDCSW56584.2022.00058</t>
  </si>
  <si>
    <t>WOS:000895984800049</t>
  </si>
  <si>
    <t>Xu, YB; Liu, W; He, T; Tsai, SB</t>
  </si>
  <si>
    <t>Xu, Yingbo; Liu, Wei; He, Tong; Tsai, Sang-Bing</t>
  </si>
  <si>
    <t>Buzzword or fuzzword: an event study of the metaverse in the Chinese stock market</t>
  </si>
  <si>
    <t>INTERNET RESEARCH</t>
  </si>
  <si>
    <t>PurposeMetaverse has become a buzzword in the Chinese stock market. However, it remains unclear whether a firm's metaverse-related announcements will elicit positive stock market reactions. Whether and how stakeholder reactions are influenced by a firm's metaverse-related readiness also needs to be further explored. This study aims to discuss the aforementioned objective.Design/methodology/approachThe authors derived a set of factors based on readiness theory and business ecosystem literature and extend them into the context of the metaverse. The authors used a sample of 642 Chinese listed firms in 2021 to investigate the hypotheses through the event study.FindingsThe study's findings show that metaverse coverage induces a positive stock market reaction, but it is subject to three moderating effects. The authors introduce the novel concepts of IT readiness, ecosystem readiness and digital infrastructure readiness as the moderators. Stakeholders perceive metaverse announcements as overhyped, and stock prices do not fluctuate significantly after a metaverse announcement when the listed firms are not ready to embrace the metaverse.Originality/valueThis study is one of the first that introduces the event study method into the metaverse research, and it reveals that different levels of readiness influence stakeholders' evaluations and reactions to corporate metaverse coverage. This provides empirical evidence on metaverse development in China from the stock market's perspective.</t>
  </si>
  <si>
    <t>1066-2243</t>
  </si>
  <si>
    <t>10.1108/INTR-07-2022-0526</t>
  </si>
  <si>
    <t>WOS:000939401400001</t>
  </si>
  <si>
    <t>Wang, YT; Su, Z; Zhang, N; Xing, R; Liu, DX; Luan, TH; Shen, XM</t>
  </si>
  <si>
    <t>Wang, Yuntao; Su, Zhou; Zhang, Ning; Xing, Rui; Liu, Dongxiao; Luan, Tom H.; Shen, Xuemin</t>
  </si>
  <si>
    <t>A Survey on Metaverse: Fundamentals, Security, and Privacy</t>
  </si>
  <si>
    <t>IEEE COMMUNICATIONS SURVEYS AND TUTORIALS</t>
  </si>
  <si>
    <t>Metaverse, as an evolving paradigm of the next-generation Internet, aims to build a fully immersive, hyper spatiotemporal, and self-sustaining virtual shared space for humans to play, work, and socialize. Driven by recent advances in emerging technologies such as extended reality, artificial intelligence, and blockchain, metaverse is stepping from science fiction to an upcoming reality. However, severe privacy invasions and security breaches (inherited from underlying technologies or emerged in the new digital ecology) of metaverse can impede its wide deployment. At the same time, a series of fundamental challenges (e.g., scalability and interoperability) can arise in metaverse security provisioning owing to the intrinsic characteristics of metaverse, such as immersive realism, hyper spatiotemporality, sustainability, and heterogeneity. In this paper, we present a comprehensive survey of the fundamentals, security, and privacy of metaverse. Specifically, we first investigate a novel distributed metaverse architecture and its key characteristics with ternary-world interactions. Then, we discuss the security and privacy threats, present the critical challenges of metaverse systems, and review the state-of-the-art countermeasures. Finally, we draw open research directions for building future metaverse systems.</t>
  </si>
  <si>
    <t>Mozaffari-Kermani, Mehran/IAR-5293-2023; XU, Feng/A-4582-2010; Luan, Tom H./HLG-0711-2023</t>
  </si>
  <si>
    <t>Mozaffari-Kermani, Mehran/0000-0003-4513-3109; XU, Feng/0000-0002-7015-1467; Wang, Yan/0000-0001-9081-5008; wang, yuntao/0000-0003-3810-7076; Xiong, Zixiang/0000-0002-4714-3311; Wang, Zhongyuan/0000-0002-9796-488X; Shen, Xuemin (Sherman)/0000-0002-4140-287X; Liu, Dongxiao/0000-0003-2595-6757</t>
  </si>
  <si>
    <t>1553-877X</t>
  </si>
  <si>
    <t>10.1109/COMST.2022.3202047</t>
  </si>
  <si>
    <t>WOS:000942531300012</t>
  </si>
  <si>
    <t>Wang, CHZ; Yu, CJ; Zhang, Y</t>
  </si>
  <si>
    <t>Wang, Chenhuizi; Yu, Chunjing; Zhang, Yang</t>
  </si>
  <si>
    <t>Attention Economy in Metaverse: An NFT Value Perspective</t>
  </si>
  <si>
    <t>2022 IEEE 24TH INTERNATIONAL WORKSHOP ON MULTIMEDIA SIGNAL PROCESSING (MMSP)</t>
  </si>
  <si>
    <t>IEEE International Workshop on Multimedia Signal Processing</t>
  </si>
  <si>
    <t>IEEE 24th International Workshop on Multimedia Signal Processing (MMSP)</t>
  </si>
  <si>
    <t>SEP 26-28, 2022</t>
  </si>
  <si>
    <t>With the blooming of NFT platforms such as Opensea, metaverse has become the most booming concept in both industry and academia all around the universe. Comprehending the way metaverse economy operates and the intrinsic value propping it has become the key to the essence of metaverse. We try to reveal the value basis of metaverse via two academic resources, media theory and attention economics, to describe the principle of value creation in metaverse economy. To better examine how the value of NFT projects is affected by human time and attention devoted to metaverse, we study a system with structured rules, e.g. blockchain games, to measure the players' time spent and quantify the players' rewards. A representative project, Aavegotchi is examined as a case. We analyse the data of Aavegotchi pixel ghosts such as price, rarity and player's time devoted. We find various interesting results which demonstrate how the value of NFTs is affected by various factors, and acquire some meaningful conclusions on the value of time in metaverse.</t>
  </si>
  <si>
    <t>2163-3517</t>
  </si>
  <si>
    <t>978-1-6654-7189-3</t>
  </si>
  <si>
    <t>10.1109/MMSP55362.2022.9949153</t>
  </si>
  <si>
    <t>WOS:000893205800070</t>
  </si>
  <si>
    <t>Rawal, BS; Mentges, A; Ahmad, S</t>
  </si>
  <si>
    <t>Rawal, Bharat S.; Mentges, Andrew; Ahmad, Shakaib</t>
  </si>
  <si>
    <t>The Rise of Metaverse and Interoperability with Split-Protocol</t>
  </si>
  <si>
    <t>2022 IEEE 23RD INTERNATIONAL CONFERENCE ON INFORMATION REUSE AND INTEGRATION FOR DATA SCIENCE (IRI 2022)</t>
  </si>
  <si>
    <t>23rd IEEE International Conference on Information Reuse and Integration for Data Science (IEEE IRI)</t>
  </si>
  <si>
    <t>AUG 09-11, 2022</t>
  </si>
  <si>
    <t>IEEE,IEEE Comp Soc,Soc Informat Reuse &amp; Integrat</t>
  </si>
  <si>
    <t>The concept of the metaverse dates to 1992; however, the popularity of this concept has gained increased attention in 2021 following the announcement by Mark Zuckerberg to rebrand Facebook as Meta. The topic of the metaverse is not new but an attractive topic that is gaining increased insight from researchers. This research focuses on a broader evaluation of the metaverse and its key elements and features of the metaverse. Even though metaverse is expected as a promising platform for information exchange and communication among internet users, it has several shortcomings such as requiring high-performance client terminals and a long response time in some cases. We address issues by introducing an interoperable Split- protocol with role changeover ability for resiliency and high availability of metaverse systems. The paper highlights key security and privacy threats, as well as the critical challenges in security defenses and privacy preservation under the distributed metaverse architecture.</t>
  </si>
  <si>
    <t>978-1-6654-6603-5</t>
  </si>
  <si>
    <t>10.1109/IRI54793.2022.00051</t>
  </si>
  <si>
    <t>WOS:000864174800036</t>
  </si>
  <si>
    <t>Bhattacharya, S; Varshney, S; Tripathi, S</t>
  </si>
  <si>
    <t>Bhattacharya, Sudip; Varshney, Saurabh; Tripathi, Shailesh</t>
  </si>
  <si>
    <t>Harnessing public health with metaverse technology</t>
  </si>
  <si>
    <t>FRONTIERS IN PUBLIC HEALTH</t>
  </si>
  <si>
    <t>2296-2565</t>
  </si>
  <si>
    <t>DEC 1</t>
  </si>
  <si>
    <t>10.3389/fpubh.2022.1030574</t>
  </si>
  <si>
    <t>WOS:000899012200001</t>
  </si>
  <si>
    <t>Kshetri, N; Rojas-Torres, D; Grambo, M</t>
  </si>
  <si>
    <t>Kshetri, Nir; Rojas-Torres, Diana; Grambo, Mark</t>
  </si>
  <si>
    <t>The Metaverse and Higher Education Institutions</t>
  </si>
  <si>
    <t>IT PROFESSIONAL</t>
  </si>
  <si>
    <t>The metaverse is becoming an important part of the education technology market. Immersive learning of the metaverse is especially likely to attract young learners. This article discusses metaverse's benefits to higher education institutions and the barriers these institutions are likely to face in implementing this innovation.</t>
  </si>
  <si>
    <t>1520-9202</t>
  </si>
  <si>
    <t>1941-045X</t>
  </si>
  <si>
    <t>NOV 1</t>
  </si>
  <si>
    <t>10.1109/MITP.2022.3222711</t>
  </si>
  <si>
    <t>WOS:000917257500014</t>
  </si>
  <si>
    <t>Shao, LJ; Tang, W; Zhang, ZQ; Chen, XR</t>
  </si>
  <si>
    <t>Shao, Liangjing; Tang, Wei; Zhang, Ziqun; Chen, Xinrong</t>
  </si>
  <si>
    <t>MEDICAL METAVERSE: TECHNOLOGIES, APPLICATIONS, CHALLENGES AND FUTURE</t>
  </si>
  <si>
    <t>JOURNAL OF MECHANICS IN MEDICINE AND BIOLOGY</t>
  </si>
  <si>
    <t>Currently, medical technology is developing rapidly and more medical problems are being solved. However, the shortage of medical resources and the high cost of medical care have become severe medical problems in response to the needs of patients. The continuous improvement of medical experience and quality is one of the most critical issues and is widely valued. The metaverse is an emerging digital space that integrates all kinds of technologies, including artificial intelligence, virtual reality, augmented reality, internet technology, blockchain and digital twin, etc. These technologies can ensure an immersive experience in the metaverse for humans to complete various tasks efficiently. Many fields, including video games, industrial production and medical service, have started to pay attention to the application of the metaverse. In the medical field, medical personnel can use the metaverse to achieve efficient diagnosis, education and treatments. And the interaction between medical personnel and patients in digital space can be strong. In this paper, we review the technologies and the applications of the metaverse and explore the potential of the metaverse in healthcare from several application scenarios. Based on this, the current challenges are analyzed and the possible solutions are proposed as the future direction of medical metaverse.</t>
  </si>
  <si>
    <t>0219-5194</t>
  </si>
  <si>
    <t>1793-6810</t>
  </si>
  <si>
    <t>MAR</t>
  </si>
  <si>
    <t>10.1142/S0219519423500288</t>
  </si>
  <si>
    <t>WOS:000968974700010</t>
  </si>
  <si>
    <t>Wang, YY; Siau, KL; Wang, L</t>
  </si>
  <si>
    <t>Chen, JYC; Fragomeni, G; Degen, H; Ntoa, S</t>
  </si>
  <si>
    <t>Wang, Yuying; Siau, Keng L.; Wang, Le</t>
  </si>
  <si>
    <t>Metaverse and Human-Computer Interaction: A Technology Framework for 3D VirtualWorlds</t>
  </si>
  <si>
    <t>HCI INTERNATIONAL 2022 - LATE BREAKING PAPERS: INTERACTING WITH EXTENDED REALITY AND ARTIFICIAL INTELLIGENCE</t>
  </si>
  <si>
    <t>24th International Conference on Human-Computer Interaction (HCII)</t>
  </si>
  <si>
    <t>JUN 26-JUL 01, 2022</t>
  </si>
  <si>
    <t>Metaverse is posed to change the world and revolutionalize the way we work, play, and socialize with one another. In recent years, both capital circles and large technology companies have started to pay attention to this emerging field, setting off a wave of metaverse upsurge. The academic world can and should also contribute to the development and evolution of metaverse. In this paper, we put forward a technology framework of metaverse from a macro perspective to discuss technical support for realizing the vision of large-scale and massive human-computer interaction in metaverse. We trace the latest technology and related applications that enable the development of metaverse. We also compare them with the proposed technical framework to determine the current gaps, which point out the direction for further research in the future.</t>
  </si>
  <si>
    <t>Wang, Le/0000-0002-0375-3177</t>
  </si>
  <si>
    <t>978-3-031-21706-7; 978-3-031-21707-4</t>
  </si>
  <si>
    <t>10.1007/978-3-031-21707-4_16</t>
  </si>
  <si>
    <t>WOS:000906729200016</t>
  </si>
  <si>
    <t>Dong, HW; Liu, Y</t>
  </si>
  <si>
    <t>Dong, Haiwei; Liu, Yang</t>
  </si>
  <si>
    <t>Metaverse Meets Consumer Electronics</t>
  </si>
  <si>
    <t>IEEE CONSUMER ELECTRONICS MAGAZINE</t>
  </si>
  <si>
    <t>The first year of the Metaverse Era is considered 2021 mainly because the gaming company Roblox was listed on March 10, 2021. Different from the traditional games, in the Roblox metaverse, the game players can construct their own games to let others play together.</t>
  </si>
  <si>
    <t>2162-2248</t>
  </si>
  <si>
    <t>2162-2256</t>
  </si>
  <si>
    <t>MAY 1</t>
  </si>
  <si>
    <t>10.1109/MCE.2022.3229180</t>
  </si>
  <si>
    <t>WOS:000975272900003</t>
  </si>
  <si>
    <t>Dolata, M; Schwabe, G</t>
  </si>
  <si>
    <t>Dolata, Mateusz; Schwabe, Gerhard</t>
  </si>
  <si>
    <t>What is the Metaverse and who seeks to define it? Mapping the site of social construction</t>
  </si>
  <si>
    <t>JOURNAL OF INFORMATION TECHNOLOGY</t>
  </si>
  <si>
    <t>The Metaverse has become a buzz-phrase among tech businesses. Facebook's rebranding to Meta is symptomatic of this. Many firms and other actors are trying to shape visions of the Metaverse, leading to confusion about the term's meaning. We use social construction of technology (SCOT) theory to disentangle the conflicting notions proposing that what the Metaverse is and will become relies on the collective sensemaking processes. We point out similarities and differences between various concepts presented in the public media and link them to individual actors' monetary, political, or social motives. We describe the tensions that occur because of the conflicting interests. As the Metaverse is an emerging phenomenon, opportunities exist to reorient it toward humanist values rather than singular interests. However, the complexity of the social processes that shape the Metaverse requires a considerate approach rather than premature conclusions about the Metaverse's characteristics. The analysis presents the Metaverse as a new, continually evolving sociotechnical phenomenon, and calls for research that explores it as a dynamic, moving target.</t>
  </si>
  <si>
    <t>Dolata, Mateusz/0000-0002-2732-4465</t>
  </si>
  <si>
    <t>0268-3962</t>
  </si>
  <si>
    <t>1466-4437</t>
  </si>
  <si>
    <t>10.1177/02683962231159927</t>
  </si>
  <si>
    <t>MAR 2023</t>
  </si>
  <si>
    <t>WOS:000945833900001</t>
  </si>
  <si>
    <t>Zheng, WB; Yan, L; Zhang, WW; Ouyang, LW; Wen, D</t>
  </si>
  <si>
    <t>Zheng, Wenbo; Yan, Lan; Zhang, Wenwen; Ouyang, Liwei; Wen, Ding</t>
  </si>
  <si>
    <t>D?K? I: Data-Knowledge-Driven Group Intelligence Framework for Smart Service in Education Metaverse</t>
  </si>
  <si>
    <t>IEEE TRANSACTIONS ON SYSTEMS MAN CYBERNETICS-SYSTEMS</t>
  </si>
  <si>
    <t>Metaverse is the fusion of cyber-physical-social intelligence, and the fusion becomes the core and fundamental property of the metaverse. As an important part of social operationalization, the education domain leads to the birth of the education metaverse. This article answers three basic questions about smart services in the education metaverse: 1) learning scene; 2) technical framework; and 3) initial expansion. Specifically, four key elements constitute the learning scene in the education metaverse: 1) the learner; 2) its time; 3) space; and 4) learning event. In this learning scene, we propose a novel data-knowledge-driven group intelligence framework, aiming to transform data in the education metaverse into knowledge, and intersect and integrate intelligence with knowledge; based on this framework, we apply it to specific services, i.e., transaction and management services. We hope that our work opens the door to research on smart services in the education metaverse and more scholars will work for these challenges.</t>
  </si>
  <si>
    <t>2168-2216</t>
  </si>
  <si>
    <t>2168-2232</t>
  </si>
  <si>
    <t>10.1109/TSMC.2022.3228849</t>
  </si>
  <si>
    <t>DEC 2022</t>
  </si>
  <si>
    <t>WOS:000903549100001</t>
  </si>
  <si>
    <t>Torres, NRD; Morteo, GAL; Cruz-Flores, RG</t>
  </si>
  <si>
    <t>Duran Torres, Naomi R.; Lopez Morteo, Gabriel A.; Cruz-Flores, Rene G.</t>
  </si>
  <si>
    <t>Conceptualization of Augmented Digital Ecosystem (ADE) in context of Metaverse and The Augmented Dimension</t>
  </si>
  <si>
    <t>2022 IEEE MEXICAN INTERNATIONAL CONFERENCE ON COMPUTER SCIENCE (ENC)</t>
  </si>
  <si>
    <t>Proceedings of the Mexican Conference on Computer Science</t>
  </si>
  <si>
    <t>IEEE Mexican International Conference on Computer Science (ENC)</t>
  </si>
  <si>
    <t>AUG 24-26, 2022</t>
  </si>
  <si>
    <t>Xalapa, MEXICO</t>
  </si>
  <si>
    <t>IEEE,Soc Mexicana Ciencia Computac A C,Univ Michoacana San Nicolas Hidalgo, Fac Ciencias Fisico Matematicas,Univ Veracruzana, Inst Investigaciones Inteligencia Artificial,CENIDET, Tecnologico Nacl Mexico, Inst Tecnologico Culiacan,Centro Investigac Matematicas,IEEE, Secc Veracruz,Educac</t>
  </si>
  <si>
    <t>There is an increase of interest in Metaverse and Augmented Reality. This paper exposes argumentation to conceptualize an Augmented Digital Ecosystem as part of an Augmented Dimension along with other elements also described such as Cyberspace, Metaverse and Virtual Worlds (VW).</t>
  </si>
  <si>
    <t>Flores, René Cruz/B-3576-2016</t>
  </si>
  <si>
    <t>Flores, René Cruz/0000-0002-7816-8685</t>
  </si>
  <si>
    <t>1550-4069</t>
  </si>
  <si>
    <t>978-1-6654-7347-7</t>
  </si>
  <si>
    <t>10.1109/ENC56672.2022.9882956</t>
  </si>
  <si>
    <t>WOS:000861700300046</t>
  </si>
  <si>
    <t>Abu Bakar, A; Hussin, N; Angchun, P; Seman, MR</t>
  </si>
  <si>
    <t>Abu Bakar, Amzari; Hussin, Norhayati; Angchun, Peemasak; Seman, Mohd Ridwan</t>
  </si>
  <si>
    <t>The Roles of Library in the Metaverse</t>
  </si>
  <si>
    <t>ENVIRONMENT-BEHAVIOUR PROCEEDINGS JOURNAL</t>
  </si>
  <si>
    <t>5th International Conference on Information Science (ICIS)</t>
  </si>
  <si>
    <t>SEP 19-21, 2022</t>
  </si>
  <si>
    <t>Penang, MALAYSIA</t>
  </si>
  <si>
    <t>UiTM, Fac Informat Management</t>
  </si>
  <si>
    <t>The library is an important institution throughout society. Library roles change over time, from the custodian of records to addressing information needs of the society in the digital age of the Internet. Tech companies around the world are start investing in the next version of the Internet called the Metaverse. The key elements of Metaverse are Virtual Reality, Augmented Reality, Real-Time, and Immersive experience in the common cyberspace. The Metaverse is not fully existed yet. It is predicted that it will change business disruptively. This paper discusses the roles of the library may play in the Metaverse.</t>
  </si>
  <si>
    <t>2398-4287</t>
  </si>
  <si>
    <t>SEP</t>
  </si>
  <si>
    <t>10.21834/ebpj.v7iSI10.4132</t>
  </si>
  <si>
    <t>WOS:000925923300013</t>
  </si>
  <si>
    <t>Choi, M; EL Azzaoui, A; Singh, SK; Salim, MM; Jeremiah, SR; Park, JH</t>
  </si>
  <si>
    <t>Choi, Min; EL Azzaoui, Abir; Singh, Sushil Kumar; Salim, Mikail Mohammed; Jeremiah, Sekione Reward; Park, Jong Hyuk</t>
  </si>
  <si>
    <t>The Future of Metaverse: Security Issues, Requirements, and Solutions</t>
  </si>
  <si>
    <t>HUMAN-CENTRIC COMPUTING AND INFORMATION SCIENCES</t>
  </si>
  <si>
    <t>Recently, the term ???Metaverse??? gained more interest from both industry and academia, especially after major companies announced metaverse as a novel billion-dollar industry. Metaverse is built upon various existing technologies such as virtual reality (VR), augmented reality (AR), the latest network generation (5G), blockchain, and so on. These technologies are highly developed, yet they are prone to multiple security issues. While the industry is working to develop the metaverse for average users, academia is still lacking related research, notably in the security area. However, only a few of research papers addressed the security and privacy issues related to these applications. Metaverse requires real-time and continuous data collection from users including private data such as location, identification, and biometric data. Before any further development of metaverse applications, the possible security threats must be mitigated. To this end, in this paper, we conduct a comprehensive survey on metaverse. The main contribution of this research is to give a comprehensive insight for future researchers regarding the current metaverse projects around the world and their security issues, along with some of the recent solutions and technologies used to improve metaverse quality of experience and security.</t>
  </si>
  <si>
    <t>Salim, Mikail Mohammed/ABC-4613-2021</t>
  </si>
  <si>
    <t>Salim, Mikail Mohammed/0000-0001-7870-9368</t>
  </si>
  <si>
    <t>2192-1962</t>
  </si>
  <si>
    <t>DEC 30</t>
  </si>
  <si>
    <t>10.22967/HCIS.2022.12.060</t>
  </si>
  <si>
    <t>WOS:000922629500001</t>
  </si>
  <si>
    <t>Kshetri, N</t>
  </si>
  <si>
    <t>Kshetri, Nir</t>
  </si>
  <si>
    <t>National Metaverse Strategies</t>
  </si>
  <si>
    <t>COMPUTER</t>
  </si>
  <si>
    <t>Many countries are viewing the metaverse as essential to their economies, developing national blueprints to grow the metaverse industry. This article examines said strategies of China, Saudi Arabia, South Korea, and the United Arab Emirates.</t>
  </si>
  <si>
    <t>0018-9162</t>
  </si>
  <si>
    <t>1558-0814</t>
  </si>
  <si>
    <t>FEB</t>
  </si>
  <si>
    <t>10.1109/MC.2022.3227681</t>
  </si>
  <si>
    <t>WOS:000966229100001</t>
  </si>
  <si>
    <t>Anshari, M; Syafrudin, M; Fitriyani, NL; Razzaq, A</t>
  </si>
  <si>
    <t>Anshari, Muhammad; Syafrudin, Muhammad; Fitriyani, Norma Latif; Razzaq, Abdur</t>
  </si>
  <si>
    <t>Ethical Responsibility and Sustainability (ERS) Development in a Metaverse Business Model</t>
  </si>
  <si>
    <t>SUSTAINABILITY</t>
  </si>
  <si>
    <t>Businesses are starting to use the Metaverse to expand their service network and establish new value co-creation for customers. However, businesses may need to carefully assess the ethical implications of their data collection and utilisation procedures for business sustainability. This paper examines the ethical concerns surrounding the usage of the Metaverse by organisations to obtain a competitive edge. This research was based on an exploratory assessment of business ethics and a Metaverse business model. A structured literature review was selected as the study's design to get a better understanding of the issue. This research provides preliminary insights into the Metaverse and its business ethics, suggesting that any business must have a transparent policy regarding its Metaverse applications to foster a culture of ethics. This research aims to promote a constructive discussion on the issue of ethics in the context of the Metaverse that arises when an organisation conducts a violation or misuses user data. This paper is useful for people in the fields of technology and public policy, such as academics, businesspeople, and policymakers.</t>
  </si>
  <si>
    <t>Razzaq, Abdur/AAB-6359-2021; Fitriyani, Norma Latif/S-4105-2018; Anshari, Muhammad/N-5268-2017; Syafrudin, Muhammad/P-9657-2017</t>
  </si>
  <si>
    <t>Razzaq, Abdur/0000-0002-8267-5700; Fitriyani, Norma Latif/0000-0002-1133-3965; Anshari, Muhammad/0000-0002-8160-6682; Syafrudin, Muhammad/0000-0002-5640-4413</t>
  </si>
  <si>
    <t>2071-1050</t>
  </si>
  <si>
    <t>DEC</t>
  </si>
  <si>
    <t>10.3390/su142315805</t>
  </si>
  <si>
    <t>WOS:000896054600001</t>
  </si>
  <si>
    <t>Jeong, WJ; Oh, GS; Oh, SH; Whangbo, TK</t>
  </si>
  <si>
    <t>Jeong, Won-Jun; Oh, Gi-Sung; Oh, Seok-Hee; Whangbo, Taeg-Keun</t>
  </si>
  <si>
    <t>Establishment of Production Standards for Web-based Metaverse Content: Focusing on Accessibility and HCI</t>
  </si>
  <si>
    <t>JOURNAL OF WEB ENGINEERING</t>
  </si>
  <si>
    <t>Metaverse technology is expanding to industries in various fields, such as medical, national defense, and education, and training simulation programs have been mainstream so far. However, there have been increasing attempts to apply metaverse content to web-based platforms linked to social media services and, as a result, we face the problem of access to web-based metaverse content. Unlike traditional content, metaverse content interacts with many users, so content accessi-bility is the first important part to consider. In other words, to maximize the quality of metaverse content, it is essential to pull out the optimal UX through a detailed HCI (human computer interaction) design. Metaverse con-tent development methodologies have effective methods proposed by many researchers. However, they are limited to web-based metaverse content that limits the use of high-end hardware. They are ineffective for platforms such as PCs and VR devices, as most studies focus on improving the visual per-formance of PCs or high-performance VR devices. Therefore, unlike existing research, the key theme of our research is to study optimized development standards that can be applied to web-based metaverse content and find out their effects through experiments. We created a development standard to be applied to a Web-based platform based on the existing metaverse content development methodology. Then, we redeveloped the VR content into the metaverse content and named them the VR build and the metaverse build. We had 25 people play virtual reality builds and metaverse builds simulta-neously. Then, we measured the overall experience with an evaluation tool called the Game Experience Questionnaire (GEQ); the GEQ is a proven tool for evaluating content experiences by dividing them into positive/negative scales. When comparing the results measured from the two builds, the meta -verse build showed consistent results with a higher positive scale, and a lower negative scale, than the VR build. The results showed that users indeed rated metaverse content positively. The bottom line is that the web-based metaverse content development standards that we have produced are practical. However, since generalization is limited, continuous research will be needed in more experimental groups in the future.</t>
  </si>
  <si>
    <t>1540-9589</t>
  </si>
  <si>
    <t>1544-5976</t>
  </si>
  <si>
    <t>10.13052/jwe1540-9589.2181</t>
  </si>
  <si>
    <t>WOS:000959775000001</t>
  </si>
  <si>
    <t>Karunarathna, S; Wijethilaka, S; Ranaweera, P; Hemachandra, KT; Samarasinghe, T; Liyanage, M</t>
  </si>
  <si>
    <t>Karunarathna, Supun; Wijethilaka, Shalitha; Ranaweera, Pasika; Hemachandra, Kasun T.; Samarasinghe, Tharaka; Liyanage, Madhusanka</t>
  </si>
  <si>
    <t>The Role of Network Slicing and Edge Computing in the Metaverse Realization</t>
  </si>
  <si>
    <t>Metaverse is the latest technological hype in the modern world due to its potential for revolutionizing the digital visual perspective. With the COVID-19 pandemic, most industries have moved towards digitization, and the metaverse is identified as one of the most promising platforms for such a transition, as it provides a three-dimensional (3D) immersive experience for the users. Currently, most digital service providers and organizations are actively working on metaverse- based applications. In addition, there has been a rapid increase on research work involving metaverse realization. Launching a large scale metaverse in the real world is a challenging task. However, fifth-generation (5G) and beyond 5G (B5G) technologies are envisioned to improve the feasibility of pragmatic deployments. Although, there are several conceptual designs available, actual adaptations of the concepts are still limited. This survey focuses on providing a practical approach for metaverse realization using 5G and B5G technologies. Specifically, We discuss the importance of network slicing (NS) and multi-access edge computing (MEC) as emerging 5G technologies for enabling the realization of the metaverse. We first introduce the motivation behind metaverse for future envisaged technologies. Next, we present a holistic high-level framework for metaverse realization based on network slicing and edge computing. Moreover, we discuss the futuristic metaverse applications, their technical requirements, and methods to satisfy the requirements. Finally, we highlight the deployment challenges and possible approaches to overcome them for an actual metaverse realization.</t>
  </si>
  <si>
    <t>Ranaweera, Pasika/AAG-7408-2021; Liyanage, Madhusanka/N-1183-2013</t>
  </si>
  <si>
    <t>Ranaweera, Pasika/0000-0002-4484-2002; Liyanage, Madhusanka/0000-0003-4786-030X</t>
  </si>
  <si>
    <t>10.1109/ACCESS.2023.3255510</t>
  </si>
  <si>
    <t>WOS:000953831100001</t>
  </si>
  <si>
    <t>Wu, FY; Javed, W; Popoola, OR; Abbasi, Q; Imran, M</t>
  </si>
  <si>
    <t>Wu, Fengyi; Javed, Waqas; Popoola, Olaoluwa R.; Abbasi, Qammer; Imran, Muhammad</t>
  </si>
  <si>
    <t>An Embodied Approach for Teaching Advanced Electronics in Metaverse Environment</t>
  </si>
  <si>
    <t>2022 29TH IEEE INTERNATIONAL CONFERENCE ON ELECTRONICS, CIRCUITS AND SYSTEMS (IEEE ICECS 2022)</t>
  </si>
  <si>
    <t>IEEE International Conference on Electronics Circuits and Systems</t>
  </si>
  <si>
    <t>29th IEEE International Conference on Electronics, Circuits and Systems (IEEE ICECS)</t>
  </si>
  <si>
    <t>OCT 24-26, 2022</t>
  </si>
  <si>
    <t>Glasgow, SCOTLAND</t>
  </si>
  <si>
    <t>IEEE,IEEE Circuits &amp; Syst Soc,Cadence,Engn &amp; Phys Sci Res Council,Wiley,Univ Glasgow,Empowering Pract Interfacing Quantum Comp,Adv Intelligent Syst</t>
  </si>
  <si>
    <t>This paper presents a novel framework on developing a 3D-based virtual learning environment in metaverse on teaching advanced electronics. It presents a novel procedural approach for developing advanced electronics labs in the metaverse including tools for teaching the concept in metaverse platforms like Second Life, EON-XR, and Minecraft. This provides a simple and safe learning environment for advanced electronics concepts without actually dealing with any physically hazardous electrical components. Hence, this study serves as a reference for designing and deploying immersive metaverse-based electronics labs for the future. It also illustrates a supplementary technique for performing actual lab work without being in a real classroom or laboratory.</t>
  </si>
  <si>
    <t>Abbasi, Qammer H./I-8644-2019</t>
  </si>
  <si>
    <t>Abbasi, Qammer H./0000-0002-7097-9969</t>
  </si>
  <si>
    <t>978-1-6654-8823-5</t>
  </si>
  <si>
    <t>10.1109/ICECS202256217.2022.9970782</t>
  </si>
  <si>
    <t>WOS:000913346300006</t>
  </si>
  <si>
    <t>Kara, PA; Tamboli, RR; Adhikarla, VK; Balogh, T; Guindy, M; Simon, A</t>
  </si>
  <si>
    <t>Kara, Peter A.; Tamboli, Roopak R.; Adhikarla, Vamsi K.; Balogh, Tibor; Guindy, Mary; Simon, Aniko</t>
  </si>
  <si>
    <t>Connected without disconnection: Overview of light field metaverse applications and their quality of experience</t>
  </si>
  <si>
    <t>DISPLAYS</t>
  </si>
  <si>
    <t>With the rapid technological advances of the recent years, the practical instances of the metaverse have become more immersive and engaging than ever before. In their most frequent forms, the 3D virtual worlds of the metaverse are enabled by virtual reality headsets. This means that the user is completely disconnected from its real environment and is fully immersed in such a virtual world. The quality of experience of virtual reality and other headset-based technologies is now definitely a hot research topic, and the findings of the relevant scientific efforts are continuously emerging. However, as a headset-free immersive 3D technology, light field visualization is greatly underinvestigated with regard to the concept of the metaverse. In this paper, we address the applications of light field metaverse, compare its advantages and disadvantages to more conventional metaverse technologies, and discuss the most important issues regarding user experience. The paper highlights the user-oriented considerations for the development of general-purpose and dedicated light field displays. Additionally, our work examines state-of-the-art display systems and the current feasibility of a light field metaverse.</t>
  </si>
  <si>
    <t>0141-9382</t>
  </si>
  <si>
    <t>1872-7387</t>
  </si>
  <si>
    <t>JUL</t>
  </si>
  <si>
    <t>10.1016/j.displa.2023.102430</t>
  </si>
  <si>
    <t>WOS:000967700700001</t>
  </si>
  <si>
    <t>Lopez, GAM; Chaux, HR; Alvarez, FAC</t>
  </si>
  <si>
    <t>Moreno Lopez, Gustavo Alberto; Recaman Chaux, Hernando; Chica Alvarez, Ferney A.</t>
  </si>
  <si>
    <t>The University in the Metaverse. Proposal of application scenarios and roadmap model</t>
  </si>
  <si>
    <t>XV INTERNATIONAL CONFERENCE OF TECHNOLOGY, LEARNING AND TEACHING OF ELECTRONICS (TAEE 2022)</t>
  </si>
  <si>
    <t>15th International Conference of Technology, Learning and Teaching of Electronics (TAEE)</t>
  </si>
  <si>
    <t>JUN 29-JUL 01, 2022</t>
  </si>
  <si>
    <t>Univ Zaragoza, Escuela Univ Politecnica Teruel, SPAIN</t>
  </si>
  <si>
    <t>Univ Zaragoza, Escuela Univ Politecnica Teruel, Centro Adscrito,Asociac Tecnologia, Aprendizaje &amp; Ensenanza Electronica,EduQtech,IEEE Educ Soc,Univ Zaragoza, Inst Univ Investigac Ingn Aragon,Univ Zaragoza, Dept Ingn Electronica &amp; Comunicaciones,Univ Zaragoza, Dept Ingn Electrica,UNED, Catedra Drones &amp; Aviac Civil Teruel,Graduados Ingn Ingenieros Tecnos Industriales Aragon,Univ Zaragoza, Vicerrectorado Politica Cientifica,Enredadas,Teruel,BPW Spain, Federac Empresarias &amp; Profesionales,Teruel Ayuntamiento,IEEE Soc Educac Capitulo Espanol,Univ Zaragoza, Campus Teruel,Informat,Colegio Oficial Asociac Ingenieros Telecomunicac,CEOE CEPYME Empresas Espanolas,Camara</t>
  </si>
  <si>
    <t>Univ Zaragoza, Escuela Univ Politecnica Teruel</t>
  </si>
  <si>
    <t>The Metaverse is gaining strength as a scenario where the real and the virtual converge. The motivation with this work arises to know and project its application, from specific scenarios such as laboratories to the University in the Metaverse. Therefore, research and discussion on the subject is necessary. A model is proposed as a roadmap that allows the incursion into these immersive experiences and a proposal of characteristics towards which a Metaverse solution should aim.</t>
  </si>
  <si>
    <t>978-1-6654-2161-4</t>
  </si>
  <si>
    <t>10.1109/TAEE54169.2022.9840630</t>
  </si>
  <si>
    <t>WOS:000855992700057</t>
  </si>
  <si>
    <t>Park, SM; Kim, YG</t>
  </si>
  <si>
    <t>Park, Sang-Min; Kim, Young-Gab</t>
  </si>
  <si>
    <t>A Metaverse: Taxonomy, Components, Applications, and Open Challenges</t>
  </si>
  <si>
    <t>Unlike previous studies on the Metaverse based on Second Life, the current Metaverse is based on the social value of Generation Z that online and offline selves are not different. With the technological development of deep learning-based high-precision recognition models and natural generation models, Metaverse is being strengthened with various factors, from mobile-based always-on access to connectivity with reality using virtual currency. The integration of enhanced social activities and neural-net methods requires a new definition of Metaverse suitable for the present, different from the previous Metaverse. This paper divides the concepts and essential techniques necessary for realizing the Metaverse into three components (i.e., hardware, software, and contents) and three approaches (i.e., user interaction, implementation, and application) rather than marketing or hardware approach to conduct a comprehensive analysis. Furthermore, we describe essential methods based on three components and techniques to Metaverse's representative Ready Player One, Roblox, and Facebook research in the domain of films, games, and studies. Finally, we summarize the limitations and directions for implementing the immersive Metaverse as social influences, constraints, and open challenges.</t>
  </si>
  <si>
    <t>wang, wjd/GSD-2051-2022; Kim, Young-Gab/AIE-4008-2022</t>
  </si>
  <si>
    <t>Kim, Young-Gab/0000-0001-9585-8808</t>
  </si>
  <si>
    <t>10.1109/ACCESS.2021.3140175</t>
  </si>
  <si>
    <t>WOS:000744490400001</t>
  </si>
  <si>
    <t>Xu, MR; Ng, WC; Lim, WYB; Kang, JW; Xiong, ZH; Niyato, D; Yang, Q; Shen, XM; Miao, CY</t>
  </si>
  <si>
    <t>Xu, Minrui; Ng, Wei Chong; Lim, Wei Yang Bryan; Kang, Jiawen; Xiong, Zehui; Niyato, Dusit; Yang, Qiang; Shen, Xuemin; Miao, Chunyan</t>
  </si>
  <si>
    <t>A Full Dive Into Realizing the Edge-Enabled Metaverse: Visions, Enabling Technologies, and Challenges</t>
  </si>
  <si>
    <t>Dubbed the successor to the mobile Internet,  the concept of the Metaverse has grown in popularity. While there exist lite versions of the Metaverse today, they are still far from realizing the full vision of an immersive, embodied, and interoperable Metaverse. Without addressing the issues of implementation from the communication and networking, as well as computation perspectives, the Metaverse is difficult to succeed the Internet, especially in terms of its accessibility to billions of users today. In this survey, we focus on the edge-enabled Metaverse to realize its ultimate vision. We first provide readers with a succinct tutorial of the Metaverse, an introduction to the architecture, as well as current developments. To enable ubiquitous, seamless, and embodied access to the Metaverse, we discuss the communication and networking challenges and survey cutting-edge solutions and concepts that leverage next-generation communication systems for users to immerse as and interact with embodied avatars in the Metaverse. Moreover, given the high computation costs required, e.g., to render 3D virtual worlds and run data-hungry artificial intelligence-driven avatars, we discuss the computation challenges and cloud-edge-end computation framework-driven solutions to realize the Metaverse on resource-constrained edge devices. Next, we explore how blockchain technologies can aid in the interoperable development of the Metaverse, not just in terms of empowering the economic circulation of virtual user-generated content but also to manage physical edge resources in a decentralized, transparent, and immutable manner. Finally, we discuss the future research directions towards realizing the true vision of the edge-enabled Metaverse.</t>
  </si>
  <si>
    <t>Kang, Jiawen/I-9044-2019; Xiong, Zehui/B-9792-2019</t>
  </si>
  <si>
    <t>Kang, Jiawen/0000-0002-8218-3490; Xiong, Zehui/0000-0002-4440-941X; Ng, Wei Chong/0000-0002-8906-5825; Shen, Xuemin (Sherman)/0000-0002-4140-287X; Lim, Bryan Wei Yang/0000-0003-2150-5561</t>
  </si>
  <si>
    <t>10.1109/COMST.2022.3221119</t>
  </si>
  <si>
    <t>WOS:000942531300022</t>
  </si>
  <si>
    <t>Bhattacharya, P; Saraswat, D; Savaliya, D; Sanghavi, S; Verma, A; Sakariya, V; Tanwar, S; Sharma, R; Raboaca, MS; Manea, DL</t>
  </si>
  <si>
    <t>Bhattacharya, Pronaya; Saraswat, Deepti; Savaliya, Darshan; Sanghavi, Sakshi; Verma, Ashwin; Sakariya, Vatsal; Tanwar, Sudeep; Sharma, Ravi; Raboaca, Maria Simona; Manea, Daniela Lucia</t>
  </si>
  <si>
    <t>Towards Future Internet: The Metaverse Perspective for Diverse Industrial Applications</t>
  </si>
  <si>
    <t>MATHEMATICS</t>
  </si>
  <si>
    <t>The Metaverse allows the integration of physical and digital versions of users, processes, and environments where entities communicate, transact, and socialize. With the shift towards Extended Reality (XR) technologies, the Metaverse is envisioned to support a wide range of applicative verticals. It will support a seamless mix of physical and virtual worlds (realities) and, thus, will be a game changer for the Future Internet, built on the Semantic Web framework. The Metaverse will be ably assisted by the convergence of emerging wireless communication networks (such as Fifth-Generation and Beyond networks) or Sixth-Generation (6G) networks, Blockchain (BC), Web 3.0, Artificial Intelligence (AI), and Non-Fungible Tokens (NFTs). It has the potential for convergence in diverse industrial applications such as digital twins, telehealth care, connected vehicles, virtual education, social networks, and financial applications. Recent studies on the Metaverse have focused on explaining its key components, but a systematic study of the Metaverse in terms of industrial applications has not yet been performed. Owing to this gap, this survey presents the salient features and assistive Metaverse technologies. We discuss a high-level and generic Metaverse framework for modern industrial cyberspace and discuss the potential challenges and future directions of the Metaverse's realization. A case study on Metaverse-assisted Real Estate Management (REM) is presented, where the Metaverse governs a Buyer-Broker-Seller (BBS) architecture for land registrations. We discuss the performance evaluation of the current land registration ecosystem in terms of cost evaluation, trust probability, and mining cost on the BC network. The obtained results show the viability of the Metaverse in REM setups.</t>
  </si>
  <si>
    <t>Bhattacharya, Pronaya/W-5574-2019; Verma, Ashwin/HKE-8528-2023; Tanwar, Sudeep/M-8515-2018</t>
  </si>
  <si>
    <t>Bhattacharya, Pronaya/0000-0002-1206-2298; Tanwar, Sudeep/0000-0002-1776-4651; Raboaca, Maria Simona/0000-0002-7277-4377</t>
  </si>
  <si>
    <t>2227-7390</t>
  </si>
  <si>
    <t>10.3390/math11040941</t>
  </si>
  <si>
    <t>WOS:000941569100001</t>
  </si>
  <si>
    <t>Jiang, YA; Kang, JW; Niyato, D; Ge, XH; Xiong, ZH; Miao, CY; Shen, XM</t>
  </si>
  <si>
    <t>Jiang, Yuna; Kang, Jiawen; Niyato, Dusit; Ge, Xiaohu; Xiong, Zehui; Miao, Chunyan; Shen, Xuemin</t>
  </si>
  <si>
    <t>Reliable Distributed Computing for Metaverse: A Hierarchical Game-Theoretic Approach</t>
  </si>
  <si>
    <t>IEEE TRANSACTIONS ON VEHICULAR TECHNOLOGY</t>
  </si>
  <si>
    <t>The metaverse is regarded as a new wave of technological transformation that provides a virtual space for people to interact through digital avatars. To achieve immersive user experiences in the metaverse, real-time rendering is the key technology. However, computing intensive tasks of real-time rendering from metaverse service providers cannot be processed efficiently on a single resource-limited mobile device. Alternatively, such mobile devices can offload the metaverse rendering tasks to other mobile devices by adopting the collaborative computing paradigm based on Coded Distributed Computing (CDC). Therefore, this paper introduces a hierarchical game-theoretic CDC framework for the metaverse services, especially for vehicular metaverse. In the framework, idle resources from vehicles, acting as CDC workers, are aggregated to handle intensive computation tasks in the vehicular metaverse. Specifically, in the upper layer, a miner coalition formation game is formulated based on a reputation metric to select reliable workers. To guarantee the reliable management of reputation values, the reputation values calculated based on the subjective logical model are maintained in a blockchain database. In the lower layer, a Stackelberg game based incentive mechanism is considered to attract reliable workers selected in the upper layer to participate in rendering tasks. The simulation results illustrate that the proposed framework is resistant to malicious workers. Compared with the baseline schemes, the proposed scheme can improve the utility of metaverse service provider and average profit of CDC workers.</t>
  </si>
  <si>
    <t>; Ge, Xiaohu/N-8504-2015</t>
  </si>
  <si>
    <t>Shen, Xuemin (Sherman)/0000-0002-4140-287X; Ge, Xiaohu/0000-0002-3204-5241; Xiong, Zehui/0000-0002-4440-941X</t>
  </si>
  <si>
    <t>0018-9545</t>
  </si>
  <si>
    <t>1939-9359</t>
  </si>
  <si>
    <t>10.1109/TVT.2022.3204839</t>
  </si>
  <si>
    <t>WOS:000967074200001</t>
  </si>
  <si>
    <t>Ahuja, AS; Polascik, BW; Doddapaneni, D; Byrnes, ES; Sridhar, J</t>
  </si>
  <si>
    <t>Ahuja, Abhimanyu S.; Polascik, Bryce W.; Doddapaneni, Divyesh; Byrnes, Eamonn S.; Sridhar, Jayanth</t>
  </si>
  <si>
    <t>The Digital Metaverse: Applications in Artificial Intelligence, Medical Education, and Integrative Health</t>
  </si>
  <si>
    <t>INTEGRATIVE MEDICINE RESEARCH</t>
  </si>
  <si>
    <t>Ahuja, Abhimanyu/0000-0003-4333-9189; Polascik, Bryce/0000-0001-5114-2955</t>
  </si>
  <si>
    <t>2213-4220</t>
  </si>
  <si>
    <t>2213-4239</t>
  </si>
  <si>
    <t>10.1016/j.imr.2022.100917</t>
  </si>
  <si>
    <t>WOS:000923989300001</t>
  </si>
  <si>
    <t>Bansal, G; Rajgopal, K; Chamola, V; Xiong, ZH; Niyato, D</t>
  </si>
  <si>
    <t>Bansal, Gaurang; Rajgopal, Karthik; Chamola, Vinay; Xiong, Zehui; Niyato, Dusit</t>
  </si>
  <si>
    <t>Healthcare in Metaverse: A Survey on Current Metaverse Applications in Healthcare</t>
  </si>
  <si>
    <t>The COVID-19 pandemic has revealed several limitations of existing healthcare systems. Thus, there is a surge in healthcare innovation and new business models using computer-mediated virtual environments to provide an alternative healthcare system. Today, digital transformation is not limited to virtual communication alone but encompasses digitalizing the network of social connections in the healthcare industry using metaverse technology. The metaverse is a universal and immersive virtual world facilitated by virtual reality (VR) and augmented reality (AR). This paper presents the first effort to offer a comprehensive survey that examines the latest metaverse developments in the healthcare industry, which covers seven domains: telemedicine, clinical care, education, mental health, physical fitness, veterinary, and pharmaceuticals. We review metaverse applications and deeply discuss technical issues and available solutions in each domain that can help develop a self-sustaining, persistent, and future-proof solution for medical healthcare systems. Finally, we highlight the challenges that must be tackled before fully embracing the metaverse for the healthcare industry.</t>
  </si>
  <si>
    <t>Xiong, Zehui/B-9792-2019</t>
  </si>
  <si>
    <t>Xiong, Zehui/0000-0002-4440-941X; Rajgopal, Karthik/0000-0001-7250-5743; Chamola, Vinay/0000-0002-6730-3060</t>
  </si>
  <si>
    <t>10.1109/ACCESS.2022.3219845</t>
  </si>
  <si>
    <t>WOS:000886923800001</t>
  </si>
  <si>
    <t>Metaverse and Developing Economies</t>
  </si>
  <si>
    <t>Individuals and organizations from developing economies are participating at an increasing rate in the metaverse economy. This article gives an overview of the key benefits to these economies that stem from the metaverse and highlights some challenges that need to be overcome.</t>
  </si>
  <si>
    <t>JUL-AUG</t>
  </si>
  <si>
    <t>10.1109/MITP.2022.3174744</t>
  </si>
  <si>
    <t>WOS:000856113700010</t>
  </si>
  <si>
    <t>Kwon, HJ; El Azzaoui, A; Park, JH</t>
  </si>
  <si>
    <t>Kwon, Hyuk-Jun; El Azzaoui, Abir; Park, Jong Hyuk</t>
  </si>
  <si>
    <t>MetaQ: A Quantum Approach for Secure and Optimized Metaverse Environment</t>
  </si>
  <si>
    <t>Recently, Metaverse technology became the topic of today's following the news of major companies intending to create their Metaverse environment for various application such as gaming, assets, virtual meetings, and so on. The success of Metaverse-based application is highly depending on fast and secure connectivity, integrated high-end technologies such as virtual reality (VR), augmented reality (AR), and mixed reality (MR). The current Metaverse applications has critical challenges in both hardware and software that urge immediate mitigation. Issues such as security, privacy, connectivity, and computation complexity are the main reasons behind the slow integration of Metaverse. On the other hand, Quantum technology promises fast, optimized, and scalable computation results due to its exponentially fast processing power. To this end, in this paper we propose a comprehensive and detailed review of all the possible cases of Quantum implementation into Metaverse environment. Moreover, we propose as a case scenario the deployment of a hybrid Quantum kernels approach to apply an optimized linear statistical method and fed the results to a classical supervised vector machine model to improve the scalability and performance of Metaverse applications. We believe this work would be a steppingstone for future research direction in order to develop Quantum-based Metaverse applications.</t>
  </si>
  <si>
    <t>SEP 15</t>
  </si>
  <si>
    <t>10.22967/HCIS.2022.12.042</t>
  </si>
  <si>
    <t>WOS:000854915200001</t>
  </si>
  <si>
    <t>Hu, YH; Chen, H</t>
  </si>
  <si>
    <t>Duffy, VG; Rau, PP</t>
  </si>
  <si>
    <t>Hu, Yuehui; Chen, Hong</t>
  </si>
  <si>
    <t>The Trend of Industrial Design from the Perspective of Metaverse</t>
  </si>
  <si>
    <t>HCI INTERNATIONAL 2022 - LATE BREAKING PAPERS: ERGONOMICS AND PRODUCT DESIGN, HCII 2022</t>
  </si>
  <si>
    <t>24th International Conference on Human-Computer Interaction, HCI International 2022 (HCII)</t>
  </si>
  <si>
    <t>Goteborg, SWEDEN</t>
  </si>
  <si>
    <t>With the rapid development of the Internet, the concept of metaverse has been put forward, and the development of metaverse will affect all industries. At present, metaverse is still at the stage of infrastructure construction, but the development route is gradually clear. This paper summarizes the concept, formation factors and core of the metaverse, combs and analyzes the cutting-edge technologies and cases under the metaverse background, and comes to the conclusion that the core of the metaverse is the integration of virtual and reality, and experience is the core of the integration of virtual and reality. Under the metaverse background, there have been new changes in the field of industrial design, this paper analyzes the two realization paths and related technologies of metauniverse, as well as the development trend of industrial design in the direction of design tools, design performance and industrial chain. VR, AR, MR, game engine and digital Twin are important technologies affecting the field of industrial design. The value of virtual has been paid more and more attention. How to make good use of these technologies to combine virtual assets with reality is an important development trend in the field of industrial design.</t>
  </si>
  <si>
    <t>978-3-031-21703-6; 978-3-031-21704-3</t>
  </si>
  <si>
    <t>10.1007/978-3-031-21704-3_26</t>
  </si>
  <si>
    <t>WOS:000937041100026</t>
  </si>
  <si>
    <t>Jaimini, U; Zhang, TT; Brikis, GO; Sheth, A</t>
  </si>
  <si>
    <t>Jaimini, Utkarshani; Zhang, Tongtao; Brikis, Georgia Olympia; Sheth, Amit</t>
  </si>
  <si>
    <t>iMetaverseKG: Industrial Metaverse Knowledge Graph to Promote Interoperability in Design and Engineering Applications</t>
  </si>
  <si>
    <t>IEEE INTERNET COMPUTING</t>
  </si>
  <si>
    <t>The term metaverse was coined by author Neal Stephenson in 1992 in his science fiction novel Snow Crash. 1 Metaverse is a conjunction of the Greek prefix meta,  which means beyond, and the stem verse,  which implies universe, hence the meaning beyond the universe.  It is a futuristic, hyperrealistic virtual world where humans will spend time performing their day-to-day activities, such as entertaining, socializing, playing, working, and shopping. This requires that a metaverse offers a real-time virtual representation of the physical world with its entities, relationships, events, states, processes, and activities. According to the Gartner forecast report, the metaverse is among the top five emerging trends and technologies. Gartner predicts that by 2026 25% of people will spend at least one hour every day in the metaverse and 30% of organizations will have products and services developed for metaverse platforms.2 The metaverse is in an early developmental stage but has a considerable promise of occupying prominent space in the next phase of the Internet.</t>
  </si>
  <si>
    <t>Sheth, Amit/ABC-4600-2020</t>
  </si>
  <si>
    <t>Sheth, Amit/0000-0002-0021-5293</t>
  </si>
  <si>
    <t>1089-7801</t>
  </si>
  <si>
    <t>1941-0131</t>
  </si>
  <si>
    <t>10.1109/MIC.2022.3212085</t>
  </si>
  <si>
    <t>WOS:000917730600008</t>
  </si>
  <si>
    <t>Wang, G; Badal, A; Jia, X; Maltz, JS; Mueller, K; Myers, KJ; Niu, C; Vannier, M; Yan, PK; Yu, Z; Zeng, RP</t>
  </si>
  <si>
    <t>Wang, Ge; Badal, Andreu; Jia, Xun; Maltz, Jonathan S.; Mueller, Klaus; Myers, Kyle J.; Niu, Chuang; Vannier, Michael; Yan, Pingkun; Yu, Zhou; Zeng, Rongping</t>
  </si>
  <si>
    <t>Development of metaverse for intelligent healthcare</t>
  </si>
  <si>
    <t>NATURE MACHINE INTELLIGENCE</t>
  </si>
  <si>
    <t>The metaverse integrates physical and virtual realities, enabling humans and their avatars to interact in an environment supported by technologies such as high-speed internet, virtual reality, augmented reality, mixed and extended reality, blockchain, digital twins and artificial intelligence (AI), all enriched by effectively unlimited data. The metaverse recently emerged as social media and entertainment platforms, but extension to healthcare could have a profound impact on clinical practice and human health. As a group of academic, industrial, clinical and regulatory researchers, we identify unique opportunities for metaverse approaches in the healthcare domain. A metaverse of 'medical technology and AI' (MeTAI) can facilitate the development, prototyping, evaluation, regulation, translation and refinement of AI-based medical practice, especially medical imaging-guided diagnosis and therapy. Here, we present metaverse use cases, including virtual comparative scanning, raw data sharing, augmented regulatory science and metaversed medical intervention. We discuss relevant issues on the ecosystem of the MeTAI metaverse including privacy, security and disparity. We also identify specific action items for coordinated efforts to build the MeTAI metaverse for improved healthcare quality, accessibility, cost-effectiveness and patient satisfaction. The metaverse is gaining prominence in industry, academia and social media. Wang and colleagues envision a medical technology and AI ecosystem, and present this perspective on the future of healthcare in the metaverse.</t>
  </si>
  <si>
    <t>Wang, Ge/0000-0002-2656-7705; Mueller, Klaus/0000-0002-0996-8590; Yan, Pingkun/0000-0002-9779-2141; Niu, Chuang/0000-0002-3310-7803; MYERS, KYLE/0000-0001-7394-4932; Maltz, Jonathan/0000-0002-8281-255X</t>
  </si>
  <si>
    <t>2522-5839</t>
  </si>
  <si>
    <t>10.1038/s42256-022-00549-6</t>
  </si>
  <si>
    <t>NOV 2022</t>
  </si>
  <si>
    <t>WOS:000884215600008</t>
  </si>
  <si>
    <t>Wang, MJ; Yu, HY; Bell, Z; Chu, XY</t>
  </si>
  <si>
    <t>Wang, Minjuan; Yu, Haiyang; Bell, Zerla; Chu, Xiaoyan</t>
  </si>
  <si>
    <t>Constructing an Edu-Metaverse Ecosystem: A New and Innovative Framework</t>
  </si>
  <si>
    <t>IEEE TRANSACTIONS ON LEARNING TECHNOLOGIES</t>
  </si>
  <si>
    <t>The Metaverse is a network of 3-D virtual worlds supporting social connections among its users and enabling them to participate in activities mimicking real life. It merges physical and virtual reality and provides channels for multisensory interactions and immersions in a variety of environments (Mystakidis, 2022). The Metaverse is considered the third wave of the Internet revolution, and it is built on new and emerging technologies such as extended reality and artificial intelligence. Research on the impact of the Metaverse on education exploded in 2022. Here, we explore learning across the Metaverse and propose a new and innovative theoretical framework by reviewing literature and synthesizing best practices in designing metaverse learning environments. This ecosystem consists of four major hubs: 1) instructional design and performance technology hub; 2) knowledge hub; 3) research and technology hub; and 4) talent and training hub. Common to all four hubs are the factors in the three wheels: 1) infrastructure, business industry, and communication; 2) technology access and equity; and 3) user rights, data security, and privacy policy. We believe that this framework can help guide emerging research and development on the applications of the Metaverse in education. We also hope this article can serve as a launch pad for the special issue on the Metaverse and the Future of Education supported by the IEEE Education Society.</t>
  </si>
  <si>
    <t>Chu, Xiaoyan/0000-0001-9974-4066</t>
  </si>
  <si>
    <t>1939-1382</t>
  </si>
  <si>
    <t>10.1109/TLT.2022.3210828</t>
  </si>
  <si>
    <t>WOS:000911279300004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</si>
</sst>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0"/>
      <name val="Arial"/>
      <family val="2"/>
    </font>
    <font>
      <sz val="8"/>
      <name val="돋움"/>
      <family val="3"/>
      <charset val="129"/>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51"/>
  <sheetViews>
    <sheetView tabSelected="1" workbookViewId="0"/>
  </sheetViews>
  <sheetFormatPr defaultRowHeight="12.5" x14ac:dyDescent="0.25"/>
  <sheetData>
    <row r="1" spans="1:7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row>
    <row r="2" spans="1:72" x14ac:dyDescent="0.25">
      <c r="A2" t="s">
        <v>72</v>
      </c>
      <c r="B2" t="s">
        <v>73</v>
      </c>
      <c r="C2" t="s">
        <v>74</v>
      </c>
      <c r="D2" t="s">
        <v>74</v>
      </c>
      <c r="E2" t="s">
        <v>74</v>
      </c>
      <c r="F2" t="s">
        <v>75</v>
      </c>
      <c r="G2" t="s">
        <v>74</v>
      </c>
      <c r="H2" t="s">
        <v>74</v>
      </c>
      <c r="I2" t="s">
        <v>76</v>
      </c>
      <c r="J2" t="s">
        <v>77</v>
      </c>
      <c r="K2" t="s">
        <v>74</v>
      </c>
      <c r="L2" t="s">
        <v>74</v>
      </c>
      <c r="M2" t="s">
        <v>74</v>
      </c>
      <c r="N2" t="s">
        <v>74</v>
      </c>
      <c r="O2" t="s">
        <v>74</v>
      </c>
      <c r="P2" t="s">
        <v>74</v>
      </c>
      <c r="Q2" t="s">
        <v>74</v>
      </c>
      <c r="R2" t="s">
        <v>74</v>
      </c>
      <c r="S2" t="s">
        <v>74</v>
      </c>
      <c r="T2" t="s">
        <v>74</v>
      </c>
      <c r="U2" t="s">
        <v>74</v>
      </c>
      <c r="V2" t="s">
        <v>78</v>
      </c>
      <c r="W2" t="s">
        <v>74</v>
      </c>
      <c r="X2" t="s">
        <v>74</v>
      </c>
      <c r="Y2" t="s">
        <v>74</v>
      </c>
      <c r="Z2" t="s">
        <v>74</v>
      </c>
      <c r="AA2" t="s">
        <v>74</v>
      </c>
      <c r="AB2" t="s">
        <v>79</v>
      </c>
      <c r="AC2" t="s">
        <v>74</v>
      </c>
      <c r="AD2" t="s">
        <v>74</v>
      </c>
      <c r="AE2" t="s">
        <v>74</v>
      </c>
      <c r="AF2" t="s">
        <v>74</v>
      </c>
      <c r="AG2" t="s">
        <v>74</v>
      </c>
      <c r="AH2" t="s">
        <v>74</v>
      </c>
      <c r="AI2" t="s">
        <v>74</v>
      </c>
      <c r="AJ2" t="s">
        <v>74</v>
      </c>
      <c r="AK2" t="s">
        <v>74</v>
      </c>
      <c r="AL2" t="s">
        <v>74</v>
      </c>
      <c r="AM2" t="s">
        <v>74</v>
      </c>
      <c r="AN2" t="s">
        <v>74</v>
      </c>
      <c r="AO2" t="s">
        <v>74</v>
      </c>
      <c r="AP2" t="s">
        <v>80</v>
      </c>
      <c r="AQ2" t="s">
        <v>74</v>
      </c>
      <c r="AR2" t="s">
        <v>74</v>
      </c>
      <c r="AS2" t="s">
        <v>74</v>
      </c>
      <c r="AT2" t="s">
        <v>81</v>
      </c>
      <c r="AU2">
        <v>2022</v>
      </c>
      <c r="AV2">
        <v>19</v>
      </c>
      <c r="AW2">
        <v>20</v>
      </c>
      <c r="AX2" t="s">
        <v>74</v>
      </c>
      <c r="AY2" t="s">
        <v>74</v>
      </c>
      <c r="AZ2" t="s">
        <v>74</v>
      </c>
      <c r="BA2" t="s">
        <v>74</v>
      </c>
      <c r="BB2" t="s">
        <v>74</v>
      </c>
      <c r="BC2" t="s">
        <v>74</v>
      </c>
      <c r="BD2">
        <v>13038</v>
      </c>
      <c r="BE2" t="s">
        <v>82</v>
      </c>
      <c r="BF2" t="str">
        <f>HYPERLINK("http://dx.doi.org/10.3390/ijerph192013038","http://dx.doi.org/10.3390/ijerph192013038")</f>
        <v>http://dx.doi.org/10.3390/ijerph192013038</v>
      </c>
      <c r="BG2" t="s">
        <v>74</v>
      </c>
      <c r="BH2" t="s">
        <v>74</v>
      </c>
      <c r="BI2" t="s">
        <v>74</v>
      </c>
      <c r="BJ2" t="s">
        <v>74</v>
      </c>
      <c r="BK2" t="s">
        <v>74</v>
      </c>
      <c r="BL2" t="s">
        <v>74</v>
      </c>
      <c r="BM2" t="s">
        <v>74</v>
      </c>
      <c r="BN2">
        <v>36293609</v>
      </c>
      <c r="BO2" t="s">
        <v>74</v>
      </c>
      <c r="BP2" t="s">
        <v>74</v>
      </c>
      <c r="BQ2" t="s">
        <v>74</v>
      </c>
      <c r="BR2" t="s">
        <v>74</v>
      </c>
      <c r="BS2" t="s">
        <v>83</v>
      </c>
      <c r="BT2" t="str">
        <f>HYPERLINK("https%3A%2F%2Fwww.webofscience.com%2Fwos%2Fwoscc%2Ffull-record%2FWOS:000873101900001","View Full Record in Web of Science")</f>
        <v>View Full Record in Web of Science</v>
      </c>
    </row>
    <row r="3" spans="1:72" x14ac:dyDescent="0.25">
      <c r="A3" t="s">
        <v>84</v>
      </c>
      <c r="B3" t="s">
        <v>85</v>
      </c>
      <c r="C3" t="s">
        <v>74</v>
      </c>
      <c r="D3" t="s">
        <v>74</v>
      </c>
      <c r="E3" t="s">
        <v>86</v>
      </c>
      <c r="F3" t="s">
        <v>87</v>
      </c>
      <c r="G3" t="s">
        <v>74</v>
      </c>
      <c r="H3" t="s">
        <v>74</v>
      </c>
      <c r="I3" t="s">
        <v>88</v>
      </c>
      <c r="J3" t="s">
        <v>89</v>
      </c>
      <c r="K3" t="s">
        <v>90</v>
      </c>
      <c r="L3" t="s">
        <v>74</v>
      </c>
      <c r="M3" t="s">
        <v>74</v>
      </c>
      <c r="N3" t="s">
        <v>74</v>
      </c>
      <c r="O3" t="s">
        <v>91</v>
      </c>
      <c r="P3" t="s">
        <v>92</v>
      </c>
      <c r="Q3" t="s">
        <v>93</v>
      </c>
      <c r="R3" t="s">
        <v>94</v>
      </c>
      <c r="S3" t="s">
        <v>74</v>
      </c>
      <c r="T3" t="s">
        <v>74</v>
      </c>
      <c r="U3" t="s">
        <v>74</v>
      </c>
      <c r="V3" t="s">
        <v>95</v>
      </c>
      <c r="W3" t="s">
        <v>74</v>
      </c>
      <c r="X3" t="s">
        <v>74</v>
      </c>
      <c r="Y3" t="s">
        <v>74</v>
      </c>
      <c r="Z3" t="s">
        <v>74</v>
      </c>
      <c r="AA3" t="s">
        <v>96</v>
      </c>
      <c r="AB3" t="s">
        <v>97</v>
      </c>
      <c r="AC3" t="s">
        <v>74</v>
      </c>
      <c r="AD3" t="s">
        <v>74</v>
      </c>
      <c r="AE3" t="s">
        <v>74</v>
      </c>
      <c r="AF3" t="s">
        <v>74</v>
      </c>
      <c r="AG3" t="s">
        <v>74</v>
      </c>
      <c r="AH3" t="s">
        <v>74</v>
      </c>
      <c r="AI3" t="s">
        <v>74</v>
      </c>
      <c r="AJ3" t="s">
        <v>74</v>
      </c>
      <c r="AK3" t="s">
        <v>74</v>
      </c>
      <c r="AL3" t="s">
        <v>74</v>
      </c>
      <c r="AM3" t="s">
        <v>74</v>
      </c>
      <c r="AN3" t="s">
        <v>74</v>
      </c>
      <c r="AO3" t="s">
        <v>74</v>
      </c>
      <c r="AP3" t="s">
        <v>74</v>
      </c>
      <c r="AQ3" t="s">
        <v>98</v>
      </c>
      <c r="AR3" t="s">
        <v>74</v>
      </c>
      <c r="AS3" t="s">
        <v>74</v>
      </c>
      <c r="AT3" t="s">
        <v>74</v>
      </c>
      <c r="AU3">
        <v>2022</v>
      </c>
      <c r="AV3" t="s">
        <v>74</v>
      </c>
      <c r="AW3" t="s">
        <v>74</v>
      </c>
      <c r="AX3" t="s">
        <v>74</v>
      </c>
      <c r="AY3" t="s">
        <v>74</v>
      </c>
      <c r="AZ3" t="s">
        <v>74</v>
      </c>
      <c r="BA3" t="s">
        <v>74</v>
      </c>
      <c r="BB3" t="s">
        <v>74</v>
      </c>
      <c r="BC3" t="s">
        <v>74</v>
      </c>
      <c r="BD3" t="s">
        <v>74</v>
      </c>
      <c r="BE3" t="s">
        <v>99</v>
      </c>
      <c r="BF3" t="str">
        <f>HYPERLINK("http://dx.doi.org/10.1109/VTC2022-Spring54318.2022.9860983","http://dx.doi.org/10.1109/VTC2022-Spring54318.2022.9860983")</f>
        <v>http://dx.doi.org/10.1109/VTC2022-Spring54318.2022.9860983</v>
      </c>
      <c r="BG3" t="s">
        <v>74</v>
      </c>
      <c r="BH3" t="s">
        <v>74</v>
      </c>
      <c r="BI3" t="s">
        <v>74</v>
      </c>
      <c r="BJ3" t="s">
        <v>74</v>
      </c>
      <c r="BK3" t="s">
        <v>74</v>
      </c>
      <c r="BL3" t="s">
        <v>74</v>
      </c>
      <c r="BM3" t="s">
        <v>74</v>
      </c>
      <c r="BN3" t="s">
        <v>74</v>
      </c>
      <c r="BO3" t="s">
        <v>74</v>
      </c>
      <c r="BP3" t="s">
        <v>74</v>
      </c>
      <c r="BQ3" t="s">
        <v>74</v>
      </c>
      <c r="BR3" t="s">
        <v>74</v>
      </c>
      <c r="BS3" t="s">
        <v>100</v>
      </c>
      <c r="BT3" t="str">
        <f>HYPERLINK("https%3A%2F%2Fwww.webofscience.com%2Fwos%2Fwoscc%2Ffull-record%2FWOS:000861825803029","View Full Record in Web of Science")</f>
        <v>View Full Record in Web of Science</v>
      </c>
    </row>
    <row r="4" spans="1:72" x14ac:dyDescent="0.25">
      <c r="A4" t="s">
        <v>72</v>
      </c>
      <c r="B4" t="s">
        <v>101</v>
      </c>
      <c r="C4" t="s">
        <v>74</v>
      </c>
      <c r="D4" t="s">
        <v>74</v>
      </c>
      <c r="E4" t="s">
        <v>74</v>
      </c>
      <c r="F4" t="s">
        <v>102</v>
      </c>
      <c r="G4" t="s">
        <v>74</v>
      </c>
      <c r="H4" t="s">
        <v>74</v>
      </c>
      <c r="I4" t="s">
        <v>103</v>
      </c>
      <c r="J4" t="s">
        <v>104</v>
      </c>
      <c r="K4" t="s">
        <v>74</v>
      </c>
      <c r="L4" t="s">
        <v>74</v>
      </c>
      <c r="M4" t="s">
        <v>74</v>
      </c>
      <c r="N4" t="s">
        <v>74</v>
      </c>
      <c r="O4" t="s">
        <v>74</v>
      </c>
      <c r="P4" t="s">
        <v>74</v>
      </c>
      <c r="Q4" t="s">
        <v>74</v>
      </c>
      <c r="R4" t="s">
        <v>74</v>
      </c>
      <c r="S4" t="s">
        <v>74</v>
      </c>
      <c r="T4" t="s">
        <v>74</v>
      </c>
      <c r="U4" t="s">
        <v>74</v>
      </c>
      <c r="V4" t="s">
        <v>105</v>
      </c>
      <c r="W4" t="s">
        <v>74</v>
      </c>
      <c r="X4" t="s">
        <v>74</v>
      </c>
      <c r="Y4" t="s">
        <v>74</v>
      </c>
      <c r="Z4" t="s">
        <v>74</v>
      </c>
      <c r="AA4" t="s">
        <v>106</v>
      </c>
      <c r="AB4" t="s">
        <v>107</v>
      </c>
      <c r="AC4" t="s">
        <v>74</v>
      </c>
      <c r="AD4" t="s">
        <v>74</v>
      </c>
      <c r="AE4" t="s">
        <v>74</v>
      </c>
      <c r="AF4" t="s">
        <v>74</v>
      </c>
      <c r="AG4" t="s">
        <v>74</v>
      </c>
      <c r="AH4" t="s">
        <v>74</v>
      </c>
      <c r="AI4" t="s">
        <v>74</v>
      </c>
      <c r="AJ4" t="s">
        <v>74</v>
      </c>
      <c r="AK4" t="s">
        <v>74</v>
      </c>
      <c r="AL4" t="s">
        <v>74</v>
      </c>
      <c r="AM4" t="s">
        <v>74</v>
      </c>
      <c r="AN4" t="s">
        <v>74</v>
      </c>
      <c r="AO4" t="s">
        <v>74</v>
      </c>
      <c r="AP4" t="s">
        <v>108</v>
      </c>
      <c r="AQ4" t="s">
        <v>74</v>
      </c>
      <c r="AR4" t="s">
        <v>74</v>
      </c>
      <c r="AS4" t="s">
        <v>74</v>
      </c>
      <c r="AT4" t="s">
        <v>109</v>
      </c>
      <c r="AU4">
        <v>2022</v>
      </c>
      <c r="AV4">
        <v>11</v>
      </c>
      <c r="AW4">
        <v>10</v>
      </c>
      <c r="AX4" t="s">
        <v>74</v>
      </c>
      <c r="AY4" t="s">
        <v>74</v>
      </c>
      <c r="AZ4" t="s">
        <v>74</v>
      </c>
      <c r="BA4" t="s">
        <v>74</v>
      </c>
      <c r="BB4" t="s">
        <v>74</v>
      </c>
      <c r="BC4" t="s">
        <v>74</v>
      </c>
      <c r="BD4">
        <v>1616</v>
      </c>
      <c r="BE4" t="s">
        <v>110</v>
      </c>
      <c r="BF4" t="str">
        <f>HYPERLINK("http://dx.doi.org/10.3390/electronics11101616","http://dx.doi.org/10.3390/electronics11101616")</f>
        <v>http://dx.doi.org/10.3390/electronics11101616</v>
      </c>
      <c r="BG4" t="s">
        <v>74</v>
      </c>
      <c r="BH4" t="s">
        <v>74</v>
      </c>
      <c r="BI4" t="s">
        <v>74</v>
      </c>
      <c r="BJ4" t="s">
        <v>74</v>
      </c>
      <c r="BK4" t="s">
        <v>74</v>
      </c>
      <c r="BL4" t="s">
        <v>74</v>
      </c>
      <c r="BM4" t="s">
        <v>74</v>
      </c>
      <c r="BN4" t="s">
        <v>74</v>
      </c>
      <c r="BO4" t="s">
        <v>74</v>
      </c>
      <c r="BP4" t="s">
        <v>74</v>
      </c>
      <c r="BQ4" t="s">
        <v>74</v>
      </c>
      <c r="BR4" t="s">
        <v>74</v>
      </c>
      <c r="BS4" t="s">
        <v>111</v>
      </c>
      <c r="BT4" t="str">
        <f>HYPERLINK("https%3A%2F%2Fwww.webofscience.com%2Fwos%2Fwoscc%2Ffull-record%2FWOS:000802478800001","View Full Record in Web of Science")</f>
        <v>View Full Record in Web of Science</v>
      </c>
    </row>
    <row r="5" spans="1:72" x14ac:dyDescent="0.25">
      <c r="A5" t="s">
        <v>72</v>
      </c>
      <c r="B5" t="s">
        <v>112</v>
      </c>
      <c r="C5" t="s">
        <v>74</v>
      </c>
      <c r="D5" t="s">
        <v>74</v>
      </c>
      <c r="E5" t="s">
        <v>74</v>
      </c>
      <c r="F5" t="s">
        <v>113</v>
      </c>
      <c r="G5" t="s">
        <v>74</v>
      </c>
      <c r="H5" t="s">
        <v>74</v>
      </c>
      <c r="I5" t="s">
        <v>114</v>
      </c>
      <c r="J5" t="s">
        <v>104</v>
      </c>
      <c r="K5" t="s">
        <v>74</v>
      </c>
      <c r="L5" t="s">
        <v>74</v>
      </c>
      <c r="M5" t="s">
        <v>74</v>
      </c>
      <c r="N5" t="s">
        <v>74</v>
      </c>
      <c r="O5" t="s">
        <v>74</v>
      </c>
      <c r="P5" t="s">
        <v>74</v>
      </c>
      <c r="Q5" t="s">
        <v>74</v>
      </c>
      <c r="R5" t="s">
        <v>74</v>
      </c>
      <c r="S5" t="s">
        <v>74</v>
      </c>
      <c r="T5" t="s">
        <v>74</v>
      </c>
      <c r="U5" t="s">
        <v>74</v>
      </c>
      <c r="V5" t="s">
        <v>115</v>
      </c>
      <c r="W5" t="s">
        <v>74</v>
      </c>
      <c r="X5" t="s">
        <v>74</v>
      </c>
      <c r="Y5" t="s">
        <v>74</v>
      </c>
      <c r="Z5" t="s">
        <v>74</v>
      </c>
      <c r="AA5" t="s">
        <v>116</v>
      </c>
      <c r="AB5" t="s">
        <v>117</v>
      </c>
      <c r="AC5" t="s">
        <v>74</v>
      </c>
      <c r="AD5" t="s">
        <v>74</v>
      </c>
      <c r="AE5" t="s">
        <v>74</v>
      </c>
      <c r="AF5" t="s">
        <v>74</v>
      </c>
      <c r="AG5" t="s">
        <v>74</v>
      </c>
      <c r="AH5" t="s">
        <v>74</v>
      </c>
      <c r="AI5" t="s">
        <v>74</v>
      </c>
      <c r="AJ5" t="s">
        <v>74</v>
      </c>
      <c r="AK5" t="s">
        <v>74</v>
      </c>
      <c r="AL5" t="s">
        <v>74</v>
      </c>
      <c r="AM5" t="s">
        <v>74</v>
      </c>
      <c r="AN5" t="s">
        <v>74</v>
      </c>
      <c r="AO5" t="s">
        <v>74</v>
      </c>
      <c r="AP5" t="s">
        <v>108</v>
      </c>
      <c r="AQ5" t="s">
        <v>74</v>
      </c>
      <c r="AR5" t="s">
        <v>74</v>
      </c>
      <c r="AS5" t="s">
        <v>74</v>
      </c>
      <c r="AT5" t="s">
        <v>118</v>
      </c>
      <c r="AU5">
        <v>2023</v>
      </c>
      <c r="AV5">
        <v>12</v>
      </c>
      <c r="AW5">
        <v>2</v>
      </c>
      <c r="AX5" t="s">
        <v>74</v>
      </c>
      <c r="AY5" t="s">
        <v>74</v>
      </c>
      <c r="AZ5" t="s">
        <v>74</v>
      </c>
      <c r="BA5" t="s">
        <v>74</v>
      </c>
      <c r="BB5" t="s">
        <v>74</v>
      </c>
      <c r="BC5" t="s">
        <v>74</v>
      </c>
      <c r="BD5">
        <v>391</v>
      </c>
      <c r="BE5" t="s">
        <v>119</v>
      </c>
      <c r="BF5" t="str">
        <f>HYPERLINK("http://dx.doi.org/10.3390/electronics12020391","http://dx.doi.org/10.3390/electronics12020391")</f>
        <v>http://dx.doi.org/10.3390/electronics12020391</v>
      </c>
      <c r="BG5" t="s">
        <v>74</v>
      </c>
      <c r="BH5" t="s">
        <v>74</v>
      </c>
      <c r="BI5" t="s">
        <v>74</v>
      </c>
      <c r="BJ5" t="s">
        <v>74</v>
      </c>
      <c r="BK5" t="s">
        <v>74</v>
      </c>
      <c r="BL5" t="s">
        <v>74</v>
      </c>
      <c r="BM5" t="s">
        <v>74</v>
      </c>
      <c r="BN5" t="s">
        <v>74</v>
      </c>
      <c r="BO5" t="s">
        <v>74</v>
      </c>
      <c r="BP5" t="s">
        <v>74</v>
      </c>
      <c r="BQ5" t="s">
        <v>74</v>
      </c>
      <c r="BR5" t="s">
        <v>74</v>
      </c>
      <c r="BS5" t="s">
        <v>120</v>
      </c>
      <c r="BT5" t="str">
        <f>HYPERLINK("https%3A%2F%2Fwww.webofscience.com%2Fwos%2Fwoscc%2Ffull-record%2FWOS:000914540900001","View Full Record in Web of Science")</f>
        <v>View Full Record in Web of Science</v>
      </c>
    </row>
    <row r="6" spans="1:72" x14ac:dyDescent="0.25">
      <c r="A6" t="s">
        <v>84</v>
      </c>
      <c r="B6" t="s">
        <v>121</v>
      </c>
      <c r="C6" t="s">
        <v>74</v>
      </c>
      <c r="D6" t="s">
        <v>74</v>
      </c>
      <c r="E6" t="s">
        <v>86</v>
      </c>
      <c r="F6" t="s">
        <v>122</v>
      </c>
      <c r="G6" t="s">
        <v>74</v>
      </c>
      <c r="H6" t="s">
        <v>74</v>
      </c>
      <c r="I6" t="s">
        <v>123</v>
      </c>
      <c r="J6" t="s">
        <v>124</v>
      </c>
      <c r="K6" t="s">
        <v>125</v>
      </c>
      <c r="L6" t="s">
        <v>74</v>
      </c>
      <c r="M6" t="s">
        <v>74</v>
      </c>
      <c r="N6" t="s">
        <v>74</v>
      </c>
      <c r="O6" t="s">
        <v>126</v>
      </c>
      <c r="P6" t="s">
        <v>127</v>
      </c>
      <c r="Q6" t="s">
        <v>128</v>
      </c>
      <c r="R6" t="s">
        <v>129</v>
      </c>
      <c r="S6" t="s">
        <v>74</v>
      </c>
      <c r="T6" t="s">
        <v>74</v>
      </c>
      <c r="U6" t="s">
        <v>74</v>
      </c>
      <c r="V6" t="s">
        <v>130</v>
      </c>
      <c r="W6" t="s">
        <v>74</v>
      </c>
      <c r="X6" t="s">
        <v>74</v>
      </c>
      <c r="Y6" t="s">
        <v>74</v>
      </c>
      <c r="Z6" t="s">
        <v>74</v>
      </c>
      <c r="AA6" t="s">
        <v>74</v>
      </c>
      <c r="AB6" t="s">
        <v>131</v>
      </c>
      <c r="AC6" t="s">
        <v>74</v>
      </c>
      <c r="AD6" t="s">
        <v>74</v>
      </c>
      <c r="AE6" t="s">
        <v>74</v>
      </c>
      <c r="AF6" t="s">
        <v>74</v>
      </c>
      <c r="AG6" t="s">
        <v>74</v>
      </c>
      <c r="AH6" t="s">
        <v>74</v>
      </c>
      <c r="AI6" t="s">
        <v>74</v>
      </c>
      <c r="AJ6" t="s">
        <v>74</v>
      </c>
      <c r="AK6" t="s">
        <v>74</v>
      </c>
      <c r="AL6" t="s">
        <v>74</v>
      </c>
      <c r="AM6" t="s">
        <v>74</v>
      </c>
      <c r="AN6" t="s">
        <v>74</v>
      </c>
      <c r="AO6" t="s">
        <v>132</v>
      </c>
      <c r="AP6" t="s">
        <v>74</v>
      </c>
      <c r="AQ6" t="s">
        <v>133</v>
      </c>
      <c r="AR6" t="s">
        <v>74</v>
      </c>
      <c r="AS6" t="s">
        <v>74</v>
      </c>
      <c r="AT6" t="s">
        <v>74</v>
      </c>
      <c r="AU6">
        <v>2022</v>
      </c>
      <c r="AV6" t="s">
        <v>74</v>
      </c>
      <c r="AW6" t="s">
        <v>74</v>
      </c>
      <c r="AX6" t="s">
        <v>74</v>
      </c>
      <c r="AY6" t="s">
        <v>74</v>
      </c>
      <c r="AZ6" t="s">
        <v>74</v>
      </c>
      <c r="BA6" t="s">
        <v>74</v>
      </c>
      <c r="BB6">
        <v>256</v>
      </c>
      <c r="BC6" t="s">
        <v>134</v>
      </c>
      <c r="BD6" t="s">
        <v>74</v>
      </c>
      <c r="BE6" t="s">
        <v>74</v>
      </c>
      <c r="BF6" t="s">
        <v>74</v>
      </c>
      <c r="BG6" t="s">
        <v>74</v>
      </c>
      <c r="BH6" t="s">
        <v>74</v>
      </c>
      <c r="BI6" t="s">
        <v>74</v>
      </c>
      <c r="BJ6" t="s">
        <v>74</v>
      </c>
      <c r="BK6" t="s">
        <v>74</v>
      </c>
      <c r="BL6" t="s">
        <v>74</v>
      </c>
      <c r="BM6" t="s">
        <v>74</v>
      </c>
      <c r="BN6" t="s">
        <v>74</v>
      </c>
      <c r="BO6" t="s">
        <v>74</v>
      </c>
      <c r="BP6" t="s">
        <v>74</v>
      </c>
      <c r="BQ6" t="s">
        <v>74</v>
      </c>
      <c r="BR6" t="s">
        <v>74</v>
      </c>
      <c r="BS6" t="s">
        <v>135</v>
      </c>
      <c r="BT6" t="str">
        <f>HYPERLINK("https%3A%2F%2Fwww.webofscience.com%2Fwos%2Fwoscc%2Ffull-record%2FWOS:000835722000093","View Full Record in Web of Science")</f>
        <v>View Full Record in Web of Science</v>
      </c>
    </row>
    <row r="7" spans="1:72" x14ac:dyDescent="0.25">
      <c r="A7" t="s">
        <v>84</v>
      </c>
      <c r="B7" t="s">
        <v>136</v>
      </c>
      <c r="C7" t="s">
        <v>74</v>
      </c>
      <c r="D7" t="s">
        <v>74</v>
      </c>
      <c r="E7" t="s">
        <v>86</v>
      </c>
      <c r="F7" t="s">
        <v>137</v>
      </c>
      <c r="G7" t="s">
        <v>74</v>
      </c>
      <c r="H7" t="s">
        <v>74</v>
      </c>
      <c r="I7" t="s">
        <v>138</v>
      </c>
      <c r="J7" t="s">
        <v>139</v>
      </c>
      <c r="K7" t="s">
        <v>74</v>
      </c>
      <c r="L7" t="s">
        <v>74</v>
      </c>
      <c r="M7" t="s">
        <v>74</v>
      </c>
      <c r="N7" t="s">
        <v>74</v>
      </c>
      <c r="O7" t="s">
        <v>140</v>
      </c>
      <c r="P7" t="s">
        <v>141</v>
      </c>
      <c r="Q7" t="s">
        <v>142</v>
      </c>
      <c r="R7" t="s">
        <v>143</v>
      </c>
      <c r="S7" t="s">
        <v>74</v>
      </c>
      <c r="T7" t="s">
        <v>74</v>
      </c>
      <c r="U7" t="s">
        <v>74</v>
      </c>
      <c r="V7" t="s">
        <v>144</v>
      </c>
      <c r="W7" t="s">
        <v>74</v>
      </c>
      <c r="X7" t="s">
        <v>74</v>
      </c>
      <c r="Y7" t="s">
        <v>74</v>
      </c>
      <c r="Z7" t="s">
        <v>74</v>
      </c>
      <c r="AA7" t="s">
        <v>74</v>
      </c>
      <c r="AB7" t="s">
        <v>74</v>
      </c>
      <c r="AC7" t="s">
        <v>74</v>
      </c>
      <c r="AD7" t="s">
        <v>74</v>
      </c>
      <c r="AE7" t="s">
        <v>74</v>
      </c>
      <c r="AF7" t="s">
        <v>74</v>
      </c>
      <c r="AG7" t="s">
        <v>74</v>
      </c>
      <c r="AH7" t="s">
        <v>74</v>
      </c>
      <c r="AI7" t="s">
        <v>74</v>
      </c>
      <c r="AJ7" t="s">
        <v>74</v>
      </c>
      <c r="AK7" t="s">
        <v>74</v>
      </c>
      <c r="AL7" t="s">
        <v>74</v>
      </c>
      <c r="AM7" t="s">
        <v>74</v>
      </c>
      <c r="AN7" t="s">
        <v>74</v>
      </c>
      <c r="AO7" t="s">
        <v>74</v>
      </c>
      <c r="AP7" t="s">
        <v>74</v>
      </c>
      <c r="AQ7" t="s">
        <v>145</v>
      </c>
      <c r="AR7" t="s">
        <v>74</v>
      </c>
      <c r="AS7" t="s">
        <v>74</v>
      </c>
      <c r="AT7" t="s">
        <v>74</v>
      </c>
      <c r="AU7">
        <v>2022</v>
      </c>
      <c r="AV7" t="s">
        <v>74</v>
      </c>
      <c r="AW7" t="s">
        <v>74</v>
      </c>
      <c r="AX7" t="s">
        <v>74</v>
      </c>
      <c r="AY7" t="s">
        <v>74</v>
      </c>
      <c r="AZ7" t="s">
        <v>74</v>
      </c>
      <c r="BA7" t="s">
        <v>74</v>
      </c>
      <c r="BB7">
        <v>145</v>
      </c>
      <c r="BC7">
        <v>150</v>
      </c>
      <c r="BD7" t="s">
        <v>74</v>
      </c>
      <c r="BE7" t="s">
        <v>146</v>
      </c>
      <c r="BF7" t="str">
        <f>HYPERLINK("http://dx.doi.org/10.1109/MetroXRAINE54828.2022.9967588","http://dx.doi.org/10.1109/MetroXRAINE54828.2022.9967588")</f>
        <v>http://dx.doi.org/10.1109/MetroXRAINE54828.2022.9967588</v>
      </c>
      <c r="BG7" t="s">
        <v>74</v>
      </c>
      <c r="BH7" t="s">
        <v>74</v>
      </c>
      <c r="BI7" t="s">
        <v>74</v>
      </c>
      <c r="BJ7" t="s">
        <v>74</v>
      </c>
      <c r="BK7" t="s">
        <v>74</v>
      </c>
      <c r="BL7" t="s">
        <v>74</v>
      </c>
      <c r="BM7" t="s">
        <v>74</v>
      </c>
      <c r="BN7" t="s">
        <v>74</v>
      </c>
      <c r="BO7" t="s">
        <v>74</v>
      </c>
      <c r="BP7" t="s">
        <v>74</v>
      </c>
      <c r="BQ7" t="s">
        <v>74</v>
      </c>
      <c r="BR7" t="s">
        <v>74</v>
      </c>
      <c r="BS7" t="s">
        <v>147</v>
      </c>
      <c r="BT7" t="str">
        <f>HYPERLINK("https%3A%2F%2Fwww.webofscience.com%2Fwos%2Fwoscc%2Ffull-record%2FWOS:000947347200026","View Full Record in Web of Science")</f>
        <v>View Full Record in Web of Science</v>
      </c>
    </row>
    <row r="8" spans="1:72" x14ac:dyDescent="0.25">
      <c r="A8" t="s">
        <v>72</v>
      </c>
      <c r="B8" t="s">
        <v>148</v>
      </c>
      <c r="C8" t="s">
        <v>74</v>
      </c>
      <c r="D8" t="s">
        <v>74</v>
      </c>
      <c r="E8" t="s">
        <v>74</v>
      </c>
      <c r="F8" t="s">
        <v>149</v>
      </c>
      <c r="G8" t="s">
        <v>74</v>
      </c>
      <c r="H8" t="s">
        <v>74</v>
      </c>
      <c r="I8" t="s">
        <v>150</v>
      </c>
      <c r="J8" t="s">
        <v>151</v>
      </c>
      <c r="K8" t="s">
        <v>74</v>
      </c>
      <c r="L8" t="s">
        <v>74</v>
      </c>
      <c r="M8" t="s">
        <v>74</v>
      </c>
      <c r="N8" t="s">
        <v>74</v>
      </c>
      <c r="O8" t="s">
        <v>74</v>
      </c>
      <c r="P8" t="s">
        <v>74</v>
      </c>
      <c r="Q8" t="s">
        <v>74</v>
      </c>
      <c r="R8" t="s">
        <v>74</v>
      </c>
      <c r="S8" t="s">
        <v>74</v>
      </c>
      <c r="T8" t="s">
        <v>74</v>
      </c>
      <c r="U8" t="s">
        <v>74</v>
      </c>
      <c r="V8" t="s">
        <v>152</v>
      </c>
      <c r="W8" t="s">
        <v>74</v>
      </c>
      <c r="X8" t="s">
        <v>74</v>
      </c>
      <c r="Y8" t="s">
        <v>74</v>
      </c>
      <c r="Z8" t="s">
        <v>74</v>
      </c>
      <c r="AA8" t="s">
        <v>74</v>
      </c>
      <c r="AB8" t="s">
        <v>74</v>
      </c>
      <c r="AC8" t="s">
        <v>74</v>
      </c>
      <c r="AD8" t="s">
        <v>74</v>
      </c>
      <c r="AE8" t="s">
        <v>74</v>
      </c>
      <c r="AF8" t="s">
        <v>74</v>
      </c>
      <c r="AG8" t="s">
        <v>74</v>
      </c>
      <c r="AH8" t="s">
        <v>74</v>
      </c>
      <c r="AI8" t="s">
        <v>74</v>
      </c>
      <c r="AJ8" t="s">
        <v>74</v>
      </c>
      <c r="AK8" t="s">
        <v>74</v>
      </c>
      <c r="AL8" t="s">
        <v>74</v>
      </c>
      <c r="AM8" t="s">
        <v>74</v>
      </c>
      <c r="AN8" t="s">
        <v>74</v>
      </c>
      <c r="AO8" t="s">
        <v>153</v>
      </c>
      <c r="AP8" t="s">
        <v>154</v>
      </c>
      <c r="AQ8" t="s">
        <v>74</v>
      </c>
      <c r="AR8" t="s">
        <v>74</v>
      </c>
      <c r="AS8" t="s">
        <v>74</v>
      </c>
      <c r="AT8" t="s">
        <v>74</v>
      </c>
      <c r="AU8" t="s">
        <v>74</v>
      </c>
      <c r="AV8" t="s">
        <v>74</v>
      </c>
      <c r="AW8" t="s">
        <v>74</v>
      </c>
      <c r="AX8" t="s">
        <v>74</v>
      </c>
      <c r="AY8" t="s">
        <v>74</v>
      </c>
      <c r="AZ8" t="s">
        <v>74</v>
      </c>
      <c r="BA8" t="s">
        <v>74</v>
      </c>
      <c r="BB8" t="s">
        <v>74</v>
      </c>
      <c r="BC8" t="s">
        <v>74</v>
      </c>
      <c r="BD8" t="s">
        <v>74</v>
      </c>
      <c r="BE8" t="s">
        <v>155</v>
      </c>
      <c r="BF8" t="str">
        <f>HYPERLINK("http://dx.doi.org/10.1007/s11227-023-05045-1","http://dx.doi.org/10.1007/s11227-023-05045-1")</f>
        <v>http://dx.doi.org/10.1007/s11227-023-05045-1</v>
      </c>
      <c r="BG8" t="s">
        <v>74</v>
      </c>
      <c r="BH8" t="s">
        <v>156</v>
      </c>
      <c r="BI8" t="s">
        <v>74</v>
      </c>
      <c r="BJ8" t="s">
        <v>74</v>
      </c>
      <c r="BK8" t="s">
        <v>74</v>
      </c>
      <c r="BL8" t="s">
        <v>74</v>
      </c>
      <c r="BM8" t="s">
        <v>74</v>
      </c>
      <c r="BN8" t="s">
        <v>74</v>
      </c>
      <c r="BO8" t="s">
        <v>74</v>
      </c>
      <c r="BP8" t="s">
        <v>74</v>
      </c>
      <c r="BQ8" t="s">
        <v>74</v>
      </c>
      <c r="BR8" t="s">
        <v>74</v>
      </c>
      <c r="BS8" t="s">
        <v>157</v>
      </c>
      <c r="BT8" t="str">
        <f>HYPERLINK("https%3A%2F%2Fwww.webofscience.com%2Fwos%2Fwoscc%2Ffull-record%2FWOS:000916905100005","View Full Record in Web of Science")</f>
        <v>View Full Record in Web of Science</v>
      </c>
    </row>
    <row r="9" spans="1:72" x14ac:dyDescent="0.25">
      <c r="A9" t="s">
        <v>84</v>
      </c>
      <c r="B9" t="s">
        <v>158</v>
      </c>
      <c r="C9" t="s">
        <v>74</v>
      </c>
      <c r="D9" t="s">
        <v>159</v>
      </c>
      <c r="E9" t="s">
        <v>74</v>
      </c>
      <c r="F9" t="s">
        <v>160</v>
      </c>
      <c r="G9" t="s">
        <v>74</v>
      </c>
      <c r="H9" t="s">
        <v>74</v>
      </c>
      <c r="I9" t="s">
        <v>161</v>
      </c>
      <c r="J9" t="s">
        <v>162</v>
      </c>
      <c r="K9" t="s">
        <v>163</v>
      </c>
      <c r="L9" t="s">
        <v>74</v>
      </c>
      <c r="M9" t="s">
        <v>74</v>
      </c>
      <c r="N9" t="s">
        <v>74</v>
      </c>
      <c r="O9" t="s">
        <v>164</v>
      </c>
      <c r="P9" t="s">
        <v>165</v>
      </c>
      <c r="Q9" t="s">
        <v>166</v>
      </c>
      <c r="R9" t="s">
        <v>167</v>
      </c>
      <c r="S9" t="s">
        <v>74</v>
      </c>
      <c r="T9" t="s">
        <v>74</v>
      </c>
      <c r="U9" t="s">
        <v>74</v>
      </c>
      <c r="V9" t="s">
        <v>168</v>
      </c>
      <c r="W9" t="s">
        <v>74</v>
      </c>
      <c r="X9" t="s">
        <v>74</v>
      </c>
      <c r="Y9" t="s">
        <v>74</v>
      </c>
      <c r="Z9" t="s">
        <v>74</v>
      </c>
      <c r="AA9" t="s">
        <v>74</v>
      </c>
      <c r="AB9" t="s">
        <v>74</v>
      </c>
      <c r="AC9" t="s">
        <v>74</v>
      </c>
      <c r="AD9" t="s">
        <v>74</v>
      </c>
      <c r="AE9" t="s">
        <v>74</v>
      </c>
      <c r="AF9" t="s">
        <v>74</v>
      </c>
      <c r="AG9" t="s">
        <v>74</v>
      </c>
      <c r="AH9" t="s">
        <v>74</v>
      </c>
      <c r="AI9" t="s">
        <v>74</v>
      </c>
      <c r="AJ9" t="s">
        <v>74</v>
      </c>
      <c r="AK9" t="s">
        <v>74</v>
      </c>
      <c r="AL9" t="s">
        <v>74</v>
      </c>
      <c r="AM9" t="s">
        <v>74</v>
      </c>
      <c r="AN9" t="s">
        <v>74</v>
      </c>
      <c r="AO9" t="s">
        <v>169</v>
      </c>
      <c r="AP9" t="s">
        <v>170</v>
      </c>
      <c r="AQ9" t="s">
        <v>171</v>
      </c>
      <c r="AR9" t="s">
        <v>74</v>
      </c>
      <c r="AS9" t="s">
        <v>74</v>
      </c>
      <c r="AT9" t="s">
        <v>74</v>
      </c>
      <c r="AU9">
        <v>2022</v>
      </c>
      <c r="AV9">
        <v>13377</v>
      </c>
      <c r="AW9" t="s">
        <v>74</v>
      </c>
      <c r="AX9" t="s">
        <v>74</v>
      </c>
      <c r="AY9" t="s">
        <v>74</v>
      </c>
      <c r="AZ9" t="s">
        <v>74</v>
      </c>
      <c r="BA9" t="s">
        <v>74</v>
      </c>
      <c r="BB9">
        <v>171</v>
      </c>
      <c r="BC9">
        <v>184</v>
      </c>
      <c r="BD9" t="s">
        <v>74</v>
      </c>
      <c r="BE9" t="s">
        <v>172</v>
      </c>
      <c r="BF9" t="str">
        <f>HYPERLINK("http://dx.doi.org/10.1007/978-3-031-10536-4_12","http://dx.doi.org/10.1007/978-3-031-10536-4_12")</f>
        <v>http://dx.doi.org/10.1007/978-3-031-10536-4_12</v>
      </c>
      <c r="BG9" t="s">
        <v>74</v>
      </c>
      <c r="BH9" t="s">
        <v>74</v>
      </c>
      <c r="BI9" t="s">
        <v>74</v>
      </c>
      <c r="BJ9" t="s">
        <v>74</v>
      </c>
      <c r="BK9" t="s">
        <v>74</v>
      </c>
      <c r="BL9" t="s">
        <v>74</v>
      </c>
      <c r="BM9" t="s">
        <v>74</v>
      </c>
      <c r="BN9" t="s">
        <v>74</v>
      </c>
      <c r="BO9" t="s">
        <v>74</v>
      </c>
      <c r="BP9" t="s">
        <v>74</v>
      </c>
      <c r="BQ9" t="s">
        <v>74</v>
      </c>
      <c r="BR9" t="s">
        <v>74</v>
      </c>
      <c r="BS9" t="s">
        <v>173</v>
      </c>
      <c r="BT9" t="str">
        <f>HYPERLINK("https%3A%2F%2Fwww.webofscience.com%2Fwos%2Fwoscc%2Ffull-record%2FWOS:000916462800012","View Full Record in Web of Science")</f>
        <v>View Full Record in Web of Science</v>
      </c>
    </row>
    <row r="10" spans="1:72" x14ac:dyDescent="0.25">
      <c r="A10" t="s">
        <v>84</v>
      </c>
      <c r="B10" t="s">
        <v>174</v>
      </c>
      <c r="C10" t="s">
        <v>74</v>
      </c>
      <c r="D10" t="s">
        <v>74</v>
      </c>
      <c r="E10" t="s">
        <v>86</v>
      </c>
      <c r="F10" t="s">
        <v>175</v>
      </c>
      <c r="G10" t="s">
        <v>74</v>
      </c>
      <c r="H10" t="s">
        <v>74</v>
      </c>
      <c r="I10" t="s">
        <v>176</v>
      </c>
      <c r="J10" t="s">
        <v>177</v>
      </c>
      <c r="K10" t="s">
        <v>178</v>
      </c>
      <c r="L10" t="s">
        <v>74</v>
      </c>
      <c r="M10" t="s">
        <v>74</v>
      </c>
      <c r="N10" t="s">
        <v>74</v>
      </c>
      <c r="O10" t="s">
        <v>179</v>
      </c>
      <c r="P10" t="s">
        <v>180</v>
      </c>
      <c r="Q10" t="s">
        <v>181</v>
      </c>
      <c r="R10" t="s">
        <v>182</v>
      </c>
      <c r="S10" t="s">
        <v>74</v>
      </c>
      <c r="T10" t="s">
        <v>74</v>
      </c>
      <c r="U10" t="s">
        <v>74</v>
      </c>
      <c r="V10" t="s">
        <v>183</v>
      </c>
      <c r="W10" t="s">
        <v>74</v>
      </c>
      <c r="X10" t="s">
        <v>74</v>
      </c>
      <c r="Y10" t="s">
        <v>74</v>
      </c>
      <c r="Z10" t="s">
        <v>74</v>
      </c>
      <c r="AA10" t="s">
        <v>184</v>
      </c>
      <c r="AB10" t="s">
        <v>185</v>
      </c>
      <c r="AC10" t="s">
        <v>74</v>
      </c>
      <c r="AD10" t="s">
        <v>74</v>
      </c>
      <c r="AE10" t="s">
        <v>74</v>
      </c>
      <c r="AF10" t="s">
        <v>74</v>
      </c>
      <c r="AG10" t="s">
        <v>74</v>
      </c>
      <c r="AH10" t="s">
        <v>74</v>
      </c>
      <c r="AI10" t="s">
        <v>74</v>
      </c>
      <c r="AJ10" t="s">
        <v>74</v>
      </c>
      <c r="AK10" t="s">
        <v>74</v>
      </c>
      <c r="AL10" t="s">
        <v>74</v>
      </c>
      <c r="AM10" t="s">
        <v>74</v>
      </c>
      <c r="AN10" t="s">
        <v>74</v>
      </c>
      <c r="AO10" t="s">
        <v>186</v>
      </c>
      <c r="AP10" t="s">
        <v>74</v>
      </c>
      <c r="AQ10" t="s">
        <v>187</v>
      </c>
      <c r="AR10" t="s">
        <v>74</v>
      </c>
      <c r="AS10" t="s">
        <v>74</v>
      </c>
      <c r="AT10" t="s">
        <v>74</v>
      </c>
      <c r="AU10">
        <v>2022</v>
      </c>
      <c r="AV10" t="s">
        <v>74</v>
      </c>
      <c r="AW10" t="s">
        <v>74</v>
      </c>
      <c r="AX10" t="s">
        <v>74</v>
      </c>
      <c r="AY10" t="s">
        <v>74</v>
      </c>
      <c r="AZ10" t="s">
        <v>74</v>
      </c>
      <c r="BA10" t="s">
        <v>74</v>
      </c>
      <c r="BB10">
        <v>290</v>
      </c>
      <c r="BC10">
        <v>294</v>
      </c>
      <c r="BD10" t="s">
        <v>74</v>
      </c>
      <c r="BE10" t="s">
        <v>188</v>
      </c>
      <c r="BF10" t="str">
        <f>HYPERLINK("http://dx.doi.org/10.1109/APCC55198.2022.9943778","http://dx.doi.org/10.1109/APCC55198.2022.9943778")</f>
        <v>http://dx.doi.org/10.1109/APCC55198.2022.9943778</v>
      </c>
      <c r="BG10" t="s">
        <v>74</v>
      </c>
      <c r="BH10" t="s">
        <v>74</v>
      </c>
      <c r="BI10" t="s">
        <v>74</v>
      </c>
      <c r="BJ10" t="s">
        <v>74</v>
      </c>
      <c r="BK10" t="s">
        <v>74</v>
      </c>
      <c r="BL10" t="s">
        <v>74</v>
      </c>
      <c r="BM10" t="s">
        <v>74</v>
      </c>
      <c r="BN10" t="s">
        <v>74</v>
      </c>
      <c r="BO10" t="s">
        <v>74</v>
      </c>
      <c r="BP10" t="s">
        <v>74</v>
      </c>
      <c r="BQ10" t="s">
        <v>74</v>
      </c>
      <c r="BR10" t="s">
        <v>74</v>
      </c>
      <c r="BS10" t="s">
        <v>189</v>
      </c>
      <c r="BT10" t="str">
        <f>HYPERLINK("https%3A%2F%2Fwww.webofscience.com%2Fwos%2Fwoscc%2Ffull-record%2FWOS:000918854200060","View Full Record in Web of Science")</f>
        <v>View Full Record in Web of Science</v>
      </c>
    </row>
    <row r="11" spans="1:72" x14ac:dyDescent="0.25">
      <c r="A11" t="s">
        <v>84</v>
      </c>
      <c r="B11" t="s">
        <v>190</v>
      </c>
      <c r="C11" t="s">
        <v>74</v>
      </c>
      <c r="D11" t="s">
        <v>191</v>
      </c>
      <c r="E11" t="s">
        <v>74</v>
      </c>
      <c r="F11" t="s">
        <v>192</v>
      </c>
      <c r="G11" t="s">
        <v>74</v>
      </c>
      <c r="H11" t="s">
        <v>74</v>
      </c>
      <c r="I11" t="s">
        <v>193</v>
      </c>
      <c r="J11" t="s">
        <v>194</v>
      </c>
      <c r="K11" t="s">
        <v>163</v>
      </c>
      <c r="L11" t="s">
        <v>74</v>
      </c>
      <c r="M11" t="s">
        <v>74</v>
      </c>
      <c r="N11" t="s">
        <v>74</v>
      </c>
      <c r="O11" t="s">
        <v>195</v>
      </c>
      <c r="P11" t="s">
        <v>196</v>
      </c>
      <c r="Q11" t="s">
        <v>128</v>
      </c>
      <c r="R11" t="s">
        <v>197</v>
      </c>
      <c r="S11" t="s">
        <v>74</v>
      </c>
      <c r="T11" t="s">
        <v>74</v>
      </c>
      <c r="U11" t="s">
        <v>74</v>
      </c>
      <c r="V11" t="s">
        <v>198</v>
      </c>
      <c r="W11" t="s">
        <v>74</v>
      </c>
      <c r="X11" t="s">
        <v>74</v>
      </c>
      <c r="Y11" t="s">
        <v>74</v>
      </c>
      <c r="Z11" t="s">
        <v>74</v>
      </c>
      <c r="AA11" t="s">
        <v>74</v>
      </c>
      <c r="AB11" t="s">
        <v>74</v>
      </c>
      <c r="AC11" t="s">
        <v>74</v>
      </c>
      <c r="AD11" t="s">
        <v>74</v>
      </c>
      <c r="AE11" t="s">
        <v>74</v>
      </c>
      <c r="AF11" t="s">
        <v>74</v>
      </c>
      <c r="AG11" t="s">
        <v>74</v>
      </c>
      <c r="AH11" t="s">
        <v>74</v>
      </c>
      <c r="AI11" t="s">
        <v>74</v>
      </c>
      <c r="AJ11" t="s">
        <v>74</v>
      </c>
      <c r="AK11" t="s">
        <v>74</v>
      </c>
      <c r="AL11" t="s">
        <v>74</v>
      </c>
      <c r="AM11" t="s">
        <v>74</v>
      </c>
      <c r="AN11" t="s">
        <v>74</v>
      </c>
      <c r="AO11" t="s">
        <v>169</v>
      </c>
      <c r="AP11" t="s">
        <v>170</v>
      </c>
      <c r="AQ11" t="s">
        <v>199</v>
      </c>
      <c r="AR11" t="s">
        <v>74</v>
      </c>
      <c r="AS11" t="s">
        <v>74</v>
      </c>
      <c r="AT11" t="s">
        <v>74</v>
      </c>
      <c r="AU11">
        <v>2022</v>
      </c>
      <c r="AV11">
        <v>12993</v>
      </c>
      <c r="AW11" t="s">
        <v>74</v>
      </c>
      <c r="AX11" t="s">
        <v>74</v>
      </c>
      <c r="AY11" t="s">
        <v>74</v>
      </c>
      <c r="AZ11" t="s">
        <v>74</v>
      </c>
      <c r="BA11" t="s">
        <v>74</v>
      </c>
      <c r="BB11">
        <v>102</v>
      </c>
      <c r="BC11">
        <v>120</v>
      </c>
      <c r="BD11" t="s">
        <v>74</v>
      </c>
      <c r="BE11" t="s">
        <v>200</v>
      </c>
      <c r="BF11" t="str">
        <f>HYPERLINK("http://dx.doi.org/10.1007/978-3-030-96068-1_8","http://dx.doi.org/10.1007/978-3-030-96068-1_8")</f>
        <v>http://dx.doi.org/10.1007/978-3-030-96068-1_8</v>
      </c>
      <c r="BG11" t="s">
        <v>74</v>
      </c>
      <c r="BH11" t="s">
        <v>74</v>
      </c>
      <c r="BI11" t="s">
        <v>74</v>
      </c>
      <c r="BJ11" t="s">
        <v>74</v>
      </c>
      <c r="BK11" t="s">
        <v>74</v>
      </c>
      <c r="BL11" t="s">
        <v>74</v>
      </c>
      <c r="BM11" t="s">
        <v>74</v>
      </c>
      <c r="BN11" t="s">
        <v>74</v>
      </c>
      <c r="BO11" t="s">
        <v>74</v>
      </c>
      <c r="BP11" t="s">
        <v>74</v>
      </c>
      <c r="BQ11" t="s">
        <v>74</v>
      </c>
      <c r="BR11" t="s">
        <v>74</v>
      </c>
      <c r="BS11" t="s">
        <v>201</v>
      </c>
      <c r="BT11" t="str">
        <f>HYPERLINK("https%3A%2F%2Fwww.webofscience.com%2Fwos%2Fwoscc%2Ffull-record%2FWOS:000772174700008","View Full Record in Web of Science")</f>
        <v>View Full Record in Web of Science</v>
      </c>
    </row>
    <row r="12" spans="1:72" x14ac:dyDescent="0.25">
      <c r="A12" t="s">
        <v>72</v>
      </c>
      <c r="B12" t="s">
        <v>202</v>
      </c>
      <c r="C12" t="s">
        <v>74</v>
      </c>
      <c r="D12" t="s">
        <v>74</v>
      </c>
      <c r="E12" t="s">
        <v>74</v>
      </c>
      <c r="F12" t="s">
        <v>203</v>
      </c>
      <c r="G12" t="s">
        <v>74</v>
      </c>
      <c r="H12" t="s">
        <v>74</v>
      </c>
      <c r="I12" t="s">
        <v>204</v>
      </c>
      <c r="J12" t="s">
        <v>104</v>
      </c>
      <c r="K12" t="s">
        <v>74</v>
      </c>
      <c r="L12" t="s">
        <v>74</v>
      </c>
      <c r="M12" t="s">
        <v>74</v>
      </c>
      <c r="N12" t="s">
        <v>74</v>
      </c>
      <c r="O12" t="s">
        <v>74</v>
      </c>
      <c r="P12" t="s">
        <v>74</v>
      </c>
      <c r="Q12" t="s">
        <v>74</v>
      </c>
      <c r="R12" t="s">
        <v>74</v>
      </c>
      <c r="S12" t="s">
        <v>74</v>
      </c>
      <c r="T12" t="s">
        <v>74</v>
      </c>
      <c r="U12" t="s">
        <v>74</v>
      </c>
      <c r="V12" t="s">
        <v>205</v>
      </c>
      <c r="W12" t="s">
        <v>74</v>
      </c>
      <c r="X12" t="s">
        <v>74</v>
      </c>
      <c r="Y12" t="s">
        <v>74</v>
      </c>
      <c r="Z12" t="s">
        <v>74</v>
      </c>
      <c r="AA12" t="s">
        <v>74</v>
      </c>
      <c r="AB12" t="s">
        <v>206</v>
      </c>
      <c r="AC12" t="s">
        <v>74</v>
      </c>
      <c r="AD12" t="s">
        <v>74</v>
      </c>
      <c r="AE12" t="s">
        <v>74</v>
      </c>
      <c r="AF12" t="s">
        <v>74</v>
      </c>
      <c r="AG12" t="s">
        <v>74</v>
      </c>
      <c r="AH12" t="s">
        <v>74</v>
      </c>
      <c r="AI12" t="s">
        <v>74</v>
      </c>
      <c r="AJ12" t="s">
        <v>74</v>
      </c>
      <c r="AK12" t="s">
        <v>74</v>
      </c>
      <c r="AL12" t="s">
        <v>74</v>
      </c>
      <c r="AM12" t="s">
        <v>74</v>
      </c>
      <c r="AN12" t="s">
        <v>74</v>
      </c>
      <c r="AO12" t="s">
        <v>74</v>
      </c>
      <c r="AP12" t="s">
        <v>108</v>
      </c>
      <c r="AQ12" t="s">
        <v>74</v>
      </c>
      <c r="AR12" t="s">
        <v>74</v>
      </c>
      <c r="AS12" t="s">
        <v>74</v>
      </c>
      <c r="AT12" t="s">
        <v>207</v>
      </c>
      <c r="AU12">
        <v>2022</v>
      </c>
      <c r="AV12">
        <v>11</v>
      </c>
      <c r="AW12">
        <v>22</v>
      </c>
      <c r="AX12" t="s">
        <v>74</v>
      </c>
      <c r="AY12" t="s">
        <v>74</v>
      </c>
      <c r="AZ12" t="s">
        <v>74</v>
      </c>
      <c r="BA12" t="s">
        <v>74</v>
      </c>
      <c r="BB12" t="s">
        <v>74</v>
      </c>
      <c r="BC12" t="s">
        <v>74</v>
      </c>
      <c r="BD12">
        <v>3730</v>
      </c>
      <c r="BE12" t="s">
        <v>208</v>
      </c>
      <c r="BF12" t="str">
        <f>HYPERLINK("http://dx.doi.org/10.3390/electronics11223730","http://dx.doi.org/10.3390/electronics11223730")</f>
        <v>http://dx.doi.org/10.3390/electronics11223730</v>
      </c>
      <c r="BG12" t="s">
        <v>74</v>
      </c>
      <c r="BH12" t="s">
        <v>74</v>
      </c>
      <c r="BI12" t="s">
        <v>74</v>
      </c>
      <c r="BJ12" t="s">
        <v>74</v>
      </c>
      <c r="BK12" t="s">
        <v>74</v>
      </c>
      <c r="BL12" t="s">
        <v>74</v>
      </c>
      <c r="BM12" t="s">
        <v>74</v>
      </c>
      <c r="BN12" t="s">
        <v>74</v>
      </c>
      <c r="BO12" t="s">
        <v>74</v>
      </c>
      <c r="BP12" t="s">
        <v>74</v>
      </c>
      <c r="BQ12" t="s">
        <v>74</v>
      </c>
      <c r="BR12" t="s">
        <v>74</v>
      </c>
      <c r="BS12" t="s">
        <v>209</v>
      </c>
      <c r="BT12" t="str">
        <f>HYPERLINK("https%3A%2F%2Fwww.webofscience.com%2Fwos%2Fwoscc%2Ffull-record%2FWOS:000887142200001","View Full Record in Web of Science")</f>
        <v>View Full Record in Web of Science</v>
      </c>
    </row>
    <row r="13" spans="1:72" x14ac:dyDescent="0.25">
      <c r="A13" t="s">
        <v>84</v>
      </c>
      <c r="B13" t="s">
        <v>210</v>
      </c>
      <c r="C13" t="s">
        <v>74</v>
      </c>
      <c r="D13" t="s">
        <v>74</v>
      </c>
      <c r="E13" t="s">
        <v>86</v>
      </c>
      <c r="F13" t="s">
        <v>211</v>
      </c>
      <c r="G13" t="s">
        <v>74</v>
      </c>
      <c r="H13" t="s">
        <v>74</v>
      </c>
      <c r="I13" t="s">
        <v>212</v>
      </c>
      <c r="J13" t="s">
        <v>213</v>
      </c>
      <c r="K13" t="s">
        <v>214</v>
      </c>
      <c r="L13" t="s">
        <v>74</v>
      </c>
      <c r="M13" t="s">
        <v>74</v>
      </c>
      <c r="N13" t="s">
        <v>74</v>
      </c>
      <c r="O13" t="s">
        <v>215</v>
      </c>
      <c r="P13" t="s">
        <v>216</v>
      </c>
      <c r="Q13" t="s">
        <v>181</v>
      </c>
      <c r="R13" t="s">
        <v>217</v>
      </c>
      <c r="S13" t="s">
        <v>74</v>
      </c>
      <c r="T13" t="s">
        <v>74</v>
      </c>
      <c r="U13" t="s">
        <v>74</v>
      </c>
      <c r="V13" t="s">
        <v>218</v>
      </c>
      <c r="W13" t="s">
        <v>74</v>
      </c>
      <c r="X13" t="s">
        <v>74</v>
      </c>
      <c r="Y13" t="s">
        <v>74</v>
      </c>
      <c r="Z13" t="s">
        <v>74</v>
      </c>
      <c r="AA13" t="s">
        <v>74</v>
      </c>
      <c r="AB13" t="s">
        <v>74</v>
      </c>
      <c r="AC13" t="s">
        <v>74</v>
      </c>
      <c r="AD13" t="s">
        <v>74</v>
      </c>
      <c r="AE13" t="s">
        <v>74</v>
      </c>
      <c r="AF13" t="s">
        <v>74</v>
      </c>
      <c r="AG13" t="s">
        <v>74</v>
      </c>
      <c r="AH13" t="s">
        <v>74</v>
      </c>
      <c r="AI13" t="s">
        <v>74</v>
      </c>
      <c r="AJ13" t="s">
        <v>74</v>
      </c>
      <c r="AK13" t="s">
        <v>74</v>
      </c>
      <c r="AL13" t="s">
        <v>74</v>
      </c>
      <c r="AM13" t="s">
        <v>74</v>
      </c>
      <c r="AN13" t="s">
        <v>74</v>
      </c>
      <c r="AO13" t="s">
        <v>219</v>
      </c>
      <c r="AP13" t="s">
        <v>74</v>
      </c>
      <c r="AQ13" t="s">
        <v>220</v>
      </c>
      <c r="AR13" t="s">
        <v>74</v>
      </c>
      <c r="AS13" t="s">
        <v>74</v>
      </c>
      <c r="AT13" t="s">
        <v>74</v>
      </c>
      <c r="AU13">
        <v>2021</v>
      </c>
      <c r="AV13" t="s">
        <v>74</v>
      </c>
      <c r="AW13" t="s">
        <v>74</v>
      </c>
      <c r="AX13" t="s">
        <v>74</v>
      </c>
      <c r="AY13" t="s">
        <v>74</v>
      </c>
      <c r="AZ13" t="s">
        <v>74</v>
      </c>
      <c r="BA13" t="s">
        <v>74</v>
      </c>
      <c r="BB13">
        <v>673</v>
      </c>
      <c r="BC13">
        <v>677</v>
      </c>
      <c r="BD13" t="s">
        <v>74</v>
      </c>
      <c r="BE13" t="s">
        <v>221</v>
      </c>
      <c r="BF13" t="str">
        <f>HYPERLINK("http://dx.doi.org/10.1109/ICTC52510.2021.9621118","http://dx.doi.org/10.1109/ICTC52510.2021.9621118")</f>
        <v>http://dx.doi.org/10.1109/ICTC52510.2021.9621118</v>
      </c>
      <c r="BG13" t="s">
        <v>74</v>
      </c>
      <c r="BH13" t="s">
        <v>74</v>
      </c>
      <c r="BI13" t="s">
        <v>74</v>
      </c>
      <c r="BJ13" t="s">
        <v>74</v>
      </c>
      <c r="BK13" t="s">
        <v>74</v>
      </c>
      <c r="BL13" t="s">
        <v>74</v>
      </c>
      <c r="BM13" t="s">
        <v>74</v>
      </c>
      <c r="BN13" t="s">
        <v>74</v>
      </c>
      <c r="BO13" t="s">
        <v>74</v>
      </c>
      <c r="BP13" t="s">
        <v>74</v>
      </c>
      <c r="BQ13" t="s">
        <v>74</v>
      </c>
      <c r="BR13" t="s">
        <v>74</v>
      </c>
      <c r="BS13" t="s">
        <v>222</v>
      </c>
      <c r="BT13" t="str">
        <f>HYPERLINK("https%3A%2F%2Fwww.webofscience.com%2Fwos%2Fwoscc%2Ffull-record%2FWOS:000790235800161","View Full Record in Web of Science")</f>
        <v>View Full Record in Web of Science</v>
      </c>
    </row>
    <row r="14" spans="1:72" x14ac:dyDescent="0.25">
      <c r="A14" t="s">
        <v>84</v>
      </c>
      <c r="B14" t="s">
        <v>223</v>
      </c>
      <c r="C14" t="s">
        <v>74</v>
      </c>
      <c r="D14" t="s">
        <v>74</v>
      </c>
      <c r="E14" t="s">
        <v>224</v>
      </c>
      <c r="F14" t="s">
        <v>225</v>
      </c>
      <c r="G14" t="s">
        <v>74</v>
      </c>
      <c r="H14" t="s">
        <v>74</v>
      </c>
      <c r="I14" t="s">
        <v>226</v>
      </c>
      <c r="J14" t="s">
        <v>227</v>
      </c>
      <c r="K14" t="s">
        <v>74</v>
      </c>
      <c r="L14" t="s">
        <v>74</v>
      </c>
      <c r="M14" t="s">
        <v>74</v>
      </c>
      <c r="N14" t="s">
        <v>74</v>
      </c>
      <c r="O14" t="s">
        <v>228</v>
      </c>
      <c r="P14" t="s">
        <v>229</v>
      </c>
      <c r="Q14" t="s">
        <v>230</v>
      </c>
      <c r="R14" t="s">
        <v>231</v>
      </c>
      <c r="S14" t="s">
        <v>74</v>
      </c>
      <c r="T14" t="s">
        <v>74</v>
      </c>
      <c r="U14" t="s">
        <v>74</v>
      </c>
      <c r="V14" t="s">
        <v>232</v>
      </c>
      <c r="W14" t="s">
        <v>74</v>
      </c>
      <c r="X14" t="s">
        <v>74</v>
      </c>
      <c r="Y14" t="s">
        <v>74</v>
      </c>
      <c r="Z14" t="s">
        <v>74</v>
      </c>
      <c r="AA14" t="s">
        <v>74</v>
      </c>
      <c r="AB14" t="s">
        <v>74</v>
      </c>
      <c r="AC14" t="s">
        <v>74</v>
      </c>
      <c r="AD14" t="s">
        <v>74</v>
      </c>
      <c r="AE14" t="s">
        <v>74</v>
      </c>
      <c r="AF14" t="s">
        <v>74</v>
      </c>
      <c r="AG14" t="s">
        <v>74</v>
      </c>
      <c r="AH14" t="s">
        <v>74</v>
      </c>
      <c r="AI14" t="s">
        <v>74</v>
      </c>
      <c r="AJ14" t="s">
        <v>74</v>
      </c>
      <c r="AK14" t="s">
        <v>74</v>
      </c>
      <c r="AL14" t="s">
        <v>74</v>
      </c>
      <c r="AM14" t="s">
        <v>74</v>
      </c>
      <c r="AN14" t="s">
        <v>74</v>
      </c>
      <c r="AO14" t="s">
        <v>74</v>
      </c>
      <c r="AP14" t="s">
        <v>74</v>
      </c>
      <c r="AQ14" t="s">
        <v>233</v>
      </c>
      <c r="AR14" t="s">
        <v>74</v>
      </c>
      <c r="AS14" t="s">
        <v>74</v>
      </c>
      <c r="AT14" t="s">
        <v>74</v>
      </c>
      <c r="AU14">
        <v>2022</v>
      </c>
      <c r="AV14" t="s">
        <v>74</v>
      </c>
      <c r="AW14" t="s">
        <v>74</v>
      </c>
      <c r="AX14" t="s">
        <v>74</v>
      </c>
      <c r="AY14" t="s">
        <v>74</v>
      </c>
      <c r="AZ14" t="s">
        <v>74</v>
      </c>
      <c r="BA14" t="s">
        <v>74</v>
      </c>
      <c r="BB14" t="s">
        <v>74</v>
      </c>
      <c r="BC14" t="s">
        <v>74</v>
      </c>
      <c r="BD14" t="s">
        <v>74</v>
      </c>
      <c r="BE14" t="s">
        <v>234</v>
      </c>
      <c r="BF14" t="str">
        <f>HYPERLINK("http://dx.doi.org/10.1145/3532525.3532534","http://dx.doi.org/10.1145/3532525.3532534")</f>
        <v>http://dx.doi.org/10.1145/3532525.3532534</v>
      </c>
      <c r="BG14" t="s">
        <v>74</v>
      </c>
      <c r="BH14" t="s">
        <v>74</v>
      </c>
      <c r="BI14" t="s">
        <v>74</v>
      </c>
      <c r="BJ14" t="s">
        <v>74</v>
      </c>
      <c r="BK14" t="s">
        <v>74</v>
      </c>
      <c r="BL14" t="s">
        <v>74</v>
      </c>
      <c r="BM14" t="s">
        <v>74</v>
      </c>
      <c r="BN14" t="s">
        <v>74</v>
      </c>
      <c r="BO14" t="s">
        <v>74</v>
      </c>
      <c r="BP14" t="s">
        <v>74</v>
      </c>
      <c r="BQ14" t="s">
        <v>74</v>
      </c>
      <c r="BR14" t="s">
        <v>74</v>
      </c>
      <c r="BS14" t="s">
        <v>235</v>
      </c>
      <c r="BT14" t="str">
        <f>HYPERLINK("https%3A%2F%2Fwww.webofscience.com%2Fwos%2Fwoscc%2Ffull-record%2FWOS:000944005200007","View Full Record in Web of Science")</f>
        <v>View Full Record in Web of Science</v>
      </c>
    </row>
    <row r="15" spans="1:72" x14ac:dyDescent="0.25">
      <c r="A15" t="s">
        <v>84</v>
      </c>
      <c r="B15" t="s">
        <v>236</v>
      </c>
      <c r="C15" t="s">
        <v>74</v>
      </c>
      <c r="D15" t="s">
        <v>74</v>
      </c>
      <c r="E15" t="s">
        <v>86</v>
      </c>
      <c r="F15" t="s">
        <v>237</v>
      </c>
      <c r="G15" t="s">
        <v>74</v>
      </c>
      <c r="H15" t="s">
        <v>74</v>
      </c>
      <c r="I15" t="s">
        <v>238</v>
      </c>
      <c r="J15" t="s">
        <v>239</v>
      </c>
      <c r="K15" t="s">
        <v>240</v>
      </c>
      <c r="L15" t="s">
        <v>74</v>
      </c>
      <c r="M15" t="s">
        <v>74</v>
      </c>
      <c r="N15" t="s">
        <v>74</v>
      </c>
      <c r="O15" t="s">
        <v>241</v>
      </c>
      <c r="P15" t="s">
        <v>242</v>
      </c>
      <c r="Q15" t="s">
        <v>243</v>
      </c>
      <c r="R15" t="s">
        <v>86</v>
      </c>
      <c r="S15" t="s">
        <v>74</v>
      </c>
      <c r="T15" t="s">
        <v>74</v>
      </c>
      <c r="U15" t="s">
        <v>74</v>
      </c>
      <c r="V15" t="s">
        <v>244</v>
      </c>
      <c r="W15" t="s">
        <v>74</v>
      </c>
      <c r="X15" t="s">
        <v>74</v>
      </c>
      <c r="Y15" t="s">
        <v>74</v>
      </c>
      <c r="Z15" t="s">
        <v>74</v>
      </c>
      <c r="AA15" t="s">
        <v>245</v>
      </c>
      <c r="AB15" t="s">
        <v>246</v>
      </c>
      <c r="AC15" t="s">
        <v>74</v>
      </c>
      <c r="AD15" t="s">
        <v>74</v>
      </c>
      <c r="AE15" t="s">
        <v>74</v>
      </c>
      <c r="AF15" t="s">
        <v>74</v>
      </c>
      <c r="AG15" t="s">
        <v>74</v>
      </c>
      <c r="AH15" t="s">
        <v>74</v>
      </c>
      <c r="AI15" t="s">
        <v>74</v>
      </c>
      <c r="AJ15" t="s">
        <v>74</v>
      </c>
      <c r="AK15" t="s">
        <v>74</v>
      </c>
      <c r="AL15" t="s">
        <v>74</v>
      </c>
      <c r="AM15" t="s">
        <v>74</v>
      </c>
      <c r="AN15" t="s">
        <v>74</v>
      </c>
      <c r="AO15" t="s">
        <v>247</v>
      </c>
      <c r="AP15" t="s">
        <v>74</v>
      </c>
      <c r="AQ15" t="s">
        <v>248</v>
      </c>
      <c r="AR15" t="s">
        <v>74</v>
      </c>
      <c r="AS15" t="s">
        <v>74</v>
      </c>
      <c r="AT15" t="s">
        <v>74</v>
      </c>
      <c r="AU15">
        <v>2022</v>
      </c>
      <c r="AV15" t="s">
        <v>74</v>
      </c>
      <c r="AW15" t="s">
        <v>74</v>
      </c>
      <c r="AX15" t="s">
        <v>74</v>
      </c>
      <c r="AY15" t="s">
        <v>74</v>
      </c>
      <c r="AZ15" t="s">
        <v>74</v>
      </c>
      <c r="BA15" t="s">
        <v>74</v>
      </c>
      <c r="BB15">
        <v>7</v>
      </c>
      <c r="BC15">
        <v>12</v>
      </c>
      <c r="BD15" t="s">
        <v>74</v>
      </c>
      <c r="BE15" t="s">
        <v>249</v>
      </c>
      <c r="BF15" t="str">
        <f>HYPERLINK("http://dx.doi.org/10.1109/ICCWORKSHOPS53468.2022.9814538","http://dx.doi.org/10.1109/ICCWORKSHOPS53468.2022.9814538")</f>
        <v>http://dx.doi.org/10.1109/ICCWORKSHOPS53468.2022.9814538</v>
      </c>
      <c r="BG15" t="s">
        <v>74</v>
      </c>
      <c r="BH15" t="s">
        <v>74</v>
      </c>
      <c r="BI15" t="s">
        <v>74</v>
      </c>
      <c r="BJ15" t="s">
        <v>74</v>
      </c>
      <c r="BK15" t="s">
        <v>74</v>
      </c>
      <c r="BL15" t="s">
        <v>74</v>
      </c>
      <c r="BM15" t="s">
        <v>74</v>
      </c>
      <c r="BN15" t="s">
        <v>74</v>
      </c>
      <c r="BO15" t="s">
        <v>74</v>
      </c>
      <c r="BP15" t="s">
        <v>74</v>
      </c>
      <c r="BQ15" t="s">
        <v>74</v>
      </c>
      <c r="BR15" t="s">
        <v>74</v>
      </c>
      <c r="BS15" t="s">
        <v>250</v>
      </c>
      <c r="BT15" t="str">
        <f>HYPERLINK("https%3A%2F%2Fwww.webofscience.com%2Fwos%2Fwoscc%2Ffull-record%2FWOS:000848467200002","View Full Record in Web of Science")</f>
        <v>View Full Record in Web of Science</v>
      </c>
    </row>
    <row r="16" spans="1:72" x14ac:dyDescent="0.25">
      <c r="A16" t="s">
        <v>72</v>
      </c>
      <c r="B16" t="s">
        <v>251</v>
      </c>
      <c r="C16" t="s">
        <v>74</v>
      </c>
      <c r="D16" t="s">
        <v>74</v>
      </c>
      <c r="E16" t="s">
        <v>74</v>
      </c>
      <c r="F16" t="s">
        <v>252</v>
      </c>
      <c r="G16" t="s">
        <v>74</v>
      </c>
      <c r="H16" t="s">
        <v>74</v>
      </c>
      <c r="I16" t="s">
        <v>253</v>
      </c>
      <c r="J16" t="s">
        <v>254</v>
      </c>
      <c r="K16" t="s">
        <v>74</v>
      </c>
      <c r="L16" t="s">
        <v>74</v>
      </c>
      <c r="M16" t="s">
        <v>74</v>
      </c>
      <c r="N16" t="s">
        <v>74</v>
      </c>
      <c r="O16" t="s">
        <v>74</v>
      </c>
      <c r="P16" t="s">
        <v>74</v>
      </c>
      <c r="Q16" t="s">
        <v>74</v>
      </c>
      <c r="R16" t="s">
        <v>74</v>
      </c>
      <c r="S16" t="s">
        <v>74</v>
      </c>
      <c r="T16" t="s">
        <v>74</v>
      </c>
      <c r="U16" t="s">
        <v>74</v>
      </c>
      <c r="V16" t="s">
        <v>255</v>
      </c>
      <c r="W16" t="s">
        <v>74</v>
      </c>
      <c r="X16" t="s">
        <v>74</v>
      </c>
      <c r="Y16" t="s">
        <v>74</v>
      </c>
      <c r="Z16" t="s">
        <v>74</v>
      </c>
      <c r="AA16" t="s">
        <v>256</v>
      </c>
      <c r="AB16" t="s">
        <v>257</v>
      </c>
      <c r="AC16" t="s">
        <v>74</v>
      </c>
      <c r="AD16" t="s">
        <v>74</v>
      </c>
      <c r="AE16" t="s">
        <v>74</v>
      </c>
      <c r="AF16" t="s">
        <v>74</v>
      </c>
      <c r="AG16" t="s">
        <v>74</v>
      </c>
      <c r="AH16" t="s">
        <v>74</v>
      </c>
      <c r="AI16" t="s">
        <v>74</v>
      </c>
      <c r="AJ16" t="s">
        <v>74</v>
      </c>
      <c r="AK16" t="s">
        <v>74</v>
      </c>
      <c r="AL16" t="s">
        <v>74</v>
      </c>
      <c r="AM16" t="s">
        <v>74</v>
      </c>
      <c r="AN16" t="s">
        <v>74</v>
      </c>
      <c r="AO16" t="s">
        <v>258</v>
      </c>
      <c r="AP16" t="s">
        <v>74</v>
      </c>
      <c r="AQ16" t="s">
        <v>74</v>
      </c>
      <c r="AR16" t="s">
        <v>74</v>
      </c>
      <c r="AS16" t="s">
        <v>74</v>
      </c>
      <c r="AT16" t="s">
        <v>74</v>
      </c>
      <c r="AU16">
        <v>2023</v>
      </c>
      <c r="AV16">
        <v>11</v>
      </c>
      <c r="AW16" t="s">
        <v>74</v>
      </c>
      <c r="AX16" t="s">
        <v>74</v>
      </c>
      <c r="AY16" t="s">
        <v>74</v>
      </c>
      <c r="AZ16" t="s">
        <v>74</v>
      </c>
      <c r="BA16" t="s">
        <v>74</v>
      </c>
      <c r="BB16">
        <v>26258</v>
      </c>
      <c r="BC16">
        <v>26288</v>
      </c>
      <c r="BD16" t="s">
        <v>74</v>
      </c>
      <c r="BE16" t="s">
        <v>259</v>
      </c>
      <c r="BF16" t="str">
        <f>HYPERLINK("http://dx.doi.org/10.1109/ACCESS.2023.3257029","http://dx.doi.org/10.1109/ACCESS.2023.3257029")</f>
        <v>http://dx.doi.org/10.1109/ACCESS.2023.3257029</v>
      </c>
      <c r="BG16" t="s">
        <v>74</v>
      </c>
      <c r="BH16" t="s">
        <v>74</v>
      </c>
      <c r="BI16" t="s">
        <v>74</v>
      </c>
      <c r="BJ16" t="s">
        <v>74</v>
      </c>
      <c r="BK16" t="s">
        <v>74</v>
      </c>
      <c r="BL16" t="s">
        <v>74</v>
      </c>
      <c r="BM16" t="s">
        <v>74</v>
      </c>
      <c r="BN16" t="s">
        <v>74</v>
      </c>
      <c r="BO16" t="s">
        <v>74</v>
      </c>
      <c r="BP16" t="s">
        <v>74</v>
      </c>
      <c r="BQ16" t="s">
        <v>74</v>
      </c>
      <c r="BR16" t="s">
        <v>74</v>
      </c>
      <c r="BS16" t="s">
        <v>260</v>
      </c>
      <c r="BT16" t="str">
        <f>HYPERLINK("https%3A%2F%2Fwww.webofscience.com%2Fwos%2Fwoscc%2Ffull-record%2FWOS:000966522400001","View Full Record in Web of Science")</f>
        <v>View Full Record in Web of Science</v>
      </c>
    </row>
    <row r="17" spans="1:72" x14ac:dyDescent="0.25">
      <c r="A17" t="s">
        <v>72</v>
      </c>
      <c r="B17" t="s">
        <v>261</v>
      </c>
      <c r="C17" t="s">
        <v>74</v>
      </c>
      <c r="D17" t="s">
        <v>74</v>
      </c>
      <c r="E17" t="s">
        <v>74</v>
      </c>
      <c r="F17" t="s">
        <v>262</v>
      </c>
      <c r="G17" t="s">
        <v>74</v>
      </c>
      <c r="H17" t="s">
        <v>74</v>
      </c>
      <c r="I17" t="s">
        <v>263</v>
      </c>
      <c r="J17" t="s">
        <v>264</v>
      </c>
      <c r="K17" t="s">
        <v>74</v>
      </c>
      <c r="L17" t="s">
        <v>74</v>
      </c>
      <c r="M17" t="s">
        <v>74</v>
      </c>
      <c r="N17" t="s">
        <v>74</v>
      </c>
      <c r="O17" t="s">
        <v>74</v>
      </c>
      <c r="P17" t="s">
        <v>74</v>
      </c>
      <c r="Q17" t="s">
        <v>74</v>
      </c>
      <c r="R17" t="s">
        <v>74</v>
      </c>
      <c r="S17" t="s">
        <v>74</v>
      </c>
      <c r="T17" t="s">
        <v>74</v>
      </c>
      <c r="U17" t="s">
        <v>74</v>
      </c>
      <c r="V17" t="s">
        <v>265</v>
      </c>
      <c r="W17" t="s">
        <v>74</v>
      </c>
      <c r="X17" t="s">
        <v>74</v>
      </c>
      <c r="Y17" t="s">
        <v>74</v>
      </c>
      <c r="Z17" t="s">
        <v>74</v>
      </c>
      <c r="AA17" t="s">
        <v>266</v>
      </c>
      <c r="AB17" t="s">
        <v>267</v>
      </c>
      <c r="AC17" t="s">
        <v>74</v>
      </c>
      <c r="AD17" t="s">
        <v>74</v>
      </c>
      <c r="AE17" t="s">
        <v>74</v>
      </c>
      <c r="AF17" t="s">
        <v>74</v>
      </c>
      <c r="AG17" t="s">
        <v>74</v>
      </c>
      <c r="AH17" t="s">
        <v>74</v>
      </c>
      <c r="AI17" t="s">
        <v>74</v>
      </c>
      <c r="AJ17" t="s">
        <v>74</v>
      </c>
      <c r="AK17" t="s">
        <v>74</v>
      </c>
      <c r="AL17" t="s">
        <v>74</v>
      </c>
      <c r="AM17" t="s">
        <v>74</v>
      </c>
      <c r="AN17" t="s">
        <v>74</v>
      </c>
      <c r="AO17" t="s">
        <v>268</v>
      </c>
      <c r="AP17" t="s">
        <v>269</v>
      </c>
      <c r="AQ17" t="s">
        <v>74</v>
      </c>
      <c r="AR17" t="s">
        <v>74</v>
      </c>
      <c r="AS17" t="s">
        <v>74</v>
      </c>
      <c r="AT17" t="s">
        <v>74</v>
      </c>
      <c r="AU17" t="s">
        <v>74</v>
      </c>
      <c r="AV17" t="s">
        <v>74</v>
      </c>
      <c r="AW17" t="s">
        <v>74</v>
      </c>
      <c r="AX17" t="s">
        <v>74</v>
      </c>
      <c r="AY17" t="s">
        <v>74</v>
      </c>
      <c r="AZ17" t="s">
        <v>74</v>
      </c>
      <c r="BA17" t="s">
        <v>74</v>
      </c>
      <c r="BB17" t="s">
        <v>74</v>
      </c>
      <c r="BC17" t="s">
        <v>74</v>
      </c>
      <c r="BD17" t="s">
        <v>74</v>
      </c>
      <c r="BE17" t="s">
        <v>270</v>
      </c>
      <c r="BF17" t="str">
        <f>HYPERLINK("http://dx.doi.org/10.1108/K-10-2022-1432","http://dx.doi.org/10.1108/K-10-2022-1432")</f>
        <v>http://dx.doi.org/10.1108/K-10-2022-1432</v>
      </c>
      <c r="BG17" t="s">
        <v>74</v>
      </c>
      <c r="BH17" t="s">
        <v>271</v>
      </c>
      <c r="BI17" t="s">
        <v>74</v>
      </c>
      <c r="BJ17" t="s">
        <v>74</v>
      </c>
      <c r="BK17" t="s">
        <v>74</v>
      </c>
      <c r="BL17" t="s">
        <v>74</v>
      </c>
      <c r="BM17" t="s">
        <v>74</v>
      </c>
      <c r="BN17" t="s">
        <v>74</v>
      </c>
      <c r="BO17" t="s">
        <v>74</v>
      </c>
      <c r="BP17" t="s">
        <v>74</v>
      </c>
      <c r="BQ17" t="s">
        <v>74</v>
      </c>
      <c r="BR17" t="s">
        <v>74</v>
      </c>
      <c r="BS17" t="s">
        <v>272</v>
      </c>
      <c r="BT17" t="str">
        <f>HYPERLINK("https%3A%2F%2Fwww.webofscience.com%2Fwos%2Fwoscc%2Ffull-record%2FWOS:000941256800001","View Full Record in Web of Science")</f>
        <v>View Full Record in Web of Science</v>
      </c>
    </row>
    <row r="18" spans="1:72" x14ac:dyDescent="0.25">
      <c r="A18" t="s">
        <v>84</v>
      </c>
      <c r="B18" t="s">
        <v>273</v>
      </c>
      <c r="C18" t="s">
        <v>74</v>
      </c>
      <c r="D18" t="s">
        <v>74</v>
      </c>
      <c r="E18" t="s">
        <v>274</v>
      </c>
      <c r="F18" t="s">
        <v>275</v>
      </c>
      <c r="G18" t="s">
        <v>74</v>
      </c>
      <c r="H18" t="s">
        <v>74</v>
      </c>
      <c r="I18" t="s">
        <v>276</v>
      </c>
      <c r="J18" t="s">
        <v>277</v>
      </c>
      <c r="K18" t="s">
        <v>278</v>
      </c>
      <c r="L18" t="s">
        <v>74</v>
      </c>
      <c r="M18" t="s">
        <v>74</v>
      </c>
      <c r="N18" t="s">
        <v>74</v>
      </c>
      <c r="O18" t="s">
        <v>279</v>
      </c>
      <c r="P18" t="s">
        <v>280</v>
      </c>
      <c r="Q18" t="s">
        <v>281</v>
      </c>
      <c r="R18" t="s">
        <v>282</v>
      </c>
      <c r="S18" t="s">
        <v>74</v>
      </c>
      <c r="T18" t="s">
        <v>74</v>
      </c>
      <c r="U18" t="s">
        <v>74</v>
      </c>
      <c r="V18" t="s">
        <v>283</v>
      </c>
      <c r="W18" t="s">
        <v>74</v>
      </c>
      <c r="X18" t="s">
        <v>74</v>
      </c>
      <c r="Y18" t="s">
        <v>74</v>
      </c>
      <c r="Z18" t="s">
        <v>74</v>
      </c>
      <c r="AA18" t="s">
        <v>74</v>
      </c>
      <c r="AB18" t="s">
        <v>74</v>
      </c>
      <c r="AC18" t="s">
        <v>74</v>
      </c>
      <c r="AD18" t="s">
        <v>74</v>
      </c>
      <c r="AE18" t="s">
        <v>74</v>
      </c>
      <c r="AF18" t="s">
        <v>74</v>
      </c>
      <c r="AG18" t="s">
        <v>74</v>
      </c>
      <c r="AH18" t="s">
        <v>74</v>
      </c>
      <c r="AI18" t="s">
        <v>74</v>
      </c>
      <c r="AJ18" t="s">
        <v>74</v>
      </c>
      <c r="AK18" t="s">
        <v>74</v>
      </c>
      <c r="AL18" t="s">
        <v>74</v>
      </c>
      <c r="AM18" t="s">
        <v>74</v>
      </c>
      <c r="AN18" t="s">
        <v>74</v>
      </c>
      <c r="AO18" t="s">
        <v>284</v>
      </c>
      <c r="AP18" t="s">
        <v>74</v>
      </c>
      <c r="AQ18" t="s">
        <v>285</v>
      </c>
      <c r="AR18" t="s">
        <v>74</v>
      </c>
      <c r="AS18" t="s">
        <v>74</v>
      </c>
      <c r="AT18" t="s">
        <v>74</v>
      </c>
      <c r="AU18">
        <v>2022</v>
      </c>
      <c r="AV18" t="s">
        <v>74</v>
      </c>
      <c r="AW18" t="s">
        <v>74</v>
      </c>
      <c r="AX18" t="s">
        <v>74</v>
      </c>
      <c r="AY18" t="s">
        <v>74</v>
      </c>
      <c r="AZ18" t="s">
        <v>74</v>
      </c>
      <c r="BA18" t="s">
        <v>74</v>
      </c>
      <c r="BB18">
        <v>272</v>
      </c>
      <c r="BC18">
        <v>277</v>
      </c>
      <c r="BD18" t="s">
        <v>74</v>
      </c>
      <c r="BE18" t="s">
        <v>286</v>
      </c>
      <c r="BF18" t="str">
        <f>HYPERLINK("http://dx.doi.org/10.1109/ICDCSW56584.2022.00058","http://dx.doi.org/10.1109/ICDCSW56584.2022.00058")</f>
        <v>http://dx.doi.org/10.1109/ICDCSW56584.2022.00058</v>
      </c>
      <c r="BG18" t="s">
        <v>74</v>
      </c>
      <c r="BH18" t="s">
        <v>74</v>
      </c>
      <c r="BI18" t="s">
        <v>74</v>
      </c>
      <c r="BJ18" t="s">
        <v>74</v>
      </c>
      <c r="BK18" t="s">
        <v>74</v>
      </c>
      <c r="BL18" t="s">
        <v>74</v>
      </c>
      <c r="BM18" t="s">
        <v>74</v>
      </c>
      <c r="BN18" t="s">
        <v>74</v>
      </c>
      <c r="BO18" t="s">
        <v>74</v>
      </c>
      <c r="BP18" t="s">
        <v>74</v>
      </c>
      <c r="BQ18" t="s">
        <v>74</v>
      </c>
      <c r="BR18" t="s">
        <v>74</v>
      </c>
      <c r="BS18" t="s">
        <v>287</v>
      </c>
      <c r="BT18" t="str">
        <f>HYPERLINK("https%3A%2F%2Fwww.webofscience.com%2Fwos%2Fwoscc%2Ffull-record%2FWOS:000895984800049","View Full Record in Web of Science")</f>
        <v>View Full Record in Web of Science</v>
      </c>
    </row>
    <row r="19" spans="1:72" x14ac:dyDescent="0.25">
      <c r="A19" t="s">
        <v>72</v>
      </c>
      <c r="B19" t="s">
        <v>288</v>
      </c>
      <c r="C19" t="s">
        <v>74</v>
      </c>
      <c r="D19" t="s">
        <v>74</v>
      </c>
      <c r="E19" t="s">
        <v>74</v>
      </c>
      <c r="F19" t="s">
        <v>289</v>
      </c>
      <c r="G19" t="s">
        <v>74</v>
      </c>
      <c r="H19" t="s">
        <v>74</v>
      </c>
      <c r="I19" t="s">
        <v>290</v>
      </c>
      <c r="J19" t="s">
        <v>291</v>
      </c>
      <c r="K19" t="s">
        <v>74</v>
      </c>
      <c r="L19" t="s">
        <v>74</v>
      </c>
      <c r="M19" t="s">
        <v>74</v>
      </c>
      <c r="N19" t="s">
        <v>74</v>
      </c>
      <c r="O19" t="s">
        <v>74</v>
      </c>
      <c r="P19" t="s">
        <v>74</v>
      </c>
      <c r="Q19" t="s">
        <v>74</v>
      </c>
      <c r="R19" t="s">
        <v>74</v>
      </c>
      <c r="S19" t="s">
        <v>74</v>
      </c>
      <c r="T19" t="s">
        <v>74</v>
      </c>
      <c r="U19" t="s">
        <v>74</v>
      </c>
      <c r="V19" t="s">
        <v>292</v>
      </c>
      <c r="W19" t="s">
        <v>74</v>
      </c>
      <c r="X19" t="s">
        <v>74</v>
      </c>
      <c r="Y19" t="s">
        <v>74</v>
      </c>
      <c r="Z19" t="s">
        <v>74</v>
      </c>
      <c r="AA19" t="s">
        <v>74</v>
      </c>
      <c r="AB19" t="s">
        <v>74</v>
      </c>
      <c r="AC19" t="s">
        <v>74</v>
      </c>
      <c r="AD19" t="s">
        <v>74</v>
      </c>
      <c r="AE19" t="s">
        <v>74</v>
      </c>
      <c r="AF19" t="s">
        <v>74</v>
      </c>
      <c r="AG19" t="s">
        <v>74</v>
      </c>
      <c r="AH19" t="s">
        <v>74</v>
      </c>
      <c r="AI19" t="s">
        <v>74</v>
      </c>
      <c r="AJ19" t="s">
        <v>74</v>
      </c>
      <c r="AK19" t="s">
        <v>74</v>
      </c>
      <c r="AL19" t="s">
        <v>74</v>
      </c>
      <c r="AM19" t="s">
        <v>74</v>
      </c>
      <c r="AN19" t="s">
        <v>74</v>
      </c>
      <c r="AO19" t="s">
        <v>293</v>
      </c>
      <c r="AP19" t="s">
        <v>74</v>
      </c>
      <c r="AQ19" t="s">
        <v>74</v>
      </c>
      <c r="AR19" t="s">
        <v>74</v>
      </c>
      <c r="AS19" t="s">
        <v>74</v>
      </c>
      <c r="AT19" t="s">
        <v>74</v>
      </c>
      <c r="AU19" t="s">
        <v>74</v>
      </c>
      <c r="AV19" t="s">
        <v>74</v>
      </c>
      <c r="AW19" t="s">
        <v>74</v>
      </c>
      <c r="AX19" t="s">
        <v>74</v>
      </c>
      <c r="AY19" t="s">
        <v>74</v>
      </c>
      <c r="AZ19" t="s">
        <v>74</v>
      </c>
      <c r="BA19" t="s">
        <v>74</v>
      </c>
      <c r="BB19" t="s">
        <v>74</v>
      </c>
      <c r="BC19" t="s">
        <v>74</v>
      </c>
      <c r="BD19" t="s">
        <v>74</v>
      </c>
      <c r="BE19" t="s">
        <v>294</v>
      </c>
      <c r="BF19" t="str">
        <f>HYPERLINK("http://dx.doi.org/10.1108/INTR-07-2022-0526","http://dx.doi.org/10.1108/INTR-07-2022-0526")</f>
        <v>http://dx.doi.org/10.1108/INTR-07-2022-0526</v>
      </c>
      <c r="BG19" t="s">
        <v>74</v>
      </c>
      <c r="BH19" t="s">
        <v>271</v>
      </c>
      <c r="BI19" t="s">
        <v>74</v>
      </c>
      <c r="BJ19" t="s">
        <v>74</v>
      </c>
      <c r="BK19" t="s">
        <v>74</v>
      </c>
      <c r="BL19" t="s">
        <v>74</v>
      </c>
      <c r="BM19" t="s">
        <v>74</v>
      </c>
      <c r="BN19" t="s">
        <v>74</v>
      </c>
      <c r="BO19" t="s">
        <v>74</v>
      </c>
      <c r="BP19" t="s">
        <v>74</v>
      </c>
      <c r="BQ19" t="s">
        <v>74</v>
      </c>
      <c r="BR19" t="s">
        <v>74</v>
      </c>
      <c r="BS19" t="s">
        <v>295</v>
      </c>
      <c r="BT19" t="str">
        <f>HYPERLINK("https%3A%2F%2Fwww.webofscience.com%2Fwos%2Fwoscc%2Ffull-record%2FWOS:000939401400001","View Full Record in Web of Science")</f>
        <v>View Full Record in Web of Science</v>
      </c>
    </row>
    <row r="20" spans="1:72" x14ac:dyDescent="0.25">
      <c r="A20" t="s">
        <v>72</v>
      </c>
      <c r="B20" t="s">
        <v>296</v>
      </c>
      <c r="C20" t="s">
        <v>74</v>
      </c>
      <c r="D20" t="s">
        <v>74</v>
      </c>
      <c r="E20" t="s">
        <v>74</v>
      </c>
      <c r="F20" t="s">
        <v>297</v>
      </c>
      <c r="G20" t="s">
        <v>74</v>
      </c>
      <c r="H20" t="s">
        <v>74</v>
      </c>
      <c r="I20" t="s">
        <v>298</v>
      </c>
      <c r="J20" t="s">
        <v>299</v>
      </c>
      <c r="K20" t="s">
        <v>74</v>
      </c>
      <c r="L20" t="s">
        <v>74</v>
      </c>
      <c r="M20" t="s">
        <v>74</v>
      </c>
      <c r="N20" t="s">
        <v>74</v>
      </c>
      <c r="O20" t="s">
        <v>74</v>
      </c>
      <c r="P20" t="s">
        <v>74</v>
      </c>
      <c r="Q20" t="s">
        <v>74</v>
      </c>
      <c r="R20" t="s">
        <v>74</v>
      </c>
      <c r="S20" t="s">
        <v>74</v>
      </c>
      <c r="T20" t="s">
        <v>74</v>
      </c>
      <c r="U20" t="s">
        <v>74</v>
      </c>
      <c r="V20" t="s">
        <v>300</v>
      </c>
      <c r="W20" t="s">
        <v>74</v>
      </c>
      <c r="X20" t="s">
        <v>74</v>
      </c>
      <c r="Y20" t="s">
        <v>74</v>
      </c>
      <c r="Z20" t="s">
        <v>74</v>
      </c>
      <c r="AA20" t="s">
        <v>301</v>
      </c>
      <c r="AB20" t="s">
        <v>302</v>
      </c>
      <c r="AC20" t="s">
        <v>74</v>
      </c>
      <c r="AD20" t="s">
        <v>74</v>
      </c>
      <c r="AE20" t="s">
        <v>74</v>
      </c>
      <c r="AF20" t="s">
        <v>74</v>
      </c>
      <c r="AG20" t="s">
        <v>74</v>
      </c>
      <c r="AH20" t="s">
        <v>74</v>
      </c>
      <c r="AI20" t="s">
        <v>74</v>
      </c>
      <c r="AJ20" t="s">
        <v>74</v>
      </c>
      <c r="AK20" t="s">
        <v>74</v>
      </c>
      <c r="AL20" t="s">
        <v>74</v>
      </c>
      <c r="AM20" t="s">
        <v>74</v>
      </c>
      <c r="AN20" t="s">
        <v>74</v>
      </c>
      <c r="AO20" t="s">
        <v>74</v>
      </c>
      <c r="AP20" t="s">
        <v>303</v>
      </c>
      <c r="AQ20" t="s">
        <v>74</v>
      </c>
      <c r="AR20" t="s">
        <v>74</v>
      </c>
      <c r="AS20" t="s">
        <v>74</v>
      </c>
      <c r="AT20" t="s">
        <v>74</v>
      </c>
      <c r="AU20">
        <v>2023</v>
      </c>
      <c r="AV20">
        <v>25</v>
      </c>
      <c r="AW20">
        <v>1</v>
      </c>
      <c r="AX20" t="s">
        <v>74</v>
      </c>
      <c r="AY20" t="s">
        <v>74</v>
      </c>
      <c r="AZ20" t="s">
        <v>74</v>
      </c>
      <c r="BA20" t="s">
        <v>74</v>
      </c>
      <c r="BB20">
        <v>319</v>
      </c>
      <c r="BC20">
        <v>352</v>
      </c>
      <c r="BD20" t="s">
        <v>74</v>
      </c>
      <c r="BE20" t="s">
        <v>304</v>
      </c>
      <c r="BF20" t="str">
        <f>HYPERLINK("http://dx.doi.org/10.1109/COMST.2022.3202047","http://dx.doi.org/10.1109/COMST.2022.3202047")</f>
        <v>http://dx.doi.org/10.1109/COMST.2022.3202047</v>
      </c>
      <c r="BG20" t="s">
        <v>74</v>
      </c>
      <c r="BH20" t="s">
        <v>74</v>
      </c>
      <c r="BI20" t="s">
        <v>74</v>
      </c>
      <c r="BJ20" t="s">
        <v>74</v>
      </c>
      <c r="BK20" t="s">
        <v>74</v>
      </c>
      <c r="BL20" t="s">
        <v>74</v>
      </c>
      <c r="BM20" t="s">
        <v>74</v>
      </c>
      <c r="BN20" t="s">
        <v>74</v>
      </c>
      <c r="BO20" t="s">
        <v>74</v>
      </c>
      <c r="BP20" t="s">
        <v>74</v>
      </c>
      <c r="BQ20" t="s">
        <v>74</v>
      </c>
      <c r="BR20" t="s">
        <v>74</v>
      </c>
      <c r="BS20" t="s">
        <v>305</v>
      </c>
      <c r="BT20" t="str">
        <f>HYPERLINK("https%3A%2F%2Fwww.webofscience.com%2Fwos%2Fwoscc%2Ffull-record%2FWOS:000942531300012","View Full Record in Web of Science")</f>
        <v>View Full Record in Web of Science</v>
      </c>
    </row>
    <row r="21" spans="1:72" x14ac:dyDescent="0.25">
      <c r="A21" t="s">
        <v>84</v>
      </c>
      <c r="B21" t="s">
        <v>306</v>
      </c>
      <c r="C21" t="s">
        <v>74</v>
      </c>
      <c r="D21" t="s">
        <v>74</v>
      </c>
      <c r="E21" t="s">
        <v>86</v>
      </c>
      <c r="F21" t="s">
        <v>307</v>
      </c>
      <c r="G21" t="s">
        <v>74</v>
      </c>
      <c r="H21" t="s">
        <v>74</v>
      </c>
      <c r="I21" t="s">
        <v>308</v>
      </c>
      <c r="J21" t="s">
        <v>309</v>
      </c>
      <c r="K21" t="s">
        <v>310</v>
      </c>
      <c r="L21" t="s">
        <v>74</v>
      </c>
      <c r="M21" t="s">
        <v>74</v>
      </c>
      <c r="N21" t="s">
        <v>74</v>
      </c>
      <c r="O21" t="s">
        <v>311</v>
      </c>
      <c r="P21" t="s">
        <v>312</v>
      </c>
      <c r="Q21" t="s">
        <v>128</v>
      </c>
      <c r="R21" t="s">
        <v>86</v>
      </c>
      <c r="S21" t="s">
        <v>74</v>
      </c>
      <c r="T21" t="s">
        <v>74</v>
      </c>
      <c r="U21" t="s">
        <v>74</v>
      </c>
      <c r="V21" t="s">
        <v>313</v>
      </c>
      <c r="W21" t="s">
        <v>74</v>
      </c>
      <c r="X21" t="s">
        <v>74</v>
      </c>
      <c r="Y21" t="s">
        <v>74</v>
      </c>
      <c r="Z21" t="s">
        <v>74</v>
      </c>
      <c r="AA21" t="s">
        <v>74</v>
      </c>
      <c r="AB21" t="s">
        <v>74</v>
      </c>
      <c r="AC21" t="s">
        <v>74</v>
      </c>
      <c r="AD21" t="s">
        <v>74</v>
      </c>
      <c r="AE21" t="s">
        <v>74</v>
      </c>
      <c r="AF21" t="s">
        <v>74</v>
      </c>
      <c r="AG21" t="s">
        <v>74</v>
      </c>
      <c r="AH21" t="s">
        <v>74</v>
      </c>
      <c r="AI21" t="s">
        <v>74</v>
      </c>
      <c r="AJ21" t="s">
        <v>74</v>
      </c>
      <c r="AK21" t="s">
        <v>74</v>
      </c>
      <c r="AL21" t="s">
        <v>74</v>
      </c>
      <c r="AM21" t="s">
        <v>74</v>
      </c>
      <c r="AN21" t="s">
        <v>74</v>
      </c>
      <c r="AO21" t="s">
        <v>314</v>
      </c>
      <c r="AP21" t="s">
        <v>74</v>
      </c>
      <c r="AQ21" t="s">
        <v>315</v>
      </c>
      <c r="AR21" t="s">
        <v>74</v>
      </c>
      <c r="AS21" t="s">
        <v>74</v>
      </c>
      <c r="AT21" t="s">
        <v>74</v>
      </c>
      <c r="AU21">
        <v>2022</v>
      </c>
      <c r="AV21" t="s">
        <v>74</v>
      </c>
      <c r="AW21" t="s">
        <v>74</v>
      </c>
      <c r="AX21" t="s">
        <v>74</v>
      </c>
      <c r="AY21" t="s">
        <v>74</v>
      </c>
      <c r="AZ21" t="s">
        <v>74</v>
      </c>
      <c r="BA21" t="s">
        <v>74</v>
      </c>
      <c r="BB21" t="s">
        <v>74</v>
      </c>
      <c r="BC21" t="s">
        <v>74</v>
      </c>
      <c r="BD21" t="s">
        <v>74</v>
      </c>
      <c r="BE21" t="s">
        <v>316</v>
      </c>
      <c r="BF21" t="str">
        <f>HYPERLINK("http://dx.doi.org/10.1109/MMSP55362.2022.9949153","http://dx.doi.org/10.1109/MMSP55362.2022.9949153")</f>
        <v>http://dx.doi.org/10.1109/MMSP55362.2022.9949153</v>
      </c>
      <c r="BG21" t="s">
        <v>74</v>
      </c>
      <c r="BH21" t="s">
        <v>74</v>
      </c>
      <c r="BI21" t="s">
        <v>74</v>
      </c>
      <c r="BJ21" t="s">
        <v>74</v>
      </c>
      <c r="BK21" t="s">
        <v>74</v>
      </c>
      <c r="BL21" t="s">
        <v>74</v>
      </c>
      <c r="BM21" t="s">
        <v>74</v>
      </c>
      <c r="BN21" t="s">
        <v>74</v>
      </c>
      <c r="BO21" t="s">
        <v>74</v>
      </c>
      <c r="BP21" t="s">
        <v>74</v>
      </c>
      <c r="BQ21" t="s">
        <v>74</v>
      </c>
      <c r="BR21" t="s">
        <v>74</v>
      </c>
      <c r="BS21" t="s">
        <v>317</v>
      </c>
      <c r="BT21" t="str">
        <f>HYPERLINK("https%3A%2F%2Fwww.webofscience.com%2Fwos%2Fwoscc%2Ffull-record%2FWOS:000893205800070","View Full Record in Web of Science")</f>
        <v>View Full Record in Web of Science</v>
      </c>
    </row>
    <row r="22" spans="1:72" x14ac:dyDescent="0.25">
      <c r="A22" t="s">
        <v>84</v>
      </c>
      <c r="B22" t="s">
        <v>318</v>
      </c>
      <c r="C22" t="s">
        <v>74</v>
      </c>
      <c r="D22" t="s">
        <v>74</v>
      </c>
      <c r="E22" t="s">
        <v>86</v>
      </c>
      <c r="F22" t="s">
        <v>319</v>
      </c>
      <c r="G22" t="s">
        <v>74</v>
      </c>
      <c r="H22" t="s">
        <v>74</v>
      </c>
      <c r="I22" t="s">
        <v>320</v>
      </c>
      <c r="J22" t="s">
        <v>321</v>
      </c>
      <c r="K22" t="s">
        <v>74</v>
      </c>
      <c r="L22" t="s">
        <v>74</v>
      </c>
      <c r="M22" t="s">
        <v>74</v>
      </c>
      <c r="N22" t="s">
        <v>74</v>
      </c>
      <c r="O22" t="s">
        <v>322</v>
      </c>
      <c r="P22" t="s">
        <v>323</v>
      </c>
      <c r="Q22" t="s">
        <v>128</v>
      </c>
      <c r="R22" t="s">
        <v>324</v>
      </c>
      <c r="S22" t="s">
        <v>74</v>
      </c>
      <c r="T22" t="s">
        <v>74</v>
      </c>
      <c r="U22" t="s">
        <v>74</v>
      </c>
      <c r="V22" t="s">
        <v>325</v>
      </c>
      <c r="W22" t="s">
        <v>74</v>
      </c>
      <c r="X22" t="s">
        <v>74</v>
      </c>
      <c r="Y22" t="s">
        <v>74</v>
      </c>
      <c r="Z22" t="s">
        <v>74</v>
      </c>
      <c r="AA22" t="s">
        <v>74</v>
      </c>
      <c r="AB22" t="s">
        <v>74</v>
      </c>
      <c r="AC22" t="s">
        <v>74</v>
      </c>
      <c r="AD22" t="s">
        <v>74</v>
      </c>
      <c r="AE22" t="s">
        <v>74</v>
      </c>
      <c r="AF22" t="s">
        <v>74</v>
      </c>
      <c r="AG22" t="s">
        <v>74</v>
      </c>
      <c r="AH22" t="s">
        <v>74</v>
      </c>
      <c r="AI22" t="s">
        <v>74</v>
      </c>
      <c r="AJ22" t="s">
        <v>74</v>
      </c>
      <c r="AK22" t="s">
        <v>74</v>
      </c>
      <c r="AL22" t="s">
        <v>74</v>
      </c>
      <c r="AM22" t="s">
        <v>74</v>
      </c>
      <c r="AN22" t="s">
        <v>74</v>
      </c>
      <c r="AO22" t="s">
        <v>74</v>
      </c>
      <c r="AP22" t="s">
        <v>74</v>
      </c>
      <c r="AQ22" t="s">
        <v>326</v>
      </c>
      <c r="AR22" t="s">
        <v>74</v>
      </c>
      <c r="AS22" t="s">
        <v>74</v>
      </c>
      <c r="AT22" t="s">
        <v>74</v>
      </c>
      <c r="AU22">
        <v>2022</v>
      </c>
      <c r="AV22" t="s">
        <v>74</v>
      </c>
      <c r="AW22" t="s">
        <v>74</v>
      </c>
      <c r="AX22" t="s">
        <v>74</v>
      </c>
      <c r="AY22" t="s">
        <v>74</v>
      </c>
      <c r="AZ22" t="s">
        <v>74</v>
      </c>
      <c r="BA22" t="s">
        <v>74</v>
      </c>
      <c r="BB22">
        <v>192</v>
      </c>
      <c r="BC22">
        <v>199</v>
      </c>
      <c r="BD22" t="s">
        <v>74</v>
      </c>
      <c r="BE22" t="s">
        <v>327</v>
      </c>
      <c r="BF22" t="str">
        <f>HYPERLINK("http://dx.doi.org/10.1109/IRI54793.2022.00051","http://dx.doi.org/10.1109/IRI54793.2022.00051")</f>
        <v>http://dx.doi.org/10.1109/IRI54793.2022.00051</v>
      </c>
      <c r="BG22" t="s">
        <v>74</v>
      </c>
      <c r="BH22" t="s">
        <v>74</v>
      </c>
      <c r="BI22" t="s">
        <v>74</v>
      </c>
      <c r="BJ22" t="s">
        <v>74</v>
      </c>
      <c r="BK22" t="s">
        <v>74</v>
      </c>
      <c r="BL22" t="s">
        <v>74</v>
      </c>
      <c r="BM22" t="s">
        <v>74</v>
      </c>
      <c r="BN22" t="s">
        <v>74</v>
      </c>
      <c r="BO22" t="s">
        <v>74</v>
      </c>
      <c r="BP22" t="s">
        <v>74</v>
      </c>
      <c r="BQ22" t="s">
        <v>74</v>
      </c>
      <c r="BR22" t="s">
        <v>74</v>
      </c>
      <c r="BS22" t="s">
        <v>328</v>
      </c>
      <c r="BT22" t="str">
        <f>HYPERLINK("https%3A%2F%2Fwww.webofscience.com%2Fwos%2Fwoscc%2Ffull-record%2FWOS:000864174800036","View Full Record in Web of Science")</f>
        <v>View Full Record in Web of Science</v>
      </c>
    </row>
    <row r="23" spans="1:72" x14ac:dyDescent="0.25">
      <c r="A23" t="s">
        <v>72</v>
      </c>
      <c r="B23" t="s">
        <v>329</v>
      </c>
      <c r="C23" t="s">
        <v>74</v>
      </c>
      <c r="D23" t="s">
        <v>74</v>
      </c>
      <c r="E23" t="s">
        <v>74</v>
      </c>
      <c r="F23" t="s">
        <v>330</v>
      </c>
      <c r="G23" t="s">
        <v>74</v>
      </c>
      <c r="H23" t="s">
        <v>74</v>
      </c>
      <c r="I23" t="s">
        <v>331</v>
      </c>
      <c r="J23" t="s">
        <v>332</v>
      </c>
      <c r="K23" t="s">
        <v>74</v>
      </c>
      <c r="L23" t="s">
        <v>74</v>
      </c>
      <c r="M23" t="s">
        <v>74</v>
      </c>
      <c r="N23" t="s">
        <v>74</v>
      </c>
      <c r="O23" t="s">
        <v>74</v>
      </c>
      <c r="P23" t="s">
        <v>74</v>
      </c>
      <c r="Q23" t="s">
        <v>74</v>
      </c>
      <c r="R23" t="s">
        <v>74</v>
      </c>
      <c r="S23" t="s">
        <v>74</v>
      </c>
      <c r="T23" t="s">
        <v>74</v>
      </c>
      <c r="U23" t="s">
        <v>74</v>
      </c>
      <c r="V23" t="s">
        <v>74</v>
      </c>
      <c r="W23" t="s">
        <v>74</v>
      </c>
      <c r="X23" t="s">
        <v>74</v>
      </c>
      <c r="Y23" t="s">
        <v>74</v>
      </c>
      <c r="Z23" t="s">
        <v>74</v>
      </c>
      <c r="AA23" t="s">
        <v>74</v>
      </c>
      <c r="AB23" t="s">
        <v>74</v>
      </c>
      <c r="AC23" t="s">
        <v>74</v>
      </c>
      <c r="AD23" t="s">
        <v>74</v>
      </c>
      <c r="AE23" t="s">
        <v>74</v>
      </c>
      <c r="AF23" t="s">
        <v>74</v>
      </c>
      <c r="AG23" t="s">
        <v>74</v>
      </c>
      <c r="AH23" t="s">
        <v>74</v>
      </c>
      <c r="AI23" t="s">
        <v>74</v>
      </c>
      <c r="AJ23" t="s">
        <v>74</v>
      </c>
      <c r="AK23" t="s">
        <v>74</v>
      </c>
      <c r="AL23" t="s">
        <v>74</v>
      </c>
      <c r="AM23" t="s">
        <v>74</v>
      </c>
      <c r="AN23" t="s">
        <v>74</v>
      </c>
      <c r="AO23" t="s">
        <v>74</v>
      </c>
      <c r="AP23" t="s">
        <v>333</v>
      </c>
      <c r="AQ23" t="s">
        <v>74</v>
      </c>
      <c r="AR23" t="s">
        <v>74</v>
      </c>
      <c r="AS23" t="s">
        <v>74</v>
      </c>
      <c r="AT23" t="s">
        <v>334</v>
      </c>
      <c r="AU23">
        <v>2022</v>
      </c>
      <c r="AV23">
        <v>10</v>
      </c>
      <c r="AW23" t="s">
        <v>74</v>
      </c>
      <c r="AX23" t="s">
        <v>74</v>
      </c>
      <c r="AY23" t="s">
        <v>74</v>
      </c>
      <c r="AZ23" t="s">
        <v>74</v>
      </c>
      <c r="BA23" t="s">
        <v>74</v>
      </c>
      <c r="BB23" t="s">
        <v>74</v>
      </c>
      <c r="BC23" t="s">
        <v>74</v>
      </c>
      <c r="BD23">
        <v>1030574</v>
      </c>
      <c r="BE23" t="s">
        <v>335</v>
      </c>
      <c r="BF23" t="str">
        <f>HYPERLINK("http://dx.doi.org/10.3389/fpubh.2022.1030574","http://dx.doi.org/10.3389/fpubh.2022.1030574")</f>
        <v>http://dx.doi.org/10.3389/fpubh.2022.1030574</v>
      </c>
      <c r="BG23" t="s">
        <v>74</v>
      </c>
      <c r="BH23" t="s">
        <v>74</v>
      </c>
      <c r="BI23" t="s">
        <v>74</v>
      </c>
      <c r="BJ23" t="s">
        <v>74</v>
      </c>
      <c r="BK23" t="s">
        <v>74</v>
      </c>
      <c r="BL23" t="s">
        <v>74</v>
      </c>
      <c r="BM23" t="s">
        <v>74</v>
      </c>
      <c r="BN23">
        <v>36530689</v>
      </c>
      <c r="BO23" t="s">
        <v>74</v>
      </c>
      <c r="BP23" t="s">
        <v>74</v>
      </c>
      <c r="BQ23" t="s">
        <v>74</v>
      </c>
      <c r="BR23" t="s">
        <v>74</v>
      </c>
      <c r="BS23" t="s">
        <v>336</v>
      </c>
      <c r="BT23" t="str">
        <f>HYPERLINK("https%3A%2F%2Fwww.webofscience.com%2Fwos%2Fwoscc%2Ffull-record%2FWOS:000899012200001","View Full Record in Web of Science")</f>
        <v>View Full Record in Web of Science</v>
      </c>
    </row>
    <row r="24" spans="1:72" x14ac:dyDescent="0.25">
      <c r="A24" t="s">
        <v>72</v>
      </c>
      <c r="B24" t="s">
        <v>337</v>
      </c>
      <c r="C24" t="s">
        <v>74</v>
      </c>
      <c r="D24" t="s">
        <v>74</v>
      </c>
      <c r="E24" t="s">
        <v>74</v>
      </c>
      <c r="F24" t="s">
        <v>338</v>
      </c>
      <c r="G24" t="s">
        <v>74</v>
      </c>
      <c r="H24" t="s">
        <v>74</v>
      </c>
      <c r="I24" t="s">
        <v>339</v>
      </c>
      <c r="J24" t="s">
        <v>340</v>
      </c>
      <c r="K24" t="s">
        <v>74</v>
      </c>
      <c r="L24" t="s">
        <v>74</v>
      </c>
      <c r="M24" t="s">
        <v>74</v>
      </c>
      <c r="N24" t="s">
        <v>74</v>
      </c>
      <c r="O24" t="s">
        <v>74</v>
      </c>
      <c r="P24" t="s">
        <v>74</v>
      </c>
      <c r="Q24" t="s">
        <v>74</v>
      </c>
      <c r="R24" t="s">
        <v>74</v>
      </c>
      <c r="S24" t="s">
        <v>74</v>
      </c>
      <c r="T24" t="s">
        <v>74</v>
      </c>
      <c r="U24" t="s">
        <v>74</v>
      </c>
      <c r="V24" t="s">
        <v>341</v>
      </c>
      <c r="W24" t="s">
        <v>74</v>
      </c>
      <c r="X24" t="s">
        <v>74</v>
      </c>
      <c r="Y24" t="s">
        <v>74</v>
      </c>
      <c r="Z24" t="s">
        <v>74</v>
      </c>
      <c r="AA24" t="s">
        <v>74</v>
      </c>
      <c r="AB24" t="s">
        <v>74</v>
      </c>
      <c r="AC24" t="s">
        <v>74</v>
      </c>
      <c r="AD24" t="s">
        <v>74</v>
      </c>
      <c r="AE24" t="s">
        <v>74</v>
      </c>
      <c r="AF24" t="s">
        <v>74</v>
      </c>
      <c r="AG24" t="s">
        <v>74</v>
      </c>
      <c r="AH24" t="s">
        <v>74</v>
      </c>
      <c r="AI24" t="s">
        <v>74</v>
      </c>
      <c r="AJ24" t="s">
        <v>74</v>
      </c>
      <c r="AK24" t="s">
        <v>74</v>
      </c>
      <c r="AL24" t="s">
        <v>74</v>
      </c>
      <c r="AM24" t="s">
        <v>74</v>
      </c>
      <c r="AN24" t="s">
        <v>74</v>
      </c>
      <c r="AO24" t="s">
        <v>342</v>
      </c>
      <c r="AP24" t="s">
        <v>343</v>
      </c>
      <c r="AQ24" t="s">
        <v>74</v>
      </c>
      <c r="AR24" t="s">
        <v>74</v>
      </c>
      <c r="AS24" t="s">
        <v>74</v>
      </c>
      <c r="AT24" t="s">
        <v>344</v>
      </c>
      <c r="AU24">
        <v>2022</v>
      </c>
      <c r="AV24">
        <v>24</v>
      </c>
      <c r="AW24">
        <v>6</v>
      </c>
      <c r="AX24" t="s">
        <v>74</v>
      </c>
      <c r="AY24" t="s">
        <v>74</v>
      </c>
      <c r="AZ24" t="s">
        <v>74</v>
      </c>
      <c r="BA24" t="s">
        <v>74</v>
      </c>
      <c r="BB24">
        <v>69</v>
      </c>
      <c r="BC24">
        <v>73</v>
      </c>
      <c r="BD24" t="s">
        <v>74</v>
      </c>
      <c r="BE24" t="s">
        <v>345</v>
      </c>
      <c r="BF24" t="str">
        <f>HYPERLINK("http://dx.doi.org/10.1109/MITP.2022.3222711","http://dx.doi.org/10.1109/MITP.2022.3222711")</f>
        <v>http://dx.doi.org/10.1109/MITP.2022.3222711</v>
      </c>
      <c r="BG24" t="s">
        <v>74</v>
      </c>
      <c r="BH24" t="s">
        <v>74</v>
      </c>
      <c r="BI24" t="s">
        <v>74</v>
      </c>
      <c r="BJ24" t="s">
        <v>74</v>
      </c>
      <c r="BK24" t="s">
        <v>74</v>
      </c>
      <c r="BL24" t="s">
        <v>74</v>
      </c>
      <c r="BM24" t="s">
        <v>74</v>
      </c>
      <c r="BN24" t="s">
        <v>74</v>
      </c>
      <c r="BO24" t="s">
        <v>74</v>
      </c>
      <c r="BP24" t="s">
        <v>74</v>
      </c>
      <c r="BQ24" t="s">
        <v>74</v>
      </c>
      <c r="BR24" t="s">
        <v>74</v>
      </c>
      <c r="BS24" t="s">
        <v>346</v>
      </c>
      <c r="BT24" t="str">
        <f>HYPERLINK("https%3A%2F%2Fwww.webofscience.com%2Fwos%2Fwoscc%2Ffull-record%2FWOS:000917257500014","View Full Record in Web of Science")</f>
        <v>View Full Record in Web of Science</v>
      </c>
    </row>
    <row r="25" spans="1:72" x14ac:dyDescent="0.25">
      <c r="A25" t="s">
        <v>72</v>
      </c>
      <c r="B25" t="s">
        <v>347</v>
      </c>
      <c r="C25" t="s">
        <v>74</v>
      </c>
      <c r="D25" t="s">
        <v>74</v>
      </c>
      <c r="E25" t="s">
        <v>74</v>
      </c>
      <c r="F25" t="s">
        <v>348</v>
      </c>
      <c r="G25" t="s">
        <v>74</v>
      </c>
      <c r="H25" t="s">
        <v>74</v>
      </c>
      <c r="I25" t="s">
        <v>349</v>
      </c>
      <c r="J25" t="s">
        <v>350</v>
      </c>
      <c r="K25" t="s">
        <v>74</v>
      </c>
      <c r="L25" t="s">
        <v>74</v>
      </c>
      <c r="M25" t="s">
        <v>74</v>
      </c>
      <c r="N25" t="s">
        <v>74</v>
      </c>
      <c r="O25" t="s">
        <v>74</v>
      </c>
      <c r="P25" t="s">
        <v>74</v>
      </c>
      <c r="Q25" t="s">
        <v>74</v>
      </c>
      <c r="R25" t="s">
        <v>74</v>
      </c>
      <c r="S25" t="s">
        <v>74</v>
      </c>
      <c r="T25" t="s">
        <v>74</v>
      </c>
      <c r="U25" t="s">
        <v>74</v>
      </c>
      <c r="V25" t="s">
        <v>351</v>
      </c>
      <c r="W25" t="s">
        <v>74</v>
      </c>
      <c r="X25" t="s">
        <v>74</v>
      </c>
      <c r="Y25" t="s">
        <v>74</v>
      </c>
      <c r="Z25" t="s">
        <v>74</v>
      </c>
      <c r="AA25" t="s">
        <v>74</v>
      </c>
      <c r="AB25" t="s">
        <v>74</v>
      </c>
      <c r="AC25" t="s">
        <v>74</v>
      </c>
      <c r="AD25" t="s">
        <v>74</v>
      </c>
      <c r="AE25" t="s">
        <v>74</v>
      </c>
      <c r="AF25" t="s">
        <v>74</v>
      </c>
      <c r="AG25" t="s">
        <v>74</v>
      </c>
      <c r="AH25" t="s">
        <v>74</v>
      </c>
      <c r="AI25" t="s">
        <v>74</v>
      </c>
      <c r="AJ25" t="s">
        <v>74</v>
      </c>
      <c r="AK25" t="s">
        <v>74</v>
      </c>
      <c r="AL25" t="s">
        <v>74</v>
      </c>
      <c r="AM25" t="s">
        <v>74</v>
      </c>
      <c r="AN25" t="s">
        <v>74</v>
      </c>
      <c r="AO25" t="s">
        <v>352</v>
      </c>
      <c r="AP25" t="s">
        <v>353</v>
      </c>
      <c r="AQ25" t="s">
        <v>74</v>
      </c>
      <c r="AR25" t="s">
        <v>74</v>
      </c>
      <c r="AS25" t="s">
        <v>74</v>
      </c>
      <c r="AT25" t="s">
        <v>354</v>
      </c>
      <c r="AU25">
        <v>2023</v>
      </c>
      <c r="AV25">
        <v>23</v>
      </c>
      <c r="AW25">
        <v>2</v>
      </c>
      <c r="AX25" t="s">
        <v>74</v>
      </c>
      <c r="AY25" t="s">
        <v>74</v>
      </c>
      <c r="AZ25" t="s">
        <v>74</v>
      </c>
      <c r="BA25" t="s">
        <v>74</v>
      </c>
      <c r="BB25" t="s">
        <v>74</v>
      </c>
      <c r="BC25" t="s">
        <v>74</v>
      </c>
      <c r="BD25">
        <v>2350028</v>
      </c>
      <c r="BE25" t="s">
        <v>355</v>
      </c>
      <c r="BF25" t="str">
        <f>HYPERLINK("http://dx.doi.org/10.1142/S0219519423500288","http://dx.doi.org/10.1142/S0219519423500288")</f>
        <v>http://dx.doi.org/10.1142/S0219519423500288</v>
      </c>
      <c r="BG25" t="s">
        <v>74</v>
      </c>
      <c r="BH25" t="s">
        <v>74</v>
      </c>
      <c r="BI25" t="s">
        <v>74</v>
      </c>
      <c r="BJ25" t="s">
        <v>74</v>
      </c>
      <c r="BK25" t="s">
        <v>74</v>
      </c>
      <c r="BL25" t="s">
        <v>74</v>
      </c>
      <c r="BM25" t="s">
        <v>74</v>
      </c>
      <c r="BN25" t="s">
        <v>74</v>
      </c>
      <c r="BO25" t="s">
        <v>74</v>
      </c>
      <c r="BP25" t="s">
        <v>74</v>
      </c>
      <c r="BQ25" t="s">
        <v>74</v>
      </c>
      <c r="BR25" t="s">
        <v>74</v>
      </c>
      <c r="BS25" t="s">
        <v>356</v>
      </c>
      <c r="BT25" t="str">
        <f>HYPERLINK("https%3A%2F%2Fwww.webofscience.com%2Fwos%2Fwoscc%2Ffull-record%2FWOS:000968974700010","View Full Record in Web of Science")</f>
        <v>View Full Record in Web of Science</v>
      </c>
    </row>
    <row r="26" spans="1:72" x14ac:dyDescent="0.25">
      <c r="A26" t="s">
        <v>84</v>
      </c>
      <c r="B26" t="s">
        <v>357</v>
      </c>
      <c r="C26" t="s">
        <v>74</v>
      </c>
      <c r="D26" t="s">
        <v>358</v>
      </c>
      <c r="E26" t="s">
        <v>74</v>
      </c>
      <c r="F26" t="s">
        <v>359</v>
      </c>
      <c r="G26" t="s">
        <v>74</v>
      </c>
      <c r="H26" t="s">
        <v>74</v>
      </c>
      <c r="I26" t="s">
        <v>360</v>
      </c>
      <c r="J26" t="s">
        <v>361</v>
      </c>
      <c r="K26" t="s">
        <v>163</v>
      </c>
      <c r="L26" t="s">
        <v>74</v>
      </c>
      <c r="M26" t="s">
        <v>74</v>
      </c>
      <c r="N26" t="s">
        <v>74</v>
      </c>
      <c r="O26" t="s">
        <v>362</v>
      </c>
      <c r="P26" t="s">
        <v>363</v>
      </c>
      <c r="Q26" t="s">
        <v>128</v>
      </c>
      <c r="R26" t="s">
        <v>74</v>
      </c>
      <c r="S26" t="s">
        <v>74</v>
      </c>
      <c r="T26" t="s">
        <v>74</v>
      </c>
      <c r="U26" t="s">
        <v>74</v>
      </c>
      <c r="V26" t="s">
        <v>364</v>
      </c>
      <c r="W26" t="s">
        <v>74</v>
      </c>
      <c r="X26" t="s">
        <v>74</v>
      </c>
      <c r="Y26" t="s">
        <v>74</v>
      </c>
      <c r="Z26" t="s">
        <v>74</v>
      </c>
      <c r="AA26" t="s">
        <v>74</v>
      </c>
      <c r="AB26" t="s">
        <v>365</v>
      </c>
      <c r="AC26" t="s">
        <v>74</v>
      </c>
      <c r="AD26" t="s">
        <v>74</v>
      </c>
      <c r="AE26" t="s">
        <v>74</v>
      </c>
      <c r="AF26" t="s">
        <v>74</v>
      </c>
      <c r="AG26" t="s">
        <v>74</v>
      </c>
      <c r="AH26" t="s">
        <v>74</v>
      </c>
      <c r="AI26" t="s">
        <v>74</v>
      </c>
      <c r="AJ26" t="s">
        <v>74</v>
      </c>
      <c r="AK26" t="s">
        <v>74</v>
      </c>
      <c r="AL26" t="s">
        <v>74</v>
      </c>
      <c r="AM26" t="s">
        <v>74</v>
      </c>
      <c r="AN26" t="s">
        <v>74</v>
      </c>
      <c r="AO26" t="s">
        <v>169</v>
      </c>
      <c r="AP26" t="s">
        <v>170</v>
      </c>
      <c r="AQ26" t="s">
        <v>366</v>
      </c>
      <c r="AR26" t="s">
        <v>74</v>
      </c>
      <c r="AS26" t="s">
        <v>74</v>
      </c>
      <c r="AT26" t="s">
        <v>74</v>
      </c>
      <c r="AU26">
        <v>2022</v>
      </c>
      <c r="AV26">
        <v>13518</v>
      </c>
      <c r="AW26" t="s">
        <v>74</v>
      </c>
      <c r="AX26" t="s">
        <v>74</v>
      </c>
      <c r="AY26" t="s">
        <v>74</v>
      </c>
      <c r="AZ26" t="s">
        <v>74</v>
      </c>
      <c r="BA26" t="s">
        <v>74</v>
      </c>
      <c r="BB26">
        <v>213</v>
      </c>
      <c r="BC26">
        <v>221</v>
      </c>
      <c r="BD26" t="s">
        <v>74</v>
      </c>
      <c r="BE26" t="s">
        <v>367</v>
      </c>
      <c r="BF26" t="str">
        <f>HYPERLINK("http://dx.doi.org/10.1007/978-3-031-21707-4_16","http://dx.doi.org/10.1007/978-3-031-21707-4_16")</f>
        <v>http://dx.doi.org/10.1007/978-3-031-21707-4_16</v>
      </c>
      <c r="BG26" t="s">
        <v>74</v>
      </c>
      <c r="BH26" t="s">
        <v>74</v>
      </c>
      <c r="BI26" t="s">
        <v>74</v>
      </c>
      <c r="BJ26" t="s">
        <v>74</v>
      </c>
      <c r="BK26" t="s">
        <v>74</v>
      </c>
      <c r="BL26" t="s">
        <v>74</v>
      </c>
      <c r="BM26" t="s">
        <v>74</v>
      </c>
      <c r="BN26" t="s">
        <v>74</v>
      </c>
      <c r="BO26" t="s">
        <v>74</v>
      </c>
      <c r="BP26" t="s">
        <v>74</v>
      </c>
      <c r="BQ26" t="s">
        <v>74</v>
      </c>
      <c r="BR26" t="s">
        <v>74</v>
      </c>
      <c r="BS26" t="s">
        <v>368</v>
      </c>
      <c r="BT26" t="str">
        <f>HYPERLINK("https%3A%2F%2Fwww.webofscience.com%2Fwos%2Fwoscc%2Ffull-record%2FWOS:000906729200016","View Full Record in Web of Science")</f>
        <v>View Full Record in Web of Science</v>
      </c>
    </row>
    <row r="27" spans="1:72" x14ac:dyDescent="0.25">
      <c r="A27" t="s">
        <v>72</v>
      </c>
      <c r="B27" t="s">
        <v>369</v>
      </c>
      <c r="C27" t="s">
        <v>74</v>
      </c>
      <c r="D27" t="s">
        <v>74</v>
      </c>
      <c r="E27" t="s">
        <v>74</v>
      </c>
      <c r="F27" t="s">
        <v>370</v>
      </c>
      <c r="G27" t="s">
        <v>74</v>
      </c>
      <c r="H27" t="s">
        <v>74</v>
      </c>
      <c r="I27" t="s">
        <v>371</v>
      </c>
      <c r="J27" t="s">
        <v>372</v>
      </c>
      <c r="K27" t="s">
        <v>74</v>
      </c>
      <c r="L27" t="s">
        <v>74</v>
      </c>
      <c r="M27" t="s">
        <v>74</v>
      </c>
      <c r="N27" t="s">
        <v>74</v>
      </c>
      <c r="O27" t="s">
        <v>74</v>
      </c>
      <c r="P27" t="s">
        <v>74</v>
      </c>
      <c r="Q27" t="s">
        <v>74</v>
      </c>
      <c r="R27" t="s">
        <v>74</v>
      </c>
      <c r="S27" t="s">
        <v>74</v>
      </c>
      <c r="T27" t="s">
        <v>74</v>
      </c>
      <c r="U27" t="s">
        <v>74</v>
      </c>
      <c r="V27" t="s">
        <v>373</v>
      </c>
      <c r="W27" t="s">
        <v>74</v>
      </c>
      <c r="X27" t="s">
        <v>74</v>
      </c>
      <c r="Y27" t="s">
        <v>74</v>
      </c>
      <c r="Z27" t="s">
        <v>74</v>
      </c>
      <c r="AA27" t="s">
        <v>74</v>
      </c>
      <c r="AB27" t="s">
        <v>74</v>
      </c>
      <c r="AC27" t="s">
        <v>74</v>
      </c>
      <c r="AD27" t="s">
        <v>74</v>
      </c>
      <c r="AE27" t="s">
        <v>74</v>
      </c>
      <c r="AF27" t="s">
        <v>74</v>
      </c>
      <c r="AG27" t="s">
        <v>74</v>
      </c>
      <c r="AH27" t="s">
        <v>74</v>
      </c>
      <c r="AI27" t="s">
        <v>74</v>
      </c>
      <c r="AJ27" t="s">
        <v>74</v>
      </c>
      <c r="AK27" t="s">
        <v>74</v>
      </c>
      <c r="AL27" t="s">
        <v>74</v>
      </c>
      <c r="AM27" t="s">
        <v>74</v>
      </c>
      <c r="AN27" t="s">
        <v>74</v>
      </c>
      <c r="AO27" t="s">
        <v>374</v>
      </c>
      <c r="AP27" t="s">
        <v>375</v>
      </c>
      <c r="AQ27" t="s">
        <v>74</v>
      </c>
      <c r="AR27" t="s">
        <v>74</v>
      </c>
      <c r="AS27" t="s">
        <v>74</v>
      </c>
      <c r="AT27" t="s">
        <v>376</v>
      </c>
      <c r="AU27">
        <v>2023</v>
      </c>
      <c r="AV27">
        <v>12</v>
      </c>
      <c r="AW27">
        <v>3</v>
      </c>
      <c r="AX27" t="s">
        <v>74</v>
      </c>
      <c r="AY27" t="s">
        <v>74</v>
      </c>
      <c r="AZ27" t="s">
        <v>74</v>
      </c>
      <c r="BA27" t="s">
        <v>74</v>
      </c>
      <c r="BB27">
        <v>17</v>
      </c>
      <c r="BC27">
        <v>19</v>
      </c>
      <c r="BD27" t="s">
        <v>74</v>
      </c>
      <c r="BE27" t="s">
        <v>377</v>
      </c>
      <c r="BF27" t="str">
        <f>HYPERLINK("http://dx.doi.org/10.1109/MCE.2022.3229180","http://dx.doi.org/10.1109/MCE.2022.3229180")</f>
        <v>http://dx.doi.org/10.1109/MCE.2022.3229180</v>
      </c>
      <c r="BG27" t="s">
        <v>74</v>
      </c>
      <c r="BH27" t="s">
        <v>74</v>
      </c>
      <c r="BI27" t="s">
        <v>74</v>
      </c>
      <c r="BJ27" t="s">
        <v>74</v>
      </c>
      <c r="BK27" t="s">
        <v>74</v>
      </c>
      <c r="BL27" t="s">
        <v>74</v>
      </c>
      <c r="BM27" t="s">
        <v>74</v>
      </c>
      <c r="BN27" t="s">
        <v>74</v>
      </c>
      <c r="BO27" t="s">
        <v>74</v>
      </c>
      <c r="BP27" t="s">
        <v>74</v>
      </c>
      <c r="BQ27" t="s">
        <v>74</v>
      </c>
      <c r="BR27" t="s">
        <v>74</v>
      </c>
      <c r="BS27" t="s">
        <v>378</v>
      </c>
      <c r="BT27" t="str">
        <f>HYPERLINK("https%3A%2F%2Fwww.webofscience.com%2Fwos%2Fwoscc%2Ffull-record%2FWOS:000975272900003","View Full Record in Web of Science")</f>
        <v>View Full Record in Web of Science</v>
      </c>
    </row>
    <row r="28" spans="1:72" x14ac:dyDescent="0.25">
      <c r="A28" t="s">
        <v>72</v>
      </c>
      <c r="B28" t="s">
        <v>379</v>
      </c>
      <c r="C28" t="s">
        <v>74</v>
      </c>
      <c r="D28" t="s">
        <v>74</v>
      </c>
      <c r="E28" t="s">
        <v>74</v>
      </c>
      <c r="F28" t="s">
        <v>380</v>
      </c>
      <c r="G28" t="s">
        <v>74</v>
      </c>
      <c r="H28" t="s">
        <v>74</v>
      </c>
      <c r="I28" t="s">
        <v>381</v>
      </c>
      <c r="J28" t="s">
        <v>382</v>
      </c>
      <c r="K28" t="s">
        <v>74</v>
      </c>
      <c r="L28" t="s">
        <v>74</v>
      </c>
      <c r="M28" t="s">
        <v>74</v>
      </c>
      <c r="N28" t="s">
        <v>74</v>
      </c>
      <c r="O28" t="s">
        <v>74</v>
      </c>
      <c r="P28" t="s">
        <v>74</v>
      </c>
      <c r="Q28" t="s">
        <v>74</v>
      </c>
      <c r="R28" t="s">
        <v>74</v>
      </c>
      <c r="S28" t="s">
        <v>74</v>
      </c>
      <c r="T28" t="s">
        <v>74</v>
      </c>
      <c r="U28" t="s">
        <v>74</v>
      </c>
      <c r="V28" t="s">
        <v>383</v>
      </c>
      <c r="W28" t="s">
        <v>74</v>
      </c>
      <c r="X28" t="s">
        <v>74</v>
      </c>
      <c r="Y28" t="s">
        <v>74</v>
      </c>
      <c r="Z28" t="s">
        <v>74</v>
      </c>
      <c r="AA28" t="s">
        <v>74</v>
      </c>
      <c r="AB28" t="s">
        <v>384</v>
      </c>
      <c r="AC28" t="s">
        <v>74</v>
      </c>
      <c r="AD28" t="s">
        <v>74</v>
      </c>
      <c r="AE28" t="s">
        <v>74</v>
      </c>
      <c r="AF28" t="s">
        <v>74</v>
      </c>
      <c r="AG28" t="s">
        <v>74</v>
      </c>
      <c r="AH28" t="s">
        <v>74</v>
      </c>
      <c r="AI28" t="s">
        <v>74</v>
      </c>
      <c r="AJ28" t="s">
        <v>74</v>
      </c>
      <c r="AK28" t="s">
        <v>74</v>
      </c>
      <c r="AL28" t="s">
        <v>74</v>
      </c>
      <c r="AM28" t="s">
        <v>74</v>
      </c>
      <c r="AN28" t="s">
        <v>74</v>
      </c>
      <c r="AO28" t="s">
        <v>385</v>
      </c>
      <c r="AP28" t="s">
        <v>386</v>
      </c>
      <c r="AQ28" t="s">
        <v>74</v>
      </c>
      <c r="AR28" t="s">
        <v>74</v>
      </c>
      <c r="AS28" t="s">
        <v>74</v>
      </c>
      <c r="AT28" t="s">
        <v>74</v>
      </c>
      <c r="AU28" t="s">
        <v>74</v>
      </c>
      <c r="AV28" t="s">
        <v>74</v>
      </c>
      <c r="AW28" t="s">
        <v>74</v>
      </c>
      <c r="AX28" t="s">
        <v>74</v>
      </c>
      <c r="AY28" t="s">
        <v>74</v>
      </c>
      <c r="AZ28" t="s">
        <v>74</v>
      </c>
      <c r="BA28" t="s">
        <v>74</v>
      </c>
      <c r="BB28" t="s">
        <v>74</v>
      </c>
      <c r="BC28" t="s">
        <v>74</v>
      </c>
      <c r="BD28" t="s">
        <v>74</v>
      </c>
      <c r="BE28" t="s">
        <v>387</v>
      </c>
      <c r="BF28" t="str">
        <f>HYPERLINK("http://dx.doi.org/10.1177/02683962231159927","http://dx.doi.org/10.1177/02683962231159927")</f>
        <v>http://dx.doi.org/10.1177/02683962231159927</v>
      </c>
      <c r="BG28" t="s">
        <v>74</v>
      </c>
      <c r="BH28" t="s">
        <v>388</v>
      </c>
      <c r="BI28" t="s">
        <v>74</v>
      </c>
      <c r="BJ28" t="s">
        <v>74</v>
      </c>
      <c r="BK28" t="s">
        <v>74</v>
      </c>
      <c r="BL28" t="s">
        <v>74</v>
      </c>
      <c r="BM28" t="s">
        <v>74</v>
      </c>
      <c r="BN28" t="s">
        <v>74</v>
      </c>
      <c r="BO28" t="s">
        <v>74</v>
      </c>
      <c r="BP28" t="s">
        <v>74</v>
      </c>
      <c r="BQ28" t="s">
        <v>74</v>
      </c>
      <c r="BR28" t="s">
        <v>74</v>
      </c>
      <c r="BS28" t="s">
        <v>389</v>
      </c>
      <c r="BT28" t="str">
        <f>HYPERLINK("https%3A%2F%2Fwww.webofscience.com%2Fwos%2Fwoscc%2Ffull-record%2FWOS:000945833900001","View Full Record in Web of Science")</f>
        <v>View Full Record in Web of Science</v>
      </c>
    </row>
    <row r="29" spans="1:72" x14ac:dyDescent="0.25">
      <c r="A29" t="s">
        <v>72</v>
      </c>
      <c r="B29" t="s">
        <v>390</v>
      </c>
      <c r="C29" t="s">
        <v>74</v>
      </c>
      <c r="D29" t="s">
        <v>74</v>
      </c>
      <c r="E29" t="s">
        <v>74</v>
      </c>
      <c r="F29" t="s">
        <v>391</v>
      </c>
      <c r="G29" t="s">
        <v>74</v>
      </c>
      <c r="H29" t="s">
        <v>74</v>
      </c>
      <c r="I29" t="s">
        <v>392</v>
      </c>
      <c r="J29" t="s">
        <v>393</v>
      </c>
      <c r="K29" t="s">
        <v>74</v>
      </c>
      <c r="L29" t="s">
        <v>74</v>
      </c>
      <c r="M29" t="s">
        <v>74</v>
      </c>
      <c r="N29" t="s">
        <v>74</v>
      </c>
      <c r="O29" t="s">
        <v>74</v>
      </c>
      <c r="P29" t="s">
        <v>74</v>
      </c>
      <c r="Q29" t="s">
        <v>74</v>
      </c>
      <c r="R29" t="s">
        <v>74</v>
      </c>
      <c r="S29" t="s">
        <v>74</v>
      </c>
      <c r="T29" t="s">
        <v>74</v>
      </c>
      <c r="U29" t="s">
        <v>74</v>
      </c>
      <c r="V29" t="s">
        <v>394</v>
      </c>
      <c r="W29" t="s">
        <v>74</v>
      </c>
      <c r="X29" t="s">
        <v>74</v>
      </c>
      <c r="Y29" t="s">
        <v>74</v>
      </c>
      <c r="Z29" t="s">
        <v>74</v>
      </c>
      <c r="AA29" t="s">
        <v>74</v>
      </c>
      <c r="AB29" t="s">
        <v>74</v>
      </c>
      <c r="AC29" t="s">
        <v>74</v>
      </c>
      <c r="AD29" t="s">
        <v>74</v>
      </c>
      <c r="AE29" t="s">
        <v>74</v>
      </c>
      <c r="AF29" t="s">
        <v>74</v>
      </c>
      <c r="AG29" t="s">
        <v>74</v>
      </c>
      <c r="AH29" t="s">
        <v>74</v>
      </c>
      <c r="AI29" t="s">
        <v>74</v>
      </c>
      <c r="AJ29" t="s">
        <v>74</v>
      </c>
      <c r="AK29" t="s">
        <v>74</v>
      </c>
      <c r="AL29" t="s">
        <v>74</v>
      </c>
      <c r="AM29" t="s">
        <v>74</v>
      </c>
      <c r="AN29" t="s">
        <v>74</v>
      </c>
      <c r="AO29" t="s">
        <v>395</v>
      </c>
      <c r="AP29" t="s">
        <v>396</v>
      </c>
      <c r="AQ29" t="s">
        <v>74</v>
      </c>
      <c r="AR29" t="s">
        <v>74</v>
      </c>
      <c r="AS29" t="s">
        <v>74</v>
      </c>
      <c r="AT29" t="s">
        <v>74</v>
      </c>
      <c r="AU29" t="s">
        <v>74</v>
      </c>
      <c r="AV29" t="s">
        <v>74</v>
      </c>
      <c r="AW29" t="s">
        <v>74</v>
      </c>
      <c r="AX29" t="s">
        <v>74</v>
      </c>
      <c r="AY29" t="s">
        <v>74</v>
      </c>
      <c r="AZ29" t="s">
        <v>74</v>
      </c>
      <c r="BA29" t="s">
        <v>74</v>
      </c>
      <c r="BB29" t="s">
        <v>74</v>
      </c>
      <c r="BC29" t="s">
        <v>74</v>
      </c>
      <c r="BD29" t="s">
        <v>74</v>
      </c>
      <c r="BE29" t="s">
        <v>397</v>
      </c>
      <c r="BF29" t="str">
        <f>HYPERLINK("http://dx.doi.org/10.1109/TSMC.2022.3228849","http://dx.doi.org/10.1109/TSMC.2022.3228849")</f>
        <v>http://dx.doi.org/10.1109/TSMC.2022.3228849</v>
      </c>
      <c r="BG29" t="s">
        <v>74</v>
      </c>
      <c r="BH29" t="s">
        <v>398</v>
      </c>
      <c r="BI29" t="s">
        <v>74</v>
      </c>
      <c r="BJ29" t="s">
        <v>74</v>
      </c>
      <c r="BK29" t="s">
        <v>74</v>
      </c>
      <c r="BL29" t="s">
        <v>74</v>
      </c>
      <c r="BM29" t="s">
        <v>74</v>
      </c>
      <c r="BN29" t="s">
        <v>74</v>
      </c>
      <c r="BO29" t="s">
        <v>74</v>
      </c>
      <c r="BP29" t="s">
        <v>74</v>
      </c>
      <c r="BQ29" t="s">
        <v>74</v>
      </c>
      <c r="BR29" t="s">
        <v>74</v>
      </c>
      <c r="BS29" t="s">
        <v>399</v>
      </c>
      <c r="BT29" t="str">
        <f>HYPERLINK("https%3A%2F%2Fwww.webofscience.com%2Fwos%2Fwoscc%2Ffull-record%2FWOS:000903549100001","View Full Record in Web of Science")</f>
        <v>View Full Record in Web of Science</v>
      </c>
    </row>
    <row r="30" spans="1:72" x14ac:dyDescent="0.25">
      <c r="A30" t="s">
        <v>84</v>
      </c>
      <c r="B30" t="s">
        <v>400</v>
      </c>
      <c r="C30" t="s">
        <v>74</v>
      </c>
      <c r="D30" t="s">
        <v>74</v>
      </c>
      <c r="E30" t="s">
        <v>86</v>
      </c>
      <c r="F30" t="s">
        <v>401</v>
      </c>
      <c r="G30" t="s">
        <v>74</v>
      </c>
      <c r="H30" t="s">
        <v>74</v>
      </c>
      <c r="I30" t="s">
        <v>402</v>
      </c>
      <c r="J30" t="s">
        <v>403</v>
      </c>
      <c r="K30" t="s">
        <v>404</v>
      </c>
      <c r="L30" t="s">
        <v>74</v>
      </c>
      <c r="M30" t="s">
        <v>74</v>
      </c>
      <c r="N30" t="s">
        <v>74</v>
      </c>
      <c r="O30" t="s">
        <v>405</v>
      </c>
      <c r="P30" t="s">
        <v>406</v>
      </c>
      <c r="Q30" t="s">
        <v>407</v>
      </c>
      <c r="R30" t="s">
        <v>408</v>
      </c>
      <c r="S30" t="s">
        <v>74</v>
      </c>
      <c r="T30" t="s">
        <v>74</v>
      </c>
      <c r="U30" t="s">
        <v>74</v>
      </c>
      <c r="V30" t="s">
        <v>409</v>
      </c>
      <c r="W30" t="s">
        <v>74</v>
      </c>
      <c r="X30" t="s">
        <v>74</v>
      </c>
      <c r="Y30" t="s">
        <v>74</v>
      </c>
      <c r="Z30" t="s">
        <v>74</v>
      </c>
      <c r="AA30" t="s">
        <v>410</v>
      </c>
      <c r="AB30" t="s">
        <v>411</v>
      </c>
      <c r="AC30" t="s">
        <v>74</v>
      </c>
      <c r="AD30" t="s">
        <v>74</v>
      </c>
      <c r="AE30" t="s">
        <v>74</v>
      </c>
      <c r="AF30" t="s">
        <v>74</v>
      </c>
      <c r="AG30" t="s">
        <v>74</v>
      </c>
      <c r="AH30" t="s">
        <v>74</v>
      </c>
      <c r="AI30" t="s">
        <v>74</v>
      </c>
      <c r="AJ30" t="s">
        <v>74</v>
      </c>
      <c r="AK30" t="s">
        <v>74</v>
      </c>
      <c r="AL30" t="s">
        <v>74</v>
      </c>
      <c r="AM30" t="s">
        <v>74</v>
      </c>
      <c r="AN30" t="s">
        <v>74</v>
      </c>
      <c r="AO30" t="s">
        <v>412</v>
      </c>
      <c r="AP30" t="s">
        <v>74</v>
      </c>
      <c r="AQ30" t="s">
        <v>413</v>
      </c>
      <c r="AR30" t="s">
        <v>74</v>
      </c>
      <c r="AS30" t="s">
        <v>74</v>
      </c>
      <c r="AT30" t="s">
        <v>74</v>
      </c>
      <c r="AU30">
        <v>2022</v>
      </c>
      <c r="AV30" t="s">
        <v>74</v>
      </c>
      <c r="AW30" t="s">
        <v>74</v>
      </c>
      <c r="AX30" t="s">
        <v>74</v>
      </c>
      <c r="AY30" t="s">
        <v>74</v>
      </c>
      <c r="AZ30" t="s">
        <v>74</v>
      </c>
      <c r="BA30" t="s">
        <v>74</v>
      </c>
      <c r="BB30" t="s">
        <v>74</v>
      </c>
      <c r="BC30" t="s">
        <v>74</v>
      </c>
      <c r="BD30" t="s">
        <v>74</v>
      </c>
      <c r="BE30" t="s">
        <v>414</v>
      </c>
      <c r="BF30" t="str">
        <f>HYPERLINK("http://dx.doi.org/10.1109/ENC56672.2022.9882956","http://dx.doi.org/10.1109/ENC56672.2022.9882956")</f>
        <v>http://dx.doi.org/10.1109/ENC56672.2022.9882956</v>
      </c>
      <c r="BG30" t="s">
        <v>74</v>
      </c>
      <c r="BH30" t="s">
        <v>74</v>
      </c>
      <c r="BI30" t="s">
        <v>74</v>
      </c>
      <c r="BJ30" t="s">
        <v>74</v>
      </c>
      <c r="BK30" t="s">
        <v>74</v>
      </c>
      <c r="BL30" t="s">
        <v>74</v>
      </c>
      <c r="BM30" t="s">
        <v>74</v>
      </c>
      <c r="BN30" t="s">
        <v>74</v>
      </c>
      <c r="BO30" t="s">
        <v>74</v>
      </c>
      <c r="BP30" t="s">
        <v>74</v>
      </c>
      <c r="BQ30" t="s">
        <v>74</v>
      </c>
      <c r="BR30" t="s">
        <v>74</v>
      </c>
      <c r="BS30" t="s">
        <v>415</v>
      </c>
      <c r="BT30" t="str">
        <f>HYPERLINK("https%3A%2F%2Fwww.webofscience.com%2Fwos%2Fwoscc%2Ffull-record%2FWOS:000861700300046","View Full Record in Web of Science")</f>
        <v>View Full Record in Web of Science</v>
      </c>
    </row>
    <row r="31" spans="1:72" x14ac:dyDescent="0.25">
      <c r="A31" t="s">
        <v>84</v>
      </c>
      <c r="B31" t="s">
        <v>416</v>
      </c>
      <c r="C31" t="s">
        <v>74</v>
      </c>
      <c r="D31" t="s">
        <v>74</v>
      </c>
      <c r="E31" t="s">
        <v>74</v>
      </c>
      <c r="F31" t="s">
        <v>417</v>
      </c>
      <c r="G31" t="s">
        <v>74</v>
      </c>
      <c r="H31" t="s">
        <v>74</v>
      </c>
      <c r="I31" t="s">
        <v>418</v>
      </c>
      <c r="J31" t="s">
        <v>419</v>
      </c>
      <c r="K31" t="s">
        <v>74</v>
      </c>
      <c r="L31" t="s">
        <v>74</v>
      </c>
      <c r="M31" t="s">
        <v>74</v>
      </c>
      <c r="N31" t="s">
        <v>74</v>
      </c>
      <c r="O31" t="s">
        <v>420</v>
      </c>
      <c r="P31" t="s">
        <v>421</v>
      </c>
      <c r="Q31" t="s">
        <v>422</v>
      </c>
      <c r="R31" t="s">
        <v>423</v>
      </c>
      <c r="S31" t="s">
        <v>74</v>
      </c>
      <c r="T31" t="s">
        <v>74</v>
      </c>
      <c r="U31" t="s">
        <v>74</v>
      </c>
      <c r="V31" t="s">
        <v>424</v>
      </c>
      <c r="W31" t="s">
        <v>74</v>
      </c>
      <c r="X31" t="s">
        <v>74</v>
      </c>
      <c r="Y31" t="s">
        <v>74</v>
      </c>
      <c r="Z31" t="s">
        <v>74</v>
      </c>
      <c r="AA31" t="s">
        <v>74</v>
      </c>
      <c r="AB31" t="s">
        <v>74</v>
      </c>
      <c r="AC31" t="s">
        <v>74</v>
      </c>
      <c r="AD31" t="s">
        <v>74</v>
      </c>
      <c r="AE31" t="s">
        <v>74</v>
      </c>
      <c r="AF31" t="s">
        <v>74</v>
      </c>
      <c r="AG31" t="s">
        <v>74</v>
      </c>
      <c r="AH31" t="s">
        <v>74</v>
      </c>
      <c r="AI31" t="s">
        <v>74</v>
      </c>
      <c r="AJ31" t="s">
        <v>74</v>
      </c>
      <c r="AK31" t="s">
        <v>74</v>
      </c>
      <c r="AL31" t="s">
        <v>74</v>
      </c>
      <c r="AM31" t="s">
        <v>74</v>
      </c>
      <c r="AN31" t="s">
        <v>74</v>
      </c>
      <c r="AO31" t="s">
        <v>425</v>
      </c>
      <c r="AP31" t="s">
        <v>74</v>
      </c>
      <c r="AQ31" t="s">
        <v>74</v>
      </c>
      <c r="AR31" t="s">
        <v>74</v>
      </c>
      <c r="AS31" t="s">
        <v>74</v>
      </c>
      <c r="AT31" t="s">
        <v>426</v>
      </c>
      <c r="AU31">
        <v>2022</v>
      </c>
      <c r="AV31">
        <v>7</v>
      </c>
      <c r="AW31" t="s">
        <v>74</v>
      </c>
      <c r="AX31" t="s">
        <v>74</v>
      </c>
      <c r="AY31" t="s">
        <v>74</v>
      </c>
      <c r="AZ31">
        <v>10</v>
      </c>
      <c r="BA31" t="s">
        <v>74</v>
      </c>
      <c r="BB31">
        <v>269</v>
      </c>
      <c r="BC31">
        <v>273</v>
      </c>
      <c r="BD31" t="s">
        <v>74</v>
      </c>
      <c r="BE31" t="s">
        <v>427</v>
      </c>
      <c r="BF31" t="str">
        <f>HYPERLINK("http://dx.doi.org/10.21834/ebpj.v7iSI10.4132","http://dx.doi.org/10.21834/ebpj.v7iSI10.4132")</f>
        <v>http://dx.doi.org/10.21834/ebpj.v7iSI10.4132</v>
      </c>
      <c r="BG31" t="s">
        <v>74</v>
      </c>
      <c r="BH31" t="s">
        <v>74</v>
      </c>
      <c r="BI31" t="s">
        <v>74</v>
      </c>
      <c r="BJ31" t="s">
        <v>74</v>
      </c>
      <c r="BK31" t="s">
        <v>74</v>
      </c>
      <c r="BL31" t="s">
        <v>74</v>
      </c>
      <c r="BM31" t="s">
        <v>74</v>
      </c>
      <c r="BN31" t="s">
        <v>74</v>
      </c>
      <c r="BO31" t="s">
        <v>74</v>
      </c>
      <c r="BP31" t="s">
        <v>74</v>
      </c>
      <c r="BQ31" t="s">
        <v>74</v>
      </c>
      <c r="BR31" t="s">
        <v>74</v>
      </c>
      <c r="BS31" t="s">
        <v>428</v>
      </c>
      <c r="BT31" t="str">
        <f>HYPERLINK("https%3A%2F%2Fwww.webofscience.com%2Fwos%2Fwoscc%2Ffull-record%2FWOS:000925923300013","View Full Record in Web of Science")</f>
        <v>View Full Record in Web of Science</v>
      </c>
    </row>
    <row r="32" spans="1:72" x14ac:dyDescent="0.25">
      <c r="A32" t="s">
        <v>72</v>
      </c>
      <c r="B32" t="s">
        <v>429</v>
      </c>
      <c r="C32" t="s">
        <v>74</v>
      </c>
      <c r="D32" t="s">
        <v>74</v>
      </c>
      <c r="E32" t="s">
        <v>74</v>
      </c>
      <c r="F32" t="s">
        <v>430</v>
      </c>
      <c r="G32" t="s">
        <v>74</v>
      </c>
      <c r="H32" t="s">
        <v>74</v>
      </c>
      <c r="I32" t="s">
        <v>431</v>
      </c>
      <c r="J32" t="s">
        <v>432</v>
      </c>
      <c r="K32" t="s">
        <v>74</v>
      </c>
      <c r="L32" t="s">
        <v>74</v>
      </c>
      <c r="M32" t="s">
        <v>74</v>
      </c>
      <c r="N32" t="s">
        <v>74</v>
      </c>
      <c r="O32" t="s">
        <v>74</v>
      </c>
      <c r="P32" t="s">
        <v>74</v>
      </c>
      <c r="Q32" t="s">
        <v>74</v>
      </c>
      <c r="R32" t="s">
        <v>74</v>
      </c>
      <c r="S32" t="s">
        <v>74</v>
      </c>
      <c r="T32" t="s">
        <v>74</v>
      </c>
      <c r="U32" t="s">
        <v>74</v>
      </c>
      <c r="V32" t="s">
        <v>433</v>
      </c>
      <c r="W32" t="s">
        <v>74</v>
      </c>
      <c r="X32" t="s">
        <v>74</v>
      </c>
      <c r="Y32" t="s">
        <v>74</v>
      </c>
      <c r="Z32" t="s">
        <v>74</v>
      </c>
      <c r="AA32" t="s">
        <v>434</v>
      </c>
      <c r="AB32" t="s">
        <v>435</v>
      </c>
      <c r="AC32" t="s">
        <v>74</v>
      </c>
      <c r="AD32" t="s">
        <v>74</v>
      </c>
      <c r="AE32" t="s">
        <v>74</v>
      </c>
      <c r="AF32" t="s">
        <v>74</v>
      </c>
      <c r="AG32" t="s">
        <v>74</v>
      </c>
      <c r="AH32" t="s">
        <v>74</v>
      </c>
      <c r="AI32" t="s">
        <v>74</v>
      </c>
      <c r="AJ32" t="s">
        <v>74</v>
      </c>
      <c r="AK32" t="s">
        <v>74</v>
      </c>
      <c r="AL32" t="s">
        <v>74</v>
      </c>
      <c r="AM32" t="s">
        <v>74</v>
      </c>
      <c r="AN32" t="s">
        <v>74</v>
      </c>
      <c r="AO32" t="s">
        <v>74</v>
      </c>
      <c r="AP32" t="s">
        <v>436</v>
      </c>
      <c r="AQ32" t="s">
        <v>74</v>
      </c>
      <c r="AR32" t="s">
        <v>74</v>
      </c>
      <c r="AS32" t="s">
        <v>74</v>
      </c>
      <c r="AT32" t="s">
        <v>437</v>
      </c>
      <c r="AU32">
        <v>2022</v>
      </c>
      <c r="AV32">
        <v>12</v>
      </c>
      <c r="AW32" t="s">
        <v>74</v>
      </c>
      <c r="AX32" t="s">
        <v>74</v>
      </c>
      <c r="AY32" t="s">
        <v>74</v>
      </c>
      <c r="AZ32" t="s">
        <v>74</v>
      </c>
      <c r="BA32" t="s">
        <v>74</v>
      </c>
      <c r="BB32" t="s">
        <v>74</v>
      </c>
      <c r="BC32" t="s">
        <v>74</v>
      </c>
      <c r="BD32">
        <v>60</v>
      </c>
      <c r="BE32" t="s">
        <v>438</v>
      </c>
      <c r="BF32" t="str">
        <f>HYPERLINK("http://dx.doi.org/10.22967/HCIS.2022.12.060","http://dx.doi.org/10.22967/HCIS.2022.12.060")</f>
        <v>http://dx.doi.org/10.22967/HCIS.2022.12.060</v>
      </c>
      <c r="BG32" t="s">
        <v>74</v>
      </c>
      <c r="BH32" t="s">
        <v>74</v>
      </c>
      <c r="BI32" t="s">
        <v>74</v>
      </c>
      <c r="BJ32" t="s">
        <v>74</v>
      </c>
      <c r="BK32" t="s">
        <v>74</v>
      </c>
      <c r="BL32" t="s">
        <v>74</v>
      </c>
      <c r="BM32" t="s">
        <v>74</v>
      </c>
      <c r="BN32" t="s">
        <v>74</v>
      </c>
      <c r="BO32" t="s">
        <v>74</v>
      </c>
      <c r="BP32" t="s">
        <v>74</v>
      </c>
      <c r="BQ32" t="s">
        <v>74</v>
      </c>
      <c r="BR32" t="s">
        <v>74</v>
      </c>
      <c r="BS32" t="s">
        <v>439</v>
      </c>
      <c r="BT32" t="str">
        <f>HYPERLINK("https%3A%2F%2Fwww.webofscience.com%2Fwos%2Fwoscc%2Ffull-record%2FWOS:000922629500001","View Full Record in Web of Science")</f>
        <v>View Full Record in Web of Science</v>
      </c>
    </row>
    <row r="33" spans="1:72" x14ac:dyDescent="0.25">
      <c r="A33" t="s">
        <v>72</v>
      </c>
      <c r="B33" t="s">
        <v>440</v>
      </c>
      <c r="C33" t="s">
        <v>74</v>
      </c>
      <c r="D33" t="s">
        <v>74</v>
      </c>
      <c r="E33" t="s">
        <v>74</v>
      </c>
      <c r="F33" t="s">
        <v>441</v>
      </c>
      <c r="G33" t="s">
        <v>74</v>
      </c>
      <c r="H33" t="s">
        <v>74</v>
      </c>
      <c r="I33" t="s">
        <v>442</v>
      </c>
      <c r="J33" t="s">
        <v>443</v>
      </c>
      <c r="K33" t="s">
        <v>74</v>
      </c>
      <c r="L33" t="s">
        <v>74</v>
      </c>
      <c r="M33" t="s">
        <v>74</v>
      </c>
      <c r="N33" t="s">
        <v>74</v>
      </c>
      <c r="O33" t="s">
        <v>74</v>
      </c>
      <c r="P33" t="s">
        <v>74</v>
      </c>
      <c r="Q33" t="s">
        <v>74</v>
      </c>
      <c r="R33" t="s">
        <v>74</v>
      </c>
      <c r="S33" t="s">
        <v>74</v>
      </c>
      <c r="T33" t="s">
        <v>74</v>
      </c>
      <c r="U33" t="s">
        <v>74</v>
      </c>
      <c r="V33" t="s">
        <v>444</v>
      </c>
      <c r="W33" t="s">
        <v>74</v>
      </c>
      <c r="X33" t="s">
        <v>74</v>
      </c>
      <c r="Y33" t="s">
        <v>74</v>
      </c>
      <c r="Z33" t="s">
        <v>74</v>
      </c>
      <c r="AA33" t="s">
        <v>74</v>
      </c>
      <c r="AB33" t="s">
        <v>74</v>
      </c>
      <c r="AC33" t="s">
        <v>74</v>
      </c>
      <c r="AD33" t="s">
        <v>74</v>
      </c>
      <c r="AE33" t="s">
        <v>74</v>
      </c>
      <c r="AF33" t="s">
        <v>74</v>
      </c>
      <c r="AG33" t="s">
        <v>74</v>
      </c>
      <c r="AH33" t="s">
        <v>74</v>
      </c>
      <c r="AI33" t="s">
        <v>74</v>
      </c>
      <c r="AJ33" t="s">
        <v>74</v>
      </c>
      <c r="AK33" t="s">
        <v>74</v>
      </c>
      <c r="AL33" t="s">
        <v>74</v>
      </c>
      <c r="AM33" t="s">
        <v>74</v>
      </c>
      <c r="AN33" t="s">
        <v>74</v>
      </c>
      <c r="AO33" t="s">
        <v>445</v>
      </c>
      <c r="AP33" t="s">
        <v>446</v>
      </c>
      <c r="AQ33" t="s">
        <v>74</v>
      </c>
      <c r="AR33" t="s">
        <v>74</v>
      </c>
      <c r="AS33" t="s">
        <v>74</v>
      </c>
      <c r="AT33" t="s">
        <v>447</v>
      </c>
      <c r="AU33">
        <v>2023</v>
      </c>
      <c r="AV33">
        <v>56</v>
      </c>
      <c r="AW33">
        <v>2</v>
      </c>
      <c r="AX33" t="s">
        <v>74</v>
      </c>
      <c r="AY33" t="s">
        <v>74</v>
      </c>
      <c r="AZ33" t="s">
        <v>74</v>
      </c>
      <c r="BA33" t="s">
        <v>74</v>
      </c>
      <c r="BB33">
        <v>137</v>
      </c>
      <c r="BC33">
        <v>142</v>
      </c>
      <c r="BD33" t="s">
        <v>74</v>
      </c>
      <c r="BE33" t="s">
        <v>448</v>
      </c>
      <c r="BF33" t="str">
        <f>HYPERLINK("http://dx.doi.org/10.1109/MC.2022.3227681","http://dx.doi.org/10.1109/MC.2022.3227681")</f>
        <v>http://dx.doi.org/10.1109/MC.2022.3227681</v>
      </c>
      <c r="BG33" t="s">
        <v>74</v>
      </c>
      <c r="BH33" t="s">
        <v>74</v>
      </c>
      <c r="BI33" t="s">
        <v>74</v>
      </c>
      <c r="BJ33" t="s">
        <v>74</v>
      </c>
      <c r="BK33" t="s">
        <v>74</v>
      </c>
      <c r="BL33" t="s">
        <v>74</v>
      </c>
      <c r="BM33" t="s">
        <v>74</v>
      </c>
      <c r="BN33" t="s">
        <v>74</v>
      </c>
      <c r="BO33" t="s">
        <v>74</v>
      </c>
      <c r="BP33" t="s">
        <v>74</v>
      </c>
      <c r="BQ33" t="s">
        <v>74</v>
      </c>
      <c r="BR33" t="s">
        <v>74</v>
      </c>
      <c r="BS33" t="s">
        <v>449</v>
      </c>
      <c r="BT33" t="str">
        <f>HYPERLINK("https%3A%2F%2Fwww.webofscience.com%2Fwos%2Fwoscc%2Ffull-record%2FWOS:000966229100001","View Full Record in Web of Science")</f>
        <v>View Full Record in Web of Science</v>
      </c>
    </row>
    <row r="34" spans="1:72" x14ac:dyDescent="0.25">
      <c r="A34" t="s">
        <v>72</v>
      </c>
      <c r="B34" t="s">
        <v>450</v>
      </c>
      <c r="C34" t="s">
        <v>74</v>
      </c>
      <c r="D34" t="s">
        <v>74</v>
      </c>
      <c r="E34" t="s">
        <v>74</v>
      </c>
      <c r="F34" t="s">
        <v>451</v>
      </c>
      <c r="G34" t="s">
        <v>74</v>
      </c>
      <c r="H34" t="s">
        <v>74</v>
      </c>
      <c r="I34" t="s">
        <v>452</v>
      </c>
      <c r="J34" t="s">
        <v>453</v>
      </c>
      <c r="K34" t="s">
        <v>74</v>
      </c>
      <c r="L34" t="s">
        <v>74</v>
      </c>
      <c r="M34" t="s">
        <v>74</v>
      </c>
      <c r="N34" t="s">
        <v>74</v>
      </c>
      <c r="O34" t="s">
        <v>74</v>
      </c>
      <c r="P34" t="s">
        <v>74</v>
      </c>
      <c r="Q34" t="s">
        <v>74</v>
      </c>
      <c r="R34" t="s">
        <v>74</v>
      </c>
      <c r="S34" t="s">
        <v>74</v>
      </c>
      <c r="T34" t="s">
        <v>74</v>
      </c>
      <c r="U34" t="s">
        <v>74</v>
      </c>
      <c r="V34" t="s">
        <v>454</v>
      </c>
      <c r="W34" t="s">
        <v>74</v>
      </c>
      <c r="X34" t="s">
        <v>74</v>
      </c>
      <c r="Y34" t="s">
        <v>74</v>
      </c>
      <c r="Z34" t="s">
        <v>74</v>
      </c>
      <c r="AA34" t="s">
        <v>455</v>
      </c>
      <c r="AB34" t="s">
        <v>456</v>
      </c>
      <c r="AC34" t="s">
        <v>74</v>
      </c>
      <c r="AD34" t="s">
        <v>74</v>
      </c>
      <c r="AE34" t="s">
        <v>74</v>
      </c>
      <c r="AF34" t="s">
        <v>74</v>
      </c>
      <c r="AG34" t="s">
        <v>74</v>
      </c>
      <c r="AH34" t="s">
        <v>74</v>
      </c>
      <c r="AI34" t="s">
        <v>74</v>
      </c>
      <c r="AJ34" t="s">
        <v>74</v>
      </c>
      <c r="AK34" t="s">
        <v>74</v>
      </c>
      <c r="AL34" t="s">
        <v>74</v>
      </c>
      <c r="AM34" t="s">
        <v>74</v>
      </c>
      <c r="AN34" t="s">
        <v>74</v>
      </c>
      <c r="AO34" t="s">
        <v>74</v>
      </c>
      <c r="AP34" t="s">
        <v>457</v>
      </c>
      <c r="AQ34" t="s">
        <v>74</v>
      </c>
      <c r="AR34" t="s">
        <v>74</v>
      </c>
      <c r="AS34" t="s">
        <v>74</v>
      </c>
      <c r="AT34" t="s">
        <v>458</v>
      </c>
      <c r="AU34">
        <v>2022</v>
      </c>
      <c r="AV34">
        <v>14</v>
      </c>
      <c r="AW34">
        <v>23</v>
      </c>
      <c r="AX34" t="s">
        <v>74</v>
      </c>
      <c r="AY34" t="s">
        <v>74</v>
      </c>
      <c r="AZ34" t="s">
        <v>74</v>
      </c>
      <c r="BA34" t="s">
        <v>74</v>
      </c>
      <c r="BB34" t="s">
        <v>74</v>
      </c>
      <c r="BC34" t="s">
        <v>74</v>
      </c>
      <c r="BD34">
        <v>15805</v>
      </c>
      <c r="BE34" t="s">
        <v>459</v>
      </c>
      <c r="BF34" t="str">
        <f>HYPERLINK("http://dx.doi.org/10.3390/su142315805","http://dx.doi.org/10.3390/su142315805")</f>
        <v>http://dx.doi.org/10.3390/su142315805</v>
      </c>
      <c r="BG34" t="s">
        <v>74</v>
      </c>
      <c r="BH34" t="s">
        <v>74</v>
      </c>
      <c r="BI34" t="s">
        <v>74</v>
      </c>
      <c r="BJ34" t="s">
        <v>74</v>
      </c>
      <c r="BK34" t="s">
        <v>74</v>
      </c>
      <c r="BL34" t="s">
        <v>74</v>
      </c>
      <c r="BM34" t="s">
        <v>74</v>
      </c>
      <c r="BN34" t="s">
        <v>74</v>
      </c>
      <c r="BO34" t="s">
        <v>74</v>
      </c>
      <c r="BP34" t="s">
        <v>74</v>
      </c>
      <c r="BQ34" t="s">
        <v>74</v>
      </c>
      <c r="BR34" t="s">
        <v>74</v>
      </c>
      <c r="BS34" t="s">
        <v>460</v>
      </c>
      <c r="BT34" t="str">
        <f>HYPERLINK("https%3A%2F%2Fwww.webofscience.com%2Fwos%2Fwoscc%2Ffull-record%2FWOS:000896054600001","View Full Record in Web of Science")</f>
        <v>View Full Record in Web of Science</v>
      </c>
    </row>
    <row r="35" spans="1:72" x14ac:dyDescent="0.25">
      <c r="A35" t="s">
        <v>72</v>
      </c>
      <c r="B35" t="s">
        <v>461</v>
      </c>
      <c r="C35" t="s">
        <v>74</v>
      </c>
      <c r="D35" t="s">
        <v>74</v>
      </c>
      <c r="E35" t="s">
        <v>74</v>
      </c>
      <c r="F35" t="s">
        <v>462</v>
      </c>
      <c r="G35" t="s">
        <v>74</v>
      </c>
      <c r="H35" t="s">
        <v>74</v>
      </c>
      <c r="I35" t="s">
        <v>463</v>
      </c>
      <c r="J35" t="s">
        <v>464</v>
      </c>
      <c r="K35" t="s">
        <v>74</v>
      </c>
      <c r="L35" t="s">
        <v>74</v>
      </c>
      <c r="M35" t="s">
        <v>74</v>
      </c>
      <c r="N35" t="s">
        <v>74</v>
      </c>
      <c r="O35" t="s">
        <v>74</v>
      </c>
      <c r="P35" t="s">
        <v>74</v>
      </c>
      <c r="Q35" t="s">
        <v>74</v>
      </c>
      <c r="R35" t="s">
        <v>74</v>
      </c>
      <c r="S35" t="s">
        <v>74</v>
      </c>
      <c r="T35" t="s">
        <v>74</v>
      </c>
      <c r="U35" t="s">
        <v>74</v>
      </c>
      <c r="V35" t="s">
        <v>465</v>
      </c>
      <c r="W35" t="s">
        <v>74</v>
      </c>
      <c r="X35" t="s">
        <v>74</v>
      </c>
      <c r="Y35" t="s">
        <v>74</v>
      </c>
      <c r="Z35" t="s">
        <v>74</v>
      </c>
      <c r="AA35" t="s">
        <v>74</v>
      </c>
      <c r="AB35" t="s">
        <v>74</v>
      </c>
      <c r="AC35" t="s">
        <v>74</v>
      </c>
      <c r="AD35" t="s">
        <v>74</v>
      </c>
      <c r="AE35" t="s">
        <v>74</v>
      </c>
      <c r="AF35" t="s">
        <v>74</v>
      </c>
      <c r="AG35" t="s">
        <v>74</v>
      </c>
      <c r="AH35" t="s">
        <v>74</v>
      </c>
      <c r="AI35" t="s">
        <v>74</v>
      </c>
      <c r="AJ35" t="s">
        <v>74</v>
      </c>
      <c r="AK35" t="s">
        <v>74</v>
      </c>
      <c r="AL35" t="s">
        <v>74</v>
      </c>
      <c r="AM35" t="s">
        <v>74</v>
      </c>
      <c r="AN35" t="s">
        <v>74</v>
      </c>
      <c r="AO35" t="s">
        <v>466</v>
      </c>
      <c r="AP35" t="s">
        <v>467</v>
      </c>
      <c r="AQ35" t="s">
        <v>74</v>
      </c>
      <c r="AR35" t="s">
        <v>74</v>
      </c>
      <c r="AS35" t="s">
        <v>74</v>
      </c>
      <c r="AT35" t="s">
        <v>74</v>
      </c>
      <c r="AU35">
        <v>2022</v>
      </c>
      <c r="AV35">
        <v>21</v>
      </c>
      <c r="AW35">
        <v>8</v>
      </c>
      <c r="AX35" t="s">
        <v>74</v>
      </c>
      <c r="AY35" t="s">
        <v>74</v>
      </c>
      <c r="AZ35" t="s">
        <v>74</v>
      </c>
      <c r="BA35" t="s">
        <v>74</v>
      </c>
      <c r="BB35">
        <v>2231</v>
      </c>
      <c r="BC35">
        <v>2256</v>
      </c>
      <c r="BD35" t="s">
        <v>74</v>
      </c>
      <c r="BE35" t="s">
        <v>468</v>
      </c>
      <c r="BF35" t="str">
        <f>HYPERLINK("http://dx.doi.org/10.13052/jwe1540-9589.2181","http://dx.doi.org/10.13052/jwe1540-9589.2181")</f>
        <v>http://dx.doi.org/10.13052/jwe1540-9589.2181</v>
      </c>
      <c r="BG35" t="s">
        <v>74</v>
      </c>
      <c r="BH35" t="s">
        <v>74</v>
      </c>
      <c r="BI35" t="s">
        <v>74</v>
      </c>
      <c r="BJ35" t="s">
        <v>74</v>
      </c>
      <c r="BK35" t="s">
        <v>74</v>
      </c>
      <c r="BL35" t="s">
        <v>74</v>
      </c>
      <c r="BM35" t="s">
        <v>74</v>
      </c>
      <c r="BN35" t="s">
        <v>74</v>
      </c>
      <c r="BO35" t="s">
        <v>74</v>
      </c>
      <c r="BP35" t="s">
        <v>74</v>
      </c>
      <c r="BQ35" t="s">
        <v>74</v>
      </c>
      <c r="BR35" t="s">
        <v>74</v>
      </c>
      <c r="BS35" t="s">
        <v>469</v>
      </c>
      <c r="BT35" t="str">
        <f>HYPERLINK("https%3A%2F%2Fwww.webofscience.com%2Fwos%2Fwoscc%2Ffull-record%2FWOS:000959775000001","View Full Record in Web of Science")</f>
        <v>View Full Record in Web of Science</v>
      </c>
    </row>
    <row r="36" spans="1:72" x14ac:dyDescent="0.25">
      <c r="A36" t="s">
        <v>72</v>
      </c>
      <c r="B36" t="s">
        <v>470</v>
      </c>
      <c r="C36" t="s">
        <v>74</v>
      </c>
      <c r="D36" t="s">
        <v>74</v>
      </c>
      <c r="E36" t="s">
        <v>74</v>
      </c>
      <c r="F36" t="s">
        <v>471</v>
      </c>
      <c r="G36" t="s">
        <v>74</v>
      </c>
      <c r="H36" t="s">
        <v>74</v>
      </c>
      <c r="I36" t="s">
        <v>472</v>
      </c>
      <c r="J36" t="s">
        <v>254</v>
      </c>
      <c r="K36" t="s">
        <v>74</v>
      </c>
      <c r="L36" t="s">
        <v>74</v>
      </c>
      <c r="M36" t="s">
        <v>74</v>
      </c>
      <c r="N36" t="s">
        <v>74</v>
      </c>
      <c r="O36" t="s">
        <v>74</v>
      </c>
      <c r="P36" t="s">
        <v>74</v>
      </c>
      <c r="Q36" t="s">
        <v>74</v>
      </c>
      <c r="R36" t="s">
        <v>74</v>
      </c>
      <c r="S36" t="s">
        <v>74</v>
      </c>
      <c r="T36" t="s">
        <v>74</v>
      </c>
      <c r="U36" t="s">
        <v>74</v>
      </c>
      <c r="V36" t="s">
        <v>473</v>
      </c>
      <c r="W36" t="s">
        <v>74</v>
      </c>
      <c r="X36" t="s">
        <v>74</v>
      </c>
      <c r="Y36" t="s">
        <v>74</v>
      </c>
      <c r="Z36" t="s">
        <v>74</v>
      </c>
      <c r="AA36" t="s">
        <v>474</v>
      </c>
      <c r="AB36" t="s">
        <v>475</v>
      </c>
      <c r="AC36" t="s">
        <v>74</v>
      </c>
      <c r="AD36" t="s">
        <v>74</v>
      </c>
      <c r="AE36" t="s">
        <v>74</v>
      </c>
      <c r="AF36" t="s">
        <v>74</v>
      </c>
      <c r="AG36" t="s">
        <v>74</v>
      </c>
      <c r="AH36" t="s">
        <v>74</v>
      </c>
      <c r="AI36" t="s">
        <v>74</v>
      </c>
      <c r="AJ36" t="s">
        <v>74</v>
      </c>
      <c r="AK36" t="s">
        <v>74</v>
      </c>
      <c r="AL36" t="s">
        <v>74</v>
      </c>
      <c r="AM36" t="s">
        <v>74</v>
      </c>
      <c r="AN36" t="s">
        <v>74</v>
      </c>
      <c r="AO36" t="s">
        <v>258</v>
      </c>
      <c r="AP36" t="s">
        <v>74</v>
      </c>
      <c r="AQ36" t="s">
        <v>74</v>
      </c>
      <c r="AR36" t="s">
        <v>74</v>
      </c>
      <c r="AS36" t="s">
        <v>74</v>
      </c>
      <c r="AT36" t="s">
        <v>74</v>
      </c>
      <c r="AU36">
        <v>2023</v>
      </c>
      <c r="AV36">
        <v>11</v>
      </c>
      <c r="AW36" t="s">
        <v>74</v>
      </c>
      <c r="AX36" t="s">
        <v>74</v>
      </c>
      <c r="AY36" t="s">
        <v>74</v>
      </c>
      <c r="AZ36" t="s">
        <v>74</v>
      </c>
      <c r="BA36" t="s">
        <v>74</v>
      </c>
      <c r="BB36">
        <v>25502</v>
      </c>
      <c r="BC36">
        <v>25530</v>
      </c>
      <c r="BD36" t="s">
        <v>74</v>
      </c>
      <c r="BE36" t="s">
        <v>476</v>
      </c>
      <c r="BF36" t="str">
        <f>HYPERLINK("http://dx.doi.org/10.1109/ACCESS.2023.3255510","http://dx.doi.org/10.1109/ACCESS.2023.3255510")</f>
        <v>http://dx.doi.org/10.1109/ACCESS.2023.3255510</v>
      </c>
      <c r="BG36" t="s">
        <v>74</v>
      </c>
      <c r="BH36" t="s">
        <v>74</v>
      </c>
      <c r="BI36" t="s">
        <v>74</v>
      </c>
      <c r="BJ36" t="s">
        <v>74</v>
      </c>
      <c r="BK36" t="s">
        <v>74</v>
      </c>
      <c r="BL36" t="s">
        <v>74</v>
      </c>
      <c r="BM36" t="s">
        <v>74</v>
      </c>
      <c r="BN36" t="s">
        <v>74</v>
      </c>
      <c r="BO36" t="s">
        <v>74</v>
      </c>
      <c r="BP36" t="s">
        <v>74</v>
      </c>
      <c r="BQ36" t="s">
        <v>74</v>
      </c>
      <c r="BR36" t="s">
        <v>74</v>
      </c>
      <c r="BS36" t="s">
        <v>477</v>
      </c>
      <c r="BT36" t="str">
        <f>HYPERLINK("https%3A%2F%2Fwww.webofscience.com%2Fwos%2Fwoscc%2Ffull-record%2FWOS:000953831100001","View Full Record in Web of Science")</f>
        <v>View Full Record in Web of Science</v>
      </c>
    </row>
    <row r="37" spans="1:72" x14ac:dyDescent="0.25">
      <c r="A37" t="s">
        <v>84</v>
      </c>
      <c r="B37" t="s">
        <v>478</v>
      </c>
      <c r="C37" t="s">
        <v>74</v>
      </c>
      <c r="D37" t="s">
        <v>74</v>
      </c>
      <c r="E37" t="s">
        <v>86</v>
      </c>
      <c r="F37" t="s">
        <v>479</v>
      </c>
      <c r="G37" t="s">
        <v>74</v>
      </c>
      <c r="H37" t="s">
        <v>74</v>
      </c>
      <c r="I37" t="s">
        <v>480</v>
      </c>
      <c r="J37" t="s">
        <v>481</v>
      </c>
      <c r="K37" t="s">
        <v>482</v>
      </c>
      <c r="L37" t="s">
        <v>74</v>
      </c>
      <c r="M37" t="s">
        <v>74</v>
      </c>
      <c r="N37" t="s">
        <v>74</v>
      </c>
      <c r="O37" t="s">
        <v>483</v>
      </c>
      <c r="P37" t="s">
        <v>484</v>
      </c>
      <c r="Q37" t="s">
        <v>485</v>
      </c>
      <c r="R37" t="s">
        <v>486</v>
      </c>
      <c r="S37" t="s">
        <v>74</v>
      </c>
      <c r="T37" t="s">
        <v>74</v>
      </c>
      <c r="U37" t="s">
        <v>74</v>
      </c>
      <c r="V37" t="s">
        <v>487</v>
      </c>
      <c r="W37" t="s">
        <v>74</v>
      </c>
      <c r="X37" t="s">
        <v>74</v>
      </c>
      <c r="Y37" t="s">
        <v>74</v>
      </c>
      <c r="Z37" t="s">
        <v>74</v>
      </c>
      <c r="AA37" t="s">
        <v>488</v>
      </c>
      <c r="AB37" t="s">
        <v>489</v>
      </c>
      <c r="AC37" t="s">
        <v>74</v>
      </c>
      <c r="AD37" t="s">
        <v>74</v>
      </c>
      <c r="AE37" t="s">
        <v>74</v>
      </c>
      <c r="AF37" t="s">
        <v>74</v>
      </c>
      <c r="AG37" t="s">
        <v>74</v>
      </c>
      <c r="AH37" t="s">
        <v>74</v>
      </c>
      <c r="AI37" t="s">
        <v>74</v>
      </c>
      <c r="AJ37" t="s">
        <v>74</v>
      </c>
      <c r="AK37" t="s">
        <v>74</v>
      </c>
      <c r="AL37" t="s">
        <v>74</v>
      </c>
      <c r="AM37" t="s">
        <v>74</v>
      </c>
      <c r="AN37" t="s">
        <v>74</v>
      </c>
      <c r="AO37" t="s">
        <v>74</v>
      </c>
      <c r="AP37" t="s">
        <v>74</v>
      </c>
      <c r="AQ37" t="s">
        <v>490</v>
      </c>
      <c r="AR37" t="s">
        <v>74</v>
      </c>
      <c r="AS37" t="s">
        <v>74</v>
      </c>
      <c r="AT37" t="s">
        <v>74</v>
      </c>
      <c r="AU37">
        <v>2022</v>
      </c>
      <c r="AV37" t="s">
        <v>74</v>
      </c>
      <c r="AW37" t="s">
        <v>74</v>
      </c>
      <c r="AX37" t="s">
        <v>74</v>
      </c>
      <c r="AY37" t="s">
        <v>74</v>
      </c>
      <c r="AZ37" t="s">
        <v>74</v>
      </c>
      <c r="BA37" t="s">
        <v>74</v>
      </c>
      <c r="BB37" t="s">
        <v>74</v>
      </c>
      <c r="BC37" t="s">
        <v>74</v>
      </c>
      <c r="BD37" t="s">
        <v>74</v>
      </c>
      <c r="BE37" t="s">
        <v>491</v>
      </c>
      <c r="BF37" t="str">
        <f>HYPERLINK("http://dx.doi.org/10.1109/ICECS202256217.2022.9970782","http://dx.doi.org/10.1109/ICECS202256217.2022.9970782")</f>
        <v>http://dx.doi.org/10.1109/ICECS202256217.2022.9970782</v>
      </c>
      <c r="BG37" t="s">
        <v>74</v>
      </c>
      <c r="BH37" t="s">
        <v>74</v>
      </c>
      <c r="BI37" t="s">
        <v>74</v>
      </c>
      <c r="BJ37" t="s">
        <v>74</v>
      </c>
      <c r="BK37" t="s">
        <v>74</v>
      </c>
      <c r="BL37" t="s">
        <v>74</v>
      </c>
      <c r="BM37" t="s">
        <v>74</v>
      </c>
      <c r="BN37" t="s">
        <v>74</v>
      </c>
      <c r="BO37" t="s">
        <v>74</v>
      </c>
      <c r="BP37" t="s">
        <v>74</v>
      </c>
      <c r="BQ37" t="s">
        <v>74</v>
      </c>
      <c r="BR37" t="s">
        <v>74</v>
      </c>
      <c r="BS37" t="s">
        <v>492</v>
      </c>
      <c r="BT37" t="str">
        <f>HYPERLINK("https%3A%2F%2Fwww.webofscience.com%2Fwos%2Fwoscc%2Ffull-record%2FWOS:000913346300006","View Full Record in Web of Science")</f>
        <v>View Full Record in Web of Science</v>
      </c>
    </row>
    <row r="38" spans="1:72" x14ac:dyDescent="0.25">
      <c r="A38" t="s">
        <v>72</v>
      </c>
      <c r="B38" t="s">
        <v>493</v>
      </c>
      <c r="C38" t="s">
        <v>74</v>
      </c>
      <c r="D38" t="s">
        <v>74</v>
      </c>
      <c r="E38" t="s">
        <v>74</v>
      </c>
      <c r="F38" t="s">
        <v>494</v>
      </c>
      <c r="G38" t="s">
        <v>74</v>
      </c>
      <c r="H38" t="s">
        <v>74</v>
      </c>
      <c r="I38" t="s">
        <v>495</v>
      </c>
      <c r="J38" t="s">
        <v>496</v>
      </c>
      <c r="K38" t="s">
        <v>74</v>
      </c>
      <c r="L38" t="s">
        <v>74</v>
      </c>
      <c r="M38" t="s">
        <v>74</v>
      </c>
      <c r="N38" t="s">
        <v>74</v>
      </c>
      <c r="O38" t="s">
        <v>74</v>
      </c>
      <c r="P38" t="s">
        <v>74</v>
      </c>
      <c r="Q38" t="s">
        <v>74</v>
      </c>
      <c r="R38" t="s">
        <v>74</v>
      </c>
      <c r="S38" t="s">
        <v>74</v>
      </c>
      <c r="T38" t="s">
        <v>74</v>
      </c>
      <c r="U38" t="s">
        <v>74</v>
      </c>
      <c r="V38" t="s">
        <v>497</v>
      </c>
      <c r="W38" t="s">
        <v>74</v>
      </c>
      <c r="X38" t="s">
        <v>74</v>
      </c>
      <c r="Y38" t="s">
        <v>74</v>
      </c>
      <c r="Z38" t="s">
        <v>74</v>
      </c>
      <c r="AA38" t="s">
        <v>74</v>
      </c>
      <c r="AB38" t="s">
        <v>74</v>
      </c>
      <c r="AC38" t="s">
        <v>74</v>
      </c>
      <c r="AD38" t="s">
        <v>74</v>
      </c>
      <c r="AE38" t="s">
        <v>74</v>
      </c>
      <c r="AF38" t="s">
        <v>74</v>
      </c>
      <c r="AG38" t="s">
        <v>74</v>
      </c>
      <c r="AH38" t="s">
        <v>74</v>
      </c>
      <c r="AI38" t="s">
        <v>74</v>
      </c>
      <c r="AJ38" t="s">
        <v>74</v>
      </c>
      <c r="AK38" t="s">
        <v>74</v>
      </c>
      <c r="AL38" t="s">
        <v>74</v>
      </c>
      <c r="AM38" t="s">
        <v>74</v>
      </c>
      <c r="AN38" t="s">
        <v>74</v>
      </c>
      <c r="AO38" t="s">
        <v>498</v>
      </c>
      <c r="AP38" t="s">
        <v>499</v>
      </c>
      <c r="AQ38" t="s">
        <v>74</v>
      </c>
      <c r="AR38" t="s">
        <v>74</v>
      </c>
      <c r="AS38" t="s">
        <v>74</v>
      </c>
      <c r="AT38" t="s">
        <v>500</v>
      </c>
      <c r="AU38">
        <v>2023</v>
      </c>
      <c r="AV38">
        <v>78</v>
      </c>
      <c r="AW38" t="s">
        <v>74</v>
      </c>
      <c r="AX38" t="s">
        <v>74</v>
      </c>
      <c r="AY38" t="s">
        <v>74</v>
      </c>
      <c r="AZ38" t="s">
        <v>74</v>
      </c>
      <c r="BA38" t="s">
        <v>74</v>
      </c>
      <c r="BB38" t="s">
        <v>74</v>
      </c>
      <c r="BC38" t="s">
        <v>74</v>
      </c>
      <c r="BD38">
        <v>102430</v>
      </c>
      <c r="BE38" t="s">
        <v>501</v>
      </c>
      <c r="BF38" t="str">
        <f>HYPERLINK("http://dx.doi.org/10.1016/j.displa.2023.102430","http://dx.doi.org/10.1016/j.displa.2023.102430")</f>
        <v>http://dx.doi.org/10.1016/j.displa.2023.102430</v>
      </c>
      <c r="BG38" t="s">
        <v>74</v>
      </c>
      <c r="BH38" t="s">
        <v>388</v>
      </c>
      <c r="BI38" t="s">
        <v>74</v>
      </c>
      <c r="BJ38" t="s">
        <v>74</v>
      </c>
      <c r="BK38" t="s">
        <v>74</v>
      </c>
      <c r="BL38" t="s">
        <v>74</v>
      </c>
      <c r="BM38" t="s">
        <v>74</v>
      </c>
      <c r="BN38" t="s">
        <v>74</v>
      </c>
      <c r="BO38" t="s">
        <v>74</v>
      </c>
      <c r="BP38" t="s">
        <v>74</v>
      </c>
      <c r="BQ38" t="s">
        <v>74</v>
      </c>
      <c r="BR38" t="s">
        <v>74</v>
      </c>
      <c r="BS38" t="s">
        <v>502</v>
      </c>
      <c r="BT38" t="str">
        <f>HYPERLINK("https%3A%2F%2Fwww.webofscience.com%2Fwos%2Fwoscc%2Ffull-record%2FWOS:000967700700001","View Full Record in Web of Science")</f>
        <v>View Full Record in Web of Science</v>
      </c>
    </row>
    <row r="39" spans="1:72" x14ac:dyDescent="0.25">
      <c r="A39" t="s">
        <v>84</v>
      </c>
      <c r="B39" t="s">
        <v>503</v>
      </c>
      <c r="C39" t="s">
        <v>74</v>
      </c>
      <c r="D39" t="s">
        <v>74</v>
      </c>
      <c r="E39" t="s">
        <v>86</v>
      </c>
      <c r="F39" t="s">
        <v>504</v>
      </c>
      <c r="G39" t="s">
        <v>74</v>
      </c>
      <c r="H39" t="s">
        <v>74</v>
      </c>
      <c r="I39" t="s">
        <v>505</v>
      </c>
      <c r="J39" t="s">
        <v>506</v>
      </c>
      <c r="K39" t="s">
        <v>74</v>
      </c>
      <c r="L39" t="s">
        <v>74</v>
      </c>
      <c r="M39" t="s">
        <v>74</v>
      </c>
      <c r="N39" t="s">
        <v>74</v>
      </c>
      <c r="O39" t="s">
        <v>507</v>
      </c>
      <c r="P39" t="s">
        <v>508</v>
      </c>
      <c r="Q39" t="s">
        <v>509</v>
      </c>
      <c r="R39" t="s">
        <v>510</v>
      </c>
      <c r="S39" t="s">
        <v>511</v>
      </c>
      <c r="T39" t="s">
        <v>74</v>
      </c>
      <c r="U39" t="s">
        <v>74</v>
      </c>
      <c r="V39" t="s">
        <v>512</v>
      </c>
      <c r="W39" t="s">
        <v>74</v>
      </c>
      <c r="X39" t="s">
        <v>74</v>
      </c>
      <c r="Y39" t="s">
        <v>74</v>
      </c>
      <c r="Z39" t="s">
        <v>74</v>
      </c>
      <c r="AA39" t="s">
        <v>74</v>
      </c>
      <c r="AB39" t="s">
        <v>74</v>
      </c>
      <c r="AC39" t="s">
        <v>74</v>
      </c>
      <c r="AD39" t="s">
        <v>74</v>
      </c>
      <c r="AE39" t="s">
        <v>74</v>
      </c>
      <c r="AF39" t="s">
        <v>74</v>
      </c>
      <c r="AG39" t="s">
        <v>74</v>
      </c>
      <c r="AH39" t="s">
        <v>74</v>
      </c>
      <c r="AI39" t="s">
        <v>74</v>
      </c>
      <c r="AJ39" t="s">
        <v>74</v>
      </c>
      <c r="AK39" t="s">
        <v>74</v>
      </c>
      <c r="AL39" t="s">
        <v>74</v>
      </c>
      <c r="AM39" t="s">
        <v>74</v>
      </c>
      <c r="AN39" t="s">
        <v>74</v>
      </c>
      <c r="AO39" t="s">
        <v>74</v>
      </c>
      <c r="AP39" t="s">
        <v>74</v>
      </c>
      <c r="AQ39" t="s">
        <v>513</v>
      </c>
      <c r="AR39" t="s">
        <v>74</v>
      </c>
      <c r="AS39" t="s">
        <v>74</v>
      </c>
      <c r="AT39" t="s">
        <v>74</v>
      </c>
      <c r="AU39">
        <v>2022</v>
      </c>
      <c r="AV39" t="s">
        <v>74</v>
      </c>
      <c r="AW39" t="s">
        <v>74</v>
      </c>
      <c r="AX39" t="s">
        <v>74</v>
      </c>
      <c r="AY39" t="s">
        <v>74</v>
      </c>
      <c r="AZ39" t="s">
        <v>74</v>
      </c>
      <c r="BA39" t="s">
        <v>74</v>
      </c>
      <c r="BB39" t="s">
        <v>74</v>
      </c>
      <c r="BC39" t="s">
        <v>74</v>
      </c>
      <c r="BD39" t="s">
        <v>74</v>
      </c>
      <c r="BE39" t="s">
        <v>514</v>
      </c>
      <c r="BF39" t="str">
        <f>HYPERLINK("http://dx.doi.org/10.1109/TAEE54169.2022.9840630","http://dx.doi.org/10.1109/TAEE54169.2022.9840630")</f>
        <v>http://dx.doi.org/10.1109/TAEE54169.2022.9840630</v>
      </c>
      <c r="BG39" t="s">
        <v>74</v>
      </c>
      <c r="BH39" t="s">
        <v>74</v>
      </c>
      <c r="BI39" t="s">
        <v>74</v>
      </c>
      <c r="BJ39" t="s">
        <v>74</v>
      </c>
      <c r="BK39" t="s">
        <v>74</v>
      </c>
      <c r="BL39" t="s">
        <v>74</v>
      </c>
      <c r="BM39" t="s">
        <v>74</v>
      </c>
      <c r="BN39" t="s">
        <v>74</v>
      </c>
      <c r="BO39" t="s">
        <v>74</v>
      </c>
      <c r="BP39" t="s">
        <v>74</v>
      </c>
      <c r="BQ39" t="s">
        <v>74</v>
      </c>
      <c r="BR39" t="s">
        <v>74</v>
      </c>
      <c r="BS39" t="s">
        <v>515</v>
      </c>
      <c r="BT39" t="str">
        <f>HYPERLINK("https%3A%2F%2Fwww.webofscience.com%2Fwos%2Fwoscc%2Ffull-record%2FWOS:000855992700057","View Full Record in Web of Science")</f>
        <v>View Full Record in Web of Science</v>
      </c>
    </row>
    <row r="40" spans="1:72" x14ac:dyDescent="0.25">
      <c r="A40" t="s">
        <v>72</v>
      </c>
      <c r="B40" t="s">
        <v>516</v>
      </c>
      <c r="C40" t="s">
        <v>74</v>
      </c>
      <c r="D40" t="s">
        <v>74</v>
      </c>
      <c r="E40" t="s">
        <v>74</v>
      </c>
      <c r="F40" t="s">
        <v>517</v>
      </c>
      <c r="G40" t="s">
        <v>74</v>
      </c>
      <c r="H40" t="s">
        <v>74</v>
      </c>
      <c r="I40" t="s">
        <v>518</v>
      </c>
      <c r="J40" t="s">
        <v>254</v>
      </c>
      <c r="K40" t="s">
        <v>74</v>
      </c>
      <c r="L40" t="s">
        <v>74</v>
      </c>
      <c r="M40" t="s">
        <v>74</v>
      </c>
      <c r="N40" t="s">
        <v>74</v>
      </c>
      <c r="O40" t="s">
        <v>74</v>
      </c>
      <c r="P40" t="s">
        <v>74</v>
      </c>
      <c r="Q40" t="s">
        <v>74</v>
      </c>
      <c r="R40" t="s">
        <v>74</v>
      </c>
      <c r="S40" t="s">
        <v>74</v>
      </c>
      <c r="T40" t="s">
        <v>74</v>
      </c>
      <c r="U40" t="s">
        <v>74</v>
      </c>
      <c r="V40" t="s">
        <v>519</v>
      </c>
      <c r="W40" t="s">
        <v>74</v>
      </c>
      <c r="X40" t="s">
        <v>74</v>
      </c>
      <c r="Y40" t="s">
        <v>74</v>
      </c>
      <c r="Z40" t="s">
        <v>74</v>
      </c>
      <c r="AA40" t="s">
        <v>520</v>
      </c>
      <c r="AB40" t="s">
        <v>521</v>
      </c>
      <c r="AC40" t="s">
        <v>74</v>
      </c>
      <c r="AD40" t="s">
        <v>74</v>
      </c>
      <c r="AE40" t="s">
        <v>74</v>
      </c>
      <c r="AF40" t="s">
        <v>74</v>
      </c>
      <c r="AG40" t="s">
        <v>74</v>
      </c>
      <c r="AH40" t="s">
        <v>74</v>
      </c>
      <c r="AI40" t="s">
        <v>74</v>
      </c>
      <c r="AJ40" t="s">
        <v>74</v>
      </c>
      <c r="AK40" t="s">
        <v>74</v>
      </c>
      <c r="AL40" t="s">
        <v>74</v>
      </c>
      <c r="AM40" t="s">
        <v>74</v>
      </c>
      <c r="AN40" t="s">
        <v>74</v>
      </c>
      <c r="AO40" t="s">
        <v>258</v>
      </c>
      <c r="AP40" t="s">
        <v>74</v>
      </c>
      <c r="AQ40" t="s">
        <v>74</v>
      </c>
      <c r="AR40" t="s">
        <v>74</v>
      </c>
      <c r="AS40" t="s">
        <v>74</v>
      </c>
      <c r="AT40" t="s">
        <v>74</v>
      </c>
      <c r="AU40">
        <v>2022</v>
      </c>
      <c r="AV40">
        <v>10</v>
      </c>
      <c r="AW40" t="s">
        <v>74</v>
      </c>
      <c r="AX40" t="s">
        <v>74</v>
      </c>
      <c r="AY40" t="s">
        <v>74</v>
      </c>
      <c r="AZ40" t="s">
        <v>74</v>
      </c>
      <c r="BA40" t="s">
        <v>74</v>
      </c>
      <c r="BB40">
        <v>4209</v>
      </c>
      <c r="BC40">
        <v>4251</v>
      </c>
      <c r="BD40" t="s">
        <v>74</v>
      </c>
      <c r="BE40" t="s">
        <v>522</v>
      </c>
      <c r="BF40" t="str">
        <f>HYPERLINK("http://dx.doi.org/10.1109/ACCESS.2021.3140175","http://dx.doi.org/10.1109/ACCESS.2021.3140175")</f>
        <v>http://dx.doi.org/10.1109/ACCESS.2021.3140175</v>
      </c>
      <c r="BG40" t="s">
        <v>74</v>
      </c>
      <c r="BH40" t="s">
        <v>74</v>
      </c>
      <c r="BI40" t="s">
        <v>74</v>
      </c>
      <c r="BJ40" t="s">
        <v>74</v>
      </c>
      <c r="BK40" t="s">
        <v>74</v>
      </c>
      <c r="BL40" t="s">
        <v>74</v>
      </c>
      <c r="BM40" t="s">
        <v>74</v>
      </c>
      <c r="BN40" t="s">
        <v>74</v>
      </c>
      <c r="BO40" t="s">
        <v>74</v>
      </c>
      <c r="BP40" t="s">
        <v>74</v>
      </c>
      <c r="BQ40" t="s">
        <v>74</v>
      </c>
      <c r="BR40" t="s">
        <v>74</v>
      </c>
      <c r="BS40" t="s">
        <v>523</v>
      </c>
      <c r="BT40" t="str">
        <f>HYPERLINK("https%3A%2F%2Fwww.webofscience.com%2Fwos%2Fwoscc%2Ffull-record%2FWOS:000744490400001","View Full Record in Web of Science")</f>
        <v>View Full Record in Web of Science</v>
      </c>
    </row>
    <row r="41" spans="1:72" x14ac:dyDescent="0.25">
      <c r="A41" t="s">
        <v>72</v>
      </c>
      <c r="B41" t="s">
        <v>524</v>
      </c>
      <c r="C41" t="s">
        <v>74</v>
      </c>
      <c r="D41" t="s">
        <v>74</v>
      </c>
      <c r="E41" t="s">
        <v>74</v>
      </c>
      <c r="F41" t="s">
        <v>525</v>
      </c>
      <c r="G41" t="s">
        <v>74</v>
      </c>
      <c r="H41" t="s">
        <v>74</v>
      </c>
      <c r="I41" t="s">
        <v>526</v>
      </c>
      <c r="J41" t="s">
        <v>299</v>
      </c>
      <c r="K41" t="s">
        <v>74</v>
      </c>
      <c r="L41" t="s">
        <v>74</v>
      </c>
      <c r="M41" t="s">
        <v>74</v>
      </c>
      <c r="N41" t="s">
        <v>74</v>
      </c>
      <c r="O41" t="s">
        <v>74</v>
      </c>
      <c r="P41" t="s">
        <v>74</v>
      </c>
      <c r="Q41" t="s">
        <v>74</v>
      </c>
      <c r="R41" t="s">
        <v>74</v>
      </c>
      <c r="S41" t="s">
        <v>74</v>
      </c>
      <c r="T41" t="s">
        <v>74</v>
      </c>
      <c r="U41" t="s">
        <v>74</v>
      </c>
      <c r="V41" t="s">
        <v>527</v>
      </c>
      <c r="W41" t="s">
        <v>74</v>
      </c>
      <c r="X41" t="s">
        <v>74</v>
      </c>
      <c r="Y41" t="s">
        <v>74</v>
      </c>
      <c r="Z41" t="s">
        <v>74</v>
      </c>
      <c r="AA41" t="s">
        <v>528</v>
      </c>
      <c r="AB41" t="s">
        <v>529</v>
      </c>
      <c r="AC41" t="s">
        <v>74</v>
      </c>
      <c r="AD41" t="s">
        <v>74</v>
      </c>
      <c r="AE41" t="s">
        <v>74</v>
      </c>
      <c r="AF41" t="s">
        <v>74</v>
      </c>
      <c r="AG41" t="s">
        <v>74</v>
      </c>
      <c r="AH41" t="s">
        <v>74</v>
      </c>
      <c r="AI41" t="s">
        <v>74</v>
      </c>
      <c r="AJ41" t="s">
        <v>74</v>
      </c>
      <c r="AK41" t="s">
        <v>74</v>
      </c>
      <c r="AL41" t="s">
        <v>74</v>
      </c>
      <c r="AM41" t="s">
        <v>74</v>
      </c>
      <c r="AN41" t="s">
        <v>74</v>
      </c>
      <c r="AO41" t="s">
        <v>74</v>
      </c>
      <c r="AP41" t="s">
        <v>303</v>
      </c>
      <c r="AQ41" t="s">
        <v>74</v>
      </c>
      <c r="AR41" t="s">
        <v>74</v>
      </c>
      <c r="AS41" t="s">
        <v>74</v>
      </c>
      <c r="AT41" t="s">
        <v>74</v>
      </c>
      <c r="AU41">
        <v>2023</v>
      </c>
      <c r="AV41">
        <v>25</v>
      </c>
      <c r="AW41">
        <v>1</v>
      </c>
      <c r="AX41" t="s">
        <v>74</v>
      </c>
      <c r="AY41" t="s">
        <v>74</v>
      </c>
      <c r="AZ41" t="s">
        <v>74</v>
      </c>
      <c r="BA41" t="s">
        <v>74</v>
      </c>
      <c r="BB41">
        <v>656</v>
      </c>
      <c r="BC41">
        <v>700</v>
      </c>
      <c r="BD41" t="s">
        <v>74</v>
      </c>
      <c r="BE41" t="s">
        <v>530</v>
      </c>
      <c r="BF41" t="str">
        <f>HYPERLINK("http://dx.doi.org/10.1109/COMST.2022.3221119","http://dx.doi.org/10.1109/COMST.2022.3221119")</f>
        <v>http://dx.doi.org/10.1109/COMST.2022.3221119</v>
      </c>
      <c r="BG41" t="s">
        <v>74</v>
      </c>
      <c r="BH41" t="s">
        <v>74</v>
      </c>
      <c r="BI41" t="s">
        <v>74</v>
      </c>
      <c r="BJ41" t="s">
        <v>74</v>
      </c>
      <c r="BK41" t="s">
        <v>74</v>
      </c>
      <c r="BL41" t="s">
        <v>74</v>
      </c>
      <c r="BM41" t="s">
        <v>74</v>
      </c>
      <c r="BN41" t="s">
        <v>74</v>
      </c>
      <c r="BO41" t="s">
        <v>74</v>
      </c>
      <c r="BP41" t="s">
        <v>74</v>
      </c>
      <c r="BQ41" t="s">
        <v>74</v>
      </c>
      <c r="BR41" t="s">
        <v>74</v>
      </c>
      <c r="BS41" t="s">
        <v>531</v>
      </c>
      <c r="BT41" t="str">
        <f>HYPERLINK("https%3A%2F%2Fwww.webofscience.com%2Fwos%2Fwoscc%2Ffull-record%2FWOS:000942531300022","View Full Record in Web of Science")</f>
        <v>View Full Record in Web of Science</v>
      </c>
    </row>
    <row r="42" spans="1:72" x14ac:dyDescent="0.25">
      <c r="A42" t="s">
        <v>72</v>
      </c>
      <c r="B42" t="s">
        <v>532</v>
      </c>
      <c r="C42" t="s">
        <v>74</v>
      </c>
      <c r="D42" t="s">
        <v>74</v>
      </c>
      <c r="E42" t="s">
        <v>74</v>
      </c>
      <c r="F42" t="s">
        <v>533</v>
      </c>
      <c r="G42" t="s">
        <v>74</v>
      </c>
      <c r="H42" t="s">
        <v>74</v>
      </c>
      <c r="I42" t="s">
        <v>534</v>
      </c>
      <c r="J42" t="s">
        <v>535</v>
      </c>
      <c r="K42" t="s">
        <v>74</v>
      </c>
      <c r="L42" t="s">
        <v>74</v>
      </c>
      <c r="M42" t="s">
        <v>74</v>
      </c>
      <c r="N42" t="s">
        <v>74</v>
      </c>
      <c r="O42" t="s">
        <v>74</v>
      </c>
      <c r="P42" t="s">
        <v>74</v>
      </c>
      <c r="Q42" t="s">
        <v>74</v>
      </c>
      <c r="R42" t="s">
        <v>74</v>
      </c>
      <c r="S42" t="s">
        <v>74</v>
      </c>
      <c r="T42" t="s">
        <v>74</v>
      </c>
      <c r="U42" t="s">
        <v>74</v>
      </c>
      <c r="V42" t="s">
        <v>536</v>
      </c>
      <c r="W42" t="s">
        <v>74</v>
      </c>
      <c r="X42" t="s">
        <v>74</v>
      </c>
      <c r="Y42" t="s">
        <v>74</v>
      </c>
      <c r="Z42" t="s">
        <v>74</v>
      </c>
      <c r="AA42" t="s">
        <v>537</v>
      </c>
      <c r="AB42" t="s">
        <v>538</v>
      </c>
      <c r="AC42" t="s">
        <v>74</v>
      </c>
      <c r="AD42" t="s">
        <v>74</v>
      </c>
      <c r="AE42" t="s">
        <v>74</v>
      </c>
      <c r="AF42" t="s">
        <v>74</v>
      </c>
      <c r="AG42" t="s">
        <v>74</v>
      </c>
      <c r="AH42" t="s">
        <v>74</v>
      </c>
      <c r="AI42" t="s">
        <v>74</v>
      </c>
      <c r="AJ42" t="s">
        <v>74</v>
      </c>
      <c r="AK42" t="s">
        <v>74</v>
      </c>
      <c r="AL42" t="s">
        <v>74</v>
      </c>
      <c r="AM42" t="s">
        <v>74</v>
      </c>
      <c r="AN42" t="s">
        <v>74</v>
      </c>
      <c r="AO42" t="s">
        <v>74</v>
      </c>
      <c r="AP42" t="s">
        <v>539</v>
      </c>
      <c r="AQ42" t="s">
        <v>74</v>
      </c>
      <c r="AR42" t="s">
        <v>74</v>
      </c>
      <c r="AS42" t="s">
        <v>74</v>
      </c>
      <c r="AT42" t="s">
        <v>447</v>
      </c>
      <c r="AU42">
        <v>2023</v>
      </c>
      <c r="AV42">
        <v>11</v>
      </c>
      <c r="AW42">
        <v>4</v>
      </c>
      <c r="AX42" t="s">
        <v>74</v>
      </c>
      <c r="AY42" t="s">
        <v>74</v>
      </c>
      <c r="AZ42" t="s">
        <v>74</v>
      </c>
      <c r="BA42" t="s">
        <v>74</v>
      </c>
      <c r="BB42" t="s">
        <v>74</v>
      </c>
      <c r="BC42" t="s">
        <v>74</v>
      </c>
      <c r="BD42">
        <v>941</v>
      </c>
      <c r="BE42" t="s">
        <v>540</v>
      </c>
      <c r="BF42" t="str">
        <f>HYPERLINK("http://dx.doi.org/10.3390/math11040941","http://dx.doi.org/10.3390/math11040941")</f>
        <v>http://dx.doi.org/10.3390/math11040941</v>
      </c>
      <c r="BG42" t="s">
        <v>74</v>
      </c>
      <c r="BH42" t="s">
        <v>74</v>
      </c>
      <c r="BI42" t="s">
        <v>74</v>
      </c>
      <c r="BJ42" t="s">
        <v>74</v>
      </c>
      <c r="BK42" t="s">
        <v>74</v>
      </c>
      <c r="BL42" t="s">
        <v>74</v>
      </c>
      <c r="BM42" t="s">
        <v>74</v>
      </c>
      <c r="BN42" t="s">
        <v>74</v>
      </c>
      <c r="BO42" t="s">
        <v>74</v>
      </c>
      <c r="BP42" t="s">
        <v>74</v>
      </c>
      <c r="BQ42" t="s">
        <v>74</v>
      </c>
      <c r="BR42" t="s">
        <v>74</v>
      </c>
      <c r="BS42" t="s">
        <v>541</v>
      </c>
      <c r="BT42" t="str">
        <f>HYPERLINK("https%3A%2F%2Fwww.webofscience.com%2Fwos%2Fwoscc%2Ffull-record%2FWOS:000941569100001","View Full Record in Web of Science")</f>
        <v>View Full Record in Web of Science</v>
      </c>
    </row>
    <row r="43" spans="1:72" x14ac:dyDescent="0.25">
      <c r="A43" t="s">
        <v>72</v>
      </c>
      <c r="B43" t="s">
        <v>542</v>
      </c>
      <c r="C43" t="s">
        <v>74</v>
      </c>
      <c r="D43" t="s">
        <v>74</v>
      </c>
      <c r="E43" t="s">
        <v>74</v>
      </c>
      <c r="F43" t="s">
        <v>543</v>
      </c>
      <c r="G43" t="s">
        <v>74</v>
      </c>
      <c r="H43" t="s">
        <v>74</v>
      </c>
      <c r="I43" t="s">
        <v>544</v>
      </c>
      <c r="J43" t="s">
        <v>545</v>
      </c>
      <c r="K43" t="s">
        <v>74</v>
      </c>
      <c r="L43" t="s">
        <v>74</v>
      </c>
      <c r="M43" t="s">
        <v>74</v>
      </c>
      <c r="N43" t="s">
        <v>74</v>
      </c>
      <c r="O43" t="s">
        <v>74</v>
      </c>
      <c r="P43" t="s">
        <v>74</v>
      </c>
      <c r="Q43" t="s">
        <v>74</v>
      </c>
      <c r="R43" t="s">
        <v>74</v>
      </c>
      <c r="S43" t="s">
        <v>74</v>
      </c>
      <c r="T43" t="s">
        <v>74</v>
      </c>
      <c r="U43" t="s">
        <v>74</v>
      </c>
      <c r="V43" t="s">
        <v>546</v>
      </c>
      <c r="W43" t="s">
        <v>74</v>
      </c>
      <c r="X43" t="s">
        <v>74</v>
      </c>
      <c r="Y43" t="s">
        <v>74</v>
      </c>
      <c r="Z43" t="s">
        <v>74</v>
      </c>
      <c r="AA43" t="s">
        <v>547</v>
      </c>
      <c r="AB43" t="s">
        <v>548</v>
      </c>
      <c r="AC43" t="s">
        <v>74</v>
      </c>
      <c r="AD43" t="s">
        <v>74</v>
      </c>
      <c r="AE43" t="s">
        <v>74</v>
      </c>
      <c r="AF43" t="s">
        <v>74</v>
      </c>
      <c r="AG43" t="s">
        <v>74</v>
      </c>
      <c r="AH43" t="s">
        <v>74</v>
      </c>
      <c r="AI43" t="s">
        <v>74</v>
      </c>
      <c r="AJ43" t="s">
        <v>74</v>
      </c>
      <c r="AK43" t="s">
        <v>74</v>
      </c>
      <c r="AL43" t="s">
        <v>74</v>
      </c>
      <c r="AM43" t="s">
        <v>74</v>
      </c>
      <c r="AN43" t="s">
        <v>74</v>
      </c>
      <c r="AO43" t="s">
        <v>549</v>
      </c>
      <c r="AP43" t="s">
        <v>550</v>
      </c>
      <c r="AQ43" t="s">
        <v>74</v>
      </c>
      <c r="AR43" t="s">
        <v>74</v>
      </c>
      <c r="AS43" t="s">
        <v>74</v>
      </c>
      <c r="AT43" t="s">
        <v>118</v>
      </c>
      <c r="AU43">
        <v>2023</v>
      </c>
      <c r="AV43">
        <v>72</v>
      </c>
      <c r="AW43">
        <v>1</v>
      </c>
      <c r="AX43" t="s">
        <v>74</v>
      </c>
      <c r="AY43" t="s">
        <v>74</v>
      </c>
      <c r="AZ43" t="s">
        <v>74</v>
      </c>
      <c r="BA43" t="s">
        <v>74</v>
      </c>
      <c r="BB43">
        <v>1084</v>
      </c>
      <c r="BC43">
        <v>1100</v>
      </c>
      <c r="BD43" t="s">
        <v>74</v>
      </c>
      <c r="BE43" t="s">
        <v>551</v>
      </c>
      <c r="BF43" t="str">
        <f>HYPERLINK("http://dx.doi.org/10.1109/TVT.2022.3204839","http://dx.doi.org/10.1109/TVT.2022.3204839")</f>
        <v>http://dx.doi.org/10.1109/TVT.2022.3204839</v>
      </c>
      <c r="BG43" t="s">
        <v>74</v>
      </c>
      <c r="BH43" t="s">
        <v>74</v>
      </c>
      <c r="BI43" t="s">
        <v>74</v>
      </c>
      <c r="BJ43" t="s">
        <v>74</v>
      </c>
      <c r="BK43" t="s">
        <v>74</v>
      </c>
      <c r="BL43" t="s">
        <v>74</v>
      </c>
      <c r="BM43" t="s">
        <v>74</v>
      </c>
      <c r="BN43" t="s">
        <v>74</v>
      </c>
      <c r="BO43" t="s">
        <v>74</v>
      </c>
      <c r="BP43" t="s">
        <v>74</v>
      </c>
      <c r="BQ43" t="s">
        <v>74</v>
      </c>
      <c r="BR43" t="s">
        <v>74</v>
      </c>
      <c r="BS43" t="s">
        <v>552</v>
      </c>
      <c r="BT43" t="str">
        <f>HYPERLINK("https%3A%2F%2Fwww.webofscience.com%2Fwos%2Fwoscc%2Ffull-record%2FWOS:000967074200001","View Full Record in Web of Science")</f>
        <v>View Full Record in Web of Science</v>
      </c>
    </row>
    <row r="44" spans="1:72" x14ac:dyDescent="0.25">
      <c r="A44" t="s">
        <v>72</v>
      </c>
      <c r="B44" t="s">
        <v>553</v>
      </c>
      <c r="C44" t="s">
        <v>74</v>
      </c>
      <c r="D44" t="s">
        <v>74</v>
      </c>
      <c r="E44" t="s">
        <v>74</v>
      </c>
      <c r="F44" t="s">
        <v>554</v>
      </c>
      <c r="G44" t="s">
        <v>74</v>
      </c>
      <c r="H44" t="s">
        <v>74</v>
      </c>
      <c r="I44" t="s">
        <v>555</v>
      </c>
      <c r="J44" t="s">
        <v>556</v>
      </c>
      <c r="K44" t="s">
        <v>74</v>
      </c>
      <c r="L44" t="s">
        <v>74</v>
      </c>
      <c r="M44" t="s">
        <v>74</v>
      </c>
      <c r="N44" t="s">
        <v>74</v>
      </c>
      <c r="O44" t="s">
        <v>74</v>
      </c>
      <c r="P44" t="s">
        <v>74</v>
      </c>
      <c r="Q44" t="s">
        <v>74</v>
      </c>
      <c r="R44" t="s">
        <v>74</v>
      </c>
      <c r="S44" t="s">
        <v>74</v>
      </c>
      <c r="T44" t="s">
        <v>74</v>
      </c>
      <c r="U44" t="s">
        <v>74</v>
      </c>
      <c r="V44" t="s">
        <v>74</v>
      </c>
      <c r="W44" t="s">
        <v>74</v>
      </c>
      <c r="X44" t="s">
        <v>74</v>
      </c>
      <c r="Y44" t="s">
        <v>74</v>
      </c>
      <c r="Z44" t="s">
        <v>74</v>
      </c>
      <c r="AA44" t="s">
        <v>74</v>
      </c>
      <c r="AB44" t="s">
        <v>557</v>
      </c>
      <c r="AC44" t="s">
        <v>74</v>
      </c>
      <c r="AD44" t="s">
        <v>74</v>
      </c>
      <c r="AE44" t="s">
        <v>74</v>
      </c>
      <c r="AF44" t="s">
        <v>74</v>
      </c>
      <c r="AG44" t="s">
        <v>74</v>
      </c>
      <c r="AH44" t="s">
        <v>74</v>
      </c>
      <c r="AI44" t="s">
        <v>74</v>
      </c>
      <c r="AJ44" t="s">
        <v>74</v>
      </c>
      <c r="AK44" t="s">
        <v>74</v>
      </c>
      <c r="AL44" t="s">
        <v>74</v>
      </c>
      <c r="AM44" t="s">
        <v>74</v>
      </c>
      <c r="AN44" t="s">
        <v>74</v>
      </c>
      <c r="AO44" t="s">
        <v>558</v>
      </c>
      <c r="AP44" t="s">
        <v>559</v>
      </c>
      <c r="AQ44" t="s">
        <v>74</v>
      </c>
      <c r="AR44" t="s">
        <v>74</v>
      </c>
      <c r="AS44" t="s">
        <v>74</v>
      </c>
      <c r="AT44" t="s">
        <v>354</v>
      </c>
      <c r="AU44">
        <v>2023</v>
      </c>
      <c r="AV44">
        <v>12</v>
      </c>
      <c r="AW44">
        <v>1</v>
      </c>
      <c r="AX44" t="s">
        <v>74</v>
      </c>
      <c r="AY44" t="s">
        <v>74</v>
      </c>
      <c r="AZ44" t="s">
        <v>74</v>
      </c>
      <c r="BA44" t="s">
        <v>74</v>
      </c>
      <c r="BB44" t="s">
        <v>74</v>
      </c>
      <c r="BC44" t="s">
        <v>74</v>
      </c>
      <c r="BD44">
        <v>100917</v>
      </c>
      <c r="BE44" t="s">
        <v>560</v>
      </c>
      <c r="BF44" t="str">
        <f>HYPERLINK("http://dx.doi.org/10.1016/j.imr.2022.100917","http://dx.doi.org/10.1016/j.imr.2022.100917")</f>
        <v>http://dx.doi.org/10.1016/j.imr.2022.100917</v>
      </c>
      <c r="BG44" t="s">
        <v>74</v>
      </c>
      <c r="BH44" t="s">
        <v>156</v>
      </c>
      <c r="BI44" t="s">
        <v>74</v>
      </c>
      <c r="BJ44" t="s">
        <v>74</v>
      </c>
      <c r="BK44" t="s">
        <v>74</v>
      </c>
      <c r="BL44" t="s">
        <v>74</v>
      </c>
      <c r="BM44" t="s">
        <v>74</v>
      </c>
      <c r="BN44">
        <v>36691642</v>
      </c>
      <c r="BO44" t="s">
        <v>74</v>
      </c>
      <c r="BP44" t="s">
        <v>74</v>
      </c>
      <c r="BQ44" t="s">
        <v>74</v>
      </c>
      <c r="BR44" t="s">
        <v>74</v>
      </c>
      <c r="BS44" t="s">
        <v>561</v>
      </c>
      <c r="BT44" t="str">
        <f>HYPERLINK("https%3A%2F%2Fwww.webofscience.com%2Fwos%2Fwoscc%2Ffull-record%2FWOS:000923989300001","View Full Record in Web of Science")</f>
        <v>View Full Record in Web of Science</v>
      </c>
    </row>
    <row r="45" spans="1:72" x14ac:dyDescent="0.25">
      <c r="A45" t="s">
        <v>72</v>
      </c>
      <c r="B45" t="s">
        <v>562</v>
      </c>
      <c r="C45" t="s">
        <v>74</v>
      </c>
      <c r="D45" t="s">
        <v>74</v>
      </c>
      <c r="E45" t="s">
        <v>74</v>
      </c>
      <c r="F45" t="s">
        <v>563</v>
      </c>
      <c r="G45" t="s">
        <v>74</v>
      </c>
      <c r="H45" t="s">
        <v>74</v>
      </c>
      <c r="I45" t="s">
        <v>564</v>
      </c>
      <c r="J45" t="s">
        <v>254</v>
      </c>
      <c r="K45" t="s">
        <v>74</v>
      </c>
      <c r="L45" t="s">
        <v>74</v>
      </c>
      <c r="M45" t="s">
        <v>74</v>
      </c>
      <c r="N45" t="s">
        <v>74</v>
      </c>
      <c r="O45" t="s">
        <v>74</v>
      </c>
      <c r="P45" t="s">
        <v>74</v>
      </c>
      <c r="Q45" t="s">
        <v>74</v>
      </c>
      <c r="R45" t="s">
        <v>74</v>
      </c>
      <c r="S45" t="s">
        <v>74</v>
      </c>
      <c r="T45" t="s">
        <v>74</v>
      </c>
      <c r="U45" t="s">
        <v>74</v>
      </c>
      <c r="V45" t="s">
        <v>565</v>
      </c>
      <c r="W45" t="s">
        <v>74</v>
      </c>
      <c r="X45" t="s">
        <v>74</v>
      </c>
      <c r="Y45" t="s">
        <v>74</v>
      </c>
      <c r="Z45" t="s">
        <v>74</v>
      </c>
      <c r="AA45" t="s">
        <v>566</v>
      </c>
      <c r="AB45" t="s">
        <v>567</v>
      </c>
      <c r="AC45" t="s">
        <v>74</v>
      </c>
      <c r="AD45" t="s">
        <v>74</v>
      </c>
      <c r="AE45" t="s">
        <v>74</v>
      </c>
      <c r="AF45" t="s">
        <v>74</v>
      </c>
      <c r="AG45" t="s">
        <v>74</v>
      </c>
      <c r="AH45" t="s">
        <v>74</v>
      </c>
      <c r="AI45" t="s">
        <v>74</v>
      </c>
      <c r="AJ45" t="s">
        <v>74</v>
      </c>
      <c r="AK45" t="s">
        <v>74</v>
      </c>
      <c r="AL45" t="s">
        <v>74</v>
      </c>
      <c r="AM45" t="s">
        <v>74</v>
      </c>
      <c r="AN45" t="s">
        <v>74</v>
      </c>
      <c r="AO45" t="s">
        <v>258</v>
      </c>
      <c r="AP45" t="s">
        <v>74</v>
      </c>
      <c r="AQ45" t="s">
        <v>74</v>
      </c>
      <c r="AR45" t="s">
        <v>74</v>
      </c>
      <c r="AS45" t="s">
        <v>74</v>
      </c>
      <c r="AT45" t="s">
        <v>74</v>
      </c>
      <c r="AU45">
        <v>2022</v>
      </c>
      <c r="AV45">
        <v>10</v>
      </c>
      <c r="AW45" t="s">
        <v>74</v>
      </c>
      <c r="AX45" t="s">
        <v>74</v>
      </c>
      <c r="AY45" t="s">
        <v>74</v>
      </c>
      <c r="AZ45" t="s">
        <v>74</v>
      </c>
      <c r="BA45" t="s">
        <v>74</v>
      </c>
      <c r="BB45">
        <v>119914</v>
      </c>
      <c r="BC45">
        <v>119946</v>
      </c>
      <c r="BD45" t="s">
        <v>74</v>
      </c>
      <c r="BE45" t="s">
        <v>568</v>
      </c>
      <c r="BF45" t="str">
        <f>HYPERLINK("http://dx.doi.org/10.1109/ACCESS.2022.3219845","http://dx.doi.org/10.1109/ACCESS.2022.3219845")</f>
        <v>http://dx.doi.org/10.1109/ACCESS.2022.3219845</v>
      </c>
      <c r="BG45" t="s">
        <v>74</v>
      </c>
      <c r="BH45" t="s">
        <v>74</v>
      </c>
      <c r="BI45" t="s">
        <v>74</v>
      </c>
      <c r="BJ45" t="s">
        <v>74</v>
      </c>
      <c r="BK45" t="s">
        <v>74</v>
      </c>
      <c r="BL45" t="s">
        <v>74</v>
      </c>
      <c r="BM45" t="s">
        <v>74</v>
      </c>
      <c r="BN45" t="s">
        <v>74</v>
      </c>
      <c r="BO45" t="s">
        <v>74</v>
      </c>
      <c r="BP45" t="s">
        <v>74</v>
      </c>
      <c r="BQ45" t="s">
        <v>74</v>
      </c>
      <c r="BR45" t="s">
        <v>74</v>
      </c>
      <c r="BS45" t="s">
        <v>569</v>
      </c>
      <c r="BT45" t="str">
        <f>HYPERLINK("https%3A%2F%2Fwww.webofscience.com%2Fwos%2Fwoscc%2Ffull-record%2FWOS:000886923800001","View Full Record in Web of Science")</f>
        <v>View Full Record in Web of Science</v>
      </c>
    </row>
    <row r="46" spans="1:72" x14ac:dyDescent="0.25">
      <c r="A46" t="s">
        <v>72</v>
      </c>
      <c r="B46" t="s">
        <v>440</v>
      </c>
      <c r="C46" t="s">
        <v>74</v>
      </c>
      <c r="D46" t="s">
        <v>74</v>
      </c>
      <c r="E46" t="s">
        <v>74</v>
      </c>
      <c r="F46" t="s">
        <v>441</v>
      </c>
      <c r="G46" t="s">
        <v>74</v>
      </c>
      <c r="H46" t="s">
        <v>74</v>
      </c>
      <c r="I46" t="s">
        <v>570</v>
      </c>
      <c r="J46" t="s">
        <v>340</v>
      </c>
      <c r="K46" t="s">
        <v>74</v>
      </c>
      <c r="L46" t="s">
        <v>74</v>
      </c>
      <c r="M46" t="s">
        <v>74</v>
      </c>
      <c r="N46" t="s">
        <v>74</v>
      </c>
      <c r="O46" t="s">
        <v>74</v>
      </c>
      <c r="P46" t="s">
        <v>74</v>
      </c>
      <c r="Q46" t="s">
        <v>74</v>
      </c>
      <c r="R46" t="s">
        <v>74</v>
      </c>
      <c r="S46" t="s">
        <v>74</v>
      </c>
      <c r="T46" t="s">
        <v>74</v>
      </c>
      <c r="U46" t="s">
        <v>74</v>
      </c>
      <c r="V46" t="s">
        <v>571</v>
      </c>
      <c r="W46" t="s">
        <v>74</v>
      </c>
      <c r="X46" t="s">
        <v>74</v>
      </c>
      <c r="Y46" t="s">
        <v>74</v>
      </c>
      <c r="Z46" t="s">
        <v>74</v>
      </c>
      <c r="AA46" t="s">
        <v>74</v>
      </c>
      <c r="AB46" t="s">
        <v>74</v>
      </c>
      <c r="AC46" t="s">
        <v>74</v>
      </c>
      <c r="AD46" t="s">
        <v>74</v>
      </c>
      <c r="AE46" t="s">
        <v>74</v>
      </c>
      <c r="AF46" t="s">
        <v>74</v>
      </c>
      <c r="AG46" t="s">
        <v>74</v>
      </c>
      <c r="AH46" t="s">
        <v>74</v>
      </c>
      <c r="AI46" t="s">
        <v>74</v>
      </c>
      <c r="AJ46" t="s">
        <v>74</v>
      </c>
      <c r="AK46" t="s">
        <v>74</v>
      </c>
      <c r="AL46" t="s">
        <v>74</v>
      </c>
      <c r="AM46" t="s">
        <v>74</v>
      </c>
      <c r="AN46" t="s">
        <v>74</v>
      </c>
      <c r="AO46" t="s">
        <v>342</v>
      </c>
      <c r="AP46" t="s">
        <v>343</v>
      </c>
      <c r="AQ46" t="s">
        <v>74</v>
      </c>
      <c r="AR46" t="s">
        <v>74</v>
      </c>
      <c r="AS46" t="s">
        <v>74</v>
      </c>
      <c r="AT46" t="s">
        <v>572</v>
      </c>
      <c r="AU46">
        <v>2022</v>
      </c>
      <c r="AV46">
        <v>24</v>
      </c>
      <c r="AW46">
        <v>4</v>
      </c>
      <c r="AX46" t="s">
        <v>74</v>
      </c>
      <c r="AY46" t="s">
        <v>74</v>
      </c>
      <c r="AZ46" t="s">
        <v>74</v>
      </c>
      <c r="BA46" t="s">
        <v>74</v>
      </c>
      <c r="BB46">
        <v>66</v>
      </c>
      <c r="BC46">
        <v>69</v>
      </c>
      <c r="BD46" t="s">
        <v>74</v>
      </c>
      <c r="BE46" t="s">
        <v>573</v>
      </c>
      <c r="BF46" t="str">
        <f>HYPERLINK("http://dx.doi.org/10.1109/MITP.2022.3174744","http://dx.doi.org/10.1109/MITP.2022.3174744")</f>
        <v>http://dx.doi.org/10.1109/MITP.2022.3174744</v>
      </c>
      <c r="BG46" t="s">
        <v>74</v>
      </c>
      <c r="BH46" t="s">
        <v>74</v>
      </c>
      <c r="BI46" t="s">
        <v>74</v>
      </c>
      <c r="BJ46" t="s">
        <v>74</v>
      </c>
      <c r="BK46" t="s">
        <v>74</v>
      </c>
      <c r="BL46" t="s">
        <v>74</v>
      </c>
      <c r="BM46" t="s">
        <v>74</v>
      </c>
      <c r="BN46" t="s">
        <v>74</v>
      </c>
      <c r="BO46" t="s">
        <v>74</v>
      </c>
      <c r="BP46" t="s">
        <v>74</v>
      </c>
      <c r="BQ46" t="s">
        <v>74</v>
      </c>
      <c r="BR46" t="s">
        <v>74</v>
      </c>
      <c r="BS46" t="s">
        <v>574</v>
      </c>
      <c r="BT46" t="str">
        <f>HYPERLINK("https%3A%2F%2Fwww.webofscience.com%2Fwos%2Fwoscc%2Ffull-record%2FWOS:000856113700010","View Full Record in Web of Science")</f>
        <v>View Full Record in Web of Science</v>
      </c>
    </row>
    <row r="47" spans="1:72" x14ac:dyDescent="0.25">
      <c r="A47" t="s">
        <v>72</v>
      </c>
      <c r="B47" t="s">
        <v>575</v>
      </c>
      <c r="C47" t="s">
        <v>74</v>
      </c>
      <c r="D47" t="s">
        <v>74</v>
      </c>
      <c r="E47" t="s">
        <v>74</v>
      </c>
      <c r="F47" t="s">
        <v>576</v>
      </c>
      <c r="G47" t="s">
        <v>74</v>
      </c>
      <c r="H47" t="s">
        <v>74</v>
      </c>
      <c r="I47" t="s">
        <v>577</v>
      </c>
      <c r="J47" t="s">
        <v>432</v>
      </c>
      <c r="K47" t="s">
        <v>74</v>
      </c>
      <c r="L47" t="s">
        <v>74</v>
      </c>
      <c r="M47" t="s">
        <v>74</v>
      </c>
      <c r="N47" t="s">
        <v>74</v>
      </c>
      <c r="O47" t="s">
        <v>74</v>
      </c>
      <c r="P47" t="s">
        <v>74</v>
      </c>
      <c r="Q47" t="s">
        <v>74</v>
      </c>
      <c r="R47" t="s">
        <v>74</v>
      </c>
      <c r="S47" t="s">
        <v>74</v>
      </c>
      <c r="T47" t="s">
        <v>74</v>
      </c>
      <c r="U47" t="s">
        <v>74</v>
      </c>
      <c r="V47" t="s">
        <v>578</v>
      </c>
      <c r="W47" t="s">
        <v>74</v>
      </c>
      <c r="X47" t="s">
        <v>74</v>
      </c>
      <c r="Y47" t="s">
        <v>74</v>
      </c>
      <c r="Z47" t="s">
        <v>74</v>
      </c>
      <c r="AA47" t="s">
        <v>74</v>
      </c>
      <c r="AB47" t="s">
        <v>74</v>
      </c>
      <c r="AC47" t="s">
        <v>74</v>
      </c>
      <c r="AD47" t="s">
        <v>74</v>
      </c>
      <c r="AE47" t="s">
        <v>74</v>
      </c>
      <c r="AF47" t="s">
        <v>74</v>
      </c>
      <c r="AG47" t="s">
        <v>74</v>
      </c>
      <c r="AH47" t="s">
        <v>74</v>
      </c>
      <c r="AI47" t="s">
        <v>74</v>
      </c>
      <c r="AJ47" t="s">
        <v>74</v>
      </c>
      <c r="AK47" t="s">
        <v>74</v>
      </c>
      <c r="AL47" t="s">
        <v>74</v>
      </c>
      <c r="AM47" t="s">
        <v>74</v>
      </c>
      <c r="AN47" t="s">
        <v>74</v>
      </c>
      <c r="AO47" t="s">
        <v>74</v>
      </c>
      <c r="AP47" t="s">
        <v>436</v>
      </c>
      <c r="AQ47" t="s">
        <v>74</v>
      </c>
      <c r="AR47" t="s">
        <v>74</v>
      </c>
      <c r="AS47" t="s">
        <v>74</v>
      </c>
      <c r="AT47" t="s">
        <v>579</v>
      </c>
      <c r="AU47">
        <v>2022</v>
      </c>
      <c r="AV47">
        <v>12</v>
      </c>
      <c r="AW47" t="s">
        <v>74</v>
      </c>
      <c r="AX47" t="s">
        <v>74</v>
      </c>
      <c r="AY47" t="s">
        <v>74</v>
      </c>
      <c r="AZ47" t="s">
        <v>74</v>
      </c>
      <c r="BA47" t="s">
        <v>74</v>
      </c>
      <c r="BB47" t="s">
        <v>74</v>
      </c>
      <c r="BC47" t="s">
        <v>74</v>
      </c>
      <c r="BD47" t="s">
        <v>74</v>
      </c>
      <c r="BE47" t="s">
        <v>580</v>
      </c>
      <c r="BF47" t="str">
        <f>HYPERLINK("http://dx.doi.org/10.22967/HCIS.2022.12.042","http://dx.doi.org/10.22967/HCIS.2022.12.042")</f>
        <v>http://dx.doi.org/10.22967/HCIS.2022.12.042</v>
      </c>
      <c r="BG47" t="s">
        <v>74</v>
      </c>
      <c r="BH47" t="s">
        <v>74</v>
      </c>
      <c r="BI47" t="s">
        <v>74</v>
      </c>
      <c r="BJ47" t="s">
        <v>74</v>
      </c>
      <c r="BK47" t="s">
        <v>74</v>
      </c>
      <c r="BL47" t="s">
        <v>74</v>
      </c>
      <c r="BM47" t="s">
        <v>74</v>
      </c>
      <c r="BN47" t="s">
        <v>74</v>
      </c>
      <c r="BO47" t="s">
        <v>74</v>
      </c>
      <c r="BP47" t="s">
        <v>74</v>
      </c>
      <c r="BQ47" t="s">
        <v>74</v>
      </c>
      <c r="BR47" t="s">
        <v>74</v>
      </c>
      <c r="BS47" t="s">
        <v>581</v>
      </c>
      <c r="BT47" t="str">
        <f>HYPERLINK("https%3A%2F%2Fwww.webofscience.com%2Fwos%2Fwoscc%2Ffull-record%2FWOS:000854915200001","View Full Record in Web of Science")</f>
        <v>View Full Record in Web of Science</v>
      </c>
    </row>
    <row r="48" spans="1:72" x14ac:dyDescent="0.25">
      <c r="A48" t="s">
        <v>84</v>
      </c>
      <c r="B48" t="s">
        <v>582</v>
      </c>
      <c r="C48" t="s">
        <v>74</v>
      </c>
      <c r="D48" t="s">
        <v>583</v>
      </c>
      <c r="E48" t="s">
        <v>74</v>
      </c>
      <c r="F48" t="s">
        <v>584</v>
      </c>
      <c r="G48" t="s">
        <v>74</v>
      </c>
      <c r="H48" t="s">
        <v>74</v>
      </c>
      <c r="I48" t="s">
        <v>585</v>
      </c>
      <c r="J48" t="s">
        <v>586</v>
      </c>
      <c r="K48" t="s">
        <v>163</v>
      </c>
      <c r="L48" t="s">
        <v>74</v>
      </c>
      <c r="M48" t="s">
        <v>74</v>
      </c>
      <c r="N48" t="s">
        <v>74</v>
      </c>
      <c r="O48" t="s">
        <v>587</v>
      </c>
      <c r="P48" t="s">
        <v>363</v>
      </c>
      <c r="Q48" t="s">
        <v>588</v>
      </c>
      <c r="R48" t="s">
        <v>74</v>
      </c>
      <c r="S48" t="s">
        <v>74</v>
      </c>
      <c r="T48" t="s">
        <v>74</v>
      </c>
      <c r="U48" t="s">
        <v>74</v>
      </c>
      <c r="V48" t="s">
        <v>589</v>
      </c>
      <c r="W48" t="s">
        <v>74</v>
      </c>
      <c r="X48" t="s">
        <v>74</v>
      </c>
      <c r="Y48" t="s">
        <v>74</v>
      </c>
      <c r="Z48" t="s">
        <v>74</v>
      </c>
      <c r="AA48" t="s">
        <v>74</v>
      </c>
      <c r="AB48" t="s">
        <v>74</v>
      </c>
      <c r="AC48" t="s">
        <v>74</v>
      </c>
      <c r="AD48" t="s">
        <v>74</v>
      </c>
      <c r="AE48" t="s">
        <v>74</v>
      </c>
      <c r="AF48" t="s">
        <v>74</v>
      </c>
      <c r="AG48" t="s">
        <v>74</v>
      </c>
      <c r="AH48" t="s">
        <v>74</v>
      </c>
      <c r="AI48" t="s">
        <v>74</v>
      </c>
      <c r="AJ48" t="s">
        <v>74</v>
      </c>
      <c r="AK48" t="s">
        <v>74</v>
      </c>
      <c r="AL48" t="s">
        <v>74</v>
      </c>
      <c r="AM48" t="s">
        <v>74</v>
      </c>
      <c r="AN48" t="s">
        <v>74</v>
      </c>
      <c r="AO48" t="s">
        <v>169</v>
      </c>
      <c r="AP48" t="s">
        <v>170</v>
      </c>
      <c r="AQ48" t="s">
        <v>590</v>
      </c>
      <c r="AR48" t="s">
        <v>74</v>
      </c>
      <c r="AS48" t="s">
        <v>74</v>
      </c>
      <c r="AT48" t="s">
        <v>74</v>
      </c>
      <c r="AU48">
        <v>2022</v>
      </c>
      <c r="AV48">
        <v>13522</v>
      </c>
      <c r="AW48" t="s">
        <v>74</v>
      </c>
      <c r="AX48" t="s">
        <v>74</v>
      </c>
      <c r="AY48" t="s">
        <v>74</v>
      </c>
      <c r="AZ48" t="s">
        <v>74</v>
      </c>
      <c r="BA48" t="s">
        <v>74</v>
      </c>
      <c r="BB48">
        <v>397</v>
      </c>
      <c r="BC48">
        <v>406</v>
      </c>
      <c r="BD48" t="s">
        <v>74</v>
      </c>
      <c r="BE48" t="s">
        <v>591</v>
      </c>
      <c r="BF48" t="str">
        <f>HYPERLINK("http://dx.doi.org/10.1007/978-3-031-21704-3_26","http://dx.doi.org/10.1007/978-3-031-21704-3_26")</f>
        <v>http://dx.doi.org/10.1007/978-3-031-21704-3_26</v>
      </c>
      <c r="BG48" t="s">
        <v>74</v>
      </c>
      <c r="BH48" t="s">
        <v>74</v>
      </c>
      <c r="BI48" t="s">
        <v>74</v>
      </c>
      <c r="BJ48" t="s">
        <v>74</v>
      </c>
      <c r="BK48" t="s">
        <v>74</v>
      </c>
      <c r="BL48" t="s">
        <v>74</v>
      </c>
      <c r="BM48" t="s">
        <v>74</v>
      </c>
      <c r="BN48" t="s">
        <v>74</v>
      </c>
      <c r="BO48" t="s">
        <v>74</v>
      </c>
      <c r="BP48" t="s">
        <v>74</v>
      </c>
      <c r="BQ48" t="s">
        <v>74</v>
      </c>
      <c r="BR48" t="s">
        <v>74</v>
      </c>
      <c r="BS48" t="s">
        <v>592</v>
      </c>
      <c r="BT48" t="str">
        <f>HYPERLINK("https%3A%2F%2Fwww.webofscience.com%2Fwos%2Fwoscc%2Ffull-record%2FWOS:000937041100026","View Full Record in Web of Science")</f>
        <v>View Full Record in Web of Science</v>
      </c>
    </row>
    <row r="49" spans="1:72" x14ac:dyDescent="0.25">
      <c r="A49" t="s">
        <v>72</v>
      </c>
      <c r="B49" t="s">
        <v>593</v>
      </c>
      <c r="C49" t="s">
        <v>74</v>
      </c>
      <c r="D49" t="s">
        <v>74</v>
      </c>
      <c r="E49" t="s">
        <v>74</v>
      </c>
      <c r="F49" t="s">
        <v>594</v>
      </c>
      <c r="G49" t="s">
        <v>74</v>
      </c>
      <c r="H49" t="s">
        <v>74</v>
      </c>
      <c r="I49" t="s">
        <v>595</v>
      </c>
      <c r="J49" t="s">
        <v>596</v>
      </c>
      <c r="K49" t="s">
        <v>74</v>
      </c>
      <c r="L49" t="s">
        <v>74</v>
      </c>
      <c r="M49" t="s">
        <v>74</v>
      </c>
      <c r="N49" t="s">
        <v>74</v>
      </c>
      <c r="O49" t="s">
        <v>74</v>
      </c>
      <c r="P49" t="s">
        <v>74</v>
      </c>
      <c r="Q49" t="s">
        <v>74</v>
      </c>
      <c r="R49" t="s">
        <v>74</v>
      </c>
      <c r="S49" t="s">
        <v>74</v>
      </c>
      <c r="T49" t="s">
        <v>74</v>
      </c>
      <c r="U49" t="s">
        <v>74</v>
      </c>
      <c r="V49" t="s">
        <v>597</v>
      </c>
      <c r="W49" t="s">
        <v>74</v>
      </c>
      <c r="X49" t="s">
        <v>74</v>
      </c>
      <c r="Y49" t="s">
        <v>74</v>
      </c>
      <c r="Z49" t="s">
        <v>74</v>
      </c>
      <c r="AA49" t="s">
        <v>598</v>
      </c>
      <c r="AB49" t="s">
        <v>599</v>
      </c>
      <c r="AC49" t="s">
        <v>74</v>
      </c>
      <c r="AD49" t="s">
        <v>74</v>
      </c>
      <c r="AE49" t="s">
        <v>74</v>
      </c>
      <c r="AF49" t="s">
        <v>74</v>
      </c>
      <c r="AG49" t="s">
        <v>74</v>
      </c>
      <c r="AH49" t="s">
        <v>74</v>
      </c>
      <c r="AI49" t="s">
        <v>74</v>
      </c>
      <c r="AJ49" t="s">
        <v>74</v>
      </c>
      <c r="AK49" t="s">
        <v>74</v>
      </c>
      <c r="AL49" t="s">
        <v>74</v>
      </c>
      <c r="AM49" t="s">
        <v>74</v>
      </c>
      <c r="AN49" t="s">
        <v>74</v>
      </c>
      <c r="AO49" t="s">
        <v>600</v>
      </c>
      <c r="AP49" t="s">
        <v>601</v>
      </c>
      <c r="AQ49" t="s">
        <v>74</v>
      </c>
      <c r="AR49" t="s">
        <v>74</v>
      </c>
      <c r="AS49" t="s">
        <v>74</v>
      </c>
      <c r="AT49" t="s">
        <v>344</v>
      </c>
      <c r="AU49">
        <v>2022</v>
      </c>
      <c r="AV49">
        <v>26</v>
      </c>
      <c r="AW49">
        <v>6</v>
      </c>
      <c r="AX49" t="s">
        <v>74</v>
      </c>
      <c r="AY49" t="s">
        <v>74</v>
      </c>
      <c r="AZ49" t="s">
        <v>74</v>
      </c>
      <c r="BA49" t="s">
        <v>74</v>
      </c>
      <c r="BB49">
        <v>59</v>
      </c>
      <c r="BC49">
        <v>67</v>
      </c>
      <c r="BD49" t="s">
        <v>74</v>
      </c>
      <c r="BE49" t="s">
        <v>602</v>
      </c>
      <c r="BF49" t="str">
        <f>HYPERLINK("http://dx.doi.org/10.1109/MIC.2022.3212085","http://dx.doi.org/10.1109/MIC.2022.3212085")</f>
        <v>http://dx.doi.org/10.1109/MIC.2022.3212085</v>
      </c>
      <c r="BG49" t="s">
        <v>74</v>
      </c>
      <c r="BH49" t="s">
        <v>74</v>
      </c>
      <c r="BI49" t="s">
        <v>74</v>
      </c>
      <c r="BJ49" t="s">
        <v>74</v>
      </c>
      <c r="BK49" t="s">
        <v>74</v>
      </c>
      <c r="BL49" t="s">
        <v>74</v>
      </c>
      <c r="BM49" t="s">
        <v>74</v>
      </c>
      <c r="BN49" t="s">
        <v>74</v>
      </c>
      <c r="BO49" t="s">
        <v>74</v>
      </c>
      <c r="BP49" t="s">
        <v>74</v>
      </c>
      <c r="BQ49" t="s">
        <v>74</v>
      </c>
      <c r="BR49" t="s">
        <v>74</v>
      </c>
      <c r="BS49" t="s">
        <v>603</v>
      </c>
      <c r="BT49" t="str">
        <f>HYPERLINK("https%3A%2F%2Fwww.webofscience.com%2Fwos%2Fwoscc%2Ffull-record%2FWOS:000917730600008","View Full Record in Web of Science")</f>
        <v>View Full Record in Web of Science</v>
      </c>
    </row>
    <row r="50" spans="1:72" x14ac:dyDescent="0.25">
      <c r="A50" t="s">
        <v>72</v>
      </c>
      <c r="B50" t="s">
        <v>604</v>
      </c>
      <c r="C50" t="s">
        <v>74</v>
      </c>
      <c r="D50" t="s">
        <v>74</v>
      </c>
      <c r="E50" t="s">
        <v>74</v>
      </c>
      <c r="F50" t="s">
        <v>605</v>
      </c>
      <c r="G50" t="s">
        <v>74</v>
      </c>
      <c r="H50" t="s">
        <v>74</v>
      </c>
      <c r="I50" t="s">
        <v>606</v>
      </c>
      <c r="J50" t="s">
        <v>607</v>
      </c>
      <c r="K50" t="s">
        <v>74</v>
      </c>
      <c r="L50" t="s">
        <v>74</v>
      </c>
      <c r="M50" t="s">
        <v>74</v>
      </c>
      <c r="N50" t="s">
        <v>74</v>
      </c>
      <c r="O50" t="s">
        <v>74</v>
      </c>
      <c r="P50" t="s">
        <v>74</v>
      </c>
      <c r="Q50" t="s">
        <v>74</v>
      </c>
      <c r="R50" t="s">
        <v>74</v>
      </c>
      <c r="S50" t="s">
        <v>74</v>
      </c>
      <c r="T50" t="s">
        <v>74</v>
      </c>
      <c r="U50" t="s">
        <v>74</v>
      </c>
      <c r="V50" t="s">
        <v>608</v>
      </c>
      <c r="W50" t="s">
        <v>74</v>
      </c>
      <c r="X50" t="s">
        <v>74</v>
      </c>
      <c r="Y50" t="s">
        <v>74</v>
      </c>
      <c r="Z50" t="s">
        <v>74</v>
      </c>
      <c r="AA50" t="s">
        <v>74</v>
      </c>
      <c r="AB50" t="s">
        <v>609</v>
      </c>
      <c r="AC50" t="s">
        <v>74</v>
      </c>
      <c r="AD50" t="s">
        <v>74</v>
      </c>
      <c r="AE50" t="s">
        <v>74</v>
      </c>
      <c r="AF50" t="s">
        <v>74</v>
      </c>
      <c r="AG50" t="s">
        <v>74</v>
      </c>
      <c r="AH50" t="s">
        <v>74</v>
      </c>
      <c r="AI50" t="s">
        <v>74</v>
      </c>
      <c r="AJ50" t="s">
        <v>74</v>
      </c>
      <c r="AK50" t="s">
        <v>74</v>
      </c>
      <c r="AL50" t="s">
        <v>74</v>
      </c>
      <c r="AM50" t="s">
        <v>74</v>
      </c>
      <c r="AN50" t="s">
        <v>74</v>
      </c>
      <c r="AO50" t="s">
        <v>74</v>
      </c>
      <c r="AP50" t="s">
        <v>610</v>
      </c>
      <c r="AQ50" t="s">
        <v>74</v>
      </c>
      <c r="AR50" t="s">
        <v>74</v>
      </c>
      <c r="AS50" t="s">
        <v>74</v>
      </c>
      <c r="AT50" t="s">
        <v>207</v>
      </c>
      <c r="AU50">
        <v>2022</v>
      </c>
      <c r="AV50">
        <v>4</v>
      </c>
      <c r="AW50">
        <v>11</v>
      </c>
      <c r="AX50" t="s">
        <v>74</v>
      </c>
      <c r="AY50" t="s">
        <v>74</v>
      </c>
      <c r="AZ50" t="s">
        <v>74</v>
      </c>
      <c r="BA50" t="s">
        <v>74</v>
      </c>
      <c r="BB50">
        <v>922</v>
      </c>
      <c r="BC50">
        <v>929</v>
      </c>
      <c r="BD50" t="s">
        <v>74</v>
      </c>
      <c r="BE50" t="s">
        <v>611</v>
      </c>
      <c r="BF50" t="str">
        <f>HYPERLINK("http://dx.doi.org/10.1038/s42256-022-00549-6","http://dx.doi.org/10.1038/s42256-022-00549-6")</f>
        <v>http://dx.doi.org/10.1038/s42256-022-00549-6</v>
      </c>
      <c r="BG50" t="s">
        <v>74</v>
      </c>
      <c r="BH50" t="s">
        <v>612</v>
      </c>
      <c r="BI50" t="s">
        <v>74</v>
      </c>
      <c r="BJ50" t="s">
        <v>74</v>
      </c>
      <c r="BK50" t="s">
        <v>74</v>
      </c>
      <c r="BL50" t="s">
        <v>74</v>
      </c>
      <c r="BM50" t="s">
        <v>74</v>
      </c>
      <c r="BN50">
        <v>36935774</v>
      </c>
      <c r="BO50" t="s">
        <v>74</v>
      </c>
      <c r="BP50" t="s">
        <v>74</v>
      </c>
      <c r="BQ50" t="s">
        <v>74</v>
      </c>
      <c r="BR50" t="s">
        <v>74</v>
      </c>
      <c r="BS50" t="s">
        <v>613</v>
      </c>
      <c r="BT50" t="str">
        <f>HYPERLINK("https%3A%2F%2Fwww.webofscience.com%2Fwos%2Fwoscc%2Ffull-record%2FWOS:000884215600008","View Full Record in Web of Science")</f>
        <v>View Full Record in Web of Science</v>
      </c>
    </row>
    <row r="51" spans="1:72" x14ac:dyDescent="0.25">
      <c r="A51" t="s">
        <v>72</v>
      </c>
      <c r="B51" t="s">
        <v>614</v>
      </c>
      <c r="C51" t="s">
        <v>74</v>
      </c>
      <c r="D51" t="s">
        <v>74</v>
      </c>
      <c r="E51" t="s">
        <v>74</v>
      </c>
      <c r="F51" t="s">
        <v>615</v>
      </c>
      <c r="G51" t="s">
        <v>74</v>
      </c>
      <c r="H51" t="s">
        <v>74</v>
      </c>
      <c r="I51" t="s">
        <v>616</v>
      </c>
      <c r="J51" t="s">
        <v>617</v>
      </c>
      <c r="K51" t="s">
        <v>74</v>
      </c>
      <c r="L51" t="s">
        <v>74</v>
      </c>
      <c r="M51" t="s">
        <v>74</v>
      </c>
      <c r="N51" t="s">
        <v>74</v>
      </c>
      <c r="O51" t="s">
        <v>74</v>
      </c>
      <c r="P51" t="s">
        <v>74</v>
      </c>
      <c r="Q51" t="s">
        <v>74</v>
      </c>
      <c r="R51" t="s">
        <v>74</v>
      </c>
      <c r="S51" t="s">
        <v>74</v>
      </c>
      <c r="T51" t="s">
        <v>74</v>
      </c>
      <c r="U51" t="s">
        <v>74</v>
      </c>
      <c r="V51" t="s">
        <v>618</v>
      </c>
      <c r="W51" t="s">
        <v>74</v>
      </c>
      <c r="X51" t="s">
        <v>74</v>
      </c>
      <c r="Y51" t="s">
        <v>74</v>
      </c>
      <c r="Z51" t="s">
        <v>74</v>
      </c>
      <c r="AA51" t="s">
        <v>74</v>
      </c>
      <c r="AB51" t="s">
        <v>619</v>
      </c>
      <c r="AC51" t="s">
        <v>74</v>
      </c>
      <c r="AD51" t="s">
        <v>74</v>
      </c>
      <c r="AE51" t="s">
        <v>74</v>
      </c>
      <c r="AF51" t="s">
        <v>74</v>
      </c>
      <c r="AG51" t="s">
        <v>74</v>
      </c>
      <c r="AH51" t="s">
        <v>74</v>
      </c>
      <c r="AI51" t="s">
        <v>74</v>
      </c>
      <c r="AJ51" t="s">
        <v>74</v>
      </c>
      <c r="AK51" t="s">
        <v>74</v>
      </c>
      <c r="AL51" t="s">
        <v>74</v>
      </c>
      <c r="AM51" t="s">
        <v>74</v>
      </c>
      <c r="AN51" t="s">
        <v>74</v>
      </c>
      <c r="AO51" t="s">
        <v>620</v>
      </c>
      <c r="AP51" t="s">
        <v>74</v>
      </c>
      <c r="AQ51" t="s">
        <v>74</v>
      </c>
      <c r="AR51" t="s">
        <v>74</v>
      </c>
      <c r="AS51" t="s">
        <v>74</v>
      </c>
      <c r="AT51" t="s">
        <v>334</v>
      </c>
      <c r="AU51">
        <v>2022</v>
      </c>
      <c r="AV51">
        <v>15</v>
      </c>
      <c r="AW51">
        <v>6</v>
      </c>
      <c r="AX51" t="s">
        <v>74</v>
      </c>
      <c r="AY51" t="s">
        <v>74</v>
      </c>
      <c r="AZ51" t="s">
        <v>74</v>
      </c>
      <c r="BA51" t="s">
        <v>74</v>
      </c>
      <c r="BB51">
        <v>685</v>
      </c>
      <c r="BC51">
        <v>696</v>
      </c>
      <c r="BD51" t="s">
        <v>74</v>
      </c>
      <c r="BE51" t="s">
        <v>621</v>
      </c>
      <c r="BF51" t="str">
        <f>HYPERLINK("http://dx.doi.org/10.1109/TLT.2022.3210828","http://dx.doi.org/10.1109/TLT.2022.3210828")</f>
        <v>http://dx.doi.org/10.1109/TLT.2022.3210828</v>
      </c>
      <c r="BG51" t="s">
        <v>74</v>
      </c>
      <c r="BH51" t="s">
        <v>74</v>
      </c>
      <c r="BI51" t="s">
        <v>74</v>
      </c>
      <c r="BJ51" t="s">
        <v>74</v>
      </c>
      <c r="BK51" t="s">
        <v>74</v>
      </c>
      <c r="BL51" t="s">
        <v>74</v>
      </c>
      <c r="BM51" t="s">
        <v>74</v>
      </c>
      <c r="BN51" t="s">
        <v>74</v>
      </c>
      <c r="BO51" t="s">
        <v>74</v>
      </c>
      <c r="BP51" t="s">
        <v>74</v>
      </c>
      <c r="BQ51" t="s">
        <v>74</v>
      </c>
      <c r="BR51" t="s">
        <v>74</v>
      </c>
      <c r="BS51" t="s">
        <v>622</v>
      </c>
      <c r="BT51" t="str">
        <f>HYPERLINK("https%3A%2F%2Fwww.webofscience.com%2Fwos%2Fwoscc%2Ffull-record%2FWOS:000911279300004","View Full Record in Web of Science")</f>
        <v>View Full Record in Web of Science</v>
      </c>
    </row>
  </sheetData>
  <phoneticPr fontId="1"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savedrecs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jwoo</dc:creator>
  <cp:lastModifiedBy>jwoo</cp:lastModifiedBy>
  <dcterms:created xsi:type="dcterms:W3CDTF">2023-05-17T08:45:08Z</dcterms:created>
  <dcterms:modified xsi:type="dcterms:W3CDTF">2023-05-17T08:49:31Z</dcterms:modified>
</cp:coreProperties>
</file>