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esktop\учёба\Физика\4 сем\5.04\"/>
    </mc:Choice>
  </mc:AlternateContent>
  <xr:revisionPtr revIDLastSave="0" documentId="13_ncr:1_{0AC00FC3-0307-42F9-B2AB-82573C608B25}" xr6:coauthVersionLast="47" xr6:coauthVersionMax="47" xr10:uidLastSave="{00000000-0000-0000-0000-000000000000}"/>
  <bookViews>
    <workbookView xWindow="-120" yWindow="-120" windowWidth="20730" windowHeight="11310" xr2:uid="{BF26C13A-53A0-44D3-96AF-EE11798E713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9" i="1" l="1"/>
  <c r="N19" i="1" l="1"/>
  <c r="M19" i="1"/>
  <c r="L20" i="1"/>
  <c r="M20" i="1" s="1"/>
  <c r="L21" i="1"/>
  <c r="M21" i="1" s="1"/>
  <c r="L19" i="1"/>
  <c r="H21" i="1"/>
  <c r="H20" i="1"/>
  <c r="H19" i="1"/>
  <c r="D22" i="1"/>
  <c r="C19" i="1"/>
  <c r="D19" i="1" s="1"/>
  <c r="C20" i="1"/>
  <c r="D20" i="1" s="1"/>
  <c r="C21" i="1"/>
  <c r="D21" i="1" s="1"/>
  <c r="C22" i="1"/>
  <c r="C23" i="1"/>
  <c r="D23" i="1" s="1"/>
  <c r="C24" i="1"/>
  <c r="I20" i="1" s="1"/>
  <c r="J20" i="1" s="1"/>
  <c r="C25" i="1"/>
  <c r="D25" i="1" s="1"/>
  <c r="C26" i="1"/>
  <c r="I21" i="1" s="1"/>
  <c r="J21" i="1" s="1"/>
  <c r="C18" i="1"/>
  <c r="I19" i="1" s="1"/>
  <c r="J19" i="1" s="1"/>
  <c r="N21" i="1" l="1"/>
  <c r="N20" i="1"/>
  <c r="D24" i="1"/>
  <c r="D18" i="1"/>
  <c r="D26" i="1"/>
</calcChain>
</file>

<file path=xl/sharedStrings.xml><?xml version="1.0" encoding="utf-8"?>
<sst xmlns="http://schemas.openxmlformats.org/spreadsheetml/2006/main" count="33" uniqueCount="27">
  <si>
    <t>λ, нм</t>
  </si>
  <si>
    <t>𝛼, делений</t>
  </si>
  <si>
    <t>Для ртути</t>
  </si>
  <si>
    <t>Для водорода</t>
  </si>
  <si>
    <t>𝜈̃︀0</t>
  </si>
  <si>
    <t>цвет</t>
  </si>
  <si>
    <t>красный</t>
  </si>
  <si>
    <t>оранжевый</t>
  </si>
  <si>
    <t>жёлтый</t>
  </si>
  <si>
    <t>зелёный</t>
  </si>
  <si>
    <t>голубой</t>
  </si>
  <si>
    <t>синий</t>
  </si>
  <si>
    <t>фиолетовый</t>
  </si>
  <si>
    <t>жёлтый2</t>
  </si>
  <si>
    <t>зелёный2</t>
  </si>
  <si>
    <t>&lt;-</t>
  </si>
  <si>
    <t>m'</t>
  </si>
  <si>
    <t>1/4-1/n2</t>
  </si>
  <si>
    <t>R, м-1</t>
  </si>
  <si>
    <t>R, см-1</t>
  </si>
  <si>
    <t>По угл. к.</t>
  </si>
  <si>
    <t>Теор</t>
  </si>
  <si>
    <t>λ1</t>
  </si>
  <si>
    <t>λ2</t>
  </si>
  <si>
    <t>λ3</t>
  </si>
  <si>
    <t>n</t>
  </si>
  <si>
    <t>1/n^2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</si>
</sst>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"/>
    <numFmt numFmtId="173" formatCode="0.000E+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  <xf numFmtId="11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длины волны от градуировки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λ, нм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Лист1!$B$3:$B$12</c:f>
              <c:numCache>
                <c:formatCode>General</c:formatCode>
                <c:ptCount val="10"/>
                <c:pt idx="0">
                  <c:v>2537</c:v>
                </c:pt>
                <c:pt idx="1">
                  <c:v>2515</c:v>
                </c:pt>
                <c:pt idx="2">
                  <c:v>2181</c:v>
                </c:pt>
                <c:pt idx="3">
                  <c:v>2065</c:v>
                </c:pt>
                <c:pt idx="4">
                  <c:v>2056</c:v>
                </c:pt>
                <c:pt idx="5">
                  <c:v>1866</c:v>
                </c:pt>
                <c:pt idx="6">
                  <c:v>1450</c:v>
                </c:pt>
                <c:pt idx="7">
                  <c:v>790</c:v>
                </c:pt>
                <c:pt idx="8">
                  <c:v>530</c:v>
                </c:pt>
                <c:pt idx="9">
                  <c:v>456</c:v>
                </c:pt>
              </c:numCache>
            </c:numRef>
          </c:xVal>
          <c:yVal>
            <c:numRef>
              <c:f>Лист1!$A$3:$A$12</c:f>
              <c:numCache>
                <c:formatCode>General</c:formatCode>
                <c:ptCount val="10"/>
                <c:pt idx="0">
                  <c:v>690.7</c:v>
                </c:pt>
                <c:pt idx="1">
                  <c:v>671.1</c:v>
                </c:pt>
                <c:pt idx="2">
                  <c:v>623.4</c:v>
                </c:pt>
                <c:pt idx="3">
                  <c:v>579</c:v>
                </c:pt>
                <c:pt idx="4">
                  <c:v>576.9</c:v>
                </c:pt>
                <c:pt idx="5">
                  <c:v>546</c:v>
                </c:pt>
                <c:pt idx="6">
                  <c:v>491.6</c:v>
                </c:pt>
                <c:pt idx="7">
                  <c:v>435.8</c:v>
                </c:pt>
                <c:pt idx="8">
                  <c:v>407.8</c:v>
                </c:pt>
                <c:pt idx="9">
                  <c:v>404.7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3-4AF1-A879-C63B3DE9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9072"/>
        <c:axId val="113873648"/>
      </c:scatterChart>
      <c:valAx>
        <c:axId val="113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делений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73648"/>
        <c:crosses val="autoZero"/>
        <c:crossBetween val="midCat"/>
      </c:valAx>
      <c:valAx>
        <c:axId val="1138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зависимости 𝜈̃︀0 от 1/</a:t>
            </a:r>
            <a:r>
              <a:rPr lang="en-US" sz="1800" b="0" i="0" baseline="0">
                <a:effectLst/>
              </a:rPr>
              <a:t>n^2</a:t>
            </a:r>
            <a:r>
              <a:rPr lang="ru-RU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Лист1!$J$18</c:f>
              <c:strCache>
                <c:ptCount val="1"/>
                <c:pt idx="0">
                  <c:v>𝜈̃︀0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.0000000000000008E-2"/>
            <c:backward val="4.0000000000000008E-2"/>
            <c:dispRSqr val="0"/>
            <c:dispEq val="0"/>
          </c:trendline>
          <c:xVal>
            <c:numRef>
              <c:f>Лист1!$L$19:$L$21</c:f>
              <c:numCache>
                <c:formatCode>0.000</c:formatCode>
                <c:ptCount val="3"/>
                <c:pt idx="0">
                  <c:v>0.1111111111111111</c:v>
                </c:pt>
                <c:pt idx="1">
                  <c:v>6.25E-2</c:v>
                </c:pt>
                <c:pt idx="2">
                  <c:v>0.04</c:v>
                </c:pt>
              </c:numCache>
            </c:numRef>
          </c:xVal>
          <c:yVal>
            <c:numRef>
              <c:f>Лист1!$J$19:$J$21</c:f>
              <c:numCache>
                <c:formatCode>0.00E+00</c:formatCode>
                <c:ptCount val="3"/>
                <c:pt idx="0">
                  <c:v>1542301.7649358122</c:v>
                </c:pt>
                <c:pt idx="1">
                  <c:v>2068245.3205589983</c:v>
                </c:pt>
                <c:pt idx="2">
                  <c:v>2362004.1520975498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5-4F1D-A049-545EE680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46784"/>
        <c:axId val="235733888"/>
      </c:scatterChart>
      <c:valAx>
        <c:axId val="2357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1/n^2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733888"/>
        <c:crosses val="autoZero"/>
        <c:crossBetween val="midCat"/>
      </c:valAx>
      <c:valAx>
        <c:axId val="2357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𝜈̃︀0, м</a:t>
                </a:r>
                <a:r>
                  <a:rPr lang="en-US"/>
                  <a:t>^(-1)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7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Градуировочная кривая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𝛼, делений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690.7</c:v>
                </c:pt>
                <c:pt idx="1">
                  <c:v>671.1</c:v>
                </c:pt>
                <c:pt idx="2">
                  <c:v>623.4</c:v>
                </c:pt>
                <c:pt idx="3">
                  <c:v>579</c:v>
                </c:pt>
                <c:pt idx="4">
                  <c:v>576.9</c:v>
                </c:pt>
                <c:pt idx="5">
                  <c:v>546</c:v>
                </c:pt>
                <c:pt idx="6">
                  <c:v>491.6</c:v>
                </c:pt>
                <c:pt idx="7">
                  <c:v>435.8</c:v>
                </c:pt>
                <c:pt idx="8">
                  <c:v>407.8</c:v>
                </c:pt>
                <c:pt idx="9">
                  <c:v>404.7</c:v>
                </c:pt>
              </c:numCache>
            </c:numRef>
          </c:xVal>
          <c:yVal>
            <c:numRef>
              <c:f>Лист1!$B$3:$B$12</c:f>
              <c:numCache>
                <c:formatCode>General</c:formatCode>
                <c:ptCount val="10"/>
                <c:pt idx="0">
                  <c:v>2537</c:v>
                </c:pt>
                <c:pt idx="1">
                  <c:v>2515</c:v>
                </c:pt>
                <c:pt idx="2">
                  <c:v>2181</c:v>
                </c:pt>
                <c:pt idx="3">
                  <c:v>2065</c:v>
                </c:pt>
                <c:pt idx="4">
                  <c:v>2056</c:v>
                </c:pt>
                <c:pt idx="5">
                  <c:v>1866</c:v>
                </c:pt>
                <c:pt idx="6">
                  <c:v>1450</c:v>
                </c:pt>
                <c:pt idx="7">
                  <c:v>790</c:v>
                </c:pt>
                <c:pt idx="8">
                  <c:v>530</c:v>
                </c:pt>
                <c:pt idx="9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B-49F2-BD69-437E8860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05472"/>
        <c:axId val="1996309216"/>
      </c:scatterChart>
      <c:valAx>
        <c:axId val="19963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309216"/>
        <c:crosses val="autoZero"/>
        <c:crossBetween val="midCat"/>
      </c:valAx>
      <c:valAx>
        <c:axId val="1996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делений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3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0</xdr:row>
      <xdr:rowOff>63104</xdr:rowOff>
    </xdr:from>
    <xdr:to>
      <xdr:col>15</xdr:col>
      <xdr:colOff>92868</xdr:colOff>
      <xdr:row>14</xdr:row>
      <xdr:rowOff>139304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373D207-62B9-0B70-9ABD-E99F0C924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678656</xdr:colOff>
      <xdr:row>22</xdr:row>
      <xdr:rowOff>47623</xdr:rowOff>
    </xdr:from>
    <xdr:to>
      <xdr:col>13</xdr:col>
      <xdr:colOff>321468</xdr:colOff>
      <xdr:row>36</xdr:row>
      <xdr:rowOff>123823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73B4C14-8263-97E6-0216-979602240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315516</xdr:colOff>
      <xdr:row>0</xdr:row>
      <xdr:rowOff>63104</xdr:rowOff>
    </xdr:from>
    <xdr:to>
      <xdr:col>8</xdr:col>
      <xdr:colOff>291703</xdr:colOff>
      <xdr:row>14</xdr:row>
      <xdr:rowOff>139304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0475995-98FC-8C9B-E51C-47F5D0582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43F2-1166-461D-BAF9-FBC4E10FB49D}">
  <dimension ref="A1:P26"/>
  <sheetViews>
    <sheetView tabSelected="1" topLeftCell="A7" zoomScale="80" zoomScaleNormal="80" workbookViewId="0">
      <selection activeCell="E24" sqref="E24"/>
    </sheetView>
  </sheetViews>
  <sheetFormatPr defaultRowHeight="15" x14ac:dyDescent="0.25"/>
  <cols>
    <col min="1" max="3" width="14.28515625" style="1" customWidth="1"/>
    <col min="4" max="4" width="11.140625" style="1" customWidth="1"/>
    <col min="5" max="6" width="11" style="1" bestFit="1" customWidth="1"/>
    <col min="7" max="9" width="10.7109375" style="1" customWidth="1"/>
    <col min="10" max="13" width="9.140625" style="1"/>
    <col min="14" max="14" width="10.28515625" style="1" bestFit="1" customWidth="1"/>
    <col min="15" max="15" width="11" style="1" bestFit="1" customWidth="1"/>
    <col min="16" max="16" width="11.5703125" style="1" customWidth="1"/>
    <col min="17" max="16384" width="9.140625" style="1"/>
  </cols>
  <sheetData>
    <row r="1" spans="1:2" x14ac:dyDescent="0.25">
      <c r="B1" s="1" t="s">
        <v>2</v>
      </c>
    </row>
    <row r="2" spans="1:2" x14ac:dyDescent="0.25">
      <c r="A2" s="1" t="s">
        <v>0</v>
      </c>
      <c r="B2" s="1" t="s">
        <v>1</v>
      </c>
    </row>
    <row r="3" spans="1:2" x14ac:dyDescent="0.25">
      <c r="A3" s="1">
        <v>690.7</v>
      </c>
      <c r="B3" s="1">
        <v>2537</v>
      </c>
    </row>
    <row r="4" spans="1:2" x14ac:dyDescent="0.25">
      <c r="A4" s="1">
        <v>671.1</v>
      </c>
      <c r="B4" s="1">
        <v>2515</v>
      </c>
    </row>
    <row r="5" spans="1:2" x14ac:dyDescent="0.25">
      <c r="A5" s="1">
        <v>623.4</v>
      </c>
      <c r="B5" s="1">
        <v>2181</v>
      </c>
    </row>
    <row r="6" spans="1:2" x14ac:dyDescent="0.25">
      <c r="A6" s="1">
        <v>579</v>
      </c>
      <c r="B6" s="1">
        <v>2065</v>
      </c>
    </row>
    <row r="7" spans="1:2" x14ac:dyDescent="0.25">
      <c r="A7" s="1">
        <v>576.9</v>
      </c>
      <c r="B7" s="1">
        <v>2056</v>
      </c>
    </row>
    <row r="8" spans="1:2" x14ac:dyDescent="0.25">
      <c r="A8" s="1">
        <v>546</v>
      </c>
      <c r="B8" s="1">
        <v>1866</v>
      </c>
    </row>
    <row r="9" spans="1:2" x14ac:dyDescent="0.25">
      <c r="A9" s="1">
        <v>491.6</v>
      </c>
      <c r="B9" s="1">
        <v>1450</v>
      </c>
    </row>
    <row r="10" spans="1:2" x14ac:dyDescent="0.25">
      <c r="A10" s="1">
        <v>435.8</v>
      </c>
      <c r="B10" s="1">
        <v>790</v>
      </c>
    </row>
    <row r="11" spans="1:2" x14ac:dyDescent="0.25">
      <c r="A11" s="1">
        <v>407.8</v>
      </c>
      <c r="B11" s="1">
        <v>530</v>
      </c>
    </row>
    <row r="12" spans="1:2" x14ac:dyDescent="0.25">
      <c r="A12" s="1">
        <v>404.7</v>
      </c>
      <c r="B12" s="1">
        <v>456</v>
      </c>
    </row>
    <row r="16" spans="1:2" x14ac:dyDescent="0.25">
      <c r="B16" s="1" t="s">
        <v>3</v>
      </c>
    </row>
    <row r="17" spans="1:16" x14ac:dyDescent="0.25">
      <c r="A17" s="1" t="s">
        <v>5</v>
      </c>
      <c r="B17" s="1" t="s">
        <v>1</v>
      </c>
      <c r="C17" s="1" t="s">
        <v>0</v>
      </c>
      <c r="D17" s="1" t="s">
        <v>4</v>
      </c>
    </row>
    <row r="18" spans="1:16" x14ac:dyDescent="0.25">
      <c r="A18" s="1" t="s">
        <v>6</v>
      </c>
      <c r="B18" s="1">
        <v>2378</v>
      </c>
      <c r="C18" s="1">
        <f xml:space="preserve"> 0.0000459807 * B18 * B18 - 0.0053783208 * B18 + 401.1556663421</f>
        <v>648.38154421850004</v>
      </c>
      <c r="D18" s="1">
        <f>1000000000 / C18</f>
        <v>1542301.7649358122</v>
      </c>
      <c r="E18" s="1" t="s">
        <v>15</v>
      </c>
      <c r="G18" s="3"/>
      <c r="H18" s="3" t="s">
        <v>16</v>
      </c>
      <c r="I18" s="1" t="s">
        <v>0</v>
      </c>
      <c r="J18" s="1" t="s">
        <v>4</v>
      </c>
      <c r="K18" s="1" t="s">
        <v>25</v>
      </c>
      <c r="L18" s="3" t="s">
        <v>26</v>
      </c>
      <c r="M18" s="3" t="s">
        <v>17</v>
      </c>
      <c r="N18" s="3" t="s">
        <v>18</v>
      </c>
      <c r="O18" s="3" t="s">
        <v>19</v>
      </c>
      <c r="P18" s="3" t="s">
        <v>20</v>
      </c>
    </row>
    <row r="19" spans="1:16" x14ac:dyDescent="0.25">
      <c r="A19" s="1" t="s">
        <v>7</v>
      </c>
      <c r="B19" s="1">
        <v>2107</v>
      </c>
      <c r="C19" s="1">
        <f t="shared" ref="C19:C26" si="0" xml:space="preserve"> 0.0000459807 * B19 * B19 - 0.0053783208 * B19 + 401.1556663421</f>
        <v>593.9525170508</v>
      </c>
      <c r="D19" s="1">
        <f t="shared" ref="D19:D26" si="1">1000000000 / C19</f>
        <v>1683636.2693862803</v>
      </c>
      <c r="G19" s="1" t="s">
        <v>22</v>
      </c>
      <c r="H19" s="3">
        <f>B18</f>
        <v>2378</v>
      </c>
      <c r="I19" s="3">
        <f>C18</f>
        <v>648.38154421850004</v>
      </c>
      <c r="J19" s="4">
        <f>1000000000/I19</f>
        <v>1542301.7649358122</v>
      </c>
      <c r="K19" s="1">
        <v>3</v>
      </c>
      <c r="L19" s="5">
        <f>1 / K19 / K19</f>
        <v>0.1111111111111111</v>
      </c>
      <c r="M19" s="5">
        <f>1/4-L19</f>
        <v>0.1388888888888889</v>
      </c>
      <c r="N19" s="6">
        <f>J19/M19</f>
        <v>11104572.707537847</v>
      </c>
      <c r="O19" s="6">
        <v>110871.57376039421</v>
      </c>
      <c r="P19" s="6">
        <f>INTERCEPT(J19:J21, L19:L21)*4/100</f>
        <v>112142.03991742966</v>
      </c>
    </row>
    <row r="20" spans="1:16" x14ac:dyDescent="0.25">
      <c r="A20" s="1" t="s">
        <v>8</v>
      </c>
      <c r="B20" s="1">
        <v>2080</v>
      </c>
      <c r="C20" s="1">
        <f t="shared" si="0"/>
        <v>588.89965955809998</v>
      </c>
      <c r="D20" s="1">
        <f t="shared" si="1"/>
        <v>1698082.1499377033</v>
      </c>
      <c r="G20" s="1" t="s">
        <v>23</v>
      </c>
      <c r="H20" s="3">
        <f>B24</f>
        <v>1398</v>
      </c>
      <c r="I20" s="3">
        <f>C24</f>
        <v>483.5016378665</v>
      </c>
      <c r="J20" s="4">
        <f>1000000000/I20</f>
        <v>2068245.3205589983</v>
      </c>
      <c r="K20" s="1">
        <v>4</v>
      </c>
      <c r="L20" s="5">
        <f>1 / K20 / K20</f>
        <v>6.25E-2</v>
      </c>
      <c r="M20" s="5">
        <f>1/4-L20</f>
        <v>0.1875</v>
      </c>
      <c r="N20" s="6">
        <f>J20/M20</f>
        <v>11030641.709647991</v>
      </c>
      <c r="O20" s="6">
        <v>109536.52358458273</v>
      </c>
      <c r="P20" s="6" t="s">
        <v>21</v>
      </c>
    </row>
    <row r="21" spans="1:16" x14ac:dyDescent="0.25">
      <c r="A21" s="1" t="s">
        <v>13</v>
      </c>
      <c r="B21" s="1">
        <v>2061</v>
      </c>
      <c r="C21" s="1">
        <f t="shared" si="0"/>
        <v>585.38413215800006</v>
      </c>
      <c r="D21" s="1">
        <f t="shared" si="1"/>
        <v>1708279.9909753818</v>
      </c>
      <c r="G21" s="1" t="s">
        <v>24</v>
      </c>
      <c r="H21" s="3">
        <f>B26</f>
        <v>756</v>
      </c>
      <c r="I21" s="3">
        <f>C26</f>
        <v>423.3692811725</v>
      </c>
      <c r="J21" s="4">
        <f>1000000000/I21</f>
        <v>2362004.1520975498</v>
      </c>
      <c r="K21" s="1">
        <v>5</v>
      </c>
      <c r="L21" s="5">
        <f>1 / K21 / K21</f>
        <v>0.04</v>
      </c>
      <c r="M21" s="5">
        <f>1/4-L21</f>
        <v>0.21</v>
      </c>
      <c r="N21" s="6">
        <f>J21/M21</f>
        <v>11247638.819512142</v>
      </c>
      <c r="O21" s="6">
        <v>109771.89400425914</v>
      </c>
      <c r="P21" s="6">
        <v>109677</v>
      </c>
    </row>
    <row r="22" spans="1:16" x14ac:dyDescent="0.25">
      <c r="A22" s="1" t="s">
        <v>9</v>
      </c>
      <c r="B22" s="1">
        <v>1913</v>
      </c>
      <c r="C22" s="1">
        <f t="shared" si="0"/>
        <v>559.13648296999997</v>
      </c>
      <c r="D22" s="1">
        <f t="shared" si="1"/>
        <v>1788472.1002075162</v>
      </c>
    </row>
    <row r="23" spans="1:16" x14ac:dyDescent="0.25">
      <c r="A23" s="1" t="s">
        <v>14</v>
      </c>
      <c r="B23" s="1">
        <v>1732</v>
      </c>
      <c r="C23" s="1">
        <f t="shared" si="0"/>
        <v>529.77442211330003</v>
      </c>
      <c r="D23" s="1">
        <f t="shared" si="1"/>
        <v>1887595.8488349507</v>
      </c>
    </row>
    <row r="24" spans="1:16" x14ac:dyDescent="0.25">
      <c r="A24" s="1" t="s">
        <v>10</v>
      </c>
      <c r="B24" s="1">
        <v>1398</v>
      </c>
      <c r="C24" s="1">
        <f t="shared" si="0"/>
        <v>483.5016378665</v>
      </c>
      <c r="D24" s="1">
        <f t="shared" si="1"/>
        <v>2068245.3205589983</v>
      </c>
      <c r="E24" s="1" t="s">
        <v>15</v>
      </c>
    </row>
    <row r="25" spans="1:16" x14ac:dyDescent="0.25">
      <c r="A25" s="1" t="s">
        <v>11</v>
      </c>
      <c r="B25" s="2">
        <v>1150</v>
      </c>
      <c r="C25" s="1">
        <f t="shared" si="0"/>
        <v>455.7800731721</v>
      </c>
      <c r="D25" s="1">
        <f t="shared" si="1"/>
        <v>2194040.6324486365</v>
      </c>
    </row>
    <row r="26" spans="1:16" x14ac:dyDescent="0.25">
      <c r="A26" s="1" t="s">
        <v>12</v>
      </c>
      <c r="B26" s="1">
        <v>756</v>
      </c>
      <c r="C26" s="1">
        <f t="shared" si="0"/>
        <v>423.3692811725</v>
      </c>
      <c r="D26" s="1">
        <f t="shared" si="1"/>
        <v>2362004.1520975498</v>
      </c>
      <c r="E26" s="1" t="s">
        <v>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Чечулин</dc:creator>
  <cp:lastModifiedBy>Лев Чечулин</cp:lastModifiedBy>
  <dcterms:created xsi:type="dcterms:W3CDTF">2022-06-17T20:36:54Z</dcterms:created>
  <dcterms:modified xsi:type="dcterms:W3CDTF">2022-06-23T13:29:19Z</dcterms:modified>
</cp:coreProperties>
</file>