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AllData - AllData+Yearly" sheetId="1" r:id="rId4"/>
    <sheet name="Sheet 1" sheetId="2" r:id="rId5"/>
  </sheets>
</workbook>
</file>

<file path=xl/sharedStrings.xml><?xml version="1.0" encoding="utf-8"?>
<sst xmlns="http://schemas.openxmlformats.org/spreadsheetml/2006/main" uniqueCount="639">
  <si>
    <t>AllData+Yearly</t>
  </si>
  <si>
    <t>Monthly Summary Table</t>
  </si>
  <si>
    <t>Annual Summary Table</t>
  </si>
  <si>
    <t>Month</t>
  </si>
  <si>
    <t>Exact date</t>
  </si>
  <si>
    <t>Year</t>
  </si>
  <si>
    <t>Address</t>
  </si>
  <si>
    <t># Killed</t>
  </si>
  <si>
    <t># Injured</t>
  </si>
  <si>
    <t>December</t>
  </si>
  <si>
    <t>December 31</t>
  </si>
  <si>
    <t>Bramhall Avenue</t>
  </si>
  <si>
    <t>MONTH</t>
  </si>
  <si>
    <t>Killed</t>
  </si>
  <si>
    <t>Injured</t>
  </si>
  <si>
    <t>Total</t>
  </si>
  <si>
    <t>Worst Month</t>
  </si>
  <si>
    <t>Killed Worst Month</t>
  </si>
  <si>
    <t>Injured Worst Month</t>
  </si>
  <si>
    <t>December 27</t>
  </si>
  <si>
    <t>Dwight Street</t>
  </si>
  <si>
    <t>January</t>
  </si>
  <si>
    <t>July</t>
  </si>
  <si>
    <t>December 23</t>
  </si>
  <si>
    <t>Bayview Avenue and Ocean Avenue</t>
  </si>
  <si>
    <t>February</t>
  </si>
  <si>
    <t>November</t>
  </si>
  <si>
    <t>December 21</t>
  </si>
  <si>
    <t>Martin Luther King Drive and Oak Street</t>
  </si>
  <si>
    <t>March</t>
  </si>
  <si>
    <t>June</t>
  </si>
  <si>
    <t>December 15</t>
  </si>
  <si>
    <t>Long Street and McAdoo Avenue</t>
  </si>
  <si>
    <t>April</t>
  </si>
  <si>
    <t>Martin Luther King Drive</t>
  </si>
  <si>
    <t>May</t>
  </si>
  <si>
    <t>December 13</t>
  </si>
  <si>
    <t>Gifford Avenue</t>
  </si>
  <si>
    <t>Manhattan Avenue</t>
  </si>
  <si>
    <t>December 12</t>
  </si>
  <si>
    <t>Baldwin Avenue</t>
  </si>
  <si>
    <t>August</t>
  </si>
  <si>
    <t>December 11</t>
  </si>
  <si>
    <t>September</t>
  </si>
  <si>
    <t>December 7</t>
  </si>
  <si>
    <t>Union Street and Martin Luther King Drive</t>
  </si>
  <si>
    <t>October</t>
  </si>
  <si>
    <t>December 1</t>
  </si>
  <si>
    <t>Myrtle Avenue</t>
  </si>
  <si>
    <t>November 29</t>
  </si>
  <si>
    <t>MLK Drive and Union Street</t>
  </si>
  <si>
    <t>Fremont Street</t>
  </si>
  <si>
    <t>TOTAL</t>
  </si>
  <si>
    <t>November 28</t>
  </si>
  <si>
    <t>Grant Avenue</t>
  </si>
  <si>
    <t>November 27</t>
  </si>
  <si>
    <t>201 Industrial Drive</t>
  </si>
  <si>
    <t>November 23</t>
  </si>
  <si>
    <t>Communipaw Avenue</t>
  </si>
  <si>
    <t>November 19</t>
  </si>
  <si>
    <t>Clendenny Avenue</t>
  </si>
  <si>
    <t>November 13</t>
  </si>
  <si>
    <t>N/A</t>
  </si>
  <si>
    <t>November 12</t>
  </si>
  <si>
    <t>Ocean Avenue</t>
  </si>
  <si>
    <t>November 7</t>
  </si>
  <si>
    <t>Palisade Avenue and Cuneo Place</t>
  </si>
  <si>
    <t>November 6</t>
  </si>
  <si>
    <t>November 2</t>
  </si>
  <si>
    <t>129 Sterling Ave</t>
  </si>
  <si>
    <t>October 27</t>
  </si>
  <si>
    <t>14th Street and Jersey Avenue</t>
  </si>
  <si>
    <t>October 25</t>
  </si>
  <si>
    <t>Ocean and Bidwell avenues</t>
  </si>
  <si>
    <t>October 15</t>
  </si>
  <si>
    <t>Union Street and Ocean Avenue</t>
  </si>
  <si>
    <t>Randolph Avenue</t>
  </si>
  <si>
    <t>October 14</t>
  </si>
  <si>
    <t>Union Street</t>
  </si>
  <si>
    <t>October 13</t>
  </si>
  <si>
    <t>Clinton Avenue</t>
  </si>
  <si>
    <t>October 10</t>
  </si>
  <si>
    <t>Bergen Avenue</t>
  </si>
  <si>
    <t>October 9</t>
  </si>
  <si>
    <t>Pershing Field</t>
  </si>
  <si>
    <t>October 8</t>
  </si>
  <si>
    <t>Woodlawn Avenue</t>
  </si>
  <si>
    <t>October 5</t>
  </si>
  <si>
    <t>Griffith Street</t>
  </si>
  <si>
    <t>October 1</t>
  </si>
  <si>
    <t>Duncan Avenue</t>
  </si>
  <si>
    <t>September 29</t>
  </si>
  <si>
    <t>355 Grand Street</t>
  </si>
  <si>
    <t>September 26</t>
  </si>
  <si>
    <t>September 24</t>
  </si>
  <si>
    <t>September 23</t>
  </si>
  <si>
    <t>West Side Avenue</t>
  </si>
  <si>
    <t>September 20</t>
  </si>
  <si>
    <t>Fulton Ave and Bergen Ave</t>
  </si>
  <si>
    <t>Montgomery Street</t>
  </si>
  <si>
    <t>Woodlawn Avenue and Martin Luther King Drive</t>
  </si>
  <si>
    <t>September 17</t>
  </si>
  <si>
    <t>Wilkinson Avenue</t>
  </si>
  <si>
    <t>September 16</t>
  </si>
  <si>
    <t>Clerk and Union streets</t>
  </si>
  <si>
    <t>September 14</t>
  </si>
  <si>
    <t>Arlington and Claremont avenues</t>
  </si>
  <si>
    <t>Wegman Parkway and Martin Luther King Drive</t>
  </si>
  <si>
    <t>September 11</t>
  </si>
  <si>
    <t>Palisade Avenue</t>
  </si>
  <si>
    <t>September 3</t>
  </si>
  <si>
    <t>September 2</t>
  </si>
  <si>
    <t>August 31</t>
  </si>
  <si>
    <t>August 25</t>
  </si>
  <si>
    <t>530 Montgomery St</t>
  </si>
  <si>
    <t>August 22</t>
  </si>
  <si>
    <t>Martin Luther King Drive near Bidwell Avenue</t>
  </si>
  <si>
    <t>Martin Luther King Drive and Union Street</t>
  </si>
  <si>
    <t>August 18</t>
  </si>
  <si>
    <t>Claremont Avenue</t>
  </si>
  <si>
    <t>August 17</t>
  </si>
  <si>
    <t>Union Street and Bergen Avenue</t>
  </si>
  <si>
    <t>August 15</t>
  </si>
  <si>
    <t>August 11</t>
  </si>
  <si>
    <t>August 8</t>
  </si>
  <si>
    <t>Lexington Avenue</t>
  </si>
  <si>
    <t>August 6</t>
  </si>
  <si>
    <t>Kennedy Boulevard</t>
  </si>
  <si>
    <t>TOTALS</t>
  </si>
  <si>
    <t>YEAR</t>
  </si>
  <si>
    <t>Van Nostrand Avenue</t>
  </si>
  <si>
    <t>August 5</t>
  </si>
  <si>
    <t>Waverly Street and Palisade Avenue</t>
  </si>
  <si>
    <t>Harrison and Monticello avenues</t>
  </si>
  <si>
    <t>July 30</t>
  </si>
  <si>
    <t>Atlantic Street and Bergen Avenue</t>
  </si>
  <si>
    <t>Van Houton Avenue</t>
  </si>
  <si>
    <t>ALL</t>
  </si>
  <si>
    <t>July 26</t>
  </si>
  <si>
    <t>Bidwell Avenue</t>
  </si>
  <si>
    <t>July 25</t>
  </si>
  <si>
    <t>Ocean and Fulton Avenues</t>
  </si>
  <si>
    <t>July 23</t>
  </si>
  <si>
    <t>Dwight Street and Martin Luther King Drive</t>
  </si>
  <si>
    <t>July 17</t>
  </si>
  <si>
    <t>300 block of Arlington Avenue</t>
  </si>
  <si>
    <t>July 16</t>
  </si>
  <si>
    <t>Williams Avenue</t>
  </si>
  <si>
    <t>July 15</t>
  </si>
  <si>
    <t>78 Fremont St.</t>
  </si>
  <si>
    <t>Colden and Merseles streets</t>
  </si>
  <si>
    <t>July 13</t>
  </si>
  <si>
    <t>Communipaw Avenue and John F. Kennedy Boulevard</t>
  </si>
  <si>
    <t>July 12</t>
  </si>
  <si>
    <t>Danforth Avenue</t>
  </si>
  <si>
    <t>Clerk Street</t>
  </si>
  <si>
    <t>December 28</t>
  </si>
  <si>
    <t>Beacon and Oakland Avenues</t>
  </si>
  <si>
    <t>December 26</t>
  </si>
  <si>
    <t>Harrison and Bergen Street</t>
  </si>
  <si>
    <t>December 22</t>
  </si>
  <si>
    <t>December 19</t>
  </si>
  <si>
    <t>905 Bergen Avenue</t>
  </si>
  <si>
    <t>December 16</t>
  </si>
  <si>
    <t>Rutgers Avenue</t>
  </si>
  <si>
    <t>91 Lembeck Ave.</t>
  </si>
  <si>
    <t>Crescent Avenue and Astor Place</t>
  </si>
  <si>
    <t>December 8</t>
  </si>
  <si>
    <t>Chestnut Avenue</t>
  </si>
  <si>
    <t>December 6</t>
  </si>
  <si>
    <t>Warner Avenue</t>
  </si>
  <si>
    <t>Bergen and Lexington Avenues</t>
  </si>
  <si>
    <t>12th Street</t>
  </si>
  <si>
    <t>December 5</t>
  </si>
  <si>
    <t>Van Horne and Lafayette Streets</t>
  </si>
  <si>
    <t>Ocean Avenue and Stegman Street</t>
  </si>
  <si>
    <t>December 4</t>
  </si>
  <si>
    <t>Kennedy Boulevard and Lake Street</t>
  </si>
  <si>
    <t>November 30</t>
  </si>
  <si>
    <t>Lincoln Highway</t>
  </si>
  <si>
    <t>Virginia Avenue near Kennedy Boulevard</t>
  </si>
  <si>
    <t>Manila Avenue and Fourth Street</t>
  </si>
  <si>
    <t>November 24</t>
  </si>
  <si>
    <t>Van Horne Street and Communipaw Avenue</t>
  </si>
  <si>
    <t>Old Bergen Road and Neptune Avenue</t>
  </si>
  <si>
    <t>November 21</t>
  </si>
  <si>
    <t>Route 440 and Communipaw Avenue</t>
  </si>
  <si>
    <t>Neptune and Ocean</t>
  </si>
  <si>
    <t>November 17</t>
  </si>
  <si>
    <t>Martin Luther King Drive and Orient Avenue</t>
  </si>
  <si>
    <t>November 15</t>
  </si>
  <si>
    <t>383 Ocean Avenue</t>
  </si>
  <si>
    <t>November 14</t>
  </si>
  <si>
    <t>Ocean and Winfield</t>
  </si>
  <si>
    <t>November 1</t>
  </si>
  <si>
    <t>Martin Luther King Drive and Claremont Avenue</t>
  </si>
  <si>
    <t>Pollock and Mallory Avenues</t>
  </si>
  <si>
    <t>October 31</t>
  </si>
  <si>
    <t>Kearney Avenue</t>
  </si>
  <si>
    <t>October 30</t>
  </si>
  <si>
    <t>Old Bergen Road</t>
  </si>
  <si>
    <t>735 Grand St.</t>
  </si>
  <si>
    <t>October 24</t>
  </si>
  <si>
    <t>Martin Luther King Drive and Forrest Street</t>
  </si>
  <si>
    <t>October 18</t>
  </si>
  <si>
    <t>Lembeck Avenue</t>
  </si>
  <si>
    <t>October 11</t>
  </si>
  <si>
    <t>Seaview and Ocean Avenues</t>
  </si>
  <si>
    <t>Johnston Avenue and Garrabrant Street</t>
  </si>
  <si>
    <t>September 25</t>
  </si>
  <si>
    <t>Audubon and Bergen Avenues</t>
  </si>
  <si>
    <t>September 19</t>
  </si>
  <si>
    <t>Pavonia and Van Wagenen Avenues</t>
  </si>
  <si>
    <t>September 15</t>
  </si>
  <si>
    <t>September 9</t>
  </si>
  <si>
    <t>Bryant Avenue</t>
  </si>
  <si>
    <t>Arlington Avenue</t>
  </si>
  <si>
    <t>August 21</t>
  </si>
  <si>
    <t>Clinton Avenue and Sackett Street</t>
  </si>
  <si>
    <t>August 20</t>
  </si>
  <si>
    <t>Bergen and Bentley</t>
  </si>
  <si>
    <t>August 13</t>
  </si>
  <si>
    <t>Bartholdi Avenue</t>
  </si>
  <si>
    <t>July 22</t>
  </si>
  <si>
    <t>Belmont Avenue</t>
  </si>
  <si>
    <t>Sip and Van Wagenen avenues</t>
  </si>
  <si>
    <t>June 24</t>
  </si>
  <si>
    <t>June 23</t>
  </si>
  <si>
    <t>Harmon Street</t>
  </si>
  <si>
    <t>June 17</t>
  </si>
  <si>
    <t>Arlington and Bramhall avenues</t>
  </si>
  <si>
    <t>June 14</t>
  </si>
  <si>
    <t>2 McAdoo Avenue</t>
  </si>
  <si>
    <t>King Drive and Union Street</t>
  </si>
  <si>
    <t>Orient Avenue</t>
  </si>
  <si>
    <t>June 13</t>
  </si>
  <si>
    <t>Fulton and Ocean avenues</t>
  </si>
  <si>
    <t>June 4</t>
  </si>
  <si>
    <t>Fulton Avenue</t>
  </si>
  <si>
    <t>May 27</t>
  </si>
  <si>
    <t>40 block of Sackett Street</t>
  </si>
  <si>
    <t>Stegman Street</t>
  </si>
  <si>
    <t>May 24</t>
  </si>
  <si>
    <t>Communipaw Avenue and Halladay Street</t>
  </si>
  <si>
    <t>May 23</t>
  </si>
  <si>
    <t>Van Cleef Street and Wegman Parkway</t>
  </si>
  <si>
    <t>May 17</t>
  </si>
  <si>
    <t>Grand Street</t>
  </si>
  <si>
    <t>Bostwick Avenue and Martin Luther King Drive</t>
  </si>
  <si>
    <t>May 12</t>
  </si>
  <si>
    <t>Manhattan and Summit Avenue</t>
  </si>
  <si>
    <t>Casper Court</t>
  </si>
  <si>
    <t>May 10</t>
  </si>
  <si>
    <t>Bostwick Avenue</t>
  </si>
  <si>
    <t>May 7</t>
  </si>
  <si>
    <t>May 6</t>
  </si>
  <si>
    <t>May 2</t>
  </si>
  <si>
    <t>25 Lexington Avenue</t>
  </si>
  <si>
    <t>495 Martin Luther King Drive</t>
  </si>
  <si>
    <t>Winfield and Ocean Avenues</t>
  </si>
  <si>
    <t>April 23</t>
  </si>
  <si>
    <t>Wilkinson Aveue</t>
  </si>
  <si>
    <t>April 18</t>
  </si>
  <si>
    <t>April 13</t>
  </si>
  <si>
    <t>April 11</t>
  </si>
  <si>
    <t>Orient and Bergen Avenues</t>
  </si>
  <si>
    <t>April 9</t>
  </si>
  <si>
    <t>Grant Avenue and Martin Luther King Drive</t>
  </si>
  <si>
    <t>April 7</t>
  </si>
  <si>
    <t>April 6</t>
  </si>
  <si>
    <t>151 Lafayette Street</t>
  </si>
  <si>
    <t>April 5</t>
  </si>
  <si>
    <t>Warner Avenue and Martin Luther King Drive</t>
  </si>
  <si>
    <t>April 4</t>
  </si>
  <si>
    <t>Linden Avenue</t>
  </si>
  <si>
    <t>April 3</t>
  </si>
  <si>
    <t>March 25</t>
  </si>
  <si>
    <t>Pacific Avenue</t>
  </si>
  <si>
    <t>March 24</t>
  </si>
  <si>
    <t>March 21</t>
  </si>
  <si>
    <t>Ocean and Wilkinson avenues</t>
  </si>
  <si>
    <t>March 19</t>
  </si>
  <si>
    <t>March 15</t>
  </si>
  <si>
    <t>Communipaw and Crescent</t>
  </si>
  <si>
    <t>March 14</t>
  </si>
  <si>
    <t>Oak Street and Martin Luther King Drive</t>
  </si>
  <si>
    <t>March 12</t>
  </si>
  <si>
    <t>March 9</t>
  </si>
  <si>
    <t>March 7</t>
  </si>
  <si>
    <t>Dales Avenue</t>
  </si>
  <si>
    <t>March 6</t>
  </si>
  <si>
    <t>MLK Drive and Myrtle Avenue</t>
  </si>
  <si>
    <t>February 17</t>
  </si>
  <si>
    <t>February 14</t>
  </si>
  <si>
    <t>February 11</t>
  </si>
  <si>
    <t>82 Brunswick St.</t>
  </si>
  <si>
    <t>February 7</t>
  </si>
  <si>
    <t>New Heckman Drive</t>
  </si>
  <si>
    <t>January 30</t>
  </si>
  <si>
    <t>January 23</t>
  </si>
  <si>
    <t>100 block of Linden Avenue</t>
  </si>
  <si>
    <t>January 21</t>
  </si>
  <si>
    <t>January 16</t>
  </si>
  <si>
    <t>Harmon Street and Randolph Avenue</t>
  </si>
  <si>
    <t>239 Bergen Ave</t>
  </si>
  <si>
    <t>January 1</t>
  </si>
  <si>
    <t>Wegman Parkway and Ocean Avenue</t>
  </si>
  <si>
    <t>Virginia Avenue</t>
  </si>
  <si>
    <t>Rose Ave</t>
  </si>
  <si>
    <t>Van Horne Street</t>
  </si>
  <si>
    <t>Ocean Ave and Woodlawn Ave</t>
  </si>
  <si>
    <t>Grant Ave</t>
  </si>
  <si>
    <t>December 14</t>
  </si>
  <si>
    <t>Bergen Ave and Fairview Ave</t>
  </si>
  <si>
    <t>Randolph Ave</t>
  </si>
  <si>
    <t>Jewett Ave</t>
  </si>
  <si>
    <t>Myrtle Ave and Martin Luther King Jr</t>
  </si>
  <si>
    <t>100 block of Bergen Avenue</t>
  </si>
  <si>
    <t>December 9</t>
  </si>
  <si>
    <t>Garfield and Bramhall avenues</t>
  </si>
  <si>
    <t>Van Nostrand Ave</t>
  </si>
  <si>
    <t>Prescott Street and Park Street</t>
  </si>
  <si>
    <t>Grand and Prior streets</t>
  </si>
  <si>
    <t>Bidwell Ave</t>
  </si>
  <si>
    <t>New York Avenue</t>
  </si>
  <si>
    <t>Claremont Ave</t>
  </si>
  <si>
    <t>Merritt Street</t>
  </si>
  <si>
    <t>470 Tonnelle Ave</t>
  </si>
  <si>
    <t>November 5</t>
  </si>
  <si>
    <t>138 Magnolia Avenue</t>
  </si>
  <si>
    <t>November 3</t>
  </si>
  <si>
    <t>208 Fulton Avenue</t>
  </si>
  <si>
    <t>40 Newport Parkway</t>
  </si>
  <si>
    <t>120 Manning Ave</t>
  </si>
  <si>
    <t>October 21</t>
  </si>
  <si>
    <t>Stegman and Van Cleef streets</t>
  </si>
  <si>
    <t>Peace Drive</t>
  </si>
  <si>
    <t>October 20</t>
  </si>
  <si>
    <t>207 Wegman Parkway</t>
  </si>
  <si>
    <t>October 19</t>
  </si>
  <si>
    <t>Martin Luther King Drive and Woodlawn Avenue</t>
  </si>
  <si>
    <t>October 17</t>
  </si>
  <si>
    <t>Bergen Ave</t>
  </si>
  <si>
    <t>College Street</t>
  </si>
  <si>
    <t>Martin Luther King Dr and Myrtle Avenue</t>
  </si>
  <si>
    <t>October 12</t>
  </si>
  <si>
    <t>Sip Avenue</t>
  </si>
  <si>
    <t>Ocean and Myrtle avenues</t>
  </si>
  <si>
    <t>Wegman Parkway</t>
  </si>
  <si>
    <t>400 block of Ocean Ave</t>
  </si>
  <si>
    <t>October 4</t>
  </si>
  <si>
    <t>57 Dales Avenue</t>
  </si>
  <si>
    <t>October 3</t>
  </si>
  <si>
    <t>Van Horne Street near Halladay Street</t>
  </si>
  <si>
    <t>1000 Garfield Ave</t>
  </si>
  <si>
    <t>October 2</t>
  </si>
  <si>
    <t>Franklin Street</t>
  </si>
  <si>
    <t>Woodward Street</t>
  </si>
  <si>
    <t>September 27</t>
  </si>
  <si>
    <t>Clinton and Madison Avenues</t>
  </si>
  <si>
    <t>Bergen and Clendenny Avenues</t>
  </si>
  <si>
    <t>September 21</t>
  </si>
  <si>
    <t>Oak Street</t>
  </si>
  <si>
    <t>Garfield and Armstrong Avenues</t>
  </si>
  <si>
    <t>391 Forrest St</t>
  </si>
  <si>
    <t>September 12</t>
  </si>
  <si>
    <t>87 Van Wagenen Ave</t>
  </si>
  <si>
    <t>September 10</t>
  </si>
  <si>
    <t>September 6</t>
  </si>
  <si>
    <t>100 block of MLK Drive</t>
  </si>
  <si>
    <t>September 4</t>
  </si>
  <si>
    <t>September 1</t>
  </si>
  <si>
    <t>Ocean and Grant</t>
  </si>
  <si>
    <t>August 29</t>
  </si>
  <si>
    <t>Woodlawn Ave</t>
  </si>
  <si>
    <t>August 27</t>
  </si>
  <si>
    <t>Seaview Ave and Ocean Ave</t>
  </si>
  <si>
    <t>August 19</t>
  </si>
  <si>
    <t>Palisade Abe and Reservoir Ave</t>
  </si>
  <si>
    <t>Myrtle Avenue and Martin Luther King Drive</t>
  </si>
  <si>
    <t>Clinton Avenue and Kennedy Boulevard</t>
  </si>
  <si>
    <t>Richard Street</t>
  </si>
  <si>
    <t>Sherman Avenue</t>
  </si>
  <si>
    <t>Grant and Ocean</t>
  </si>
  <si>
    <t>Ocean and Bayview</t>
  </si>
  <si>
    <t>Winfield Avenue and Kennedy Boulevard</t>
  </si>
  <si>
    <t>Bidwell and Ocean</t>
  </si>
  <si>
    <t>August 10</t>
  </si>
  <si>
    <t>Arlington and Myrtle</t>
  </si>
  <si>
    <t>August 9</t>
  </si>
  <si>
    <t>517 Communipaw Avenue</t>
  </si>
  <si>
    <t>August 4</t>
  </si>
  <si>
    <t>Orchard Street</t>
  </si>
  <si>
    <t>Forrest Street near Martin Luther King Drive</t>
  </si>
  <si>
    <t>July 31</t>
  </si>
  <si>
    <t>Warner Avenue and Rose Avenue</t>
  </si>
  <si>
    <t>July 27</t>
  </si>
  <si>
    <t>Stuyvesant Avenue</t>
  </si>
  <si>
    <t>July 21</t>
  </si>
  <si>
    <t>July 18</t>
  </si>
  <si>
    <t>July 9</t>
  </si>
  <si>
    <t>Harrison Avenue</t>
  </si>
  <si>
    <t>July 6</t>
  </si>
  <si>
    <t>July 3</t>
  </si>
  <si>
    <t>July 2</t>
  </si>
  <si>
    <t>Arlington and Bayview Avenues</t>
  </si>
  <si>
    <t>June 26</t>
  </si>
  <si>
    <t>Fulton Ave</t>
  </si>
  <si>
    <t>June 21</t>
  </si>
  <si>
    <t>Interstate 78</t>
  </si>
  <si>
    <t>June 20</t>
  </si>
  <si>
    <t>Woodland and Lembeck Avenue</t>
  </si>
  <si>
    <t>June 18</t>
  </si>
  <si>
    <t>Woodlawn and Ocean</t>
  </si>
  <si>
    <t>Fulton and Garfield Avenues</t>
  </si>
  <si>
    <t>Stegman Street and Ocean Avenue</t>
  </si>
  <si>
    <t>Summit Avenue</t>
  </si>
  <si>
    <t>June 12</t>
  </si>
  <si>
    <t>June 9</t>
  </si>
  <si>
    <t>June 8</t>
  </si>
  <si>
    <t>400 U.S. Highway #1</t>
  </si>
  <si>
    <t>June 7</t>
  </si>
  <si>
    <t>Baldwin Avenue and Rock Street</t>
  </si>
  <si>
    <t>June 5</t>
  </si>
  <si>
    <t>Bergen and Grant Avenues</t>
  </si>
  <si>
    <t>West Side and Fairview</t>
  </si>
  <si>
    <t>92 Bidwell Avenue</t>
  </si>
  <si>
    <t>June 3</t>
  </si>
  <si>
    <t>Kearny Avenue and Wilson Street</t>
  </si>
  <si>
    <t>June 2</t>
  </si>
  <si>
    <t>Martin Luther King Drive and Atlantic Street</t>
  </si>
  <si>
    <t>June 1</t>
  </si>
  <si>
    <t>May 29</t>
  </si>
  <si>
    <t>Carteret Avenue</t>
  </si>
  <si>
    <t>Wilkson Avenue</t>
  </si>
  <si>
    <t>May 28</t>
  </si>
  <si>
    <t>Lexington and Bergen avenue</t>
  </si>
  <si>
    <t>Virginia Avenue and Martin Luther King Drive</t>
  </si>
  <si>
    <t>May 26</t>
  </si>
  <si>
    <t>Audubon Avenue</t>
  </si>
  <si>
    <t>Stegman Street and Bergen Avenue</t>
  </si>
  <si>
    <t>May 25</t>
  </si>
  <si>
    <t>Ocean and Winfield avenue</t>
  </si>
  <si>
    <t>May 22</t>
  </si>
  <si>
    <t>Fourth Street and Manila Avenue</t>
  </si>
  <si>
    <t>May 21</t>
  </si>
  <si>
    <t>Van Horne and Carbon Streets</t>
  </si>
  <si>
    <t>May 16</t>
  </si>
  <si>
    <t>May 5</t>
  </si>
  <si>
    <t>Chestnut and Newark</t>
  </si>
  <si>
    <t>Grand Street and Clinton Avenue</t>
  </si>
  <si>
    <t>April 26</t>
  </si>
  <si>
    <t>April 20</t>
  </si>
  <si>
    <t>April 17</t>
  </si>
  <si>
    <t>Bartholdi Avenue and Old Bergen Road</t>
  </si>
  <si>
    <t>April 8</t>
  </si>
  <si>
    <t>Neptune Avenue near Old Bergen Road</t>
  </si>
  <si>
    <t>March 31</t>
  </si>
  <si>
    <t>March 27</t>
  </si>
  <si>
    <t>Salem Lafayette Court</t>
  </si>
  <si>
    <t>March 22</t>
  </si>
  <si>
    <t>Morton Place</t>
  </si>
  <si>
    <t>Monitor Street</t>
  </si>
  <si>
    <t>Martin Luther King Drive and Myrtle Avenue</t>
  </si>
  <si>
    <t>March 11</t>
  </si>
  <si>
    <t>Claremont Avenue and Martin Luther King Drive</t>
  </si>
  <si>
    <t>Halladay Street and Maple Street</t>
  </si>
  <si>
    <t>Rutgers Avenue and Chapel Avenue</t>
  </si>
  <si>
    <t>March 5</t>
  </si>
  <si>
    <t>February 28</t>
  </si>
  <si>
    <t>February 20</t>
  </si>
  <si>
    <t>Martin Luther King Drive and Van Nostrand Avenue</t>
  </si>
  <si>
    <t>Martin Luther King Boulevard and Oak</t>
  </si>
  <si>
    <t>Rose Avenue</t>
  </si>
  <si>
    <t>January 31</t>
  </si>
  <si>
    <t>Woodlawn and Ocean Avenues</t>
  </si>
  <si>
    <t>January 28</t>
  </si>
  <si>
    <t>Martin Luther King Drive and Virginia Avenue</t>
  </si>
  <si>
    <t>January 10</t>
  </si>
  <si>
    <t>January 5</t>
  </si>
  <si>
    <t>31 Harmon St.</t>
  </si>
  <si>
    <t>October 22</t>
  </si>
  <si>
    <t>Seaview Ave</t>
  </si>
  <si>
    <t>Kennedy Blvd</t>
  </si>
  <si>
    <t>Wegman Pkwy</t>
  </si>
  <si>
    <t>Pacific Ave and Communipaw Ave</t>
  </si>
  <si>
    <t>Wegman Pkwy and Ocean Ave</t>
  </si>
  <si>
    <t>Lexington Ave and Bergen Ave</t>
  </si>
  <si>
    <t>275 Martin Luther King Dr</t>
  </si>
  <si>
    <t>Neptune Ave</t>
  </si>
  <si>
    <t>October 7</t>
  </si>
  <si>
    <t>Communipaw Ave and Grand St</t>
  </si>
  <si>
    <t>Ocean Ave and Bayview Ave</t>
  </si>
  <si>
    <t>Central Ave and Graham St</t>
  </si>
  <si>
    <t>Ocean Ave</t>
  </si>
  <si>
    <t>September 30</t>
  </si>
  <si>
    <t>Van Cleef St</t>
  </si>
  <si>
    <t>Bates St and Colden St</t>
  </si>
  <si>
    <t>September 28</t>
  </si>
  <si>
    <t>Wilkinson Ave</t>
  </si>
  <si>
    <t>Kennedy Blvd and Orient Ave</t>
  </si>
  <si>
    <t>Crescent Ave and Communipaw Ave</t>
  </si>
  <si>
    <t>Duncan Ave</t>
  </si>
  <si>
    <t>September 18</t>
  </si>
  <si>
    <t>Bergen St and Union Ave</t>
  </si>
  <si>
    <t>Winfield Ave and Old Bergen Rd</t>
  </si>
  <si>
    <t>Communipaw Ave and Van Horne St</t>
  </si>
  <si>
    <t>Winfield Ave and Ocean Ave</t>
  </si>
  <si>
    <t>September 7</t>
  </si>
  <si>
    <t>Bostwick Ave</t>
  </si>
  <si>
    <t>9 Bayview Ave</t>
  </si>
  <si>
    <t>August 30</t>
  </si>
  <si>
    <t>Cottage St</t>
  </si>
  <si>
    <t>August 26</t>
  </si>
  <si>
    <t>August 24</t>
  </si>
  <si>
    <t>Martin Luther King Dr</t>
  </si>
  <si>
    <t>Grove St and Newark Ave</t>
  </si>
  <si>
    <t>August 14</t>
  </si>
  <si>
    <t>322 Forrest St</t>
  </si>
  <si>
    <t>Broadway</t>
  </si>
  <si>
    <t>Newark Ave and Kennedy Blvd</t>
  </si>
  <si>
    <t>Gardner Avenue and Monticello Avenue</t>
  </si>
  <si>
    <t>Freemont Street</t>
  </si>
  <si>
    <t>Jewett Avenue and Bergen Avenue</t>
  </si>
  <si>
    <t>July 29</t>
  </si>
  <si>
    <t>July 28</t>
  </si>
  <si>
    <t>Newark Avenue and First Street</t>
  </si>
  <si>
    <t>July 24</t>
  </si>
  <si>
    <t>Bidwell Ave and Ocean Ave</t>
  </si>
  <si>
    <t>Country Village Rd</t>
  </si>
  <si>
    <t>Ocean Ave and Winfield Ave</t>
  </si>
  <si>
    <t>July 19</t>
  </si>
  <si>
    <t>Oxford Ave and Bergen Ave</t>
  </si>
  <si>
    <t>July 14</t>
  </si>
  <si>
    <t>New Hope Ln</t>
  </si>
  <si>
    <t>Bidwell Avenue and Ocean Avenue</t>
  </si>
  <si>
    <t>Monticello Avenue and Belmont Avenue</t>
  </si>
  <si>
    <t>Bright Street</t>
  </si>
  <si>
    <t>262 Clinton Ave</t>
  </si>
  <si>
    <t>Ocean Ave and Bidwell Ave</t>
  </si>
  <si>
    <t>Tonnelle Avenue</t>
  </si>
  <si>
    <t>June 19</t>
  </si>
  <si>
    <t>Bergen Avenue and Lexington Avenue</t>
  </si>
  <si>
    <t>Garfield Avenue and Harmon Street</t>
  </si>
  <si>
    <t>Summit Avenue and Clifton Place</t>
  </si>
  <si>
    <t>Martin Luther King Drive and Stegman Street</t>
  </si>
  <si>
    <t>June 16</t>
  </si>
  <si>
    <t>Martin Luther King Drive and Wade Street</t>
  </si>
  <si>
    <t>June 15</t>
  </si>
  <si>
    <t>Wade St</t>
  </si>
  <si>
    <t>Salem-Lafeyette Court</t>
  </si>
  <si>
    <t>Bergen Ave and Lexington Ave</t>
  </si>
  <si>
    <t>Martin Luther King Dr and Union St</t>
  </si>
  <si>
    <t>Bayview Ave</t>
  </si>
  <si>
    <t>West Side Ave and Audubon Ave</t>
  </si>
  <si>
    <t>Bramhall Ave</t>
  </si>
  <si>
    <t>June 6</t>
  </si>
  <si>
    <t>May 9</t>
  </si>
  <si>
    <t>95 Woodlawn Ave</t>
  </si>
  <si>
    <t>Harmon St and Grand St</t>
  </si>
  <si>
    <t>May 4</t>
  </si>
  <si>
    <t>290 Bright Street</t>
  </si>
  <si>
    <t>May 1</t>
  </si>
  <si>
    <t>Wade Street</t>
  </si>
  <si>
    <t>April 30</t>
  </si>
  <si>
    <t>April 29</t>
  </si>
  <si>
    <t>April 25</t>
  </si>
  <si>
    <t>107 Bright St</t>
  </si>
  <si>
    <t>April 22</t>
  </si>
  <si>
    <t>35 Beacon St</t>
  </si>
  <si>
    <t>Van Horne St and Bramhall Ave</t>
  </si>
  <si>
    <t>April 16</t>
  </si>
  <si>
    <t>Ocean Ave and Van Nostrand Ave</t>
  </si>
  <si>
    <t>Clendenny Ave and West Side Ave</t>
  </si>
  <si>
    <t>Stegman St and Kennedy Blvd</t>
  </si>
  <si>
    <t>Princeton Ave</t>
  </si>
  <si>
    <t>April 12</t>
  </si>
  <si>
    <t>Rutgers Ave</t>
  </si>
  <si>
    <t>March 30</t>
  </si>
  <si>
    <t>Union and Bergen avenues</t>
  </si>
  <si>
    <t>Bergen and Bidwell avenues</t>
  </si>
  <si>
    <t>March 29</t>
  </si>
  <si>
    <t>Van Horne St</t>
  </si>
  <si>
    <t>March 28</t>
  </si>
  <si>
    <t>Union St</t>
  </si>
  <si>
    <t>March 26</t>
  </si>
  <si>
    <t>March 23</t>
  </si>
  <si>
    <t>241 16th St</t>
  </si>
  <si>
    <t>March 20</t>
  </si>
  <si>
    <t>March 18</t>
  </si>
  <si>
    <t>New York Avenue and Franklin Street</t>
  </si>
  <si>
    <t>March 17</t>
  </si>
  <si>
    <t>McAdoo Avenue</t>
  </si>
  <si>
    <t>Armstrong Avenue and Martin Luther King Drive</t>
  </si>
  <si>
    <t>March 1</t>
  </si>
  <si>
    <t>721 West Side Avenue</t>
  </si>
  <si>
    <t>February 27</t>
  </si>
  <si>
    <t>Gates Ave</t>
  </si>
  <si>
    <t>February 26</t>
  </si>
  <si>
    <t>February 19</t>
  </si>
  <si>
    <t>Rutgers Ave and Wade St</t>
  </si>
  <si>
    <t>February 18</t>
  </si>
  <si>
    <t>February 15</t>
  </si>
  <si>
    <t>Myrtle Ave</t>
  </si>
  <si>
    <t>Ocean Ave and Wegman Pkwy</t>
  </si>
  <si>
    <t>Carteret Ave</t>
  </si>
  <si>
    <t>February 9</t>
  </si>
  <si>
    <t>Delaware Ave</t>
  </si>
  <si>
    <t>February 8</t>
  </si>
  <si>
    <t>Arlington Ave and Myrtle Ave</t>
  </si>
  <si>
    <t>Martin Luther King Drive and Bidwell Avenue</t>
  </si>
  <si>
    <t>Martin Luther King Dr and Myrtle Ave</t>
  </si>
  <si>
    <t>Fremont St</t>
  </si>
  <si>
    <t>February 6</t>
  </si>
  <si>
    <t>Marion Place</t>
  </si>
  <si>
    <t>February 4</t>
  </si>
  <si>
    <t>February 2</t>
  </si>
  <si>
    <t>Jewett Ave and Monticello Ave</t>
  </si>
  <si>
    <t>Wegman Parkway and Van Cleef Street</t>
  </si>
  <si>
    <t>January 29</t>
  </si>
  <si>
    <t>Montgomery Court</t>
  </si>
  <si>
    <t>333 West Side Ave</t>
  </si>
  <si>
    <t>January 27</t>
  </si>
  <si>
    <t>January 26</t>
  </si>
  <si>
    <t>Bidwell Avenue and Martin Luther King Drive</t>
  </si>
  <si>
    <t>January 17</t>
  </si>
  <si>
    <t>Martin Luther King Dr and Bidwell Ave</t>
  </si>
  <si>
    <t>January 9</t>
  </si>
  <si>
    <t>January 8</t>
  </si>
  <si>
    <t>January 6</t>
  </si>
  <si>
    <t>Dwight St</t>
  </si>
  <si>
    <t>Kensington Ave</t>
  </si>
  <si>
    <t>January 4</t>
  </si>
  <si>
    <t>Ruby Brown Terrace</t>
  </si>
  <si>
    <t>Stegman St</t>
  </si>
  <si>
    <t>January 3</t>
  </si>
  <si>
    <t>Belmont Ave</t>
  </si>
  <si>
    <t>January 2</t>
  </si>
  <si>
    <t>Table 1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</si>
</sst>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mm"/>
  </numFmts>
  <fonts count="8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sz val="14"/>
      <color indexed="8"/>
      <name val="Helvetica Neue"/>
    </font>
    <font>
      <sz val="8"/>
      <color indexed="8"/>
      <name val="Helvetica Neue"/>
    </font>
    <font>
      <b val="1"/>
      <sz val="10"/>
      <color indexed="8"/>
      <name val="Helvetica Neue"/>
    </font>
    <font>
      <sz val="9"/>
      <color indexed="8"/>
      <name val="Helvetica Neue"/>
    </font>
    <font>
      <b val="1"/>
      <sz val="12"/>
      <color indexed="8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49" fontId="4" fillId="2" borderId="3" applyNumberFormat="1" applyFont="1" applyFill="1" applyBorder="1" applyAlignment="1" applyProtection="0">
      <alignment vertical="top"/>
    </xf>
    <xf numFmtId="0" fontId="0" fillId="2" borderId="3" applyNumberFormat="0" applyFont="1" applyFill="1" applyBorder="1" applyAlignment="1" applyProtection="0">
      <alignment vertical="top"/>
    </xf>
    <xf numFmtId="49" fontId="0" fillId="2" borderId="3" applyNumberFormat="1" applyFont="1" applyFill="1" applyBorder="1" applyAlignment="1" applyProtection="0">
      <alignment vertical="top"/>
    </xf>
    <xf numFmtId="0" fontId="0" fillId="2" borderId="4" applyNumberFormat="0" applyFont="1" applyFill="1" applyBorder="1" applyAlignment="1" applyProtection="0">
      <alignment vertical="top"/>
    </xf>
    <xf numFmtId="49" fontId="5" fillId="3" borderId="5" applyNumberFormat="1" applyFont="1" applyFill="1" applyBorder="1" applyAlignment="1" applyProtection="0">
      <alignment vertical="top"/>
    </xf>
    <xf numFmtId="0" fontId="5" fillId="3" borderId="5" applyNumberFormat="0" applyFont="1" applyFill="1" applyBorder="1" applyAlignment="1" applyProtection="0">
      <alignment vertical="top"/>
    </xf>
    <xf numFmtId="0" fontId="4" fillId="2" borderId="6" applyNumberFormat="0" applyFont="1" applyFill="1" applyBorder="1" applyAlignment="1" applyProtection="0">
      <alignment vertical="top"/>
    </xf>
    <xf numFmtId="0" fontId="0" fillId="2" borderId="7" applyNumberFormat="0" applyFont="1" applyFill="1" applyBorder="1" applyAlignment="1" applyProtection="0">
      <alignment vertical="top"/>
    </xf>
    <xf numFmtId="0" fontId="0" fillId="2" borderId="8" applyNumberFormat="0" applyFont="1" applyFill="1" applyBorder="1" applyAlignment="1" applyProtection="0">
      <alignment vertical="top"/>
    </xf>
    <xf numFmtId="49" fontId="5" fillId="4" borderId="9" applyNumberFormat="1" applyFont="1" applyFill="1" applyBorder="1" applyAlignment="1" applyProtection="0">
      <alignment vertical="top"/>
    </xf>
    <xf numFmtId="49" fontId="5" fillId="4" borderId="10" applyNumberFormat="1" applyFont="1" applyFill="1" applyBorder="1" applyAlignment="1" applyProtection="0">
      <alignment vertical="top"/>
    </xf>
    <xf numFmtId="0" fontId="0" fillId="2" borderId="11" applyNumberFormat="1" applyFont="1" applyFill="1" applyBorder="1" applyAlignment="1" applyProtection="0">
      <alignment vertical="top"/>
    </xf>
    <xf numFmtId="49" fontId="0" fillId="2" borderId="9" applyNumberFormat="1" applyFont="1" applyFill="1" applyBorder="1" applyAlignment="1" applyProtection="0">
      <alignment vertical="top"/>
    </xf>
    <xf numFmtId="0" fontId="0" fillId="2" borderId="9" applyNumberFormat="1" applyFont="1" applyFill="1" applyBorder="1" applyAlignment="1" applyProtection="0">
      <alignment vertical="top"/>
    </xf>
    <xf numFmtId="0" fontId="0" fillId="2" borderId="9" applyNumberFormat="0" applyFont="1" applyFill="1" applyBorder="1" applyAlignment="1" applyProtection="0">
      <alignment vertical="top"/>
    </xf>
    <xf numFmtId="0" fontId="5" fillId="2" borderId="9" applyNumberFormat="1" applyFont="1" applyFill="1" applyBorder="1" applyAlignment="1" applyProtection="0">
      <alignment vertical="top"/>
    </xf>
    <xf numFmtId="49" fontId="4" fillId="2" borderId="6" applyNumberFormat="1" applyFont="1" applyFill="1" applyBorder="1" applyAlignment="1" applyProtection="0">
      <alignment vertical="top"/>
    </xf>
    <xf numFmtId="49" fontId="0" fillId="2" borderId="7" applyNumberFormat="1" applyFont="1" applyFill="1" applyBorder="1" applyAlignment="1" applyProtection="0">
      <alignment vertical="top"/>
    </xf>
    <xf numFmtId="49" fontId="0" fillId="2" borderId="8" applyNumberFormat="1" applyFont="1" applyFill="1" applyBorder="1" applyAlignment="1" applyProtection="0">
      <alignment vertical="top"/>
    </xf>
    <xf numFmtId="49" fontId="5" fillId="4" borderId="12" applyNumberFormat="1" applyFont="1" applyFill="1" applyBorder="1" applyAlignment="1" applyProtection="0">
      <alignment vertical="top"/>
    </xf>
    <xf numFmtId="49" fontId="5" fillId="4" borderId="13" applyNumberFormat="1" applyFont="1" applyFill="1" applyBorder="1" applyAlignment="1" applyProtection="0">
      <alignment vertical="top"/>
    </xf>
    <xf numFmtId="0" fontId="0" fillId="2" borderId="14" applyNumberFormat="1" applyFont="1" applyFill="1" applyBorder="1" applyAlignment="1" applyProtection="0">
      <alignment vertical="top"/>
    </xf>
    <xf numFmtId="49" fontId="0" fillId="2" borderId="12" applyNumberFormat="1" applyFont="1" applyFill="1" applyBorder="1" applyAlignment="1" applyProtection="0">
      <alignment vertical="top"/>
    </xf>
    <xf numFmtId="0" fontId="0" fillId="2" borderId="12" applyNumberFormat="1" applyFont="1" applyFill="1" applyBorder="1" applyAlignment="1" applyProtection="0">
      <alignment vertical="top"/>
    </xf>
    <xf numFmtId="0" fontId="0" fillId="2" borderId="12" applyNumberFormat="0" applyFont="1" applyFill="1" applyBorder="1" applyAlignment="1" applyProtection="0">
      <alignment vertical="top"/>
    </xf>
    <xf numFmtId="59" fontId="0" fillId="2" borderId="12" applyNumberFormat="1" applyFont="1" applyFill="1" applyBorder="1" applyAlignment="1" applyProtection="0">
      <alignment vertical="top"/>
    </xf>
    <xf numFmtId="0" fontId="0" fillId="5" borderId="12" applyNumberFormat="0" applyFont="1" applyFill="1" applyBorder="1" applyAlignment="1" applyProtection="0">
      <alignment vertical="top"/>
    </xf>
    <xf numFmtId="0" fontId="4" fillId="2" borderId="6" applyNumberFormat="1" applyFont="1" applyFill="1" applyBorder="1" applyAlignment="1" applyProtection="0">
      <alignment vertical="top"/>
    </xf>
    <xf numFmtId="0" fontId="0" fillId="2" borderId="7" applyNumberFormat="1" applyFont="1" applyFill="1" applyBorder="1" applyAlignment="1" applyProtection="0">
      <alignment vertical="top"/>
    </xf>
    <xf numFmtId="0" fontId="0" fillId="2" borderId="8" applyNumberFormat="1" applyFont="1" applyFill="1" applyBorder="1" applyAlignment="1" applyProtection="0">
      <alignment vertical="top"/>
    </xf>
    <xf numFmtId="49" fontId="6" fillId="2" borderId="12" applyNumberFormat="1" applyFont="1" applyFill="1" applyBorder="1" applyAlignment="1" applyProtection="0">
      <alignment vertical="top"/>
    </xf>
    <xf numFmtId="49" fontId="7" fillId="2" borderId="12" applyNumberFormat="1" applyFont="1" applyFill="1" applyBorder="1" applyAlignment="1" applyProtection="0">
      <alignment vertical="top"/>
    </xf>
    <xf numFmtId="0" fontId="7" fillId="2" borderId="12" applyNumberFormat="1" applyFont="1" applyFill="1" applyBorder="1" applyAlignment="1" applyProtection="0">
      <alignment vertical="top"/>
    </xf>
    <xf numFmtId="0" fontId="5" fillId="2" borderId="12" applyNumberFormat="1" applyFont="1" applyFill="1" applyBorder="1" applyAlignment="1" applyProtection="0">
      <alignment vertical="top"/>
    </xf>
    <xf numFmtId="0" fontId="4" fillId="2" borderId="15" applyNumberFormat="0" applyFont="1" applyFill="1" applyBorder="1" applyAlignment="1" applyProtection="0">
      <alignment vertical="top"/>
    </xf>
    <xf numFmtId="0" fontId="0" fillId="2" borderId="16" applyNumberFormat="0" applyFont="1" applyFill="1" applyBorder="1" applyAlignment="1" applyProtection="0">
      <alignment vertical="top"/>
    </xf>
    <xf numFmtId="0" fontId="0" fillId="2" borderId="17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0" fontId="0" fillId="6" borderId="18" applyNumberFormat="0" applyFont="1" applyFill="1" applyBorder="1" applyAlignment="1" applyProtection="0">
      <alignment vertical="top" wrapText="1"/>
    </xf>
    <xf numFmtId="0" fontId="0" fillId="7" borderId="19" applyNumberFormat="0" applyFont="1" applyFill="1" applyBorder="1" applyAlignment="1" applyProtection="0">
      <alignment vertical="top" wrapText="1"/>
    </xf>
    <xf numFmtId="0" fontId="0" borderId="20" applyNumberFormat="0" applyFont="1" applyFill="0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top" wrapText="1"/>
    </xf>
    <xf numFmtId="0" fontId="0" fillId="7" borderId="22" applyNumberFormat="0" applyFont="1" applyFill="1" applyBorder="1" applyAlignment="1" applyProtection="0">
      <alignment vertical="top" wrapText="1"/>
    </xf>
    <xf numFmtId="0" fontId="0" borderId="23" applyNumberFormat="0" applyFont="1" applyFill="0" applyBorder="1" applyAlignment="1" applyProtection="0">
      <alignment vertical="top" wrapText="1"/>
    </xf>
    <xf numFmtId="0" fontId="0" borderId="24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919191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X502"/>
  <sheetViews>
    <sheetView workbookViewId="0" showGridLines="0" defaultGridColor="1"/>
  </sheetViews>
  <sheetFormatPr defaultColWidth="8.33333" defaultRowHeight="19.9" customHeight="1" outlineLevelRow="0" outlineLevelCol="0"/>
  <cols>
    <col min="1" max="1" width="25.1719" style="1" customWidth="1"/>
    <col min="2" max="2" width="17.6719" style="1" customWidth="1"/>
    <col min="3" max="3" width="13.5" style="1" customWidth="1"/>
    <col min="4" max="4" width="34.8516" style="1" customWidth="1"/>
    <col min="5" max="5" width="7.35156" style="1" customWidth="1"/>
    <col min="6" max="6" width="8.35156" style="1" customWidth="1"/>
    <col min="7" max="7" width="8.35156" style="1" customWidth="1"/>
    <col min="8" max="8" width="8.35156" style="1" customWidth="1"/>
    <col min="9" max="9" width="13.5" style="1" customWidth="1"/>
    <col min="10" max="10" width="8.35156" style="1" customWidth="1"/>
    <col min="11" max="11" width="8.35156" style="1" customWidth="1"/>
    <col min="12" max="12" width="8.35156" style="1" customWidth="1"/>
    <col min="13" max="13" width="8.35156" style="1" customWidth="1"/>
    <col min="14" max="14" width="10" style="1" customWidth="1"/>
    <col min="15" max="15" width="8.35156" style="1" customWidth="1"/>
    <col min="16" max="16" width="8.35156" style="1" customWidth="1"/>
    <col min="17" max="17" width="8.35156" style="1" customWidth="1"/>
    <col min="18" max="18" width="8.35156" style="1" customWidth="1"/>
    <col min="19" max="19" width="8.35156" style="1" customWidth="1"/>
    <col min="20" max="20" width="8.35156" style="1" customWidth="1"/>
    <col min="21" max="21" width="8.35156" style="1" customWidth="1"/>
    <col min="22" max="22" width="11.6719" style="1" customWidth="1"/>
    <col min="23" max="23" width="17" style="1" customWidth="1"/>
    <col min="24" max="24" width="18" style="1" customWidth="1"/>
    <col min="25" max="256" width="8.35156" style="1" customWidth="1"/>
  </cols>
  <sheetData>
    <row r="1" ht="27.6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t="s" s="4">
        <v>1</v>
      </c>
      <c r="N1" s="5"/>
      <c r="O1" s="5"/>
      <c r="P1" s="5"/>
      <c r="Q1" s="5"/>
      <c r="R1" s="5"/>
      <c r="S1" t="s" s="6">
        <v>2</v>
      </c>
      <c r="T1" s="5"/>
      <c r="U1" s="5"/>
      <c r="V1" s="5"/>
      <c r="W1" s="5"/>
      <c r="X1" s="7"/>
    </row>
    <row r="2" ht="20.25" customHeight="1">
      <c r="A2" t="s" s="8">
        <v>3</v>
      </c>
      <c r="B2" t="s" s="8">
        <v>4</v>
      </c>
      <c r="C2" t="s" s="8">
        <v>5</v>
      </c>
      <c r="D2" t="s" s="8">
        <v>6</v>
      </c>
      <c r="E2" t="s" s="8">
        <v>7</v>
      </c>
      <c r="F2" t="s" s="8">
        <v>8</v>
      </c>
      <c r="G2" s="9"/>
      <c r="H2" s="9"/>
      <c r="I2" s="9"/>
      <c r="J2" s="9"/>
      <c r="K2" s="9"/>
      <c r="L2" s="9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2"/>
    </row>
    <row r="3" ht="20.25" customHeight="1">
      <c r="A3" t="s" s="13">
        <f>LEFT($B3,FIND(" ",$B3)-1)</f>
        <v>9</v>
      </c>
      <c r="B3" t="s" s="14">
        <v>10</v>
      </c>
      <c r="C3" s="15">
        <v>2014</v>
      </c>
      <c r="D3" t="s" s="16">
        <v>11</v>
      </c>
      <c r="E3" s="17">
        <v>0</v>
      </c>
      <c r="F3" s="17">
        <v>0</v>
      </c>
      <c r="G3" s="18"/>
      <c r="H3" s="19">
        <v>2014</v>
      </c>
      <c r="I3" t="s" s="16">
        <v>12</v>
      </c>
      <c r="J3" t="s" s="16">
        <v>13</v>
      </c>
      <c r="K3" t="s" s="16">
        <v>14</v>
      </c>
      <c r="L3" t="s" s="16">
        <v>15</v>
      </c>
      <c r="M3" t="s" s="20">
        <v>5</v>
      </c>
      <c r="N3" t="s" s="21">
        <v>3</v>
      </c>
      <c r="O3" t="s" s="21">
        <v>13</v>
      </c>
      <c r="P3" t="s" s="21">
        <v>14</v>
      </c>
      <c r="Q3" t="s" s="21">
        <v>15</v>
      </c>
      <c r="R3" s="11"/>
      <c r="S3" t="s" s="21">
        <v>5</v>
      </c>
      <c r="T3" t="s" s="21">
        <v>13</v>
      </c>
      <c r="U3" t="s" s="21">
        <v>14</v>
      </c>
      <c r="V3" t="s" s="21">
        <v>16</v>
      </c>
      <c r="W3" t="s" s="21">
        <v>17</v>
      </c>
      <c r="X3" t="s" s="22">
        <v>18</v>
      </c>
    </row>
    <row r="4" ht="20.1" customHeight="1">
      <c r="A4" t="s" s="23">
        <f>LEFT($B4,FIND(" ",$B4)-1)</f>
        <v>9</v>
      </c>
      <c r="B4" t="s" s="24">
        <v>19</v>
      </c>
      <c r="C4" s="25">
        <v>2014</v>
      </c>
      <c r="D4" t="s" s="26">
        <v>20</v>
      </c>
      <c r="E4" s="27">
        <v>0</v>
      </c>
      <c r="F4" s="27">
        <v>0</v>
      </c>
      <c r="G4" s="28"/>
      <c r="H4" s="28"/>
      <c r="I4" s="29">
        <v>41274</v>
      </c>
      <c r="J4" s="30"/>
      <c r="K4" s="30"/>
      <c r="L4" s="30"/>
      <c r="M4" s="31">
        <v>2014</v>
      </c>
      <c r="N4" t="s" s="21">
        <v>21</v>
      </c>
      <c r="O4" s="32">
        <f>SUMIFS(E$3:E$502,$C$3:$C$502,"="&amp;$M4,$A$3:$A$502,"="&amp;$N4)</f>
        <v>0</v>
      </c>
      <c r="P4" s="32">
        <f>SUMIFS(F$3:F$502,$C$3:$C$502,"="&amp;$M4,$A$3:$A$502,"="&amp;$N4)</f>
        <v>0</v>
      </c>
      <c r="Q4" s="32">
        <f>SUM(O4:P4)</f>
        <v>0</v>
      </c>
      <c r="R4" s="11"/>
      <c r="S4" s="32">
        <v>2014</v>
      </c>
      <c r="T4" s="32">
        <f>SUMIF($M$4:$M$51,"="&amp;$S4,O$4:O$51)</f>
        <v>7</v>
      </c>
      <c r="U4" s="32">
        <f>SUMIF($M$4:$M$51,"="&amp;$S4,P$4:P$51)</f>
        <v>28</v>
      </c>
      <c r="V4" t="s" s="21">
        <f>INDEX(OFFSET($N$4:$N$15,(S4-2014)*12,0),MATCH(MAX(OFFSET($Q$4:$Q$15,(S4-2014)*12,0)),OFFSET($Q$4:$Q$15,(S4-2014)*12,0),0))</f>
        <v>22</v>
      </c>
      <c r="W4" s="32">
        <f>INDEX(OFFSET($O$4:$O$15,(S4-2014)*12,0),MATCH(MAX(OFFSET($Q$4:$Q$15,(S4-2014)*12,0)),OFFSET($Q$4:$Q$15,(S4-2014)*12,0),0))</f>
        <v>1</v>
      </c>
      <c r="X4" s="33">
        <f>INDEX(OFFSET($P$4:$P$15,(S4-2014)*12,0),MATCH(MAX(OFFSET($Q$4:$Q$15,(S4-2014)*12,0)),OFFSET($Q$4:$Q$15,(S4-2014)*12,0),0))</f>
        <v>8</v>
      </c>
    </row>
    <row r="5" ht="20.1" customHeight="1">
      <c r="A5" t="s" s="23">
        <f>LEFT($B5,FIND(" ",$B5)-1)</f>
        <v>9</v>
      </c>
      <c r="B5" t="s" s="24">
        <v>23</v>
      </c>
      <c r="C5" s="25">
        <v>2014</v>
      </c>
      <c r="D5" t="s" s="26">
        <v>24</v>
      </c>
      <c r="E5" s="27">
        <v>0</v>
      </c>
      <c r="F5" s="27">
        <v>0</v>
      </c>
      <c r="G5" s="28"/>
      <c r="H5" s="28"/>
      <c r="I5" s="29">
        <v>41305</v>
      </c>
      <c r="J5" s="30"/>
      <c r="K5" s="30"/>
      <c r="L5" s="30"/>
      <c r="M5" s="31">
        <v>2014</v>
      </c>
      <c r="N5" t="s" s="21">
        <v>25</v>
      </c>
      <c r="O5" s="32">
        <f>SUMIFS(E$3:E$502,$C$3:$C$502,"="&amp;$M5,$A$3:$A$502,"="&amp;$N5)</f>
        <v>0</v>
      </c>
      <c r="P5" s="32">
        <f>SUMIFS(F$3:F$502,$C$3:$C$502,"="&amp;$M5,$A$3:$A$502,"="&amp;$N5)</f>
        <v>0</v>
      </c>
      <c r="Q5" s="32">
        <f>SUM(O5:P5)</f>
        <v>0</v>
      </c>
      <c r="R5" s="11"/>
      <c r="S5" s="32">
        <v>2015</v>
      </c>
      <c r="T5" s="32">
        <f>SUMIF($M$4:$M$51,"="&amp;$S5,O$4:O$51)</f>
        <v>13</v>
      </c>
      <c r="U5" s="32">
        <f>SUMIF($M$4:$M$51,"="&amp;$S5,P$4:P$51)</f>
        <v>55</v>
      </c>
      <c r="V5" t="s" s="21">
        <f>INDEX(OFFSET($N$4:$N$15,(S5-2014)*12,0),MATCH(MAX(OFFSET($Q$4:$Q$15,(S5-2014)*12,0)),OFFSET($Q$4:$Q$15,(S5-2014)*12,0),0))</f>
        <v>26</v>
      </c>
      <c r="W5" s="32">
        <f>INDEX(OFFSET($O$4:$O$15,(S5-2014)*12,0),MATCH(MAX(OFFSET($Q$4:$Q$15,(S5-2014)*12,0)),OFFSET($Q$4:$Q$15,(S5-2014)*12,0),0))</f>
        <v>5</v>
      </c>
      <c r="X5" s="33">
        <f>INDEX(OFFSET($P$4:$P$15,(S5-2014)*12,0),MATCH(MAX(OFFSET($Q$4:$Q$15,(S5-2014)*12,0)),OFFSET($Q$4:$Q$15,(S5-2014)*12,0),0))</f>
        <v>7</v>
      </c>
    </row>
    <row r="6" ht="20.1" customHeight="1">
      <c r="A6" t="s" s="23">
        <f>LEFT($B6,FIND(" ",$B6)-1)</f>
        <v>9</v>
      </c>
      <c r="B6" t="s" s="24">
        <v>27</v>
      </c>
      <c r="C6" s="25">
        <v>2014</v>
      </c>
      <c r="D6" t="s" s="26">
        <v>28</v>
      </c>
      <c r="E6" s="27">
        <v>0</v>
      </c>
      <c r="F6" s="27">
        <v>0</v>
      </c>
      <c r="G6" s="28"/>
      <c r="H6" s="28"/>
      <c r="I6" s="29">
        <v>41333</v>
      </c>
      <c r="J6" s="30"/>
      <c r="K6" s="30"/>
      <c r="L6" s="30"/>
      <c r="M6" s="31">
        <v>2014</v>
      </c>
      <c r="N6" t="s" s="21">
        <v>29</v>
      </c>
      <c r="O6" s="32">
        <f>SUMIFS(E$3:E$502,$C$3:$C$502,"="&amp;$M6,$A$3:$A$502,"="&amp;$N6)</f>
        <v>0</v>
      </c>
      <c r="P6" s="32">
        <f>SUMIFS(F$3:F$502,$C$3:$C$502,"="&amp;$M6,$A$3:$A$502,"="&amp;$N6)</f>
        <v>0</v>
      </c>
      <c r="Q6" s="32">
        <f>SUM(O6:P6)</f>
        <v>0</v>
      </c>
      <c r="R6" s="11"/>
      <c r="S6" s="32">
        <v>2016</v>
      </c>
      <c r="T6" s="32">
        <f>SUMIF($M$4:$M$51,"="&amp;$S6,O$4:O$51)</f>
        <v>22</v>
      </c>
      <c r="U6" s="32">
        <f>SUMIF($M$4:$M$51,"="&amp;$S6,P$4:P$51)</f>
        <v>89</v>
      </c>
      <c r="V6" t="s" s="21">
        <f>INDEX(OFFSET($N$4:$N$15,(S6-2014)*12,0),MATCH(MAX(OFFSET($Q$4:$Q$15,(S6-2014)*12,0)),OFFSET($Q$4:$Q$15,(S6-2014)*12,0),0))</f>
        <v>30</v>
      </c>
      <c r="W6" s="32">
        <f>INDEX(OFFSET($O$4:$O$15,(S6-2014)*12,0),MATCH(MAX(OFFSET($Q$4:$Q$15,(S6-2014)*12,0)),OFFSET($Q$4:$Q$15,(S6-2014)*12,0),0))</f>
        <v>3</v>
      </c>
      <c r="X6" s="33">
        <f>INDEX(OFFSET($P$4:$P$15,(S6-2014)*12,0),MATCH(MAX(OFFSET($Q$4:$Q$15,(S6-2014)*12,0)),OFFSET($Q$4:$Q$15,(S6-2014)*12,0),0))</f>
        <v>19</v>
      </c>
    </row>
    <row r="7" ht="20.1" customHeight="1">
      <c r="A7" t="s" s="23">
        <f>LEFT($B7,FIND(" ",$B7)-1)</f>
        <v>9</v>
      </c>
      <c r="B7" t="s" s="24">
        <v>31</v>
      </c>
      <c r="C7" s="25">
        <v>2014</v>
      </c>
      <c r="D7" t="s" s="26">
        <v>32</v>
      </c>
      <c r="E7" s="27">
        <v>0</v>
      </c>
      <c r="F7" s="27">
        <v>0</v>
      </c>
      <c r="G7" s="28"/>
      <c r="H7" s="28"/>
      <c r="I7" s="29">
        <v>41364</v>
      </c>
      <c r="J7" s="30"/>
      <c r="K7" s="30"/>
      <c r="L7" s="30"/>
      <c r="M7" s="31">
        <v>2014</v>
      </c>
      <c r="N7" t="s" s="21">
        <v>33</v>
      </c>
      <c r="O7" s="32">
        <f>SUMIFS(E$3:E$502,$C$3:$C$502,"="&amp;$M7,$A$3:$A$502,"="&amp;$N7)</f>
        <v>0</v>
      </c>
      <c r="P7" s="32">
        <f>SUMIFS(F$3:F$502,$C$3:$C$502,"="&amp;$M7,$A$3:$A$502,"="&amp;$N7)</f>
        <v>0</v>
      </c>
      <c r="Q7" s="32">
        <f>SUM(O7:P7)</f>
        <v>0</v>
      </c>
      <c r="R7" s="11"/>
      <c r="S7" s="32">
        <v>2017</v>
      </c>
      <c r="T7" s="32">
        <f>SUMIF($M$4:$M$51,"="&amp;$S7,O$4:O$51)</f>
        <v>16</v>
      </c>
      <c r="U7" s="32">
        <f>SUMIF($M$4:$M$51,"="&amp;$S7,P$4:P$51)</f>
        <v>82</v>
      </c>
      <c r="V7" t="s" s="21">
        <f>INDEX(OFFSET($N$4:$N$15,(S7-2014)*12,0),MATCH(MAX(OFFSET($Q$4:$Q$15,(S7-2014)*12,0)),OFFSET($Q$4:$Q$15,(S7-2014)*12,0),0))</f>
        <v>22</v>
      </c>
      <c r="W7" s="32">
        <f>INDEX(OFFSET($O$4:$O$15,(S7-2014)*12,0),MATCH(MAX(OFFSET($Q$4:$Q$15,(S7-2014)*12,0)),OFFSET($Q$4:$Q$15,(S7-2014)*12,0),0))</f>
        <v>1</v>
      </c>
      <c r="X7" s="33">
        <f>INDEX(OFFSET($P$4:$P$15,(S7-2014)*12,0),MATCH(MAX(OFFSET($Q$4:$Q$15,(S7-2014)*12,0)),OFFSET($Q$4:$Q$15,(S7-2014)*12,0),0))</f>
        <v>16</v>
      </c>
    </row>
    <row r="8" ht="20.1" customHeight="1">
      <c r="A8" t="s" s="23">
        <f>LEFT($B8,FIND(" ",$B8)-1)</f>
        <v>9</v>
      </c>
      <c r="B8" t="s" s="24">
        <v>31</v>
      </c>
      <c r="C8" s="25">
        <v>2014</v>
      </c>
      <c r="D8" t="s" s="34">
        <v>34</v>
      </c>
      <c r="E8" s="27">
        <v>0</v>
      </c>
      <c r="F8" s="27">
        <v>1</v>
      </c>
      <c r="G8" s="28"/>
      <c r="H8" s="28"/>
      <c r="I8" s="29">
        <v>41394</v>
      </c>
      <c r="J8" s="30"/>
      <c r="K8" s="30"/>
      <c r="L8" s="30"/>
      <c r="M8" s="31">
        <v>2014</v>
      </c>
      <c r="N8" t="s" s="21">
        <v>35</v>
      </c>
      <c r="O8" s="32">
        <f>SUMIFS(E$3:E$502,$C$3:$C$502,"="&amp;$M8,$A$3:$A$502,"="&amp;$N8)</f>
        <v>0</v>
      </c>
      <c r="P8" s="32">
        <f>SUMIFS(F$3:F$502,$C$3:$C$502,"="&amp;$M8,$A$3:$A$502,"="&amp;$N8)</f>
        <v>0</v>
      </c>
      <c r="Q8" s="32">
        <f>SUM(O8:P8)</f>
        <v>0</v>
      </c>
      <c r="R8" s="11"/>
      <c r="S8" s="11"/>
      <c r="T8" s="11"/>
      <c r="U8" s="11"/>
      <c r="V8" s="11"/>
      <c r="W8" s="11"/>
      <c r="X8" s="12"/>
    </row>
    <row r="9" ht="20.1" customHeight="1">
      <c r="A9" t="s" s="23">
        <f>LEFT($B9,FIND(" ",$B9)-1)</f>
        <v>9</v>
      </c>
      <c r="B9" t="s" s="24">
        <v>36</v>
      </c>
      <c r="C9" s="25">
        <v>2014</v>
      </c>
      <c r="D9" t="s" s="26">
        <v>37</v>
      </c>
      <c r="E9" s="27">
        <v>0</v>
      </c>
      <c r="F9" s="27">
        <v>1</v>
      </c>
      <c r="G9" s="28"/>
      <c r="H9" s="28"/>
      <c r="I9" s="29">
        <v>41425</v>
      </c>
      <c r="J9" s="30"/>
      <c r="K9" s="30"/>
      <c r="L9" s="30"/>
      <c r="M9" s="31">
        <v>2014</v>
      </c>
      <c r="N9" t="s" s="21">
        <v>30</v>
      </c>
      <c r="O9" s="32">
        <f>SUMIFS(E$3:E$502,$C$3:$C$502,"="&amp;$M9,$A$3:$A$502,"="&amp;$N9)</f>
        <v>0</v>
      </c>
      <c r="P9" s="32">
        <f>SUMIFS(F$3:F$502,$C$3:$C$502,"="&amp;$M9,$A$3:$A$502,"="&amp;$N9)</f>
        <v>0</v>
      </c>
      <c r="Q9" s="32">
        <f>SUM(O9:P9)</f>
        <v>0</v>
      </c>
      <c r="R9" s="11"/>
      <c r="S9" s="11"/>
      <c r="T9" s="11"/>
      <c r="U9" s="11"/>
      <c r="V9" s="11"/>
      <c r="W9" s="11"/>
      <c r="X9" s="12"/>
    </row>
    <row r="10" ht="20.1" customHeight="1">
      <c r="A10" t="s" s="23">
        <f>LEFT($B10,FIND(" ",$B10)-1)</f>
        <v>9</v>
      </c>
      <c r="B10" t="s" s="24">
        <v>36</v>
      </c>
      <c r="C10" s="25">
        <v>2014</v>
      </c>
      <c r="D10" t="s" s="26">
        <v>38</v>
      </c>
      <c r="E10" s="27">
        <v>0</v>
      </c>
      <c r="F10" s="27">
        <v>0</v>
      </c>
      <c r="G10" s="28"/>
      <c r="H10" s="28"/>
      <c r="I10" s="29">
        <v>41455</v>
      </c>
      <c r="J10" s="27">
        <f>SUMIFS(E3:E502,A3:A502,"July",C3:C502,"2014")</f>
        <v>1</v>
      </c>
      <c r="K10" s="27">
        <f>SUMIFS(F3:F502,A3:A502,"July",C3:C502,"2014")</f>
        <v>8</v>
      </c>
      <c r="L10" s="27">
        <f>SUM(J10+K10)</f>
        <v>9</v>
      </c>
      <c r="M10" s="31">
        <v>2014</v>
      </c>
      <c r="N10" t="s" s="21">
        <v>22</v>
      </c>
      <c r="O10" s="32">
        <f>SUMIFS(E$3:E$502,$C$3:$C$502,"="&amp;$M10,$A$3:$A$502,"="&amp;$N10)</f>
        <v>1</v>
      </c>
      <c r="P10" s="32">
        <f>SUMIFS(F$3:F$502,$C$3:$C$502,"="&amp;$M10,$A$3:$A$502,"="&amp;$N10)</f>
        <v>8</v>
      </c>
      <c r="Q10" s="32">
        <f>SUM(O10:P10)</f>
        <v>9</v>
      </c>
      <c r="R10" s="11"/>
      <c r="S10" s="11"/>
      <c r="T10" s="11"/>
      <c r="U10" s="11"/>
      <c r="V10" s="11"/>
      <c r="W10" s="11"/>
      <c r="X10" s="12"/>
    </row>
    <row r="11" ht="20.1" customHeight="1">
      <c r="A11" t="s" s="23">
        <f>LEFT($B11,FIND(" ",$B11)-1)</f>
        <v>9</v>
      </c>
      <c r="B11" t="s" s="24">
        <v>39</v>
      </c>
      <c r="C11" s="25">
        <v>2014</v>
      </c>
      <c r="D11" t="s" s="26">
        <v>40</v>
      </c>
      <c r="E11" s="27">
        <v>0</v>
      </c>
      <c r="F11" s="27">
        <v>0</v>
      </c>
      <c r="G11" s="28"/>
      <c r="H11" s="28"/>
      <c r="I11" s="29">
        <v>41486</v>
      </c>
      <c r="J11" s="27">
        <f>SUMIFS(E3:E502,A3:A502,"August",C3:C502,"2014")</f>
        <v>4</v>
      </c>
      <c r="K11" s="27">
        <f>SUMIFS(F3:F502,A3:A502,"August",C3:C502,"2014")</f>
        <v>3</v>
      </c>
      <c r="L11" s="27">
        <f>SUM(J11+K11)</f>
        <v>7</v>
      </c>
      <c r="M11" s="31">
        <v>2014</v>
      </c>
      <c r="N11" t="s" s="21">
        <v>41</v>
      </c>
      <c r="O11" s="32">
        <f>SUMIFS(E$3:E$502,$C$3:$C$502,"="&amp;$M11,$A$3:$A$502,"="&amp;$N11)</f>
        <v>4</v>
      </c>
      <c r="P11" s="32">
        <f>SUMIFS(F$3:F$502,$C$3:$C$502,"="&amp;$M11,$A$3:$A$502,"="&amp;$N11)</f>
        <v>3</v>
      </c>
      <c r="Q11" s="32">
        <f>SUM(O11:P11)</f>
        <v>7</v>
      </c>
      <c r="R11" s="11"/>
      <c r="S11" s="11"/>
      <c r="T11" s="11"/>
      <c r="U11" s="11"/>
      <c r="V11" s="11"/>
      <c r="W11" s="11"/>
      <c r="X11" s="12"/>
    </row>
    <row r="12" ht="20.1" customHeight="1">
      <c r="A12" t="s" s="23">
        <f>LEFT($B12,FIND(" ",$B12)-1)</f>
        <v>9</v>
      </c>
      <c r="B12" t="s" s="24">
        <v>42</v>
      </c>
      <c r="C12" s="25">
        <v>2014</v>
      </c>
      <c r="D12" t="s" s="26">
        <v>37</v>
      </c>
      <c r="E12" s="27">
        <v>0</v>
      </c>
      <c r="F12" s="27">
        <v>0</v>
      </c>
      <c r="G12" s="28"/>
      <c r="H12" s="28"/>
      <c r="I12" s="29">
        <v>41517</v>
      </c>
      <c r="J12" s="27">
        <f>SUMIFS(E3:E502,A3:A502,"September",C3:C502,"2014")</f>
        <v>0</v>
      </c>
      <c r="K12" s="27">
        <f>SUMIFS(F3:F502,A3:A502,"September",C3:C502,"2014")</f>
        <v>6</v>
      </c>
      <c r="L12" s="27">
        <f>SUM(J12+K12)</f>
        <v>6</v>
      </c>
      <c r="M12" s="31">
        <v>2014</v>
      </c>
      <c r="N12" t="s" s="21">
        <v>43</v>
      </c>
      <c r="O12" s="32">
        <f>SUMIFS(E$3:E$502,$C$3:$C$502,"="&amp;$M12,$A$3:$A$502,"="&amp;$N12)</f>
        <v>0</v>
      </c>
      <c r="P12" s="32">
        <f>SUMIFS(F$3:F$502,$C$3:$C$502,"="&amp;$M12,$A$3:$A$502,"="&amp;$N12)</f>
        <v>6</v>
      </c>
      <c r="Q12" s="32">
        <f>SUM(O12:P12)</f>
        <v>6</v>
      </c>
      <c r="R12" s="11"/>
      <c r="S12" s="11"/>
      <c r="T12" s="11"/>
      <c r="U12" s="11"/>
      <c r="V12" s="11"/>
      <c r="W12" s="11"/>
      <c r="X12" s="12"/>
    </row>
    <row r="13" ht="20.1" customHeight="1">
      <c r="A13" t="s" s="23">
        <f>LEFT($B13,FIND(" ",$B13)-1)</f>
        <v>9</v>
      </c>
      <c r="B13" t="s" s="24">
        <v>44</v>
      </c>
      <c r="C13" s="25">
        <v>2014</v>
      </c>
      <c r="D13" t="s" s="26">
        <v>45</v>
      </c>
      <c r="E13" s="27">
        <v>0</v>
      </c>
      <c r="F13" s="27">
        <v>0</v>
      </c>
      <c r="G13" s="28"/>
      <c r="H13" s="28"/>
      <c r="I13" s="29">
        <v>41547</v>
      </c>
      <c r="J13" s="27">
        <f>SUMIFS(E3:E502,A3:A502,"October",C3:C502,"2014")</f>
        <v>1</v>
      </c>
      <c r="K13" s="27">
        <f>SUMIFS(F3:F502,A3:A502,"October",C3:C502,"2014")</f>
        <v>4</v>
      </c>
      <c r="L13" s="27">
        <f>SUM(J13+K13)</f>
        <v>5</v>
      </c>
      <c r="M13" s="31">
        <v>2014</v>
      </c>
      <c r="N13" t="s" s="21">
        <v>46</v>
      </c>
      <c r="O13" s="32">
        <f>SUMIFS(E$3:E$502,$C$3:$C$502,"="&amp;$M13,$A$3:$A$502,"="&amp;$N13)</f>
        <v>1</v>
      </c>
      <c r="P13" s="32">
        <f>SUMIFS(F$3:F$502,$C$3:$C$502,"="&amp;$M13,$A$3:$A$502,"="&amp;$N13)</f>
        <v>4</v>
      </c>
      <c r="Q13" s="32">
        <f>SUM(O13:P13)</f>
        <v>5</v>
      </c>
      <c r="R13" s="11"/>
      <c r="S13" s="11"/>
      <c r="T13" s="11"/>
      <c r="U13" s="11"/>
      <c r="V13" s="11"/>
      <c r="W13" s="11"/>
      <c r="X13" s="12"/>
    </row>
    <row r="14" ht="20.1" customHeight="1">
      <c r="A14" t="s" s="23">
        <f>LEFT($B14,FIND(" ",$B14)-1)</f>
        <v>9</v>
      </c>
      <c r="B14" t="s" s="24">
        <v>47</v>
      </c>
      <c r="C14" s="25">
        <v>2014</v>
      </c>
      <c r="D14" t="s" s="26">
        <v>48</v>
      </c>
      <c r="E14" s="27">
        <v>0</v>
      </c>
      <c r="F14" s="27">
        <v>1</v>
      </c>
      <c r="G14" s="28"/>
      <c r="H14" s="28"/>
      <c r="I14" s="29">
        <v>41578</v>
      </c>
      <c r="J14" s="27">
        <f>SUMIFS(E3:E502,A3:A502,"November",C3:C502,"2014")</f>
        <v>1</v>
      </c>
      <c r="K14" s="27">
        <f>SUMIFS(F3:F502,A3:A502,"November",C3:C502,"2014")</f>
        <v>4</v>
      </c>
      <c r="L14" s="27">
        <f>SUM(J14+K14)</f>
        <v>5</v>
      </c>
      <c r="M14" s="31">
        <v>2014</v>
      </c>
      <c r="N14" t="s" s="21">
        <v>26</v>
      </c>
      <c r="O14" s="32">
        <f>SUMIFS(E$3:E$502,$C$3:$C$502,"="&amp;$M14,$A$3:$A$502,"="&amp;$N14)</f>
        <v>1</v>
      </c>
      <c r="P14" s="32">
        <f>SUMIFS(F$3:F$502,$C$3:$C$502,"="&amp;$M14,$A$3:$A$502,"="&amp;$N14)</f>
        <v>4</v>
      </c>
      <c r="Q14" s="32">
        <f>SUM(O14:P14)</f>
        <v>5</v>
      </c>
      <c r="R14" s="11"/>
      <c r="S14" s="11"/>
      <c r="T14" s="11"/>
      <c r="U14" s="11"/>
      <c r="V14" s="11"/>
      <c r="W14" s="11"/>
      <c r="X14" s="12"/>
    </row>
    <row r="15" ht="20.1" customHeight="1">
      <c r="A15" t="s" s="23">
        <f>LEFT($B15,FIND(" ",$B15)-1)</f>
        <v>26</v>
      </c>
      <c r="B15" t="s" s="24">
        <v>49</v>
      </c>
      <c r="C15" s="25">
        <v>2014</v>
      </c>
      <c r="D15" t="s" s="26">
        <v>50</v>
      </c>
      <c r="E15" s="27">
        <v>0</v>
      </c>
      <c r="F15" s="27">
        <v>0</v>
      </c>
      <c r="G15" s="28"/>
      <c r="H15" s="28"/>
      <c r="I15" s="29">
        <v>41608</v>
      </c>
      <c r="J15" s="27">
        <f>SUMIFS(E3:E502,A3:A502,"December",C3:C502,"2014")</f>
        <v>0</v>
      </c>
      <c r="K15" s="27">
        <f>SUMIFS(F3:F502,A3:A502,"December",C3:C502,"2014")</f>
        <v>3</v>
      </c>
      <c r="L15" s="27">
        <f>SUM(J15+K15)</f>
        <v>3</v>
      </c>
      <c r="M15" s="31">
        <v>2014</v>
      </c>
      <c r="N15" t="s" s="21">
        <v>9</v>
      </c>
      <c r="O15" s="32">
        <f>SUMIFS(E$3:E$502,$C$3:$C$502,"="&amp;$M15,$A$3:$A$502,"="&amp;$N15)</f>
        <v>0</v>
      </c>
      <c r="P15" s="32">
        <f>SUMIFS(F$3:F$502,$C$3:$C$502,"="&amp;$M15,$A$3:$A$502,"="&amp;$N15)</f>
        <v>3</v>
      </c>
      <c r="Q15" s="32">
        <f>SUM(O15:P15)</f>
        <v>3</v>
      </c>
      <c r="R15" s="11"/>
      <c r="S15" s="11"/>
      <c r="T15" s="11"/>
      <c r="U15" s="11"/>
      <c r="V15" s="11"/>
      <c r="W15" s="11"/>
      <c r="X15" s="12"/>
    </row>
    <row r="16" ht="23.1" customHeight="1">
      <c r="A16" t="s" s="23">
        <f>LEFT($B16,FIND(" ",$B16)-1)</f>
        <v>26</v>
      </c>
      <c r="B16" t="s" s="24">
        <v>49</v>
      </c>
      <c r="C16" s="25">
        <v>2014</v>
      </c>
      <c r="D16" t="s" s="26">
        <v>51</v>
      </c>
      <c r="E16" s="27">
        <v>0</v>
      </c>
      <c r="F16" s="27">
        <v>1</v>
      </c>
      <c r="G16" s="28"/>
      <c r="H16" s="28"/>
      <c r="I16" t="s" s="35">
        <v>52</v>
      </c>
      <c r="J16" s="36">
        <f>SUM(J11:J15)</f>
        <v>6</v>
      </c>
      <c r="K16" s="36">
        <f>SUM(K11:K15)</f>
        <v>20</v>
      </c>
      <c r="L16" s="36">
        <f>SUM(L11:L15)</f>
        <v>26</v>
      </c>
      <c r="M16" s="31">
        <f>M15+1</f>
        <v>2015</v>
      </c>
      <c r="N16" t="s" s="21">
        <v>21</v>
      </c>
      <c r="O16" s="32">
        <f>SUMIFS(E$3:E$502,$C$3:$C$502,"="&amp;$M16,$A$3:$A$502,"="&amp;$N16)</f>
        <v>0</v>
      </c>
      <c r="P16" s="32">
        <f>SUMIFS(F$3:F$502,$C$3:$C$502,"="&amp;$M16,$A$3:$A$502,"="&amp;$N16)</f>
        <v>4</v>
      </c>
      <c r="Q16" s="32">
        <f>SUM(O16:P16)</f>
        <v>4</v>
      </c>
      <c r="R16" s="11"/>
      <c r="S16" s="11"/>
      <c r="T16" s="11"/>
      <c r="U16" s="11"/>
      <c r="V16" s="11"/>
      <c r="W16" s="11"/>
      <c r="X16" s="12"/>
    </row>
    <row r="17" ht="20.1" customHeight="1">
      <c r="A17" t="s" s="23">
        <f>LEFT($B17,FIND(" ",$B17)-1)</f>
        <v>26</v>
      </c>
      <c r="B17" t="s" s="24">
        <v>53</v>
      </c>
      <c r="C17" s="25">
        <v>2014</v>
      </c>
      <c r="D17" t="s" s="26">
        <v>54</v>
      </c>
      <c r="E17" s="27">
        <v>0</v>
      </c>
      <c r="F17" s="27">
        <v>0</v>
      </c>
      <c r="G17" s="28"/>
      <c r="H17" s="28"/>
      <c r="I17" s="28"/>
      <c r="J17" s="28"/>
      <c r="K17" s="28"/>
      <c r="L17" s="28"/>
      <c r="M17" s="31">
        <f>M16</f>
        <v>2015</v>
      </c>
      <c r="N17" t="s" s="21">
        <v>25</v>
      </c>
      <c r="O17" s="32">
        <f>SUMIFS(E$3:E$502,$C$3:$C$502,"="&amp;$M17,$A$3:$A$502,"="&amp;$N17)</f>
        <v>0</v>
      </c>
      <c r="P17" s="32">
        <f>SUMIFS(F$3:F$502,$C$3:$C$502,"="&amp;$M17,$A$3:$A$502,"="&amp;$N17)</f>
        <v>1</v>
      </c>
      <c r="Q17" s="32">
        <f>SUM(O17:P17)</f>
        <v>1</v>
      </c>
      <c r="R17" s="11"/>
      <c r="S17" s="11"/>
      <c r="T17" s="11"/>
      <c r="U17" s="11"/>
      <c r="V17" s="11"/>
      <c r="W17" s="11"/>
      <c r="X17" s="12"/>
    </row>
    <row r="18" ht="20.1" customHeight="1">
      <c r="A18" t="s" s="23">
        <f>LEFT($B18,FIND(" ",$B18)-1)</f>
        <v>26</v>
      </c>
      <c r="B18" t="s" s="24">
        <v>55</v>
      </c>
      <c r="C18" s="25">
        <v>2014</v>
      </c>
      <c r="D18" t="s" s="26">
        <v>56</v>
      </c>
      <c r="E18" s="27">
        <v>0</v>
      </c>
      <c r="F18" s="27">
        <v>0</v>
      </c>
      <c r="G18" s="28"/>
      <c r="H18" s="37">
        <v>2015</v>
      </c>
      <c r="I18" t="s" s="26">
        <v>12</v>
      </c>
      <c r="J18" t="s" s="26">
        <v>13</v>
      </c>
      <c r="K18" t="s" s="26">
        <v>14</v>
      </c>
      <c r="L18" t="s" s="26">
        <v>15</v>
      </c>
      <c r="M18" s="31">
        <f>M17</f>
        <v>2015</v>
      </c>
      <c r="N18" t="s" s="21">
        <v>29</v>
      </c>
      <c r="O18" s="32">
        <f>SUMIFS(E$3:E$502,$C$3:$C$502,"="&amp;$M18,$A$3:$A$502,"="&amp;$N18)</f>
        <v>1</v>
      </c>
      <c r="P18" s="32">
        <f>SUMIFS(F$3:F$502,$C$3:$C$502,"="&amp;$M18,$A$3:$A$502,"="&amp;$N18)</f>
        <v>5</v>
      </c>
      <c r="Q18" s="32">
        <f>SUM(O18:P18)</f>
        <v>6</v>
      </c>
      <c r="R18" s="11"/>
      <c r="S18" s="11"/>
      <c r="T18" s="11"/>
      <c r="U18" s="11"/>
      <c r="V18" s="11"/>
      <c r="W18" s="11"/>
      <c r="X18" s="12"/>
    </row>
    <row r="19" ht="20.1" customHeight="1">
      <c r="A19" t="s" s="23">
        <f>LEFT($B19,FIND(" ",$B19)-1)</f>
        <v>26</v>
      </c>
      <c r="B19" t="s" s="24">
        <v>57</v>
      </c>
      <c r="C19" s="25">
        <v>2014</v>
      </c>
      <c r="D19" t="s" s="26">
        <v>58</v>
      </c>
      <c r="E19" s="27">
        <v>0</v>
      </c>
      <c r="F19" s="27">
        <v>1</v>
      </c>
      <c r="G19" s="28"/>
      <c r="H19" s="28"/>
      <c r="I19" s="29">
        <v>41274</v>
      </c>
      <c r="J19" s="27">
        <f>SUMIFS(E3:E502,A3:A502,"January",C3:C502,"2015")</f>
        <v>0</v>
      </c>
      <c r="K19" s="27">
        <f>SUMIFS(F3:F502,A3:A502,"January",C3:C502,"2015")</f>
        <v>4</v>
      </c>
      <c r="L19" s="27">
        <f>SUM(J19+K19)</f>
        <v>4</v>
      </c>
      <c r="M19" s="31">
        <f>M18</f>
        <v>2015</v>
      </c>
      <c r="N19" t="s" s="21">
        <v>33</v>
      </c>
      <c r="O19" s="32">
        <f>SUMIFS(E$3:E$502,$C$3:$C$502,"="&amp;$M19,$A$3:$A$502,"="&amp;$N19)</f>
        <v>1</v>
      </c>
      <c r="P19" s="32">
        <f>SUMIFS(F$3:F$502,$C$3:$C$502,"="&amp;$M19,$A$3:$A$502,"="&amp;$N19)</f>
        <v>5</v>
      </c>
      <c r="Q19" s="32">
        <f>SUM(O19:P19)</f>
        <v>6</v>
      </c>
      <c r="R19" s="11"/>
      <c r="S19" s="11"/>
      <c r="T19" s="11"/>
      <c r="U19" s="11"/>
      <c r="V19" s="11"/>
      <c r="W19" s="11"/>
      <c r="X19" s="12"/>
    </row>
    <row r="20" ht="20.1" customHeight="1">
      <c r="A20" t="s" s="23">
        <f>LEFT($B20,FIND(" ",$B20)-1)</f>
        <v>26</v>
      </c>
      <c r="B20" t="s" s="24">
        <v>59</v>
      </c>
      <c r="C20" s="25">
        <v>2014</v>
      </c>
      <c r="D20" t="s" s="26">
        <v>60</v>
      </c>
      <c r="E20" s="27">
        <v>0</v>
      </c>
      <c r="F20" s="27">
        <v>1</v>
      </c>
      <c r="G20" s="28"/>
      <c r="H20" s="28"/>
      <c r="I20" s="29">
        <v>41305</v>
      </c>
      <c r="J20" s="27">
        <f>SUMIFS(E3:E502,A3:A502,"February",C3:C502,"2015")</f>
        <v>0</v>
      </c>
      <c r="K20" s="27">
        <f>SUMIFS(F3:F502,A3:A502,"February",C3:C502,"2015")</f>
        <v>1</v>
      </c>
      <c r="L20" s="27">
        <f>SUM(J20+K20)</f>
        <v>1</v>
      </c>
      <c r="M20" s="31">
        <f>M19</f>
        <v>2015</v>
      </c>
      <c r="N20" t="s" s="21">
        <v>35</v>
      </c>
      <c r="O20" s="32">
        <f>SUMIFS(E$3:E$502,$C$3:$C$502,"="&amp;$M20,$A$3:$A$502,"="&amp;$N20)</f>
        <v>1</v>
      </c>
      <c r="P20" s="32">
        <f>SUMIFS(F$3:F$502,$C$3:$C$502,"="&amp;$M20,$A$3:$A$502,"="&amp;$N20)</f>
        <v>10</v>
      </c>
      <c r="Q20" s="32">
        <f>SUM(O20:P20)</f>
        <v>11</v>
      </c>
      <c r="R20" s="11"/>
      <c r="S20" s="11"/>
      <c r="T20" s="11"/>
      <c r="U20" s="11"/>
      <c r="V20" s="11"/>
      <c r="W20" s="11"/>
      <c r="X20" s="12"/>
    </row>
    <row r="21" ht="20.1" customHeight="1">
      <c r="A21" t="s" s="23">
        <f>LEFT($B21,FIND(" ",$B21)-1)</f>
        <v>26</v>
      </c>
      <c r="B21" t="s" s="24">
        <v>61</v>
      </c>
      <c r="C21" s="25">
        <v>2014</v>
      </c>
      <c r="D21" t="s" s="26">
        <v>62</v>
      </c>
      <c r="E21" s="27">
        <v>0</v>
      </c>
      <c r="F21" s="27">
        <v>0</v>
      </c>
      <c r="G21" s="28"/>
      <c r="H21" s="28"/>
      <c r="I21" s="29">
        <v>41333</v>
      </c>
      <c r="J21" s="27">
        <f>SUMIFS(E3:E502,A3:A502,"March",C3:C502,"2015")</f>
        <v>1</v>
      </c>
      <c r="K21" s="27">
        <f>SUMIFS(F3:F502,A3:A502,"March",C3:C502,"2015")</f>
        <v>5</v>
      </c>
      <c r="L21" s="27">
        <f>SUM(J21+K21)</f>
        <v>6</v>
      </c>
      <c r="M21" s="31">
        <f>M20</f>
        <v>2015</v>
      </c>
      <c r="N21" t="s" s="21">
        <v>30</v>
      </c>
      <c r="O21" s="32">
        <f>SUMIFS(E$3:E$502,$C$3:$C$502,"="&amp;$M21,$A$3:$A$502,"="&amp;$N21)</f>
        <v>2</v>
      </c>
      <c r="P21" s="32">
        <f>SUMIFS(F$3:F$502,$C$3:$C$502,"="&amp;$M21,$A$3:$A$502,"="&amp;$N21)</f>
        <v>2</v>
      </c>
      <c r="Q21" s="32">
        <f>SUM(O21:P21)</f>
        <v>4</v>
      </c>
      <c r="R21" s="11"/>
      <c r="S21" s="11"/>
      <c r="T21" s="11"/>
      <c r="U21" s="11"/>
      <c r="V21" s="11"/>
      <c r="W21" s="11"/>
      <c r="X21" s="12"/>
    </row>
    <row r="22" ht="20.1" customHeight="1">
      <c r="A22" t="s" s="23">
        <f>LEFT($B22,FIND(" ",$B22)-1)</f>
        <v>26</v>
      </c>
      <c r="B22" t="s" s="24">
        <v>63</v>
      </c>
      <c r="C22" s="25">
        <v>2014</v>
      </c>
      <c r="D22" t="s" s="26">
        <v>64</v>
      </c>
      <c r="E22" s="27">
        <v>0</v>
      </c>
      <c r="F22" s="27">
        <v>1</v>
      </c>
      <c r="G22" s="28"/>
      <c r="H22" s="28"/>
      <c r="I22" s="29">
        <v>41364</v>
      </c>
      <c r="J22" s="27">
        <f>SUMIFS(E3:E502,A3:A502,"April",C3:C502,"2015")</f>
        <v>1</v>
      </c>
      <c r="K22" s="27">
        <f>SUMIFS(F3:F502,A3:A502,"April",C3:C502,"2015")</f>
        <v>5</v>
      </c>
      <c r="L22" s="27">
        <f>SUM(J22+K22)</f>
        <v>6</v>
      </c>
      <c r="M22" s="31">
        <f>M21</f>
        <v>2015</v>
      </c>
      <c r="N22" t="s" s="21">
        <v>22</v>
      </c>
      <c r="O22" s="32">
        <f>SUMIFS(E$3:E$502,$C$3:$C$502,"="&amp;$M22,$A$3:$A$502,"="&amp;$N22)</f>
        <v>1</v>
      </c>
      <c r="P22" s="32">
        <f>SUMIFS(F$3:F$502,$C$3:$C$502,"="&amp;$M22,$A$3:$A$502,"="&amp;$N22)</f>
        <v>4</v>
      </c>
      <c r="Q22" s="32">
        <f>SUM(O22:P22)</f>
        <v>5</v>
      </c>
      <c r="R22" s="11"/>
      <c r="S22" s="11"/>
      <c r="T22" s="11"/>
      <c r="U22" s="11"/>
      <c r="V22" s="11"/>
      <c r="W22" s="11"/>
      <c r="X22" s="12"/>
    </row>
    <row r="23" ht="20.1" customHeight="1">
      <c r="A23" t="s" s="23">
        <f>LEFT($B23,FIND(" ",$B23)-1)</f>
        <v>26</v>
      </c>
      <c r="B23" t="s" s="24">
        <v>63</v>
      </c>
      <c r="C23" s="25">
        <v>2014</v>
      </c>
      <c r="D23" t="s" s="26">
        <v>34</v>
      </c>
      <c r="E23" s="27">
        <v>0</v>
      </c>
      <c r="F23" s="27">
        <v>0</v>
      </c>
      <c r="G23" s="28"/>
      <c r="H23" s="28"/>
      <c r="I23" s="29">
        <v>41394</v>
      </c>
      <c r="J23" s="27">
        <f>SUMIFS(E3:E502,A3:A502,"May",C3:C502,"2015")</f>
        <v>1</v>
      </c>
      <c r="K23" s="27">
        <f>SUMIFS(F3:F502,A3:A502,"May",C3:C502,"2015")</f>
        <v>10</v>
      </c>
      <c r="L23" s="27">
        <f>SUM(J23+K23)</f>
        <v>11</v>
      </c>
      <c r="M23" s="31">
        <f>M22</f>
        <v>2015</v>
      </c>
      <c r="N23" t="s" s="21">
        <v>41</v>
      </c>
      <c r="O23" s="32">
        <f>SUMIFS(E$3:E$502,$C$3:$C$502,"="&amp;$M23,$A$3:$A$502,"="&amp;$N23)</f>
        <v>0</v>
      </c>
      <c r="P23" s="32">
        <f>SUMIFS(F$3:F$502,$C$3:$C$502,"="&amp;$M23,$A$3:$A$502,"="&amp;$N23)</f>
        <v>4</v>
      </c>
      <c r="Q23" s="32">
        <f>SUM(O23:P23)</f>
        <v>4</v>
      </c>
      <c r="R23" s="11"/>
      <c r="S23" s="11"/>
      <c r="T23" s="11"/>
      <c r="U23" s="11"/>
      <c r="V23" s="11"/>
      <c r="W23" s="11"/>
      <c r="X23" s="12"/>
    </row>
    <row r="24" ht="20.1" customHeight="1">
      <c r="A24" t="s" s="23">
        <f>LEFT($B24,FIND(" ",$B24)-1)</f>
        <v>26</v>
      </c>
      <c r="B24" t="s" s="24">
        <v>65</v>
      </c>
      <c r="C24" s="25">
        <v>2014</v>
      </c>
      <c r="D24" t="s" s="26">
        <v>66</v>
      </c>
      <c r="E24" s="27">
        <v>0</v>
      </c>
      <c r="F24" s="27">
        <v>0</v>
      </c>
      <c r="G24" s="28"/>
      <c r="H24" s="28"/>
      <c r="I24" s="29">
        <v>41425</v>
      </c>
      <c r="J24" s="27">
        <f>SUMIFS(E3:E502,A3:A502,"June",C3:C502,"2015")</f>
        <v>2</v>
      </c>
      <c r="K24" s="27">
        <f>SUMIFS(F3:F502,A3:A502,"June",C3:C502,"2015")</f>
        <v>2</v>
      </c>
      <c r="L24" s="27">
        <f>SUM(J24+K24)</f>
        <v>4</v>
      </c>
      <c r="M24" s="31">
        <f>M23</f>
        <v>2015</v>
      </c>
      <c r="N24" t="s" s="21">
        <v>43</v>
      </c>
      <c r="O24" s="32">
        <f>SUMIFS(E$3:E$502,$C$3:$C$502,"="&amp;$M24,$A$3:$A$502,"="&amp;$N24)</f>
        <v>0</v>
      </c>
      <c r="P24" s="32">
        <f>SUMIFS(F$3:F$502,$C$3:$C$502,"="&amp;$M24,$A$3:$A$502,"="&amp;$N24)</f>
        <v>4</v>
      </c>
      <c r="Q24" s="32">
        <f>SUM(O24:P24)</f>
        <v>4</v>
      </c>
      <c r="R24" s="11"/>
      <c r="S24" s="11"/>
      <c r="T24" s="11"/>
      <c r="U24" s="11"/>
      <c r="V24" s="11"/>
      <c r="W24" s="11"/>
      <c r="X24" s="12"/>
    </row>
    <row r="25" ht="20.1" customHeight="1">
      <c r="A25" t="s" s="23">
        <f>LEFT($B25,FIND(" ",$B25)-1)</f>
        <v>26</v>
      </c>
      <c r="B25" t="s" s="24">
        <v>67</v>
      </c>
      <c r="C25" s="25">
        <v>2014</v>
      </c>
      <c r="D25" t="s" s="26">
        <v>66</v>
      </c>
      <c r="E25" s="27">
        <v>0</v>
      </c>
      <c r="F25" s="27">
        <v>0</v>
      </c>
      <c r="G25" s="28"/>
      <c r="H25" s="28"/>
      <c r="I25" s="29">
        <v>41455</v>
      </c>
      <c r="J25" s="27">
        <f>SUMIFS(E3:E502,A3:A502,"July",C3:C502,"2015")</f>
        <v>1</v>
      </c>
      <c r="K25" s="27">
        <f>SUMIFS(F3:F502,A3:A502,"July",C3:C502,"2015")</f>
        <v>4</v>
      </c>
      <c r="L25" s="27">
        <f>SUM(J25+K25)</f>
        <v>5</v>
      </c>
      <c r="M25" s="31">
        <f>M24</f>
        <v>2015</v>
      </c>
      <c r="N25" t="s" s="21">
        <v>46</v>
      </c>
      <c r="O25" s="32">
        <f>SUMIFS(E$3:E$502,$C$3:$C$502,"="&amp;$M25,$A$3:$A$502,"="&amp;$N25)</f>
        <v>1</v>
      </c>
      <c r="P25" s="32">
        <f>SUMIFS(F$3:F$502,$C$3:$C$502,"="&amp;$M25,$A$3:$A$502,"="&amp;$N25)</f>
        <v>7</v>
      </c>
      <c r="Q25" s="32">
        <f>SUM(O25:P25)</f>
        <v>8</v>
      </c>
      <c r="R25" s="11"/>
      <c r="S25" s="11"/>
      <c r="T25" s="11"/>
      <c r="U25" s="11"/>
      <c r="V25" s="11"/>
      <c r="W25" s="11"/>
      <c r="X25" s="12"/>
    </row>
    <row r="26" ht="20.1" customHeight="1">
      <c r="A26" t="s" s="23">
        <f>LEFT($B26,FIND(" ",$B26)-1)</f>
        <v>26</v>
      </c>
      <c r="B26" t="s" s="24">
        <v>68</v>
      </c>
      <c r="C26" s="25">
        <v>2014</v>
      </c>
      <c r="D26" t="s" s="26">
        <v>69</v>
      </c>
      <c r="E26" s="27">
        <v>1</v>
      </c>
      <c r="F26" s="27">
        <v>0</v>
      </c>
      <c r="G26" s="28"/>
      <c r="H26" s="28"/>
      <c r="I26" s="29">
        <v>41486</v>
      </c>
      <c r="J26" s="27">
        <f>SUMIFS(E3:E502,A3:A502,"August",C3:C502,"2015")</f>
        <v>0</v>
      </c>
      <c r="K26" s="27">
        <f>SUMIFS(F3:F502,A3:A502,"August",C3:C502,"2015")</f>
        <v>4</v>
      </c>
      <c r="L26" s="27">
        <f>SUM(J26+K26)</f>
        <v>4</v>
      </c>
      <c r="M26" s="31">
        <f>M25</f>
        <v>2015</v>
      </c>
      <c r="N26" t="s" s="21">
        <v>26</v>
      </c>
      <c r="O26" s="32">
        <f>SUMIFS(E$3:E$502,$C$3:$C$502,"="&amp;$M26,$A$3:$A$502,"="&amp;$N26)</f>
        <v>5</v>
      </c>
      <c r="P26" s="32">
        <f>SUMIFS(F$3:F$502,$C$3:$C$502,"="&amp;$M26,$A$3:$A$502,"="&amp;$N26)</f>
        <v>7</v>
      </c>
      <c r="Q26" s="32">
        <f>SUM(O26:P26)</f>
        <v>12</v>
      </c>
      <c r="R26" s="11"/>
      <c r="S26" s="11"/>
      <c r="T26" s="11"/>
      <c r="U26" s="11"/>
      <c r="V26" s="11"/>
      <c r="W26" s="11"/>
      <c r="X26" s="12"/>
    </row>
    <row r="27" ht="20.1" customHeight="1">
      <c r="A27" t="s" s="23">
        <f>LEFT($B27,FIND(" ",$B27)-1)</f>
        <v>46</v>
      </c>
      <c r="B27" t="s" s="24">
        <v>70</v>
      </c>
      <c r="C27" s="25">
        <v>2014</v>
      </c>
      <c r="D27" t="s" s="26">
        <v>71</v>
      </c>
      <c r="E27" s="27">
        <v>0</v>
      </c>
      <c r="F27" s="27">
        <v>0</v>
      </c>
      <c r="G27" s="28"/>
      <c r="H27" s="28"/>
      <c r="I27" s="29">
        <v>41517</v>
      </c>
      <c r="J27" s="27">
        <f>SUMIFS(E3:E502,A3:A502,"September",C3:C502,"2015")</f>
        <v>0</v>
      </c>
      <c r="K27" s="27">
        <f>SUMIFS(F3:F502,A3:A502,"September",C3:C502,"2015")</f>
        <v>4</v>
      </c>
      <c r="L27" s="27">
        <f>SUM(J27+K27)</f>
        <v>4</v>
      </c>
      <c r="M27" s="31">
        <f>M26</f>
        <v>2015</v>
      </c>
      <c r="N27" t="s" s="21">
        <v>9</v>
      </c>
      <c r="O27" s="32">
        <f>SUMIFS(E$3:E$502,$C$3:$C$502,"="&amp;$M27,$A$3:$A$502,"="&amp;$N27)</f>
        <v>1</v>
      </c>
      <c r="P27" s="32">
        <f>SUMIFS(F$3:F$502,$C$3:$C$502,"="&amp;$M27,$A$3:$A$502,"="&amp;$N27)</f>
        <v>2</v>
      </c>
      <c r="Q27" s="32">
        <f>SUM(O27:P27)</f>
        <v>3</v>
      </c>
      <c r="R27" s="11"/>
      <c r="S27" s="11"/>
      <c r="T27" s="11"/>
      <c r="U27" s="11"/>
      <c r="V27" s="11"/>
      <c r="W27" s="11"/>
      <c r="X27" s="12"/>
    </row>
    <row r="28" ht="20.1" customHeight="1">
      <c r="A28" t="s" s="23">
        <f>LEFT($B28,FIND(" ",$B28)-1)</f>
        <v>46</v>
      </c>
      <c r="B28" t="s" s="24">
        <v>72</v>
      </c>
      <c r="C28" s="25">
        <v>2014</v>
      </c>
      <c r="D28" t="s" s="26">
        <v>73</v>
      </c>
      <c r="E28" s="27">
        <v>0</v>
      </c>
      <c r="F28" s="27">
        <v>0</v>
      </c>
      <c r="G28" s="28"/>
      <c r="H28" s="28"/>
      <c r="I28" s="29">
        <v>41547</v>
      </c>
      <c r="J28" s="27">
        <f>SUMIFS(E3:E502,A3:A502,"October",C3:C502,"2015")</f>
        <v>1</v>
      </c>
      <c r="K28" s="27">
        <f>SUMIFS(F3:F502,A3:A502,"October",C3:C502,"2015")</f>
        <v>7</v>
      </c>
      <c r="L28" s="27">
        <f>SUM(J28+K28)</f>
        <v>8</v>
      </c>
      <c r="M28" s="31">
        <f>M27+1</f>
        <v>2016</v>
      </c>
      <c r="N28" t="s" s="21">
        <v>21</v>
      </c>
      <c r="O28" s="32">
        <f>SUMIFS(E$3:E$502,$C$3:$C$502,"="&amp;$M28,$A$3:$A$502,"="&amp;$N28)</f>
        <v>1</v>
      </c>
      <c r="P28" s="32">
        <f>SUMIFS(F$3:F$502,$C$3:$C$502,"="&amp;$M28,$A$3:$A$502,"="&amp;$N28)</f>
        <v>2</v>
      </c>
      <c r="Q28" s="32">
        <f>SUM(O28:P28)</f>
        <v>3</v>
      </c>
      <c r="R28" s="11"/>
      <c r="S28" s="11"/>
      <c r="T28" s="11"/>
      <c r="U28" s="11"/>
      <c r="V28" s="11"/>
      <c r="W28" s="11"/>
      <c r="X28" s="12"/>
    </row>
    <row r="29" ht="20.1" customHeight="1">
      <c r="A29" t="s" s="23">
        <f>LEFT($B29,FIND(" ",$B29)-1)</f>
        <v>46</v>
      </c>
      <c r="B29" t="s" s="24">
        <v>74</v>
      </c>
      <c r="C29" s="25">
        <v>2014</v>
      </c>
      <c r="D29" t="s" s="26">
        <v>75</v>
      </c>
      <c r="E29" s="27">
        <v>0</v>
      </c>
      <c r="F29" s="27">
        <v>0</v>
      </c>
      <c r="G29" s="28"/>
      <c r="H29" s="28"/>
      <c r="I29" s="29">
        <v>41578</v>
      </c>
      <c r="J29" s="27">
        <f>SUMIFS(E3:E502,A3:A502,"November",C3:C502,"2015")</f>
        <v>5</v>
      </c>
      <c r="K29" s="27">
        <f>SUMIFS(F3:F502,A3:A502,"November",C3:C502,"2015")</f>
        <v>7</v>
      </c>
      <c r="L29" s="27">
        <f>SUM(J29+K29)</f>
        <v>12</v>
      </c>
      <c r="M29" s="31">
        <f>M28</f>
        <v>2016</v>
      </c>
      <c r="N29" t="s" s="21">
        <v>25</v>
      </c>
      <c r="O29" s="32">
        <f>SUMIFS(E$3:E$502,$C$3:$C$502,"="&amp;$M29,$A$3:$A$502,"="&amp;$N29)</f>
        <v>1</v>
      </c>
      <c r="P29" s="32">
        <f>SUMIFS(F$3:F$502,$C$3:$C$502,"="&amp;$M29,$A$3:$A$502,"="&amp;$N29)</f>
        <v>1</v>
      </c>
      <c r="Q29" s="32">
        <f>SUM(O29:P29)</f>
        <v>2</v>
      </c>
      <c r="R29" s="11"/>
      <c r="S29" s="11"/>
      <c r="T29" s="11"/>
      <c r="U29" s="11"/>
      <c r="V29" s="11"/>
      <c r="W29" s="11"/>
      <c r="X29" s="12"/>
    </row>
    <row r="30" ht="20.1" customHeight="1">
      <c r="A30" t="s" s="23">
        <f>LEFT($B30,FIND(" ",$B30)-1)</f>
        <v>46</v>
      </c>
      <c r="B30" t="s" s="24">
        <v>74</v>
      </c>
      <c r="C30" s="25">
        <v>2014</v>
      </c>
      <c r="D30" t="s" s="26">
        <v>76</v>
      </c>
      <c r="E30" s="27">
        <v>0</v>
      </c>
      <c r="F30" s="27">
        <v>1</v>
      </c>
      <c r="G30" s="28"/>
      <c r="H30" s="28"/>
      <c r="I30" s="29">
        <v>41608</v>
      </c>
      <c r="J30" s="27">
        <f>SUMIFS(E3:E502,A3:A502,"December",C3:C502,"2015")</f>
        <v>1</v>
      </c>
      <c r="K30" s="27">
        <f>SUMIFS(F3:F502,A3:A502,"December",C3:C502,"2015")</f>
        <v>2</v>
      </c>
      <c r="L30" s="27">
        <f>SUM(J30+K30)</f>
        <v>3</v>
      </c>
      <c r="M30" s="31">
        <f>M29</f>
        <v>2016</v>
      </c>
      <c r="N30" t="s" s="21">
        <v>29</v>
      </c>
      <c r="O30" s="32">
        <f>SUMIFS(E$3:E$502,$C$3:$C$502,"="&amp;$M30,$A$3:$A$502,"="&amp;$N30)</f>
        <v>2</v>
      </c>
      <c r="P30" s="32">
        <f>SUMIFS(F$3:F$502,$C$3:$C$502,"="&amp;$M30,$A$3:$A$502,"="&amp;$N30)</f>
        <v>8</v>
      </c>
      <c r="Q30" s="32">
        <f>SUM(O30:P30)</f>
        <v>10</v>
      </c>
      <c r="R30" s="11"/>
      <c r="S30" s="11"/>
      <c r="T30" s="11"/>
      <c r="U30" s="11"/>
      <c r="V30" s="11"/>
      <c r="W30" s="11"/>
      <c r="X30" s="12"/>
    </row>
    <row r="31" ht="23.1" customHeight="1">
      <c r="A31" t="s" s="23">
        <f>LEFT($B31,FIND(" ",$B31)-1)</f>
        <v>46</v>
      </c>
      <c r="B31" t="s" s="24">
        <v>77</v>
      </c>
      <c r="C31" s="25">
        <v>2014</v>
      </c>
      <c r="D31" t="s" s="26">
        <v>78</v>
      </c>
      <c r="E31" s="27">
        <v>0</v>
      </c>
      <c r="F31" s="27">
        <v>1</v>
      </c>
      <c r="G31" s="28"/>
      <c r="H31" s="28"/>
      <c r="I31" t="s" s="35">
        <v>52</v>
      </c>
      <c r="J31" s="36">
        <f>SUM(J19:J30)</f>
        <v>13</v>
      </c>
      <c r="K31" s="36">
        <f>SUM(K19:K30)</f>
        <v>55</v>
      </c>
      <c r="L31" s="36">
        <f>SUM(L19:L30)</f>
        <v>68</v>
      </c>
      <c r="M31" s="31">
        <f>M30</f>
        <v>2016</v>
      </c>
      <c r="N31" t="s" s="21">
        <v>33</v>
      </c>
      <c r="O31" s="32">
        <f>SUMIFS(E$3:E$502,$C$3:$C$502,"="&amp;$M31,$A$3:$A$502,"="&amp;$N31)</f>
        <v>1</v>
      </c>
      <c r="P31" s="32">
        <f>SUMIFS(F$3:F$502,$C$3:$C$502,"="&amp;$M31,$A$3:$A$502,"="&amp;$N31)</f>
        <v>3</v>
      </c>
      <c r="Q31" s="32">
        <f>SUM(O31:P31)</f>
        <v>4</v>
      </c>
      <c r="R31" s="11"/>
      <c r="S31" s="11"/>
      <c r="T31" s="11"/>
      <c r="U31" s="11"/>
      <c r="V31" s="11"/>
      <c r="W31" s="11"/>
      <c r="X31" s="12"/>
    </row>
    <row r="32" ht="20.1" customHeight="1">
      <c r="A32" t="s" s="23">
        <f>LEFT($B32,FIND(" ",$B32)-1)</f>
        <v>46</v>
      </c>
      <c r="B32" t="s" s="24">
        <v>79</v>
      </c>
      <c r="C32" s="25">
        <v>2014</v>
      </c>
      <c r="D32" t="s" s="26">
        <v>80</v>
      </c>
      <c r="E32" s="27">
        <v>0</v>
      </c>
      <c r="F32" s="27">
        <v>0</v>
      </c>
      <c r="G32" s="28"/>
      <c r="H32" s="28"/>
      <c r="I32" s="28"/>
      <c r="J32" s="28"/>
      <c r="K32" s="28"/>
      <c r="L32" s="28"/>
      <c r="M32" s="31">
        <f>M31</f>
        <v>2016</v>
      </c>
      <c r="N32" t="s" s="21">
        <v>35</v>
      </c>
      <c r="O32" s="32">
        <f>SUMIFS(E$3:E$502,$C$3:$C$502,"="&amp;$M32,$A$3:$A$502,"="&amp;$N32)</f>
        <v>3</v>
      </c>
      <c r="P32" s="32">
        <f>SUMIFS(F$3:F$502,$C$3:$C$502,"="&amp;$M32,$A$3:$A$502,"="&amp;$N32)</f>
        <v>10</v>
      </c>
      <c r="Q32" s="32">
        <f>SUM(O32:P32)</f>
        <v>13</v>
      </c>
      <c r="R32" s="11"/>
      <c r="S32" s="11"/>
      <c r="T32" s="11"/>
      <c r="U32" s="11"/>
      <c r="V32" s="11"/>
      <c r="W32" s="11"/>
      <c r="X32" s="12"/>
    </row>
    <row r="33" ht="20.1" customHeight="1">
      <c r="A33" t="s" s="23">
        <f>LEFT($B33,FIND(" ",$B33)-1)</f>
        <v>46</v>
      </c>
      <c r="B33" t="s" s="24">
        <v>81</v>
      </c>
      <c r="C33" s="25">
        <v>2014</v>
      </c>
      <c r="D33" t="s" s="26">
        <v>82</v>
      </c>
      <c r="E33" s="27">
        <v>0</v>
      </c>
      <c r="F33" s="27">
        <v>0</v>
      </c>
      <c r="G33" s="28"/>
      <c r="H33" s="37">
        <v>2016</v>
      </c>
      <c r="I33" t="s" s="26">
        <v>12</v>
      </c>
      <c r="J33" t="s" s="26">
        <v>13</v>
      </c>
      <c r="K33" t="s" s="26">
        <v>14</v>
      </c>
      <c r="L33" t="s" s="26">
        <v>15</v>
      </c>
      <c r="M33" s="31">
        <f>M32</f>
        <v>2016</v>
      </c>
      <c r="N33" t="s" s="21">
        <v>30</v>
      </c>
      <c r="O33" s="32">
        <f>SUMIFS(E$3:E$502,$C$3:$C$502,"="&amp;$M33,$A$3:$A$502,"="&amp;$N33)</f>
        <v>3</v>
      </c>
      <c r="P33" s="32">
        <f>SUMIFS(F$3:F$502,$C$3:$C$502,"="&amp;$M33,$A$3:$A$502,"="&amp;$N33)</f>
        <v>19</v>
      </c>
      <c r="Q33" s="32">
        <f>SUM(O33:P33)</f>
        <v>22</v>
      </c>
      <c r="R33" s="11"/>
      <c r="S33" s="11"/>
      <c r="T33" s="11"/>
      <c r="U33" s="11"/>
      <c r="V33" s="11"/>
      <c r="W33" s="11"/>
      <c r="X33" s="12"/>
    </row>
    <row r="34" ht="20.1" customHeight="1">
      <c r="A34" t="s" s="23">
        <f>LEFT($B34,FIND(" ",$B34)-1)</f>
        <v>46</v>
      </c>
      <c r="B34" t="s" s="24">
        <v>83</v>
      </c>
      <c r="C34" s="25">
        <v>2014</v>
      </c>
      <c r="D34" t="s" s="26">
        <v>84</v>
      </c>
      <c r="E34" s="27">
        <v>0</v>
      </c>
      <c r="F34" s="27">
        <v>0</v>
      </c>
      <c r="G34" s="28"/>
      <c r="H34" s="28"/>
      <c r="I34" s="29">
        <v>41274</v>
      </c>
      <c r="J34" s="27">
        <f>SUMIFS(E3:E502,A3:A502,"January",C3:C502,"2016")</f>
        <v>1</v>
      </c>
      <c r="K34" s="27">
        <f>SUMIFS(F3:F502,A3:A502,"January",C3:C502,"2016")</f>
        <v>2</v>
      </c>
      <c r="L34" s="27">
        <f>SUM(J34+K34)</f>
        <v>3</v>
      </c>
      <c r="M34" s="31">
        <f>M33</f>
        <v>2016</v>
      </c>
      <c r="N34" t="s" s="21">
        <v>22</v>
      </c>
      <c r="O34" s="32">
        <f>SUMIFS(E$3:E$502,$C$3:$C$502,"="&amp;$M34,$A$3:$A$502,"="&amp;$N34)</f>
        <v>1</v>
      </c>
      <c r="P34" s="32">
        <f>SUMIFS(F$3:F$502,$C$3:$C$502,"="&amp;$M34,$A$3:$A$502,"="&amp;$N34)</f>
        <v>9</v>
      </c>
      <c r="Q34" s="32">
        <f>SUM(O34:P34)</f>
        <v>10</v>
      </c>
      <c r="R34" s="11"/>
      <c r="S34" s="11"/>
      <c r="T34" s="11"/>
      <c r="U34" s="11"/>
      <c r="V34" s="11"/>
      <c r="W34" s="11"/>
      <c r="X34" s="12"/>
    </row>
    <row r="35" ht="20.1" customHeight="1">
      <c r="A35" t="s" s="23">
        <f>LEFT($B35,FIND(" ",$B35)-1)</f>
        <v>46</v>
      </c>
      <c r="B35" t="s" s="24">
        <v>85</v>
      </c>
      <c r="C35" s="25">
        <v>2014</v>
      </c>
      <c r="D35" t="s" s="26">
        <v>86</v>
      </c>
      <c r="E35" s="27">
        <v>1</v>
      </c>
      <c r="F35" s="27">
        <v>0</v>
      </c>
      <c r="G35" s="28"/>
      <c r="H35" s="28"/>
      <c r="I35" s="29">
        <v>41305</v>
      </c>
      <c r="J35" s="27">
        <f>SUMIFS(E3:E502,A3:A502,"February",C3:C502,"2016")</f>
        <v>1</v>
      </c>
      <c r="K35" s="27">
        <f>SUMIFS(F3:F502,A3:A502,"February",C3:C502,"2016")</f>
        <v>1</v>
      </c>
      <c r="L35" s="27">
        <f>SUM(J35+K35)</f>
        <v>2</v>
      </c>
      <c r="M35" s="31">
        <f>M34</f>
        <v>2016</v>
      </c>
      <c r="N35" t="s" s="21">
        <v>41</v>
      </c>
      <c r="O35" s="32">
        <f>SUMIFS(E$3:E$502,$C$3:$C$502,"="&amp;$M35,$A$3:$A$502,"="&amp;$N35)</f>
        <v>2</v>
      </c>
      <c r="P35" s="32">
        <f>SUMIFS(F$3:F$502,$C$3:$C$502,"="&amp;$M35,$A$3:$A$502,"="&amp;$N35)</f>
        <v>10</v>
      </c>
      <c r="Q35" s="32">
        <f>SUM(O35:P35)</f>
        <v>12</v>
      </c>
      <c r="R35" s="11"/>
      <c r="S35" s="11"/>
      <c r="T35" s="11"/>
      <c r="U35" s="11"/>
      <c r="V35" s="11"/>
      <c r="W35" s="11"/>
      <c r="X35" s="12"/>
    </row>
    <row r="36" ht="20.1" customHeight="1">
      <c r="A36" t="s" s="23">
        <f>LEFT($B36,FIND(" ",$B36)-1)</f>
        <v>46</v>
      </c>
      <c r="B36" t="s" s="24">
        <v>87</v>
      </c>
      <c r="C36" s="25">
        <v>2014</v>
      </c>
      <c r="D36" t="s" s="26">
        <v>78</v>
      </c>
      <c r="E36" s="27">
        <v>0</v>
      </c>
      <c r="F36" s="27">
        <v>0</v>
      </c>
      <c r="G36" s="28"/>
      <c r="H36" s="28"/>
      <c r="I36" s="29">
        <v>41333</v>
      </c>
      <c r="J36" s="27">
        <f>SUMIFS(E3:E502,A3:A502,"March",C3:C502,"2016")</f>
        <v>2</v>
      </c>
      <c r="K36" s="27">
        <f>SUMIFS(F3:F502,A3:A502,"March",C3:C502,"2016")</f>
        <v>8</v>
      </c>
      <c r="L36" s="27">
        <f>SUM(J36+K36)</f>
        <v>10</v>
      </c>
      <c r="M36" s="31">
        <f>M35</f>
        <v>2016</v>
      </c>
      <c r="N36" t="s" s="21">
        <v>43</v>
      </c>
      <c r="O36" s="32">
        <f>SUMIFS(E$3:E$502,$C$3:$C$502,"="&amp;$M36,$A$3:$A$502,"="&amp;$N36)</f>
        <v>4</v>
      </c>
      <c r="P36" s="32">
        <f>SUMIFS(F$3:F$502,$C$3:$C$502,"="&amp;$M36,$A$3:$A$502,"="&amp;$N36)</f>
        <v>9</v>
      </c>
      <c r="Q36" s="32">
        <f>SUM(O36:P36)</f>
        <v>13</v>
      </c>
      <c r="R36" s="11"/>
      <c r="S36" s="11"/>
      <c r="T36" s="11"/>
      <c r="U36" s="11"/>
      <c r="V36" s="11"/>
      <c r="W36" s="11"/>
      <c r="X36" s="12"/>
    </row>
    <row r="37" ht="20.1" customHeight="1">
      <c r="A37" t="s" s="23">
        <f>LEFT($B37,FIND(" ",$B37)-1)</f>
        <v>46</v>
      </c>
      <c r="B37" t="s" s="24">
        <v>87</v>
      </c>
      <c r="C37" s="25">
        <v>2014</v>
      </c>
      <c r="D37" t="s" s="26">
        <v>88</v>
      </c>
      <c r="E37" s="27">
        <v>0</v>
      </c>
      <c r="F37" s="27">
        <v>0</v>
      </c>
      <c r="G37" s="28"/>
      <c r="H37" s="28"/>
      <c r="I37" s="29">
        <v>41364</v>
      </c>
      <c r="J37" s="27">
        <f>SUMIFS(E3:E502,A3:A502,"April",C3:C502,"2016")</f>
        <v>1</v>
      </c>
      <c r="K37" s="27">
        <f>SUMIFS(F3:F502,A3:A502,"April",C3:C502,"2016")</f>
        <v>3</v>
      </c>
      <c r="L37" s="27">
        <f>SUM(J37+K37)</f>
        <v>4</v>
      </c>
      <c r="M37" s="31">
        <f>M36</f>
        <v>2016</v>
      </c>
      <c r="N37" t="s" s="21">
        <v>46</v>
      </c>
      <c r="O37" s="32">
        <f>SUMIFS(E$3:E$502,$C$3:$C$502,"="&amp;$M37,$A$3:$A$502,"="&amp;$N37)</f>
        <v>1</v>
      </c>
      <c r="P37" s="32">
        <f>SUMIFS(F$3:F$502,$C$3:$C$502,"="&amp;$M37,$A$3:$A$502,"="&amp;$N37)</f>
        <v>8</v>
      </c>
      <c r="Q37" s="32">
        <f>SUM(O37:P37)</f>
        <v>9</v>
      </c>
      <c r="R37" s="11"/>
      <c r="S37" s="11"/>
      <c r="T37" s="11"/>
      <c r="U37" s="11"/>
      <c r="V37" s="11"/>
      <c r="W37" s="11"/>
      <c r="X37" s="12"/>
    </row>
    <row r="38" ht="20.1" customHeight="1">
      <c r="A38" t="s" s="23">
        <f>LEFT($B38,FIND(" ",$B38)-1)</f>
        <v>46</v>
      </c>
      <c r="B38" t="s" s="24">
        <v>89</v>
      </c>
      <c r="C38" s="25">
        <v>2014</v>
      </c>
      <c r="D38" t="s" s="26">
        <v>90</v>
      </c>
      <c r="E38" s="27">
        <v>0</v>
      </c>
      <c r="F38" s="27">
        <v>2</v>
      </c>
      <c r="G38" s="28"/>
      <c r="H38" s="28"/>
      <c r="I38" s="29">
        <v>41394</v>
      </c>
      <c r="J38" s="27">
        <f>SUMIFS(E3:E502,A3:A502,"May",C3:C502,"2016")</f>
        <v>3</v>
      </c>
      <c r="K38" s="27">
        <f>SUMIFS(F3:F502,A3:A502,"May",C3:C502,"2016")</f>
        <v>10</v>
      </c>
      <c r="L38" s="27">
        <f>SUM(J38+K38)</f>
        <v>13</v>
      </c>
      <c r="M38" s="31">
        <f>M37</f>
        <v>2016</v>
      </c>
      <c r="N38" t="s" s="21">
        <v>26</v>
      </c>
      <c r="O38" s="32">
        <f>SUMIFS(E$3:E$502,$C$3:$C$502,"="&amp;$M38,$A$3:$A$502,"="&amp;$N38)</f>
        <v>2</v>
      </c>
      <c r="P38" s="32">
        <f>SUMIFS(F$3:F$502,$C$3:$C$502,"="&amp;$M38,$A$3:$A$502,"="&amp;$N38)</f>
        <v>4</v>
      </c>
      <c r="Q38" s="32">
        <f>SUM(O38:P38)</f>
        <v>6</v>
      </c>
      <c r="R38" s="11"/>
      <c r="S38" s="11"/>
      <c r="T38" s="11"/>
      <c r="U38" s="11"/>
      <c r="V38" s="11"/>
      <c r="W38" s="11"/>
      <c r="X38" s="12"/>
    </row>
    <row r="39" ht="20.1" customHeight="1">
      <c r="A39" t="s" s="23">
        <f>LEFT($B39,FIND(" ",$B39)-1)</f>
        <v>43</v>
      </c>
      <c r="B39" t="s" s="24">
        <v>91</v>
      </c>
      <c r="C39" s="25">
        <v>2014</v>
      </c>
      <c r="D39" t="s" s="26">
        <v>92</v>
      </c>
      <c r="E39" s="27">
        <v>0</v>
      </c>
      <c r="F39" s="27">
        <v>1</v>
      </c>
      <c r="G39" s="28"/>
      <c r="H39" s="28"/>
      <c r="I39" s="29">
        <v>41425</v>
      </c>
      <c r="J39" s="27">
        <f>SUMIFS(E3:E502,A3:A502,"June",C3:C502,"2016")</f>
        <v>3</v>
      </c>
      <c r="K39" s="27">
        <f>SUMIFS(F3:F502,A3:A502,"June",C3:C502,"2016")</f>
        <v>19</v>
      </c>
      <c r="L39" s="27">
        <f>SUM(J39+K39)</f>
        <v>22</v>
      </c>
      <c r="M39" s="31">
        <f>M38</f>
        <v>2016</v>
      </c>
      <c r="N39" t="s" s="21">
        <v>9</v>
      </c>
      <c r="O39" s="32">
        <f>SUMIFS(E$3:E$502,$C$3:$C$502,"="&amp;$M39,$A$3:$A$502,"="&amp;$N39)</f>
        <v>1</v>
      </c>
      <c r="P39" s="32">
        <f>SUMIFS(F$3:F$502,$C$3:$C$502,"="&amp;$M39,$A$3:$A$502,"="&amp;$N39)</f>
        <v>6</v>
      </c>
      <c r="Q39" s="32">
        <f>SUM(O39:P39)</f>
        <v>7</v>
      </c>
      <c r="R39" s="11"/>
      <c r="S39" s="11"/>
      <c r="T39" s="11"/>
      <c r="U39" s="11"/>
      <c r="V39" s="11"/>
      <c r="W39" s="11"/>
      <c r="X39" s="12"/>
    </row>
    <row r="40" ht="20.1" customHeight="1">
      <c r="A40" t="s" s="23">
        <f>LEFT($B40,FIND(" ",$B40)-1)</f>
        <v>43</v>
      </c>
      <c r="B40" t="s" s="24">
        <v>93</v>
      </c>
      <c r="C40" s="25">
        <v>2014</v>
      </c>
      <c r="D40" t="s" s="26">
        <v>82</v>
      </c>
      <c r="E40" s="27">
        <v>0</v>
      </c>
      <c r="F40" s="27">
        <v>0</v>
      </c>
      <c r="G40" s="28"/>
      <c r="H40" s="28"/>
      <c r="I40" s="29">
        <v>41455</v>
      </c>
      <c r="J40" s="27">
        <f>SUMIFS(E3:E502,A3:A502,"July",C3:C502,"2016")</f>
        <v>1</v>
      </c>
      <c r="K40" s="27">
        <f>SUMIFS(F3:F502,A3:A502,"July",C3:C502,"2016")</f>
        <v>9</v>
      </c>
      <c r="L40" s="27">
        <f>SUM(J40+K40)</f>
        <v>10</v>
      </c>
      <c r="M40" s="31">
        <f>M39+1</f>
        <v>2017</v>
      </c>
      <c r="N40" t="s" s="21">
        <v>21</v>
      </c>
      <c r="O40" s="32">
        <f>SUMIFS(E$3:E$502,$C$3:$C$502,"="&amp;$M40,$A$3:$A$502,"="&amp;$N40)</f>
        <v>3</v>
      </c>
      <c r="P40" s="32">
        <f>SUMIFS(F$3:F$502,$C$3:$C$502,"="&amp;$M40,$A$3:$A$502,"="&amp;$N40)</f>
        <v>8</v>
      </c>
      <c r="Q40" s="32">
        <f>SUM(O40:P40)</f>
        <v>11</v>
      </c>
      <c r="R40" s="11"/>
      <c r="S40" s="11"/>
      <c r="T40" s="11"/>
      <c r="U40" s="11"/>
      <c r="V40" s="11"/>
      <c r="W40" s="11"/>
      <c r="X40" s="12"/>
    </row>
    <row r="41" ht="20.1" customHeight="1">
      <c r="A41" t="s" s="23">
        <f>LEFT($B41,FIND(" ",$B41)-1)</f>
        <v>43</v>
      </c>
      <c r="B41" t="s" s="24">
        <v>94</v>
      </c>
      <c r="C41" s="25">
        <v>2014</v>
      </c>
      <c r="D41" t="s" s="26">
        <v>51</v>
      </c>
      <c r="E41" s="27">
        <v>0</v>
      </c>
      <c r="F41" s="27">
        <v>0</v>
      </c>
      <c r="G41" s="28"/>
      <c r="H41" s="28"/>
      <c r="I41" s="29">
        <v>41486</v>
      </c>
      <c r="J41" s="27">
        <f>SUMIFS(E3:E502,A3:A502,"August",C3:C502,"2016")</f>
        <v>2</v>
      </c>
      <c r="K41" s="27">
        <f>SUMIFS(F3:F502,A3:A502,"August",C3:C502,"2016")</f>
        <v>10</v>
      </c>
      <c r="L41" s="27">
        <f>SUM(J41+K41)</f>
        <v>12</v>
      </c>
      <c r="M41" s="31">
        <f>M40</f>
        <v>2017</v>
      </c>
      <c r="N41" t="s" s="21">
        <v>25</v>
      </c>
      <c r="O41" s="32">
        <f>SUMIFS(E$3:E$502,$C$3:$C$502,"="&amp;$M41,$A$3:$A$502,"="&amp;$N41)</f>
        <v>0</v>
      </c>
      <c r="P41" s="32">
        <f>SUMIFS(F$3:F$502,$C$3:$C$502,"="&amp;$M41,$A$3:$A$502,"="&amp;$N41)</f>
        <v>13</v>
      </c>
      <c r="Q41" s="32">
        <f>SUM(O41:P41)</f>
        <v>13</v>
      </c>
      <c r="R41" s="11"/>
      <c r="S41" s="11"/>
      <c r="T41" s="11"/>
      <c r="U41" s="11"/>
      <c r="V41" s="11"/>
      <c r="W41" s="11"/>
      <c r="X41" s="12"/>
    </row>
    <row r="42" ht="20.1" customHeight="1">
      <c r="A42" t="s" s="23">
        <f>LEFT($B42,FIND(" ",$B42)-1)</f>
        <v>43</v>
      </c>
      <c r="B42" t="s" s="24">
        <v>95</v>
      </c>
      <c r="C42" s="25">
        <v>2014</v>
      </c>
      <c r="D42" t="s" s="26">
        <v>96</v>
      </c>
      <c r="E42" s="27">
        <v>0</v>
      </c>
      <c r="F42" s="27">
        <v>0</v>
      </c>
      <c r="G42" s="28"/>
      <c r="H42" s="28"/>
      <c r="I42" s="29">
        <v>41517</v>
      </c>
      <c r="J42" s="27">
        <f>SUMIFS(E3:E502,A3:A502,"September",C3:C502,"2016")</f>
        <v>4</v>
      </c>
      <c r="K42" s="27">
        <f>SUMIFS(F3:F502,A3:A502,"September",C3:C502,"2016")</f>
        <v>9</v>
      </c>
      <c r="L42" s="27">
        <f>SUM(J42+K42)</f>
        <v>13</v>
      </c>
      <c r="M42" s="31">
        <f>M41</f>
        <v>2017</v>
      </c>
      <c r="N42" t="s" s="21">
        <v>29</v>
      </c>
      <c r="O42" s="32">
        <f>SUMIFS(E$3:E$502,$C$3:$C$502,"="&amp;$M42,$A$3:$A$502,"="&amp;$N42)</f>
        <v>3</v>
      </c>
      <c r="P42" s="32">
        <f>SUMIFS(F$3:F$502,$C$3:$C$502,"="&amp;$M42,$A$3:$A$502,"="&amp;$N42)</f>
        <v>9</v>
      </c>
      <c r="Q42" s="32">
        <f>SUM(O42:P42)</f>
        <v>12</v>
      </c>
      <c r="R42" s="11"/>
      <c r="S42" s="11"/>
      <c r="T42" s="11"/>
      <c r="U42" s="11"/>
      <c r="V42" s="11"/>
      <c r="W42" s="11"/>
      <c r="X42" s="12"/>
    </row>
    <row r="43" ht="20.1" customHeight="1">
      <c r="A43" t="s" s="23">
        <f>LEFT($B43,FIND(" ",$B43)-1)</f>
        <v>43</v>
      </c>
      <c r="B43" t="s" s="24">
        <v>97</v>
      </c>
      <c r="C43" s="25">
        <v>2014</v>
      </c>
      <c r="D43" t="s" s="26">
        <v>98</v>
      </c>
      <c r="E43" s="27">
        <v>0</v>
      </c>
      <c r="F43" s="27">
        <v>0</v>
      </c>
      <c r="G43" s="28"/>
      <c r="H43" s="28"/>
      <c r="I43" s="29">
        <v>41547</v>
      </c>
      <c r="J43" s="27">
        <f>SUMIFS(E3:E502,A3:A502,"October",C3:C502,"2016")</f>
        <v>1</v>
      </c>
      <c r="K43" s="27">
        <f>SUMIFS(F3:F502,A3:A502,"October",C3:C502,"2016")</f>
        <v>8</v>
      </c>
      <c r="L43" s="27">
        <f>SUM(J43+K43)</f>
        <v>9</v>
      </c>
      <c r="M43" s="31">
        <f>M42</f>
        <v>2017</v>
      </c>
      <c r="N43" t="s" s="21">
        <v>33</v>
      </c>
      <c r="O43" s="32">
        <f>SUMIFS(E$3:E$502,$C$3:$C$502,"="&amp;$M43,$A$3:$A$502,"="&amp;$N43)</f>
        <v>3</v>
      </c>
      <c r="P43" s="32">
        <f>SUMIFS(F$3:F$502,$C$3:$C$502,"="&amp;$M43,$A$3:$A$502,"="&amp;$N43)</f>
        <v>6</v>
      </c>
      <c r="Q43" s="32">
        <f>SUM(O43:P43)</f>
        <v>9</v>
      </c>
      <c r="R43" s="11"/>
      <c r="S43" s="11"/>
      <c r="T43" s="11"/>
      <c r="U43" s="11"/>
      <c r="V43" s="11"/>
      <c r="W43" s="11"/>
      <c r="X43" s="12"/>
    </row>
    <row r="44" ht="20.1" customHeight="1">
      <c r="A44" t="s" s="23">
        <f>LEFT($B44,FIND(" ",$B44)-1)</f>
        <v>43</v>
      </c>
      <c r="B44" t="s" s="24">
        <v>97</v>
      </c>
      <c r="C44" s="25">
        <v>2014</v>
      </c>
      <c r="D44" t="s" s="26">
        <v>99</v>
      </c>
      <c r="E44" s="27">
        <v>0</v>
      </c>
      <c r="F44" s="27">
        <v>0</v>
      </c>
      <c r="G44" s="28"/>
      <c r="H44" s="28"/>
      <c r="I44" s="29">
        <v>41578</v>
      </c>
      <c r="J44" s="27">
        <f>SUMIFS(E3:E502,A3:A502,"November",C3:C502,"2016")</f>
        <v>2</v>
      </c>
      <c r="K44" s="27">
        <f>SUMIFS(F3:F502,A3:A502,"November",C3:C502,"2016")</f>
        <v>4</v>
      </c>
      <c r="L44" s="27">
        <f>SUM(J44+K44)</f>
        <v>6</v>
      </c>
      <c r="M44" s="31">
        <f>M43</f>
        <v>2017</v>
      </c>
      <c r="N44" t="s" s="21">
        <v>35</v>
      </c>
      <c r="O44" s="32">
        <f>SUMIFS(E$3:E$502,$C$3:$C$502,"="&amp;$M44,$A$3:$A$502,"="&amp;$N44)</f>
        <v>3</v>
      </c>
      <c r="P44" s="32">
        <f>SUMIFS(F$3:F$502,$C$3:$C$502,"="&amp;$M44,$A$3:$A$502,"="&amp;$N44)</f>
        <v>3</v>
      </c>
      <c r="Q44" s="32">
        <f>SUM(O44:P44)</f>
        <v>6</v>
      </c>
      <c r="R44" s="11"/>
      <c r="S44" s="11"/>
      <c r="T44" s="11"/>
      <c r="U44" s="11"/>
      <c r="V44" s="11"/>
      <c r="W44" s="11"/>
      <c r="X44" s="12"/>
    </row>
    <row r="45" ht="20.1" customHeight="1">
      <c r="A45" t="s" s="23">
        <f>LEFT($B45,FIND(" ",$B45)-1)</f>
        <v>43</v>
      </c>
      <c r="B45" t="s" s="24">
        <v>97</v>
      </c>
      <c r="C45" s="25">
        <v>2014</v>
      </c>
      <c r="D45" t="s" s="26">
        <v>100</v>
      </c>
      <c r="E45" s="27">
        <v>0</v>
      </c>
      <c r="F45" s="27">
        <v>0</v>
      </c>
      <c r="G45" s="28"/>
      <c r="H45" s="28"/>
      <c r="I45" s="29">
        <v>41608</v>
      </c>
      <c r="J45" s="27">
        <f>SUMIFS(E3:E502,A3:A502,"December",C3:C502,"2016")</f>
        <v>1</v>
      </c>
      <c r="K45" s="27">
        <f>SUMIFS(F3:F502,A3:A502,"December",C3:C502,"2016")</f>
        <v>6</v>
      </c>
      <c r="L45" s="27">
        <f>SUM(J45+K45)</f>
        <v>7</v>
      </c>
      <c r="M45" s="31">
        <f>M44</f>
        <v>2017</v>
      </c>
      <c r="N45" t="s" s="21">
        <v>30</v>
      </c>
      <c r="O45" s="32">
        <f>SUMIFS(E$3:E$502,$C$3:$C$502,"="&amp;$M45,$A$3:$A$502,"="&amp;$N45)</f>
        <v>1</v>
      </c>
      <c r="P45" s="32">
        <f>SUMIFS(F$3:F$502,$C$3:$C$502,"="&amp;$M45,$A$3:$A$502,"="&amp;$N45)</f>
        <v>8</v>
      </c>
      <c r="Q45" s="32">
        <f>SUM(O45:P45)</f>
        <v>9</v>
      </c>
      <c r="R45" s="11"/>
      <c r="S45" s="11"/>
      <c r="T45" s="11"/>
      <c r="U45" s="11"/>
      <c r="V45" s="11"/>
      <c r="W45" s="11"/>
      <c r="X45" s="12"/>
    </row>
    <row r="46" ht="23.1" customHeight="1">
      <c r="A46" t="s" s="23">
        <f>LEFT($B46,FIND(" ",$B46)-1)</f>
        <v>43</v>
      </c>
      <c r="B46" t="s" s="24">
        <v>101</v>
      </c>
      <c r="C46" s="25">
        <v>2014</v>
      </c>
      <c r="D46" t="s" s="26">
        <v>102</v>
      </c>
      <c r="E46" s="27">
        <v>0</v>
      </c>
      <c r="F46" s="27">
        <v>2</v>
      </c>
      <c r="G46" s="28"/>
      <c r="H46" s="28"/>
      <c r="I46" t="s" s="35">
        <v>52</v>
      </c>
      <c r="J46" s="36">
        <f>SUM(J34:J45)</f>
        <v>22</v>
      </c>
      <c r="K46" s="36">
        <f>SUM(K34:K45)</f>
        <v>89</v>
      </c>
      <c r="L46" s="36">
        <f>SUM(L34:L45)</f>
        <v>111</v>
      </c>
      <c r="M46" s="31">
        <f>M45</f>
        <v>2017</v>
      </c>
      <c r="N46" t="s" s="21">
        <v>22</v>
      </c>
      <c r="O46" s="32">
        <f>SUMIFS(E$3:E$502,$C$3:$C$502,"="&amp;$M46,$A$3:$A$502,"="&amp;$N46)</f>
        <v>1</v>
      </c>
      <c r="P46" s="32">
        <f>SUMIFS(F$3:F$502,$C$3:$C$502,"="&amp;$M46,$A$3:$A$502,"="&amp;$N46)</f>
        <v>16</v>
      </c>
      <c r="Q46" s="32">
        <f>SUM(O46:P46)</f>
        <v>17</v>
      </c>
      <c r="R46" s="11"/>
      <c r="S46" s="11"/>
      <c r="T46" s="11"/>
      <c r="U46" s="11"/>
      <c r="V46" s="11"/>
      <c r="W46" s="11"/>
      <c r="X46" s="12"/>
    </row>
    <row r="47" ht="20.1" customHeight="1">
      <c r="A47" t="s" s="23">
        <f>LEFT($B47,FIND(" ",$B47)-1)</f>
        <v>43</v>
      </c>
      <c r="B47" t="s" s="24">
        <v>103</v>
      </c>
      <c r="C47" s="25">
        <v>2014</v>
      </c>
      <c r="D47" t="s" s="26">
        <v>104</v>
      </c>
      <c r="E47" s="27">
        <v>0</v>
      </c>
      <c r="F47" s="27">
        <v>0</v>
      </c>
      <c r="G47" s="28"/>
      <c r="H47" s="28"/>
      <c r="I47" s="28"/>
      <c r="J47" s="28"/>
      <c r="K47" s="28"/>
      <c r="L47" s="28"/>
      <c r="M47" s="31">
        <f>M46</f>
        <v>2017</v>
      </c>
      <c r="N47" t="s" s="21">
        <v>41</v>
      </c>
      <c r="O47" s="32">
        <f>SUMIFS(E$3:E$502,$C$3:$C$502,"="&amp;$M47,$A$3:$A$502,"="&amp;$N47)</f>
        <v>1</v>
      </c>
      <c r="P47" s="32">
        <f>SUMIFS(F$3:F$502,$C$3:$C$502,"="&amp;$M47,$A$3:$A$502,"="&amp;$N47)</f>
        <v>8</v>
      </c>
      <c r="Q47" s="32">
        <f>SUM(O47:P47)</f>
        <v>9</v>
      </c>
      <c r="R47" s="11"/>
      <c r="S47" s="11"/>
      <c r="T47" s="11"/>
      <c r="U47" s="11"/>
      <c r="V47" s="11"/>
      <c r="W47" s="11"/>
      <c r="X47" s="12"/>
    </row>
    <row r="48" ht="20.1" customHeight="1">
      <c r="A48" t="s" s="23">
        <f>LEFT($B48,FIND(" ",$B48)-1)</f>
        <v>43</v>
      </c>
      <c r="B48" t="s" s="24">
        <v>105</v>
      </c>
      <c r="C48" s="25">
        <v>2014</v>
      </c>
      <c r="D48" t="s" s="26">
        <v>106</v>
      </c>
      <c r="E48" s="27">
        <v>0</v>
      </c>
      <c r="F48" s="27">
        <v>0</v>
      </c>
      <c r="G48" s="28"/>
      <c r="H48" s="37">
        <v>2017</v>
      </c>
      <c r="I48" t="s" s="26">
        <v>12</v>
      </c>
      <c r="J48" t="s" s="26">
        <v>13</v>
      </c>
      <c r="K48" t="s" s="26">
        <v>14</v>
      </c>
      <c r="L48" t="s" s="26">
        <v>15</v>
      </c>
      <c r="M48" s="31">
        <f>M47</f>
        <v>2017</v>
      </c>
      <c r="N48" t="s" s="21">
        <v>43</v>
      </c>
      <c r="O48" s="32">
        <f>SUMIFS(E$3:E$502,$C$3:$C$502,"="&amp;$M48,$A$3:$A$502,"="&amp;$N48)</f>
        <v>0</v>
      </c>
      <c r="P48" s="32">
        <f>SUMIFS(F$3:F$502,$C$3:$C$502,"="&amp;$M48,$A$3:$A$502,"="&amp;$N48)</f>
        <v>3</v>
      </c>
      <c r="Q48" s="32">
        <f>SUM(O48:P48)</f>
        <v>3</v>
      </c>
      <c r="R48" s="11"/>
      <c r="S48" s="11"/>
      <c r="T48" s="11"/>
      <c r="U48" s="11"/>
      <c r="V48" s="11"/>
      <c r="W48" s="11"/>
      <c r="X48" s="12"/>
    </row>
    <row r="49" ht="20.1" customHeight="1">
      <c r="A49" t="s" s="23">
        <f>LEFT($B49,FIND(" ",$B49)-1)</f>
        <v>43</v>
      </c>
      <c r="B49" t="s" s="24">
        <v>105</v>
      </c>
      <c r="C49" s="25">
        <v>2014</v>
      </c>
      <c r="D49" t="s" s="26">
        <v>107</v>
      </c>
      <c r="E49" s="27">
        <v>0</v>
      </c>
      <c r="F49" s="27">
        <v>1</v>
      </c>
      <c r="G49" s="28"/>
      <c r="H49" s="28"/>
      <c r="I49" s="29">
        <v>41274</v>
      </c>
      <c r="J49" s="27">
        <f>SUMIFS(E3:E502,A3:A502,"January",C3:C502,"2017")</f>
        <v>3</v>
      </c>
      <c r="K49" s="27">
        <f>SUMIFS(F3:F502,A3:A502,"January",C3:C502,"2017")</f>
        <v>8</v>
      </c>
      <c r="L49" s="27">
        <f>SUM(J49+K49)</f>
        <v>11</v>
      </c>
      <c r="M49" s="31">
        <f>M48</f>
        <v>2017</v>
      </c>
      <c r="N49" t="s" s="21">
        <v>46</v>
      </c>
      <c r="O49" s="32">
        <f>SUMIFS(E$3:E$502,$C$3:$C$502,"="&amp;$M49,$A$3:$A$502,"="&amp;$N49)</f>
        <v>1</v>
      </c>
      <c r="P49" s="32">
        <f>SUMIFS(F$3:F$502,$C$3:$C$502,"="&amp;$M49,$A$3:$A$502,"="&amp;$N49)</f>
        <v>8</v>
      </c>
      <c r="Q49" s="32">
        <f>SUM(O49:P49)</f>
        <v>9</v>
      </c>
      <c r="R49" s="11"/>
      <c r="S49" s="11"/>
      <c r="T49" s="11"/>
      <c r="U49" s="11"/>
      <c r="V49" s="11"/>
      <c r="W49" s="11"/>
      <c r="X49" s="12"/>
    </row>
    <row r="50" ht="20.1" customHeight="1">
      <c r="A50" t="s" s="23">
        <f>LEFT($B50,FIND(" ",$B50)-1)</f>
        <v>43</v>
      </c>
      <c r="B50" t="s" s="24">
        <v>108</v>
      </c>
      <c r="C50" s="25">
        <v>2014</v>
      </c>
      <c r="D50" t="s" s="26">
        <v>109</v>
      </c>
      <c r="E50" s="27">
        <v>0</v>
      </c>
      <c r="F50" s="27">
        <v>1</v>
      </c>
      <c r="G50" s="28"/>
      <c r="H50" s="28"/>
      <c r="I50" s="29">
        <v>41305</v>
      </c>
      <c r="J50" s="27">
        <f>SUMIFS(E3:E502,A3:A502,"February",C3:C502,"2017")</f>
        <v>0</v>
      </c>
      <c r="K50" s="27">
        <f>SUMIFS(F3:F502,A3:A502,"February",C3:C502,"2017")</f>
        <v>13</v>
      </c>
      <c r="L50" s="27">
        <f>SUM(J50+K50)</f>
        <v>13</v>
      </c>
      <c r="M50" s="31">
        <f>M49</f>
        <v>2017</v>
      </c>
      <c r="N50" t="s" s="21">
        <v>26</v>
      </c>
      <c r="O50" s="32">
        <f>SUMIFS(E$3:E$502,$C$3:$C$502,"="&amp;$M50,$A$3:$A$502,"="&amp;$N50)</f>
        <v>0</v>
      </c>
      <c r="P50" s="32">
        <f>SUMIFS(F$3:F$502,$C$3:$C$502,"="&amp;$M50,$A$3:$A$502,"="&amp;$N50)</f>
        <v>0</v>
      </c>
      <c r="Q50" s="32">
        <f>SUM(O50:P50)</f>
        <v>0</v>
      </c>
      <c r="R50" s="11"/>
      <c r="S50" s="11"/>
      <c r="T50" s="11"/>
      <c r="U50" s="11"/>
      <c r="V50" s="11"/>
      <c r="W50" s="11"/>
      <c r="X50" s="12"/>
    </row>
    <row r="51" ht="20.1" customHeight="1">
      <c r="A51" t="s" s="23">
        <f>LEFT($B51,FIND(" ",$B51)-1)</f>
        <v>43</v>
      </c>
      <c r="B51" t="s" s="24">
        <v>110</v>
      </c>
      <c r="C51" s="25">
        <v>2014</v>
      </c>
      <c r="D51" t="s" s="26">
        <v>82</v>
      </c>
      <c r="E51" s="27">
        <v>0</v>
      </c>
      <c r="F51" s="27">
        <v>0</v>
      </c>
      <c r="G51" s="28"/>
      <c r="H51" s="28"/>
      <c r="I51" s="29">
        <v>41333</v>
      </c>
      <c r="J51" s="27">
        <f>SUMIFS(E3:E502,A3:A502,"March",C3:C502,"2017")</f>
        <v>3</v>
      </c>
      <c r="K51" s="27">
        <f>SUMIFS(F3:F502,A3:A502,"March",C3:C502,"2017")</f>
        <v>9</v>
      </c>
      <c r="L51" s="27">
        <f>SUM(J51+K51)</f>
        <v>12</v>
      </c>
      <c r="M51" s="31">
        <f>M50</f>
        <v>2017</v>
      </c>
      <c r="N51" t="s" s="21">
        <v>9</v>
      </c>
      <c r="O51" s="32">
        <f>SUMIFS(E$3:E$502,$C$3:$C$502,"="&amp;$M51,$A$3:$A$502,"="&amp;$N51)</f>
        <v>0</v>
      </c>
      <c r="P51" s="32">
        <f>SUMIFS(F$3:F$502,$C$3:$C$502,"="&amp;$M51,$A$3:$A$502,"="&amp;$N51)</f>
        <v>0</v>
      </c>
      <c r="Q51" s="32">
        <f>SUM(O51:P51)</f>
        <v>0</v>
      </c>
      <c r="R51" s="11"/>
      <c r="S51" s="11"/>
      <c r="T51" s="11"/>
      <c r="U51" s="11"/>
      <c r="V51" s="11"/>
      <c r="W51" s="11"/>
      <c r="X51" s="12"/>
    </row>
    <row r="52" ht="20.1" customHeight="1">
      <c r="A52" t="s" s="23">
        <f>LEFT($B52,FIND(" ",$B52)-1)</f>
        <v>43</v>
      </c>
      <c r="B52" t="s" s="24">
        <v>111</v>
      </c>
      <c r="C52" s="25">
        <v>2014</v>
      </c>
      <c r="D52" t="s" s="26">
        <v>34</v>
      </c>
      <c r="E52" s="27">
        <v>0</v>
      </c>
      <c r="F52" s="27">
        <v>1</v>
      </c>
      <c r="G52" s="28"/>
      <c r="H52" s="28"/>
      <c r="I52" s="29">
        <v>41364</v>
      </c>
      <c r="J52" s="27">
        <f>SUMIFS(E3:E502,A3:A502,"April",C3:C502,"2017")</f>
        <v>3</v>
      </c>
      <c r="K52" s="27">
        <f>SUMIFS(F3:F502,A3:A502,"April",C3:C502,"2017")</f>
        <v>6</v>
      </c>
      <c r="L52" s="27">
        <f>SUM(J52+K52)</f>
        <v>9</v>
      </c>
      <c r="M52" s="10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</row>
    <row r="53" ht="20.1" customHeight="1">
      <c r="A53" t="s" s="23">
        <f>LEFT($B53,FIND(" ",$B53)-1)</f>
        <v>41</v>
      </c>
      <c r="B53" t="s" s="24">
        <v>112</v>
      </c>
      <c r="C53" s="25">
        <v>2014</v>
      </c>
      <c r="D53" t="s" s="26">
        <v>34</v>
      </c>
      <c r="E53" s="27">
        <v>1</v>
      </c>
      <c r="F53" s="27">
        <v>0</v>
      </c>
      <c r="G53" s="28"/>
      <c r="H53" s="28"/>
      <c r="I53" s="29">
        <v>41394</v>
      </c>
      <c r="J53" s="27">
        <f>SUMIFS(E3:E502,A3:A502,"May",C3:C502,"2017")</f>
        <v>3</v>
      </c>
      <c r="K53" s="27">
        <f>SUMIFS(F3:F502,A3:A502,"May",C3:C502,"2017")</f>
        <v>3</v>
      </c>
      <c r="L53" s="27">
        <f>SUM(J53+K53)</f>
        <v>6</v>
      </c>
      <c r="M53" s="10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</row>
    <row r="54" ht="20.1" customHeight="1">
      <c r="A54" t="s" s="23">
        <f>LEFT($B54,FIND(" ",$B54)-1)</f>
        <v>41</v>
      </c>
      <c r="B54" t="s" s="24">
        <v>113</v>
      </c>
      <c r="C54" s="25">
        <v>2014</v>
      </c>
      <c r="D54" t="s" s="26">
        <v>114</v>
      </c>
      <c r="E54" s="27">
        <v>0</v>
      </c>
      <c r="F54" s="27">
        <v>0</v>
      </c>
      <c r="G54" s="28"/>
      <c r="H54" s="28"/>
      <c r="I54" s="29">
        <v>41425</v>
      </c>
      <c r="J54" s="27">
        <f>SUMIFS(E3:E502,A3:A502,"June",C3:C502,"2017")</f>
        <v>1</v>
      </c>
      <c r="K54" s="27">
        <f>SUMIFS(F3:F502,A3:A502,"June",C3:C502,"2017")</f>
        <v>8</v>
      </c>
      <c r="L54" s="27">
        <f>SUM(J54+K54)</f>
        <v>9</v>
      </c>
      <c r="M54" s="10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</row>
    <row r="55" ht="20.1" customHeight="1">
      <c r="A55" t="s" s="23">
        <f>LEFT($B55,FIND(" ",$B55)-1)</f>
        <v>41</v>
      </c>
      <c r="B55" t="s" s="24">
        <v>115</v>
      </c>
      <c r="C55" s="25">
        <v>2014</v>
      </c>
      <c r="D55" t="s" s="26">
        <v>116</v>
      </c>
      <c r="E55" s="27">
        <v>0</v>
      </c>
      <c r="F55" s="27">
        <v>1</v>
      </c>
      <c r="G55" s="28"/>
      <c r="H55" s="28"/>
      <c r="I55" s="29">
        <v>41455</v>
      </c>
      <c r="J55" s="27">
        <f>SUMIFS(E3:E502,A3:A502,"July",C3:C502,"2017")</f>
        <v>1</v>
      </c>
      <c r="K55" s="27">
        <f>SUMIFS(F3:F502,A3:A502,"July",C3:C502,"2017")</f>
        <v>16</v>
      </c>
      <c r="L55" s="27">
        <f>SUM(J55+K55)</f>
        <v>17</v>
      </c>
      <c r="M55" s="10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</row>
    <row r="56" ht="20.1" customHeight="1">
      <c r="A56" t="s" s="23">
        <f>LEFT($B56,FIND(" ",$B56)-1)</f>
        <v>41</v>
      </c>
      <c r="B56" t="s" s="24">
        <v>115</v>
      </c>
      <c r="C56" s="25">
        <v>2014</v>
      </c>
      <c r="D56" t="s" s="26">
        <v>117</v>
      </c>
      <c r="E56" s="27">
        <v>0</v>
      </c>
      <c r="F56" s="27">
        <v>0</v>
      </c>
      <c r="G56" s="28"/>
      <c r="H56" s="28"/>
      <c r="I56" s="29">
        <v>41486</v>
      </c>
      <c r="J56" s="27">
        <f>SUMIFS(E3:E502,A3:A502,"August",C3:C502,"2017")</f>
        <v>1</v>
      </c>
      <c r="K56" s="27">
        <f>SUMIFS(F3:F502,A3:A502,"August",C3:C502,"2017")</f>
        <v>8</v>
      </c>
      <c r="L56" s="27">
        <f>SUM(J56+K56)</f>
        <v>9</v>
      </c>
      <c r="M56" s="10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</row>
    <row r="57" ht="20.1" customHeight="1">
      <c r="A57" t="s" s="23">
        <f>LEFT($B57,FIND(" ",$B57)-1)</f>
        <v>41</v>
      </c>
      <c r="B57" t="s" s="24">
        <v>118</v>
      </c>
      <c r="C57" s="25">
        <v>2014</v>
      </c>
      <c r="D57" t="s" s="26">
        <v>119</v>
      </c>
      <c r="E57" s="27">
        <v>0</v>
      </c>
      <c r="F57" s="27">
        <v>1</v>
      </c>
      <c r="G57" s="28"/>
      <c r="H57" s="28"/>
      <c r="I57" s="29">
        <v>41517</v>
      </c>
      <c r="J57" s="27">
        <f>SUMIFS(E3:E502,A3:A502,"September",C3:C502,"2017")</f>
        <v>0</v>
      </c>
      <c r="K57" s="27">
        <f>SUMIFS(F3:F502,A3:A502,"September",C3:C502,"2017")</f>
        <v>3</v>
      </c>
      <c r="L57" s="27">
        <f>SUM(J57+K57)</f>
        <v>3</v>
      </c>
      <c r="M57" s="10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</row>
    <row r="58" ht="20.1" customHeight="1">
      <c r="A58" t="s" s="23">
        <f>LEFT($B58,FIND(" ",$B58)-1)</f>
        <v>41</v>
      </c>
      <c r="B58" t="s" s="24">
        <v>120</v>
      </c>
      <c r="C58" s="25">
        <v>2014</v>
      </c>
      <c r="D58" t="s" s="26">
        <v>121</v>
      </c>
      <c r="E58" s="27">
        <v>0</v>
      </c>
      <c r="F58" s="27">
        <v>0</v>
      </c>
      <c r="G58" s="28"/>
      <c r="H58" s="28"/>
      <c r="I58" s="29">
        <v>41547</v>
      </c>
      <c r="J58" s="27">
        <f>SUMIFS(E3:E502,A3:A502,"October",C3:C502,"2017")</f>
        <v>1</v>
      </c>
      <c r="K58" s="27">
        <f>SUMIFS(F3:F502,A3:A502,"October",C3:C502,"2017")</f>
        <v>8</v>
      </c>
      <c r="L58" s="27">
        <f>SUM(J58+K58)</f>
        <v>9</v>
      </c>
      <c r="M58" s="10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</row>
    <row r="59" ht="20.1" customHeight="1">
      <c r="A59" t="s" s="23">
        <f>LEFT($B59,FIND(" ",$B59)-1)</f>
        <v>41</v>
      </c>
      <c r="B59" t="s" s="24">
        <v>120</v>
      </c>
      <c r="C59" s="25">
        <v>2014</v>
      </c>
      <c r="D59" t="s" s="26">
        <v>121</v>
      </c>
      <c r="E59" s="27">
        <v>0</v>
      </c>
      <c r="F59" s="27">
        <v>0</v>
      </c>
      <c r="G59" s="28"/>
      <c r="H59" s="28"/>
      <c r="I59" s="29">
        <v>41578</v>
      </c>
      <c r="J59" s="30"/>
      <c r="K59" s="30"/>
      <c r="L59" s="30"/>
      <c r="M59" s="10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</row>
    <row r="60" ht="20.1" customHeight="1">
      <c r="A60" t="s" s="23">
        <f>LEFT($B60,FIND(" ",$B60)-1)</f>
        <v>41</v>
      </c>
      <c r="B60" t="s" s="24">
        <v>122</v>
      </c>
      <c r="C60" s="25">
        <v>2014</v>
      </c>
      <c r="D60" t="s" s="26">
        <v>76</v>
      </c>
      <c r="E60" s="27">
        <v>0</v>
      </c>
      <c r="F60" s="27">
        <v>0</v>
      </c>
      <c r="G60" s="28"/>
      <c r="H60" s="28"/>
      <c r="I60" s="29">
        <v>41608</v>
      </c>
      <c r="J60" s="30"/>
      <c r="K60" s="30"/>
      <c r="L60" s="30"/>
      <c r="M60" s="10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</row>
    <row r="61" ht="23.1" customHeight="1">
      <c r="A61" t="s" s="23">
        <f>LEFT($B61,FIND(" ",$B61)-1)</f>
        <v>41</v>
      </c>
      <c r="B61" t="s" s="24">
        <v>123</v>
      </c>
      <c r="C61" s="25">
        <v>2014</v>
      </c>
      <c r="D61" t="s" s="26">
        <v>64</v>
      </c>
      <c r="E61" s="27">
        <v>0</v>
      </c>
      <c r="F61" s="27">
        <v>0</v>
      </c>
      <c r="G61" s="28"/>
      <c r="H61" s="28"/>
      <c r="I61" t="s" s="35">
        <v>52</v>
      </c>
      <c r="J61" s="36">
        <f>SUM(J49:J60)</f>
        <v>16</v>
      </c>
      <c r="K61" s="36">
        <f>SUM(K49:K60)</f>
        <v>82</v>
      </c>
      <c r="L61" s="36">
        <f>SUM(L49:L60)</f>
        <v>98</v>
      </c>
      <c r="M61" s="10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</row>
    <row r="62" ht="20.1" customHeight="1">
      <c r="A62" t="s" s="23">
        <f>LEFT($B62,FIND(" ",$B62)-1)</f>
        <v>41</v>
      </c>
      <c r="B62" t="s" s="24">
        <v>124</v>
      </c>
      <c r="C62" s="25">
        <v>2014</v>
      </c>
      <c r="D62" t="s" s="26">
        <v>125</v>
      </c>
      <c r="E62" s="27">
        <v>1</v>
      </c>
      <c r="F62" s="27">
        <v>0</v>
      </c>
      <c r="G62" s="28"/>
      <c r="H62" s="28"/>
      <c r="I62" s="28"/>
      <c r="J62" s="28"/>
      <c r="K62" s="28"/>
      <c r="L62" s="28"/>
      <c r="M62" s="10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</row>
    <row r="63" ht="20.1" customHeight="1">
      <c r="A63" t="s" s="23">
        <f>LEFT($B63,FIND(" ",$B63)-1)</f>
        <v>41</v>
      </c>
      <c r="B63" t="s" s="24">
        <v>126</v>
      </c>
      <c r="C63" s="25">
        <v>2014</v>
      </c>
      <c r="D63" t="s" s="26">
        <v>127</v>
      </c>
      <c r="E63" s="27">
        <v>1</v>
      </c>
      <c r="F63" s="27">
        <v>0</v>
      </c>
      <c r="G63" s="28"/>
      <c r="H63" t="s" s="26">
        <v>128</v>
      </c>
      <c r="I63" t="s" s="26">
        <v>129</v>
      </c>
      <c r="J63" t="s" s="26">
        <v>13</v>
      </c>
      <c r="K63" t="s" s="26">
        <v>14</v>
      </c>
      <c r="L63" t="s" s="26">
        <v>3</v>
      </c>
      <c r="M63" s="10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</row>
    <row r="64" ht="20.1" customHeight="1">
      <c r="A64" t="s" s="23">
        <f>LEFT($B64,FIND(" ",$B64)-1)</f>
        <v>41</v>
      </c>
      <c r="B64" t="s" s="24">
        <v>126</v>
      </c>
      <c r="C64" s="25">
        <v>2014</v>
      </c>
      <c r="D64" t="s" s="26">
        <v>130</v>
      </c>
      <c r="E64" s="27">
        <v>0</v>
      </c>
      <c r="F64" s="27">
        <v>1</v>
      </c>
      <c r="G64" s="28"/>
      <c r="H64" s="28"/>
      <c r="I64" s="27">
        <v>2014</v>
      </c>
      <c r="J64" s="27">
        <f>SUM(J59:J63)</f>
        <v>16</v>
      </c>
      <c r="K64" s="27">
        <f>SUM(K59:K63)</f>
        <v>82</v>
      </c>
      <c r="L64" s="28"/>
      <c r="M64" s="10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2"/>
    </row>
    <row r="65" ht="20.1" customHeight="1">
      <c r="A65" t="s" s="23">
        <f>LEFT($B65,FIND(" ",$B65)-1)</f>
        <v>41</v>
      </c>
      <c r="B65" t="s" s="24">
        <v>131</v>
      </c>
      <c r="C65" s="25">
        <v>2014</v>
      </c>
      <c r="D65" t="s" s="26">
        <v>132</v>
      </c>
      <c r="E65" s="27">
        <v>1</v>
      </c>
      <c r="F65" s="27">
        <v>0</v>
      </c>
      <c r="G65" s="28"/>
      <c r="H65" s="28"/>
      <c r="I65" s="27">
        <v>2015</v>
      </c>
      <c r="J65" s="27">
        <f>SUM(J53:J64)</f>
        <v>39</v>
      </c>
      <c r="K65" s="27">
        <f>SUM(K53:K64)</f>
        <v>210</v>
      </c>
      <c r="L65" s="28"/>
      <c r="M65" s="10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2"/>
    </row>
    <row r="66" ht="20.1" customHeight="1">
      <c r="A66" t="s" s="23">
        <f>LEFT($B66,FIND(" ",$B66)-1)</f>
        <v>41</v>
      </c>
      <c r="B66" t="s" s="24">
        <v>131</v>
      </c>
      <c r="C66" s="25">
        <v>2014</v>
      </c>
      <c r="D66" t="s" s="26">
        <v>133</v>
      </c>
      <c r="E66" s="27">
        <v>0</v>
      </c>
      <c r="F66" s="27">
        <v>0</v>
      </c>
      <c r="G66" s="28"/>
      <c r="H66" s="28"/>
      <c r="I66" s="27">
        <v>2016</v>
      </c>
      <c r="J66" s="27">
        <f>SUM(J54:J65)</f>
        <v>75</v>
      </c>
      <c r="K66" s="27">
        <f>SUM(K54:K65)</f>
        <v>417</v>
      </c>
      <c r="L66" s="28"/>
      <c r="M66" s="10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2"/>
    </row>
    <row r="67" ht="20.1" customHeight="1">
      <c r="A67" t="s" s="23">
        <f>LEFT($B67,FIND(" ",$B67)-1)</f>
        <v>22</v>
      </c>
      <c r="B67" t="s" s="24">
        <v>134</v>
      </c>
      <c r="C67" s="25">
        <v>2014</v>
      </c>
      <c r="D67" t="s" s="26">
        <v>135</v>
      </c>
      <c r="E67" s="27">
        <v>0</v>
      </c>
      <c r="F67" s="27">
        <v>0</v>
      </c>
      <c r="G67" s="28"/>
      <c r="H67" s="28"/>
      <c r="I67" s="27">
        <v>2017</v>
      </c>
      <c r="J67" s="27">
        <f>SUM(J55:J66)</f>
        <v>149</v>
      </c>
      <c r="K67" s="27">
        <f>SUM(K55:K66)</f>
        <v>826</v>
      </c>
      <c r="L67" s="28"/>
      <c r="M67" s="10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2"/>
    </row>
    <row r="68" ht="20.1" customHeight="1">
      <c r="A68" t="s" s="23">
        <f>LEFT($B68,FIND(" ",$B68)-1)</f>
        <v>22</v>
      </c>
      <c r="B68" t="s" s="24">
        <v>134</v>
      </c>
      <c r="C68" s="25">
        <v>2014</v>
      </c>
      <c r="D68" t="s" s="26">
        <v>136</v>
      </c>
      <c r="E68" s="27">
        <v>0</v>
      </c>
      <c r="F68" s="27">
        <v>0</v>
      </c>
      <c r="G68" s="28"/>
      <c r="H68" s="28"/>
      <c r="I68" t="s" s="26">
        <v>137</v>
      </c>
      <c r="J68" s="27">
        <f>SUM(J61+J46+J31+J16)</f>
        <v>57</v>
      </c>
      <c r="K68" s="27">
        <f>SUM(K61+K46+K31+K16)</f>
        <v>246</v>
      </c>
      <c r="L68" s="28"/>
      <c r="M68" s="10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2"/>
    </row>
    <row r="69" ht="20.1" customHeight="1">
      <c r="A69" t="s" s="23">
        <f>LEFT($B69,FIND(" ",$B69)-1)</f>
        <v>22</v>
      </c>
      <c r="B69" t="s" s="24">
        <v>138</v>
      </c>
      <c r="C69" s="25">
        <v>2014</v>
      </c>
      <c r="D69" t="s" s="26">
        <v>139</v>
      </c>
      <c r="E69" s="27">
        <v>0</v>
      </c>
      <c r="F69" s="27">
        <v>0</v>
      </c>
      <c r="G69" s="28"/>
      <c r="H69" s="28"/>
      <c r="I69" s="28"/>
      <c r="J69" s="28"/>
      <c r="K69" s="28"/>
      <c r="L69" s="28"/>
      <c r="M69" s="10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2"/>
    </row>
    <row r="70" ht="20.1" customHeight="1">
      <c r="A70" t="s" s="23">
        <f>LEFT($B70,FIND(" ",$B70)-1)</f>
        <v>22</v>
      </c>
      <c r="B70" t="s" s="24">
        <v>140</v>
      </c>
      <c r="C70" s="25">
        <v>2014</v>
      </c>
      <c r="D70" t="s" s="26">
        <v>141</v>
      </c>
      <c r="E70" s="27">
        <v>0</v>
      </c>
      <c r="F70" s="27">
        <v>0</v>
      </c>
      <c r="G70" s="28"/>
      <c r="H70" s="28"/>
      <c r="I70" s="28"/>
      <c r="J70" s="28"/>
      <c r="K70" s="28"/>
      <c r="L70" s="28"/>
      <c r="M70" s="10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2"/>
    </row>
    <row r="71" ht="20.1" customHeight="1">
      <c r="A71" t="s" s="23">
        <f>LEFT($B71,FIND(" ",$B71)-1)</f>
        <v>22</v>
      </c>
      <c r="B71" t="s" s="24">
        <v>142</v>
      </c>
      <c r="C71" s="25">
        <v>2014</v>
      </c>
      <c r="D71" t="s" s="26">
        <v>143</v>
      </c>
      <c r="E71" s="27">
        <v>0</v>
      </c>
      <c r="F71" s="27">
        <v>0</v>
      </c>
      <c r="G71" s="28"/>
      <c r="H71" s="28"/>
      <c r="I71" s="28"/>
      <c r="J71" s="28"/>
      <c r="K71" s="28"/>
      <c r="L71" s="28"/>
      <c r="M71" s="10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2"/>
    </row>
    <row r="72" ht="20.1" customHeight="1">
      <c r="A72" t="s" s="23">
        <f>LEFT($B72,FIND(" ",$B72)-1)</f>
        <v>22</v>
      </c>
      <c r="B72" t="s" s="24">
        <v>144</v>
      </c>
      <c r="C72" s="25">
        <v>2014</v>
      </c>
      <c r="D72" t="s" s="26">
        <v>145</v>
      </c>
      <c r="E72" s="27">
        <v>0</v>
      </c>
      <c r="F72" s="27">
        <v>0</v>
      </c>
      <c r="G72" s="28"/>
      <c r="H72" s="28"/>
      <c r="I72" s="28"/>
      <c r="J72" s="28"/>
      <c r="K72" s="28"/>
      <c r="L72" s="28"/>
      <c r="M72" s="10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2"/>
    </row>
    <row r="73" ht="20.1" customHeight="1">
      <c r="A73" t="s" s="23">
        <f>LEFT($B73,FIND(" ",$B73)-1)</f>
        <v>22</v>
      </c>
      <c r="B73" t="s" s="24">
        <v>146</v>
      </c>
      <c r="C73" s="25">
        <v>2014</v>
      </c>
      <c r="D73" t="s" s="26">
        <v>147</v>
      </c>
      <c r="E73" s="27">
        <v>0</v>
      </c>
      <c r="F73" s="27">
        <v>0</v>
      </c>
      <c r="G73" s="28"/>
      <c r="H73" s="28"/>
      <c r="I73" s="28"/>
      <c r="J73" s="28"/>
      <c r="K73" s="28"/>
      <c r="L73" s="28"/>
      <c r="M73" s="10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2"/>
    </row>
    <row r="74" ht="20.1" customHeight="1">
      <c r="A74" t="s" s="23">
        <f>LEFT($B74,FIND(" ",$B74)-1)</f>
        <v>22</v>
      </c>
      <c r="B74" t="s" s="24">
        <v>148</v>
      </c>
      <c r="C74" s="25">
        <v>2014</v>
      </c>
      <c r="D74" t="s" s="26">
        <v>34</v>
      </c>
      <c r="E74" s="27">
        <v>0</v>
      </c>
      <c r="F74" s="27">
        <v>1</v>
      </c>
      <c r="G74" s="28"/>
      <c r="H74" s="28"/>
      <c r="I74" s="28"/>
      <c r="J74" s="28"/>
      <c r="K74" s="28"/>
      <c r="L74" s="28"/>
      <c r="M74" s="10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2"/>
    </row>
    <row r="75" ht="20.1" customHeight="1">
      <c r="A75" t="s" s="23">
        <f>LEFT($B75,FIND(" ",$B75)-1)</f>
        <v>22</v>
      </c>
      <c r="B75" t="s" s="24">
        <v>148</v>
      </c>
      <c r="C75" s="25">
        <v>2014</v>
      </c>
      <c r="D75" t="s" s="26">
        <v>149</v>
      </c>
      <c r="E75" s="27">
        <v>0</v>
      </c>
      <c r="F75" s="27">
        <v>2</v>
      </c>
      <c r="G75" s="28"/>
      <c r="H75" s="28"/>
      <c r="I75" s="28"/>
      <c r="J75" s="28"/>
      <c r="K75" s="28"/>
      <c r="L75" s="28"/>
      <c r="M75" s="10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2"/>
    </row>
    <row r="76" ht="20.1" customHeight="1">
      <c r="A76" t="s" s="23">
        <f>LEFT($B76,FIND(" ",$B76)-1)</f>
        <v>22</v>
      </c>
      <c r="B76" t="s" s="24">
        <v>148</v>
      </c>
      <c r="C76" s="25">
        <v>2014</v>
      </c>
      <c r="D76" t="s" s="26">
        <v>62</v>
      </c>
      <c r="E76" s="27">
        <v>0</v>
      </c>
      <c r="F76" s="27">
        <v>3</v>
      </c>
      <c r="G76" s="28"/>
      <c r="H76" s="28"/>
      <c r="I76" s="28"/>
      <c r="J76" s="28"/>
      <c r="K76" s="28"/>
      <c r="L76" s="28"/>
      <c r="M76" s="10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2"/>
    </row>
    <row r="77" ht="20.1" customHeight="1">
      <c r="A77" t="s" s="23">
        <f>LEFT($B77,FIND(" ",$B77)-1)</f>
        <v>22</v>
      </c>
      <c r="B77" t="s" s="24">
        <v>148</v>
      </c>
      <c r="C77" s="25">
        <v>2014</v>
      </c>
      <c r="D77" t="s" s="26">
        <v>150</v>
      </c>
      <c r="E77" s="27">
        <v>0</v>
      </c>
      <c r="F77" s="27">
        <v>2</v>
      </c>
      <c r="G77" s="28"/>
      <c r="H77" s="28"/>
      <c r="I77" s="28"/>
      <c r="J77" s="28"/>
      <c r="K77" s="28"/>
      <c r="L77" s="28"/>
      <c r="M77" s="10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2"/>
    </row>
    <row r="78" ht="20.1" customHeight="1">
      <c r="A78" t="s" s="23">
        <f>LEFT($B78,FIND(" ",$B78)-1)</f>
        <v>22</v>
      </c>
      <c r="B78" t="s" s="24">
        <v>151</v>
      </c>
      <c r="C78" s="25">
        <v>2014</v>
      </c>
      <c r="D78" t="s" s="26">
        <v>152</v>
      </c>
      <c r="E78" s="27">
        <v>1</v>
      </c>
      <c r="F78" s="27">
        <v>0</v>
      </c>
      <c r="G78" s="28"/>
      <c r="H78" s="28"/>
      <c r="I78" s="28"/>
      <c r="J78" s="28"/>
      <c r="K78" s="28"/>
      <c r="L78" s="28"/>
      <c r="M78" s="10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2"/>
    </row>
    <row r="79" ht="20.1" customHeight="1">
      <c r="A79" t="s" s="23">
        <f>LEFT($B79,FIND(" ",$B79)-1)</f>
        <v>22</v>
      </c>
      <c r="B79" t="s" s="24">
        <v>153</v>
      </c>
      <c r="C79" s="25">
        <v>2014</v>
      </c>
      <c r="D79" t="s" s="26">
        <v>154</v>
      </c>
      <c r="E79" s="27">
        <v>0</v>
      </c>
      <c r="F79" s="27">
        <v>0</v>
      </c>
      <c r="G79" s="28"/>
      <c r="H79" s="28"/>
      <c r="I79" s="28"/>
      <c r="J79" s="28"/>
      <c r="K79" s="28"/>
      <c r="L79" s="28"/>
      <c r="M79" s="10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2"/>
    </row>
    <row r="80" ht="20.1" customHeight="1">
      <c r="A80" t="s" s="23">
        <f>LEFT($B80,FIND(" ",$B80)-1)</f>
        <v>9</v>
      </c>
      <c r="B80" t="s" s="24">
        <v>10</v>
      </c>
      <c r="C80" s="25">
        <v>2015</v>
      </c>
      <c r="D80" t="s" s="26">
        <v>155</v>
      </c>
      <c r="E80" s="27">
        <v>0</v>
      </c>
      <c r="F80" s="27">
        <v>0</v>
      </c>
      <c r="G80" s="28"/>
      <c r="H80" s="28"/>
      <c r="I80" s="28"/>
      <c r="J80" s="28"/>
      <c r="K80" s="28"/>
      <c r="L80" s="28"/>
      <c r="M80" s="10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2"/>
    </row>
    <row r="81" ht="20.1" customHeight="1">
      <c r="A81" t="s" s="23">
        <f>LEFT($B81,FIND(" ",$B81)-1)</f>
        <v>9</v>
      </c>
      <c r="B81" t="s" s="24">
        <v>156</v>
      </c>
      <c r="C81" s="25">
        <v>2015</v>
      </c>
      <c r="D81" t="s" s="26">
        <v>157</v>
      </c>
      <c r="E81" s="27">
        <v>0</v>
      </c>
      <c r="F81" s="27">
        <v>0</v>
      </c>
      <c r="G81" s="28"/>
      <c r="H81" s="28"/>
      <c r="I81" s="28"/>
      <c r="J81" s="28"/>
      <c r="K81" s="28"/>
      <c r="L81" s="28"/>
      <c r="M81" s="10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2"/>
    </row>
    <row r="82" ht="20.1" customHeight="1">
      <c r="A82" t="s" s="23">
        <f>LEFT($B82,FIND(" ",$B82)-1)</f>
        <v>9</v>
      </c>
      <c r="B82" t="s" s="24">
        <v>158</v>
      </c>
      <c r="C82" s="25">
        <v>2015</v>
      </c>
      <c r="D82" t="s" s="26">
        <v>159</v>
      </c>
      <c r="E82" s="27">
        <v>0</v>
      </c>
      <c r="F82" s="27">
        <v>1</v>
      </c>
      <c r="G82" s="28"/>
      <c r="H82" s="28"/>
      <c r="I82" s="28"/>
      <c r="J82" s="28"/>
      <c r="K82" s="28"/>
      <c r="L82" s="28"/>
      <c r="M82" s="10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2"/>
    </row>
    <row r="83" ht="20.1" customHeight="1">
      <c r="A83" t="s" s="23">
        <f>LEFT($B83,FIND(" ",$B83)-1)</f>
        <v>9</v>
      </c>
      <c r="B83" t="s" s="24">
        <v>160</v>
      </c>
      <c r="C83" s="25">
        <v>2015</v>
      </c>
      <c r="D83" t="s" s="26">
        <v>62</v>
      </c>
      <c r="E83" s="27">
        <v>0</v>
      </c>
      <c r="F83" s="27">
        <v>0</v>
      </c>
      <c r="G83" s="28"/>
      <c r="H83" s="28"/>
      <c r="I83" s="28"/>
      <c r="J83" s="28"/>
      <c r="K83" s="28"/>
      <c r="L83" s="28"/>
      <c r="M83" s="10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2"/>
    </row>
    <row r="84" ht="20.1" customHeight="1">
      <c r="A84" t="s" s="23">
        <f>LEFT($B84,FIND(" ",$B84)-1)</f>
        <v>9</v>
      </c>
      <c r="B84" t="s" s="24">
        <v>161</v>
      </c>
      <c r="C84" s="25">
        <v>2015</v>
      </c>
      <c r="D84" t="s" s="26">
        <v>162</v>
      </c>
      <c r="E84" s="27">
        <v>1</v>
      </c>
      <c r="F84" s="27">
        <v>0</v>
      </c>
      <c r="G84" s="28"/>
      <c r="H84" s="28"/>
      <c r="I84" s="28"/>
      <c r="J84" s="28"/>
      <c r="K84" s="28"/>
      <c r="L84" s="28"/>
      <c r="M84" s="10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2"/>
    </row>
    <row r="85" ht="20.1" customHeight="1">
      <c r="A85" t="s" s="23">
        <f>LEFT($B85,FIND(" ",$B85)-1)</f>
        <v>9</v>
      </c>
      <c r="B85" t="s" s="24">
        <v>163</v>
      </c>
      <c r="C85" s="25">
        <v>2015</v>
      </c>
      <c r="D85" t="s" s="26">
        <v>164</v>
      </c>
      <c r="E85" s="27">
        <v>0</v>
      </c>
      <c r="F85" s="27">
        <v>0</v>
      </c>
      <c r="G85" s="28"/>
      <c r="H85" s="28"/>
      <c r="I85" s="28"/>
      <c r="J85" s="28"/>
      <c r="K85" s="28"/>
      <c r="L85" s="28"/>
      <c r="M85" s="10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2"/>
    </row>
    <row r="86" ht="20.1" customHeight="1">
      <c r="A86" t="s" s="23">
        <f>LEFT($B86,FIND(" ",$B86)-1)</f>
        <v>9</v>
      </c>
      <c r="B86" t="s" s="24">
        <v>36</v>
      </c>
      <c r="C86" s="25">
        <v>2015</v>
      </c>
      <c r="D86" t="s" s="26">
        <v>165</v>
      </c>
      <c r="E86" s="27">
        <v>0</v>
      </c>
      <c r="F86" s="27">
        <v>0</v>
      </c>
      <c r="G86" s="28"/>
      <c r="H86" s="28"/>
      <c r="I86" s="28"/>
      <c r="J86" s="28"/>
      <c r="K86" s="28"/>
      <c r="L86" s="28"/>
      <c r="M86" s="10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2"/>
    </row>
    <row r="87" ht="20.1" customHeight="1">
      <c r="A87" t="s" s="23">
        <f>LEFT($B87,FIND(" ",$B87)-1)</f>
        <v>9</v>
      </c>
      <c r="B87" t="s" s="24">
        <v>39</v>
      </c>
      <c r="C87" s="25">
        <v>2015</v>
      </c>
      <c r="D87" t="s" s="26">
        <v>166</v>
      </c>
      <c r="E87" s="27">
        <v>0</v>
      </c>
      <c r="F87" s="27">
        <v>0</v>
      </c>
      <c r="G87" s="28"/>
      <c r="H87" s="28"/>
      <c r="I87" s="28"/>
      <c r="J87" s="28"/>
      <c r="K87" s="28"/>
      <c r="L87" s="28"/>
      <c r="M87" s="10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2"/>
    </row>
    <row r="88" ht="20.1" customHeight="1">
      <c r="A88" t="s" s="23">
        <f>LEFT($B88,FIND(" ",$B88)-1)</f>
        <v>9</v>
      </c>
      <c r="B88" t="s" s="24">
        <v>167</v>
      </c>
      <c r="C88" s="25">
        <v>2015</v>
      </c>
      <c r="D88" t="s" s="26">
        <v>168</v>
      </c>
      <c r="E88" s="27">
        <v>0</v>
      </c>
      <c r="F88" s="27">
        <v>1</v>
      </c>
      <c r="G88" s="28"/>
      <c r="H88" s="28"/>
      <c r="I88" s="28"/>
      <c r="J88" s="28"/>
      <c r="K88" s="28"/>
      <c r="L88" s="28"/>
      <c r="M88" s="10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2"/>
    </row>
    <row r="89" ht="20.1" customHeight="1">
      <c r="A89" t="s" s="23">
        <f>LEFT($B89,FIND(" ",$B89)-1)</f>
        <v>9</v>
      </c>
      <c r="B89" t="s" s="24">
        <v>169</v>
      </c>
      <c r="C89" s="25">
        <v>2015</v>
      </c>
      <c r="D89" t="s" s="26">
        <v>58</v>
      </c>
      <c r="E89" s="27">
        <v>0</v>
      </c>
      <c r="F89" s="27">
        <v>0</v>
      </c>
      <c r="G89" s="28"/>
      <c r="H89" s="28"/>
      <c r="I89" s="28"/>
      <c r="J89" s="28"/>
      <c r="K89" s="28"/>
      <c r="L89" s="28"/>
      <c r="M89" s="10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2"/>
    </row>
    <row r="90" ht="20.1" customHeight="1">
      <c r="A90" t="s" s="23">
        <f>LEFT($B90,FIND(" ",$B90)-1)</f>
        <v>9</v>
      </c>
      <c r="B90" t="s" s="24">
        <v>169</v>
      </c>
      <c r="C90" s="25">
        <v>2015</v>
      </c>
      <c r="D90" t="s" s="26">
        <v>170</v>
      </c>
      <c r="E90" s="27">
        <v>0</v>
      </c>
      <c r="F90" s="27">
        <v>0</v>
      </c>
      <c r="G90" s="28"/>
      <c r="H90" s="28"/>
      <c r="I90" s="28"/>
      <c r="J90" s="28"/>
      <c r="K90" s="28"/>
      <c r="L90" s="28"/>
      <c r="M90" s="10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2"/>
    </row>
    <row r="91" ht="20.1" customHeight="1">
      <c r="A91" t="s" s="23">
        <f>LEFT($B91,FIND(" ",$B91)-1)</f>
        <v>9</v>
      </c>
      <c r="B91" t="s" s="24">
        <v>169</v>
      </c>
      <c r="C91" s="25">
        <v>2015</v>
      </c>
      <c r="D91" t="s" s="26">
        <v>171</v>
      </c>
      <c r="E91" s="27">
        <v>0</v>
      </c>
      <c r="F91" s="27">
        <v>0</v>
      </c>
      <c r="G91" s="28"/>
      <c r="H91" s="28"/>
      <c r="I91" s="28"/>
      <c r="J91" s="28"/>
      <c r="K91" s="28"/>
      <c r="L91" s="28"/>
      <c r="M91" s="10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2"/>
    </row>
    <row r="92" ht="20.1" customHeight="1">
      <c r="A92" t="s" s="23">
        <f>LEFT($B92,FIND(" ",$B92)-1)</f>
        <v>9</v>
      </c>
      <c r="B92" t="s" s="24">
        <v>169</v>
      </c>
      <c r="C92" s="25">
        <v>2015</v>
      </c>
      <c r="D92" t="s" s="26">
        <v>172</v>
      </c>
      <c r="E92" s="27">
        <v>0</v>
      </c>
      <c r="F92" s="27">
        <v>0</v>
      </c>
      <c r="G92" s="28"/>
      <c r="H92" s="28"/>
      <c r="I92" s="28"/>
      <c r="J92" s="28"/>
      <c r="K92" s="28"/>
      <c r="L92" s="28"/>
      <c r="M92" s="10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2"/>
    </row>
    <row r="93" ht="20.1" customHeight="1">
      <c r="A93" t="s" s="23">
        <f>LEFT($B93,FIND(" ",$B93)-1)</f>
        <v>9</v>
      </c>
      <c r="B93" t="s" s="24">
        <v>173</v>
      </c>
      <c r="C93" s="25">
        <v>2015</v>
      </c>
      <c r="D93" t="s" s="26">
        <v>174</v>
      </c>
      <c r="E93" s="27">
        <v>0</v>
      </c>
      <c r="F93" s="27">
        <v>0</v>
      </c>
      <c r="G93" s="28"/>
      <c r="H93" s="28"/>
      <c r="I93" s="28"/>
      <c r="J93" s="28"/>
      <c r="K93" s="28"/>
      <c r="L93" s="28"/>
      <c r="M93" s="10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2"/>
    </row>
    <row r="94" ht="20.1" customHeight="1">
      <c r="A94" t="s" s="23">
        <f>LEFT($B94,FIND(" ",$B94)-1)</f>
        <v>9</v>
      </c>
      <c r="B94" t="s" s="24">
        <v>173</v>
      </c>
      <c r="C94" s="25">
        <v>2015</v>
      </c>
      <c r="D94" t="s" s="26">
        <v>175</v>
      </c>
      <c r="E94" s="27">
        <v>0</v>
      </c>
      <c r="F94" s="27">
        <v>0</v>
      </c>
      <c r="G94" s="28"/>
      <c r="H94" s="28"/>
      <c r="I94" s="28"/>
      <c r="J94" s="28"/>
      <c r="K94" s="28"/>
      <c r="L94" s="28"/>
      <c r="M94" s="10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2"/>
    </row>
    <row r="95" ht="20.1" customHeight="1">
      <c r="A95" t="s" s="23">
        <f>LEFT($B95,FIND(" ",$B95)-1)</f>
        <v>9</v>
      </c>
      <c r="B95" t="s" s="24">
        <v>176</v>
      </c>
      <c r="C95" s="25">
        <v>2015</v>
      </c>
      <c r="D95" t="s" s="26">
        <v>177</v>
      </c>
      <c r="E95" s="27">
        <v>0</v>
      </c>
      <c r="F95" s="27">
        <v>0</v>
      </c>
      <c r="G95" s="28"/>
      <c r="H95" s="28"/>
      <c r="I95" s="28"/>
      <c r="J95" s="28"/>
      <c r="K95" s="28"/>
      <c r="L95" s="28"/>
      <c r="M95" s="10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2"/>
    </row>
    <row r="96" ht="20.1" customHeight="1">
      <c r="A96" t="s" s="23">
        <f>LEFT($B96,FIND(" ",$B96)-1)</f>
        <v>26</v>
      </c>
      <c r="B96" t="s" s="24">
        <v>178</v>
      </c>
      <c r="C96" s="25">
        <v>2015</v>
      </c>
      <c r="D96" t="s" s="26">
        <v>179</v>
      </c>
      <c r="E96" s="27">
        <v>0</v>
      </c>
      <c r="F96" s="27">
        <v>0</v>
      </c>
      <c r="G96" s="28"/>
      <c r="H96" s="28"/>
      <c r="I96" s="28"/>
      <c r="J96" s="28"/>
      <c r="K96" s="28"/>
      <c r="L96" s="28"/>
      <c r="M96" s="10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2"/>
    </row>
    <row r="97" ht="20.1" customHeight="1">
      <c r="A97" t="s" s="23">
        <f>LEFT($B97,FIND(" ",$B97)-1)</f>
        <v>26</v>
      </c>
      <c r="B97" t="s" s="24">
        <v>49</v>
      </c>
      <c r="C97" s="25">
        <v>2015</v>
      </c>
      <c r="D97" t="s" s="26">
        <v>64</v>
      </c>
      <c r="E97" s="27">
        <v>0</v>
      </c>
      <c r="F97" s="27">
        <v>0</v>
      </c>
      <c r="G97" s="28"/>
      <c r="H97" s="28"/>
      <c r="I97" s="28"/>
      <c r="J97" s="28"/>
      <c r="K97" s="28"/>
      <c r="L97" s="28"/>
      <c r="M97" s="10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2"/>
    </row>
    <row r="98" ht="20.1" customHeight="1">
      <c r="A98" t="s" s="23">
        <f>LEFT($B98,FIND(" ",$B98)-1)</f>
        <v>26</v>
      </c>
      <c r="B98" t="s" s="24">
        <v>49</v>
      </c>
      <c r="C98" s="25">
        <v>2015</v>
      </c>
      <c r="D98" t="s" s="26">
        <v>180</v>
      </c>
      <c r="E98" s="27">
        <v>0</v>
      </c>
      <c r="F98" s="27">
        <v>1</v>
      </c>
      <c r="G98" s="28"/>
      <c r="H98" s="28"/>
      <c r="I98" s="28"/>
      <c r="J98" s="28"/>
      <c r="K98" s="28"/>
      <c r="L98" s="28"/>
      <c r="M98" s="10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2"/>
    </row>
    <row r="99" ht="20.1" customHeight="1">
      <c r="A99" t="s" s="23">
        <f>LEFT($B99,FIND(" ",$B99)-1)</f>
        <v>26</v>
      </c>
      <c r="B99" t="s" s="24">
        <v>55</v>
      </c>
      <c r="C99" s="25">
        <v>2015</v>
      </c>
      <c r="D99" t="s" s="26">
        <v>181</v>
      </c>
      <c r="E99" s="27">
        <v>0</v>
      </c>
      <c r="F99" s="27">
        <v>1</v>
      </c>
      <c r="G99" s="28"/>
      <c r="H99" s="28"/>
      <c r="I99" s="28"/>
      <c r="J99" s="28"/>
      <c r="K99" s="28"/>
      <c r="L99" s="28"/>
      <c r="M99" s="10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2"/>
    </row>
    <row r="100" ht="20.1" customHeight="1">
      <c r="A100" t="s" s="23">
        <f>LEFT($B100,FIND(" ",$B100)-1)</f>
        <v>26</v>
      </c>
      <c r="B100" t="s" s="24">
        <v>182</v>
      </c>
      <c r="C100" s="25">
        <v>2015</v>
      </c>
      <c r="D100" t="s" s="26">
        <v>183</v>
      </c>
      <c r="E100" s="27">
        <v>0</v>
      </c>
      <c r="F100" s="27">
        <v>0</v>
      </c>
      <c r="G100" s="28"/>
      <c r="H100" s="28"/>
      <c r="I100" s="28"/>
      <c r="J100" s="28"/>
      <c r="K100" s="28"/>
      <c r="L100" s="28"/>
      <c r="M100" s="10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2"/>
    </row>
    <row r="101" ht="20.1" customHeight="1">
      <c r="A101" t="s" s="23">
        <f>LEFT($B101,FIND(" ",$B101)-1)</f>
        <v>26</v>
      </c>
      <c r="B101" t="s" s="24">
        <v>57</v>
      </c>
      <c r="C101" s="25">
        <v>2015</v>
      </c>
      <c r="D101" t="s" s="26">
        <v>184</v>
      </c>
      <c r="E101" s="27">
        <v>1</v>
      </c>
      <c r="F101" s="27">
        <v>0</v>
      </c>
      <c r="G101" s="28"/>
      <c r="H101" s="28"/>
      <c r="I101" s="28"/>
      <c r="J101" s="28"/>
      <c r="K101" s="28"/>
      <c r="L101" s="28"/>
      <c r="M101" s="10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2"/>
    </row>
    <row r="102" ht="20.1" customHeight="1">
      <c r="A102" t="s" s="23">
        <f>LEFT($B102,FIND(" ",$B102)-1)</f>
        <v>26</v>
      </c>
      <c r="B102" t="s" s="24">
        <v>185</v>
      </c>
      <c r="C102" s="25">
        <v>2015</v>
      </c>
      <c r="D102" t="s" s="26">
        <v>186</v>
      </c>
      <c r="E102" s="27">
        <v>1</v>
      </c>
      <c r="F102" s="27">
        <v>0</v>
      </c>
      <c r="G102" s="28"/>
      <c r="H102" s="28"/>
      <c r="I102" s="28"/>
      <c r="J102" s="28"/>
      <c r="K102" s="28"/>
      <c r="L102" s="28"/>
      <c r="M102" s="10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2"/>
    </row>
    <row r="103" ht="20.1" customHeight="1">
      <c r="A103" t="s" s="23">
        <f>LEFT($B103,FIND(" ",$B103)-1)</f>
        <v>26</v>
      </c>
      <c r="B103" t="s" s="24">
        <v>59</v>
      </c>
      <c r="C103" s="25">
        <v>2015</v>
      </c>
      <c r="D103" t="s" s="26">
        <v>82</v>
      </c>
      <c r="E103" s="27">
        <v>0</v>
      </c>
      <c r="F103" s="27">
        <v>1</v>
      </c>
      <c r="G103" s="28"/>
      <c r="H103" s="28"/>
      <c r="I103" s="28"/>
      <c r="J103" s="28"/>
      <c r="K103" s="28"/>
      <c r="L103" s="28"/>
      <c r="M103" s="10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2"/>
    </row>
    <row r="104" ht="20.1" customHeight="1">
      <c r="A104" t="s" s="23">
        <f>LEFT($B104,FIND(" ",$B104)-1)</f>
        <v>26</v>
      </c>
      <c r="B104" t="s" s="24">
        <v>59</v>
      </c>
      <c r="C104" s="25">
        <v>2015</v>
      </c>
      <c r="D104" t="s" s="26">
        <v>187</v>
      </c>
      <c r="E104" s="27">
        <v>0</v>
      </c>
      <c r="F104" s="27">
        <v>1</v>
      </c>
      <c r="G104" s="28"/>
      <c r="H104" s="28"/>
      <c r="I104" s="28"/>
      <c r="J104" s="28"/>
      <c r="K104" s="28"/>
      <c r="L104" s="28"/>
      <c r="M104" s="10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2"/>
    </row>
    <row r="105" ht="20.1" customHeight="1">
      <c r="A105" t="s" s="23">
        <f>LEFT($B105,FIND(" ",$B105)-1)</f>
        <v>26</v>
      </c>
      <c r="B105" t="s" s="24">
        <v>188</v>
      </c>
      <c r="C105" s="25">
        <v>2015</v>
      </c>
      <c r="D105" t="s" s="26">
        <v>189</v>
      </c>
      <c r="E105" s="27">
        <v>1</v>
      </c>
      <c r="F105" s="27">
        <v>0</v>
      </c>
      <c r="G105" s="28"/>
      <c r="H105" s="28"/>
      <c r="I105" s="28"/>
      <c r="J105" s="28"/>
      <c r="K105" s="28"/>
      <c r="L105" s="28"/>
      <c r="M105" s="10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2"/>
    </row>
    <row r="106" ht="20.1" customHeight="1">
      <c r="A106" t="s" s="23">
        <f>LEFT($B106,FIND(" ",$B106)-1)</f>
        <v>26</v>
      </c>
      <c r="B106" t="s" s="24">
        <v>190</v>
      </c>
      <c r="C106" s="25">
        <v>2015</v>
      </c>
      <c r="D106" t="s" s="26">
        <v>191</v>
      </c>
      <c r="E106" s="27">
        <v>1</v>
      </c>
      <c r="F106" s="27">
        <v>0</v>
      </c>
      <c r="G106" s="28"/>
      <c r="H106" s="28"/>
      <c r="I106" s="28"/>
      <c r="J106" s="28"/>
      <c r="K106" s="28"/>
      <c r="L106" s="28"/>
      <c r="M106" s="10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2"/>
    </row>
    <row r="107" ht="20.1" customHeight="1">
      <c r="A107" t="s" s="23">
        <f>LEFT($B107,FIND(" ",$B107)-1)</f>
        <v>26</v>
      </c>
      <c r="B107" t="s" s="24">
        <v>192</v>
      </c>
      <c r="C107" s="25">
        <v>2015</v>
      </c>
      <c r="D107" t="s" s="26">
        <v>64</v>
      </c>
      <c r="E107" s="27">
        <v>0</v>
      </c>
      <c r="F107" s="27">
        <v>1</v>
      </c>
      <c r="G107" s="28"/>
      <c r="H107" s="28"/>
      <c r="I107" s="28"/>
      <c r="J107" s="28"/>
      <c r="K107" s="28"/>
      <c r="L107" s="28"/>
      <c r="M107" s="10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2"/>
    </row>
    <row r="108" ht="20.1" customHeight="1">
      <c r="A108" t="s" s="23">
        <f>LEFT($B108,FIND(" ",$B108)-1)</f>
        <v>26</v>
      </c>
      <c r="B108" t="s" s="24">
        <v>63</v>
      </c>
      <c r="C108" s="25">
        <v>2015</v>
      </c>
      <c r="D108" t="s" s="26">
        <v>193</v>
      </c>
      <c r="E108" s="27">
        <v>1</v>
      </c>
      <c r="F108" s="27">
        <v>0</v>
      </c>
      <c r="G108" s="28"/>
      <c r="H108" s="28"/>
      <c r="I108" s="28"/>
      <c r="J108" s="28"/>
      <c r="K108" s="28"/>
      <c r="L108" s="28"/>
      <c r="M108" s="10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2"/>
    </row>
    <row r="109" ht="20.1" customHeight="1">
      <c r="A109" t="s" s="23">
        <f>LEFT($B109,FIND(" ",$B109)-1)</f>
        <v>26</v>
      </c>
      <c r="B109" t="s" s="24">
        <v>194</v>
      </c>
      <c r="C109" s="25">
        <v>2015</v>
      </c>
      <c r="D109" t="s" s="26">
        <v>195</v>
      </c>
      <c r="E109" s="27">
        <v>0</v>
      </c>
      <c r="F109" s="27">
        <v>1</v>
      </c>
      <c r="G109" s="28"/>
      <c r="H109" s="28"/>
      <c r="I109" s="28"/>
      <c r="J109" s="28"/>
      <c r="K109" s="28"/>
      <c r="L109" s="28"/>
      <c r="M109" s="10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2"/>
    </row>
    <row r="110" ht="20.1" customHeight="1">
      <c r="A110" t="s" s="23">
        <f>LEFT($B110,FIND(" ",$B110)-1)</f>
        <v>26</v>
      </c>
      <c r="B110" t="s" s="24">
        <v>194</v>
      </c>
      <c r="C110" s="25">
        <v>2015</v>
      </c>
      <c r="D110" t="s" s="26">
        <v>196</v>
      </c>
      <c r="E110" s="27">
        <v>0</v>
      </c>
      <c r="F110" s="27">
        <v>1</v>
      </c>
      <c r="G110" s="28"/>
      <c r="H110" s="28"/>
      <c r="I110" s="28"/>
      <c r="J110" s="28"/>
      <c r="K110" s="28"/>
      <c r="L110" s="28"/>
      <c r="M110" s="10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2"/>
    </row>
    <row r="111" ht="20.1" customHeight="1">
      <c r="A111" t="s" s="23">
        <f>LEFT($B111,FIND(" ",$B111)-1)</f>
        <v>46</v>
      </c>
      <c r="B111" t="s" s="24">
        <v>197</v>
      </c>
      <c r="C111" s="25">
        <v>2015</v>
      </c>
      <c r="D111" t="s" s="26">
        <v>198</v>
      </c>
      <c r="E111" s="27">
        <v>0</v>
      </c>
      <c r="F111" s="27">
        <v>2</v>
      </c>
      <c r="G111" s="28"/>
      <c r="H111" s="28"/>
      <c r="I111" s="28"/>
      <c r="J111" s="28"/>
      <c r="K111" s="28"/>
      <c r="L111" s="28"/>
      <c r="M111" s="10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2"/>
    </row>
    <row r="112" ht="20.1" customHeight="1">
      <c r="A112" t="s" s="23">
        <f>LEFT($B112,FIND(" ",$B112)-1)</f>
        <v>46</v>
      </c>
      <c r="B112" t="s" s="24">
        <v>197</v>
      </c>
      <c r="C112" s="25">
        <v>2015</v>
      </c>
      <c r="D112" t="s" s="26">
        <v>34</v>
      </c>
      <c r="E112" s="27">
        <v>0</v>
      </c>
      <c r="F112" s="27">
        <v>1</v>
      </c>
      <c r="G112" s="28"/>
      <c r="H112" s="28"/>
      <c r="I112" s="28"/>
      <c r="J112" s="28"/>
      <c r="K112" s="28"/>
      <c r="L112" s="28"/>
      <c r="M112" s="10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2"/>
    </row>
    <row r="113" ht="20.1" customHeight="1">
      <c r="A113" t="s" s="23">
        <f>LEFT($B113,FIND(" ",$B113)-1)</f>
        <v>46</v>
      </c>
      <c r="B113" t="s" s="24">
        <v>199</v>
      </c>
      <c r="C113" s="25">
        <v>2015</v>
      </c>
      <c r="D113" t="s" s="26">
        <v>200</v>
      </c>
      <c r="E113" s="27">
        <v>0</v>
      </c>
      <c r="F113" s="27">
        <v>1</v>
      </c>
      <c r="G113" s="28"/>
      <c r="H113" s="28"/>
      <c r="I113" s="28"/>
      <c r="J113" s="28"/>
      <c r="K113" s="28"/>
      <c r="L113" s="28"/>
      <c r="M113" s="10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2"/>
    </row>
    <row r="114" ht="20.1" customHeight="1">
      <c r="A114" t="s" s="23">
        <f>LEFT($B114,FIND(" ",$B114)-1)</f>
        <v>46</v>
      </c>
      <c r="B114" t="s" s="24">
        <v>70</v>
      </c>
      <c r="C114" s="25">
        <v>2015</v>
      </c>
      <c r="D114" t="s" s="26">
        <v>62</v>
      </c>
      <c r="E114" s="27">
        <v>0</v>
      </c>
      <c r="F114" s="27">
        <v>0</v>
      </c>
      <c r="G114" s="28"/>
      <c r="H114" s="28"/>
      <c r="I114" s="28"/>
      <c r="J114" s="28"/>
      <c r="K114" s="28"/>
      <c r="L114" s="28"/>
      <c r="M114" s="10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2"/>
    </row>
    <row r="115" ht="20.1" customHeight="1">
      <c r="A115" t="s" s="23">
        <f>LEFT($B115,FIND(" ",$B115)-1)</f>
        <v>46</v>
      </c>
      <c r="B115" t="s" s="24">
        <v>72</v>
      </c>
      <c r="C115" s="25">
        <v>2015</v>
      </c>
      <c r="D115" t="s" s="26">
        <v>201</v>
      </c>
      <c r="E115" s="27">
        <v>1</v>
      </c>
      <c r="F115" s="27">
        <v>0</v>
      </c>
      <c r="G115" s="28"/>
      <c r="H115" s="28"/>
      <c r="I115" s="28"/>
      <c r="J115" s="28"/>
      <c r="K115" s="28"/>
      <c r="L115" s="28"/>
      <c r="M115" s="10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2"/>
    </row>
    <row r="116" ht="20.1" customHeight="1">
      <c r="A116" t="s" s="23">
        <f>LEFT($B116,FIND(" ",$B116)-1)</f>
        <v>46</v>
      </c>
      <c r="B116" t="s" s="24">
        <v>202</v>
      </c>
      <c r="C116" s="25">
        <v>2015</v>
      </c>
      <c r="D116" t="s" s="26">
        <v>203</v>
      </c>
      <c r="E116" s="27">
        <v>0</v>
      </c>
      <c r="F116" s="27">
        <v>2</v>
      </c>
      <c r="G116" s="28"/>
      <c r="H116" s="28"/>
      <c r="I116" s="28"/>
      <c r="J116" s="28"/>
      <c r="K116" s="28"/>
      <c r="L116" s="28"/>
      <c r="M116" s="10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2"/>
    </row>
    <row r="117" ht="20.1" customHeight="1">
      <c r="A117" t="s" s="23">
        <f>LEFT($B117,FIND(" ",$B117)-1)</f>
        <v>46</v>
      </c>
      <c r="B117" t="s" s="24">
        <v>204</v>
      </c>
      <c r="C117" s="25">
        <v>2015</v>
      </c>
      <c r="D117" t="s" s="26">
        <v>205</v>
      </c>
      <c r="E117" s="27">
        <v>0</v>
      </c>
      <c r="F117" s="27">
        <v>0</v>
      </c>
      <c r="G117" s="28"/>
      <c r="H117" s="28"/>
      <c r="I117" s="28"/>
      <c r="J117" s="28"/>
      <c r="K117" s="28"/>
      <c r="L117" s="28"/>
      <c r="M117" s="10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2"/>
    </row>
    <row r="118" ht="20.1" customHeight="1">
      <c r="A118" t="s" s="23">
        <f>LEFT($B118,FIND(" ",$B118)-1)</f>
        <v>46</v>
      </c>
      <c r="B118" t="s" s="24">
        <v>206</v>
      </c>
      <c r="C118" s="25">
        <v>2015</v>
      </c>
      <c r="D118" t="s" s="26">
        <v>207</v>
      </c>
      <c r="E118" s="27">
        <v>0</v>
      </c>
      <c r="F118" s="27">
        <v>0</v>
      </c>
      <c r="G118" s="28"/>
      <c r="H118" s="28"/>
      <c r="I118" s="28"/>
      <c r="J118" s="28"/>
      <c r="K118" s="28"/>
      <c r="L118" s="28"/>
      <c r="M118" s="10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2"/>
    </row>
    <row r="119" ht="20.1" customHeight="1">
      <c r="A119" t="s" s="23">
        <f>LEFT($B119,FIND(" ",$B119)-1)</f>
        <v>46</v>
      </c>
      <c r="B119" t="s" s="24">
        <v>81</v>
      </c>
      <c r="C119" s="25">
        <v>2015</v>
      </c>
      <c r="D119" t="s" s="26">
        <v>208</v>
      </c>
      <c r="E119" s="27">
        <v>0</v>
      </c>
      <c r="F119" s="27">
        <v>1</v>
      </c>
      <c r="G119" s="28"/>
      <c r="H119" s="28"/>
      <c r="I119" s="28"/>
      <c r="J119" s="28"/>
      <c r="K119" s="28"/>
      <c r="L119" s="28"/>
      <c r="M119" s="10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2"/>
    </row>
    <row r="120" ht="20.1" customHeight="1">
      <c r="A120" t="s" s="23">
        <f>LEFT($B120,FIND(" ",$B120)-1)</f>
        <v>43</v>
      </c>
      <c r="B120" t="s" s="24">
        <v>209</v>
      </c>
      <c r="C120" s="25">
        <v>2015</v>
      </c>
      <c r="D120" t="s" s="26">
        <v>210</v>
      </c>
      <c r="E120" s="27">
        <v>0</v>
      </c>
      <c r="F120" s="27">
        <v>1</v>
      </c>
      <c r="G120" s="28"/>
      <c r="H120" s="28"/>
      <c r="I120" s="28"/>
      <c r="J120" s="28"/>
      <c r="K120" s="28"/>
      <c r="L120" s="28"/>
      <c r="M120" s="10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2"/>
    </row>
    <row r="121" ht="20.1" customHeight="1">
      <c r="A121" t="s" s="23">
        <f>LEFT($B121,FIND(" ",$B121)-1)</f>
        <v>43</v>
      </c>
      <c r="B121" t="s" s="24">
        <v>94</v>
      </c>
      <c r="C121" s="25">
        <v>2015</v>
      </c>
      <c r="D121" t="s" s="26">
        <v>62</v>
      </c>
      <c r="E121" s="27">
        <v>0</v>
      </c>
      <c r="F121" s="27">
        <v>0</v>
      </c>
      <c r="G121" s="28"/>
      <c r="H121" s="28"/>
      <c r="I121" s="28"/>
      <c r="J121" s="28"/>
      <c r="K121" s="28"/>
      <c r="L121" s="28"/>
      <c r="M121" s="10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2"/>
    </row>
    <row r="122" ht="20.1" customHeight="1">
      <c r="A122" t="s" s="23">
        <f>LEFT($B122,FIND(" ",$B122)-1)</f>
        <v>43</v>
      </c>
      <c r="B122" t="s" s="24">
        <v>211</v>
      </c>
      <c r="C122" s="25">
        <v>2015</v>
      </c>
      <c r="D122" t="s" s="26">
        <v>212</v>
      </c>
      <c r="E122" s="27">
        <v>0</v>
      </c>
      <c r="F122" s="27">
        <v>1</v>
      </c>
      <c r="G122" s="28"/>
      <c r="H122" s="28"/>
      <c r="I122" s="28"/>
      <c r="J122" s="28"/>
      <c r="K122" s="28"/>
      <c r="L122" s="28"/>
      <c r="M122" s="10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2"/>
    </row>
    <row r="123" ht="20.1" customHeight="1">
      <c r="A123" t="s" s="23">
        <f>LEFT($B123,FIND(" ",$B123)-1)</f>
        <v>43</v>
      </c>
      <c r="B123" t="s" s="24">
        <v>213</v>
      </c>
      <c r="C123" s="25">
        <v>2015</v>
      </c>
      <c r="D123" t="s" s="26">
        <v>60</v>
      </c>
      <c r="E123" s="27">
        <v>0</v>
      </c>
      <c r="F123" s="27">
        <v>0</v>
      </c>
      <c r="G123" s="28"/>
      <c r="H123" s="28"/>
      <c r="I123" s="28"/>
      <c r="J123" s="28"/>
      <c r="K123" s="28"/>
      <c r="L123" s="28"/>
      <c r="M123" s="10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2"/>
    </row>
    <row r="124" ht="20.1" customHeight="1">
      <c r="A124" t="s" s="23">
        <f>LEFT($B124,FIND(" ",$B124)-1)</f>
        <v>43</v>
      </c>
      <c r="B124" t="s" s="24">
        <v>214</v>
      </c>
      <c r="C124" s="25">
        <v>2015</v>
      </c>
      <c r="D124" t="s" s="26">
        <v>90</v>
      </c>
      <c r="E124" s="27">
        <v>0</v>
      </c>
      <c r="F124" s="27">
        <v>1</v>
      </c>
      <c r="G124" s="28"/>
      <c r="H124" s="28"/>
      <c r="I124" s="28"/>
      <c r="J124" s="28"/>
      <c r="K124" s="28"/>
      <c r="L124" s="28"/>
      <c r="M124" s="10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2"/>
    </row>
    <row r="125" ht="20.1" customHeight="1">
      <c r="A125" t="s" s="23">
        <f>LEFT($B125,FIND(" ",$B125)-1)</f>
        <v>43</v>
      </c>
      <c r="B125" t="s" s="24">
        <v>111</v>
      </c>
      <c r="C125" s="25">
        <v>2015</v>
      </c>
      <c r="D125" t="s" s="26">
        <v>215</v>
      </c>
      <c r="E125" s="27">
        <v>0</v>
      </c>
      <c r="F125" s="27">
        <v>0</v>
      </c>
      <c r="G125" s="28"/>
      <c r="H125" s="28"/>
      <c r="I125" s="28"/>
      <c r="J125" s="28"/>
      <c r="K125" s="28"/>
      <c r="L125" s="28"/>
      <c r="M125" s="10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2"/>
    </row>
    <row r="126" ht="20.1" customHeight="1">
      <c r="A126" t="s" s="23">
        <f>LEFT($B126,FIND(" ",$B126)-1)</f>
        <v>43</v>
      </c>
      <c r="B126" t="s" s="24">
        <v>111</v>
      </c>
      <c r="C126" s="25">
        <v>2015</v>
      </c>
      <c r="D126" t="s" s="26">
        <v>216</v>
      </c>
      <c r="E126" s="27">
        <v>0</v>
      </c>
      <c r="F126" s="27">
        <v>1</v>
      </c>
      <c r="G126" s="28"/>
      <c r="H126" s="28"/>
      <c r="I126" s="28"/>
      <c r="J126" s="28"/>
      <c r="K126" s="28"/>
      <c r="L126" s="28"/>
      <c r="M126" s="10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2"/>
    </row>
    <row r="127" ht="20.1" customHeight="1">
      <c r="A127" t="s" s="23">
        <f>LEFT($B127,FIND(" ",$B127)-1)</f>
        <v>41</v>
      </c>
      <c r="B127" t="s" s="24">
        <v>217</v>
      </c>
      <c r="C127" s="25">
        <v>2015</v>
      </c>
      <c r="D127" t="s" s="26">
        <v>218</v>
      </c>
      <c r="E127" s="27">
        <v>0</v>
      </c>
      <c r="F127" s="27">
        <v>1</v>
      </c>
      <c r="G127" s="28"/>
      <c r="H127" s="28"/>
      <c r="I127" s="28"/>
      <c r="J127" s="28"/>
      <c r="K127" s="28"/>
      <c r="L127" s="28"/>
      <c r="M127" s="10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2"/>
    </row>
    <row r="128" ht="20.1" customHeight="1">
      <c r="A128" t="s" s="23">
        <f>LEFT($B128,FIND(" ",$B128)-1)</f>
        <v>41</v>
      </c>
      <c r="B128" t="s" s="24">
        <v>219</v>
      </c>
      <c r="C128" s="25">
        <v>2015</v>
      </c>
      <c r="D128" t="s" s="26">
        <v>220</v>
      </c>
      <c r="E128" s="27">
        <v>0</v>
      </c>
      <c r="F128" s="27">
        <v>1</v>
      </c>
      <c r="G128" s="28"/>
      <c r="H128" s="28"/>
      <c r="I128" s="28"/>
      <c r="J128" s="28"/>
      <c r="K128" s="28"/>
      <c r="L128" s="28"/>
      <c r="M128" s="10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2"/>
    </row>
    <row r="129" ht="20.1" customHeight="1">
      <c r="A129" t="s" s="23">
        <f>LEFT($B129,FIND(" ",$B129)-1)</f>
        <v>41</v>
      </c>
      <c r="B129" t="s" s="24">
        <v>221</v>
      </c>
      <c r="C129" s="25">
        <v>2015</v>
      </c>
      <c r="D129" t="s" s="26">
        <v>62</v>
      </c>
      <c r="E129" s="27">
        <v>0</v>
      </c>
      <c r="F129" s="27">
        <v>1</v>
      </c>
      <c r="G129" s="28"/>
      <c r="H129" s="28"/>
      <c r="I129" s="28"/>
      <c r="J129" s="28"/>
      <c r="K129" s="28"/>
      <c r="L129" s="28"/>
      <c r="M129" s="10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2"/>
    </row>
    <row r="130" ht="20.1" customHeight="1">
      <c r="A130" t="s" s="23">
        <f>LEFT($B130,FIND(" ",$B130)-1)</f>
        <v>41</v>
      </c>
      <c r="B130" t="s" s="24">
        <v>126</v>
      </c>
      <c r="C130" s="25">
        <v>2015</v>
      </c>
      <c r="D130" t="s" s="26">
        <v>222</v>
      </c>
      <c r="E130" s="27">
        <v>0</v>
      </c>
      <c r="F130" s="27">
        <v>1</v>
      </c>
      <c r="G130" s="28"/>
      <c r="H130" s="28"/>
      <c r="I130" s="28"/>
      <c r="J130" s="28"/>
      <c r="K130" s="28"/>
      <c r="L130" s="28"/>
      <c r="M130" s="10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2"/>
    </row>
    <row r="131" ht="20.1" customHeight="1">
      <c r="A131" t="s" s="23">
        <f>LEFT($B131,FIND(" ",$B131)-1)</f>
        <v>22</v>
      </c>
      <c r="B131" t="s" s="24">
        <v>223</v>
      </c>
      <c r="C131" s="25">
        <v>2015</v>
      </c>
      <c r="D131" t="s" s="26">
        <v>224</v>
      </c>
      <c r="E131" s="27">
        <v>1</v>
      </c>
      <c r="F131" s="27">
        <v>0</v>
      </c>
      <c r="G131" s="28"/>
      <c r="H131" s="28"/>
      <c r="I131" s="28"/>
      <c r="J131" s="28"/>
      <c r="K131" s="28"/>
      <c r="L131" s="28"/>
      <c r="M131" s="10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2"/>
    </row>
    <row r="132" ht="20.1" customHeight="1">
      <c r="A132" t="s" s="23">
        <f>LEFT($B132,FIND(" ",$B132)-1)</f>
        <v>22</v>
      </c>
      <c r="B132" t="s" s="24">
        <v>153</v>
      </c>
      <c r="C132" s="25">
        <v>2015</v>
      </c>
      <c r="D132" t="s" s="26">
        <v>225</v>
      </c>
      <c r="E132" s="27">
        <v>0</v>
      </c>
      <c r="F132" s="27">
        <v>4</v>
      </c>
      <c r="G132" s="28"/>
      <c r="H132" s="28"/>
      <c r="I132" s="28"/>
      <c r="J132" s="28"/>
      <c r="K132" s="28"/>
      <c r="L132" s="28"/>
      <c r="M132" s="10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2"/>
    </row>
    <row r="133" ht="20.1" customHeight="1">
      <c r="A133" t="s" s="23">
        <f>LEFT($B133,FIND(" ",$B133)-1)</f>
        <v>30</v>
      </c>
      <c r="B133" t="s" s="24">
        <v>226</v>
      </c>
      <c r="C133" s="25">
        <v>2015</v>
      </c>
      <c r="D133" t="s" s="26">
        <v>216</v>
      </c>
      <c r="E133" s="27">
        <v>0</v>
      </c>
      <c r="F133" s="27">
        <v>0</v>
      </c>
      <c r="G133" s="28"/>
      <c r="H133" s="28"/>
      <c r="I133" s="28"/>
      <c r="J133" s="28"/>
      <c r="K133" s="28"/>
      <c r="L133" s="28"/>
      <c r="M133" s="10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2"/>
    </row>
    <row r="134" ht="20.1" customHeight="1">
      <c r="A134" t="s" s="23">
        <f>LEFT($B134,FIND(" ",$B134)-1)</f>
        <v>30</v>
      </c>
      <c r="B134" t="s" s="24">
        <v>227</v>
      </c>
      <c r="C134" s="25">
        <v>2015</v>
      </c>
      <c r="D134" t="s" s="26">
        <v>228</v>
      </c>
      <c r="E134" s="27">
        <v>0</v>
      </c>
      <c r="F134" s="27">
        <v>0</v>
      </c>
      <c r="G134" s="28"/>
      <c r="H134" s="28"/>
      <c r="I134" s="28"/>
      <c r="J134" s="28"/>
      <c r="K134" s="28"/>
      <c r="L134" s="28"/>
      <c r="M134" s="10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2"/>
    </row>
    <row r="135" ht="20.1" customHeight="1">
      <c r="A135" t="s" s="23">
        <f>LEFT($B135,FIND(" ",$B135)-1)</f>
        <v>30</v>
      </c>
      <c r="B135" t="s" s="24">
        <v>229</v>
      </c>
      <c r="C135" s="25">
        <v>2015</v>
      </c>
      <c r="D135" t="s" s="26">
        <v>230</v>
      </c>
      <c r="E135" s="27">
        <v>0</v>
      </c>
      <c r="F135" s="27">
        <v>0</v>
      </c>
      <c r="G135" s="28"/>
      <c r="H135" s="28"/>
      <c r="I135" s="28"/>
      <c r="J135" s="28"/>
      <c r="K135" s="28"/>
      <c r="L135" s="28"/>
      <c r="M135" s="10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2"/>
    </row>
    <row r="136" ht="20.1" customHeight="1">
      <c r="A136" t="s" s="23">
        <f>LEFT($B136,FIND(" ",$B136)-1)</f>
        <v>30</v>
      </c>
      <c r="B136" t="s" s="24">
        <v>229</v>
      </c>
      <c r="C136" s="25">
        <v>2015</v>
      </c>
      <c r="D136" t="s" s="26">
        <v>62</v>
      </c>
      <c r="E136" s="27">
        <v>0</v>
      </c>
      <c r="F136" s="27">
        <v>0</v>
      </c>
      <c r="G136" s="28"/>
      <c r="H136" s="28"/>
      <c r="I136" s="28"/>
      <c r="J136" s="28"/>
      <c r="K136" s="28"/>
      <c r="L136" s="28"/>
      <c r="M136" s="10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2"/>
    </row>
    <row r="137" ht="20.1" customHeight="1">
      <c r="A137" t="s" s="23">
        <f>LEFT($B137,FIND(" ",$B137)-1)</f>
        <v>30</v>
      </c>
      <c r="B137" t="s" s="24">
        <v>231</v>
      </c>
      <c r="C137" s="25">
        <v>2015</v>
      </c>
      <c r="D137" t="s" s="26">
        <v>232</v>
      </c>
      <c r="E137" s="27">
        <v>1</v>
      </c>
      <c r="F137" s="27">
        <v>0</v>
      </c>
      <c r="G137" s="28"/>
      <c r="H137" s="28"/>
      <c r="I137" s="28"/>
      <c r="J137" s="28"/>
      <c r="K137" s="28"/>
      <c r="L137" s="28"/>
      <c r="M137" s="10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2"/>
    </row>
    <row r="138" ht="20.1" customHeight="1">
      <c r="A138" t="s" s="23">
        <f>LEFT($B138,FIND(" ",$B138)-1)</f>
        <v>30</v>
      </c>
      <c r="B138" t="s" s="24">
        <v>231</v>
      </c>
      <c r="C138" s="25">
        <v>2015</v>
      </c>
      <c r="D138" t="s" s="26">
        <v>233</v>
      </c>
      <c r="E138" s="27">
        <v>0</v>
      </c>
      <c r="F138" s="27">
        <v>1</v>
      </c>
      <c r="G138" s="28"/>
      <c r="H138" s="28"/>
      <c r="I138" s="28"/>
      <c r="J138" s="28"/>
      <c r="K138" s="28"/>
      <c r="L138" s="28"/>
      <c r="M138" s="10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2"/>
    </row>
    <row r="139" ht="20.1" customHeight="1">
      <c r="A139" t="s" s="23">
        <f>LEFT($B139,FIND(" ",$B139)-1)</f>
        <v>30</v>
      </c>
      <c r="B139" t="s" s="24">
        <v>231</v>
      </c>
      <c r="C139" s="25">
        <v>2015</v>
      </c>
      <c r="D139" t="s" s="26">
        <v>234</v>
      </c>
      <c r="E139" s="27">
        <v>0</v>
      </c>
      <c r="F139" s="27">
        <v>1</v>
      </c>
      <c r="G139" s="28"/>
      <c r="H139" s="28"/>
      <c r="I139" s="28"/>
      <c r="J139" s="28"/>
      <c r="K139" s="28"/>
      <c r="L139" s="28"/>
      <c r="M139" s="10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2"/>
    </row>
    <row r="140" ht="20.1" customHeight="1">
      <c r="A140" t="s" s="23">
        <f>LEFT($B140,FIND(" ",$B140)-1)</f>
        <v>30</v>
      </c>
      <c r="B140" t="s" s="24">
        <v>235</v>
      </c>
      <c r="C140" s="25">
        <v>2015</v>
      </c>
      <c r="D140" t="s" s="26">
        <v>236</v>
      </c>
      <c r="E140" s="27">
        <v>0</v>
      </c>
      <c r="F140" s="27">
        <v>0</v>
      </c>
      <c r="G140" s="28"/>
      <c r="H140" s="28"/>
      <c r="I140" s="28"/>
      <c r="J140" s="28"/>
      <c r="K140" s="28"/>
      <c r="L140" s="28"/>
      <c r="M140" s="10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2"/>
    </row>
    <row r="141" ht="20.1" customHeight="1">
      <c r="A141" t="s" s="23">
        <f>LEFT($B141,FIND(" ",$B141)-1)</f>
        <v>30</v>
      </c>
      <c r="B141" t="s" s="24">
        <v>237</v>
      </c>
      <c r="C141" s="25">
        <v>2015</v>
      </c>
      <c r="D141" t="s" s="26">
        <v>238</v>
      </c>
      <c r="E141" s="27">
        <v>1</v>
      </c>
      <c r="F141" s="27">
        <v>0</v>
      </c>
      <c r="G141" s="28"/>
      <c r="H141" s="28"/>
      <c r="I141" s="28"/>
      <c r="J141" s="28"/>
      <c r="K141" s="28"/>
      <c r="L141" s="28"/>
      <c r="M141" s="10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2"/>
    </row>
    <row r="142" ht="20.1" customHeight="1">
      <c r="A142" t="s" s="23">
        <f>LEFT($B142,FIND(" ",$B142)-1)</f>
        <v>35</v>
      </c>
      <c r="B142" t="s" s="24">
        <v>239</v>
      </c>
      <c r="C142" s="25">
        <v>2015</v>
      </c>
      <c r="D142" t="s" s="26">
        <v>240</v>
      </c>
      <c r="E142" s="27">
        <v>1</v>
      </c>
      <c r="F142" s="27">
        <v>0</v>
      </c>
      <c r="G142" s="28"/>
      <c r="H142" s="28"/>
      <c r="I142" s="28"/>
      <c r="J142" s="28"/>
      <c r="K142" s="28"/>
      <c r="L142" s="28"/>
      <c r="M142" s="10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2"/>
    </row>
    <row r="143" ht="20.1" customHeight="1">
      <c r="A143" t="s" s="23">
        <f>LEFT($B143,FIND(" ",$B143)-1)</f>
        <v>35</v>
      </c>
      <c r="B143" t="s" s="24">
        <v>239</v>
      </c>
      <c r="C143" s="25">
        <v>2015</v>
      </c>
      <c r="D143" t="s" s="26">
        <v>241</v>
      </c>
      <c r="E143" s="27">
        <v>0</v>
      </c>
      <c r="F143" s="27">
        <v>1</v>
      </c>
      <c r="G143" s="28"/>
      <c r="H143" s="28"/>
      <c r="I143" s="28"/>
      <c r="J143" s="28"/>
      <c r="K143" s="28"/>
      <c r="L143" s="28"/>
      <c r="M143" s="10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2"/>
    </row>
    <row r="144" ht="20.1" customHeight="1">
      <c r="A144" t="s" s="23">
        <f>LEFT($B144,FIND(" ",$B144)-1)</f>
        <v>35</v>
      </c>
      <c r="B144" t="s" s="24">
        <v>242</v>
      </c>
      <c r="C144" s="25">
        <v>2015</v>
      </c>
      <c r="D144" t="s" s="26">
        <v>243</v>
      </c>
      <c r="E144" s="27">
        <v>0</v>
      </c>
      <c r="F144" s="27">
        <v>2</v>
      </c>
      <c r="G144" s="28"/>
      <c r="H144" s="28"/>
      <c r="I144" s="28"/>
      <c r="J144" s="28"/>
      <c r="K144" s="28"/>
      <c r="L144" s="28"/>
      <c r="M144" s="10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2"/>
    </row>
    <row r="145" ht="20.1" customHeight="1">
      <c r="A145" t="s" s="23">
        <f>LEFT($B145,FIND(" ",$B145)-1)</f>
        <v>35</v>
      </c>
      <c r="B145" t="s" s="24">
        <v>244</v>
      </c>
      <c r="C145" s="25">
        <v>2015</v>
      </c>
      <c r="D145" t="s" s="26">
        <v>245</v>
      </c>
      <c r="E145" s="27">
        <v>0</v>
      </c>
      <c r="F145" s="27">
        <v>1</v>
      </c>
      <c r="G145" s="28"/>
      <c r="H145" s="28"/>
      <c r="I145" s="28"/>
      <c r="J145" s="28"/>
      <c r="K145" s="28"/>
      <c r="L145" s="28"/>
      <c r="M145" s="10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2"/>
    </row>
    <row r="146" ht="20.1" customHeight="1">
      <c r="A146" t="s" s="23">
        <f>LEFT($B146,FIND(" ",$B146)-1)</f>
        <v>35</v>
      </c>
      <c r="B146" t="s" s="24">
        <v>246</v>
      </c>
      <c r="C146" s="25">
        <v>2015</v>
      </c>
      <c r="D146" t="s" s="26">
        <v>247</v>
      </c>
      <c r="E146" s="27">
        <v>0</v>
      </c>
      <c r="F146" s="27">
        <v>0</v>
      </c>
      <c r="G146" s="28"/>
      <c r="H146" s="28"/>
      <c r="I146" s="28"/>
      <c r="J146" s="28"/>
      <c r="K146" s="28"/>
      <c r="L146" s="28"/>
      <c r="M146" s="10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2"/>
    </row>
    <row r="147" ht="20.1" customHeight="1">
      <c r="A147" t="s" s="23">
        <f>LEFT($B147,FIND(" ",$B147)-1)</f>
        <v>35</v>
      </c>
      <c r="B147" t="s" s="24">
        <v>246</v>
      </c>
      <c r="C147" s="25">
        <v>2015</v>
      </c>
      <c r="D147" t="s" s="26">
        <v>248</v>
      </c>
      <c r="E147" s="27">
        <v>0</v>
      </c>
      <c r="F147" s="27">
        <v>0</v>
      </c>
      <c r="G147" s="28"/>
      <c r="H147" s="28"/>
      <c r="I147" s="28"/>
      <c r="J147" s="28"/>
      <c r="K147" s="28"/>
      <c r="L147" s="28"/>
      <c r="M147" s="10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2"/>
    </row>
    <row r="148" ht="20.1" customHeight="1">
      <c r="A148" t="s" s="23">
        <f>LEFT($B148,FIND(" ",$B148)-1)</f>
        <v>35</v>
      </c>
      <c r="B148" t="s" s="24">
        <v>246</v>
      </c>
      <c r="C148" s="25">
        <v>2015</v>
      </c>
      <c r="D148" t="s" s="26">
        <v>171</v>
      </c>
      <c r="E148" s="27">
        <v>0</v>
      </c>
      <c r="F148" s="27">
        <v>0</v>
      </c>
      <c r="G148" s="28"/>
      <c r="H148" s="28"/>
      <c r="I148" s="28"/>
      <c r="J148" s="28"/>
      <c r="K148" s="28"/>
      <c r="L148" s="28"/>
      <c r="M148" s="10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2"/>
    </row>
    <row r="149" ht="20.1" customHeight="1">
      <c r="A149" t="s" s="23">
        <f>LEFT($B149,FIND(" ",$B149)-1)</f>
        <v>35</v>
      </c>
      <c r="B149" t="s" s="24">
        <v>249</v>
      </c>
      <c r="C149" s="25">
        <v>2015</v>
      </c>
      <c r="D149" t="s" s="26">
        <v>250</v>
      </c>
      <c r="E149" s="27">
        <v>0</v>
      </c>
      <c r="F149" s="27">
        <v>0</v>
      </c>
      <c r="G149" s="28"/>
      <c r="H149" s="28"/>
      <c r="I149" s="28"/>
      <c r="J149" s="28"/>
      <c r="K149" s="28"/>
      <c r="L149" s="28"/>
      <c r="M149" s="10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2"/>
    </row>
    <row r="150" ht="20.1" customHeight="1">
      <c r="A150" t="s" s="23">
        <f>LEFT($B150,FIND(" ",$B150)-1)</f>
        <v>35</v>
      </c>
      <c r="B150" t="s" s="24">
        <v>249</v>
      </c>
      <c r="C150" s="25">
        <v>2015</v>
      </c>
      <c r="D150" t="s" s="26">
        <v>251</v>
      </c>
      <c r="E150" s="27">
        <v>0</v>
      </c>
      <c r="F150" s="27">
        <v>0</v>
      </c>
      <c r="G150" s="28"/>
      <c r="H150" s="28"/>
      <c r="I150" s="28"/>
      <c r="J150" s="28"/>
      <c r="K150" s="28"/>
      <c r="L150" s="28"/>
      <c r="M150" s="10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2"/>
    </row>
    <row r="151" ht="20.1" customHeight="1">
      <c r="A151" t="s" s="23">
        <f>LEFT($B151,FIND(" ",$B151)-1)</f>
        <v>35</v>
      </c>
      <c r="B151" t="s" s="24">
        <v>249</v>
      </c>
      <c r="C151" s="25">
        <v>2015</v>
      </c>
      <c r="D151" t="s" s="26">
        <v>80</v>
      </c>
      <c r="E151" s="27">
        <v>0</v>
      </c>
      <c r="F151" s="27">
        <v>0</v>
      </c>
      <c r="G151" s="28"/>
      <c r="H151" s="28"/>
      <c r="I151" s="28"/>
      <c r="J151" s="28"/>
      <c r="K151" s="28"/>
      <c r="L151" s="28"/>
      <c r="M151" s="10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2"/>
    </row>
    <row r="152" ht="20.1" customHeight="1">
      <c r="A152" t="s" s="23">
        <f>LEFT($B152,FIND(" ",$B152)-1)</f>
        <v>35</v>
      </c>
      <c r="B152" t="s" s="24">
        <v>249</v>
      </c>
      <c r="C152" s="25">
        <v>2015</v>
      </c>
      <c r="D152" t="s" s="26">
        <v>78</v>
      </c>
      <c r="E152" s="27">
        <v>0</v>
      </c>
      <c r="F152" s="27">
        <v>2</v>
      </c>
      <c r="G152" s="28"/>
      <c r="H152" s="28"/>
      <c r="I152" s="28"/>
      <c r="J152" s="28"/>
      <c r="K152" s="28"/>
      <c r="L152" s="28"/>
      <c r="M152" s="10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2"/>
    </row>
    <row r="153" ht="20.1" customHeight="1">
      <c r="A153" t="s" s="23">
        <f>LEFT($B153,FIND(" ",$B153)-1)</f>
        <v>35</v>
      </c>
      <c r="B153" t="s" s="24">
        <v>252</v>
      </c>
      <c r="C153" s="25">
        <v>2015</v>
      </c>
      <c r="D153" t="s" s="26">
        <v>253</v>
      </c>
      <c r="E153" s="27">
        <v>0</v>
      </c>
      <c r="F153" s="27">
        <v>4</v>
      </c>
      <c r="G153" s="28"/>
      <c r="H153" s="28"/>
      <c r="I153" s="28"/>
      <c r="J153" s="28"/>
      <c r="K153" s="28"/>
      <c r="L153" s="28"/>
      <c r="M153" s="10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2"/>
    </row>
    <row r="154" ht="20.1" customHeight="1">
      <c r="A154" t="s" s="23">
        <f>LEFT($B154,FIND(" ",$B154)-1)</f>
        <v>35</v>
      </c>
      <c r="B154" t="s" s="24">
        <v>254</v>
      </c>
      <c r="C154" s="25">
        <v>2015</v>
      </c>
      <c r="D154" t="s" s="26">
        <v>62</v>
      </c>
      <c r="E154" s="27">
        <v>0</v>
      </c>
      <c r="F154" s="27">
        <v>0</v>
      </c>
      <c r="G154" s="28"/>
      <c r="H154" s="28"/>
      <c r="I154" s="28"/>
      <c r="J154" s="28"/>
      <c r="K154" s="28"/>
      <c r="L154" s="28"/>
      <c r="M154" s="10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2"/>
    </row>
    <row r="155" ht="20.1" customHeight="1">
      <c r="A155" t="s" s="23">
        <f>LEFT($B155,FIND(" ",$B155)-1)</f>
        <v>35</v>
      </c>
      <c r="B155" t="s" s="24">
        <v>255</v>
      </c>
      <c r="C155" s="25">
        <v>2015</v>
      </c>
      <c r="D155" t="s" s="26">
        <v>62</v>
      </c>
      <c r="E155" s="27">
        <v>0</v>
      </c>
      <c r="F155" s="27">
        <v>0</v>
      </c>
      <c r="G155" s="28"/>
      <c r="H155" s="28"/>
      <c r="I155" s="28"/>
      <c r="J155" s="28"/>
      <c r="K155" s="28"/>
      <c r="L155" s="28"/>
      <c r="M155" s="10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2"/>
    </row>
    <row r="156" ht="20.1" customHeight="1">
      <c r="A156" t="s" s="23">
        <f>LEFT($B156,FIND(" ",$B156)-1)</f>
        <v>35</v>
      </c>
      <c r="B156" t="s" s="24">
        <v>256</v>
      </c>
      <c r="C156" s="25">
        <v>2015</v>
      </c>
      <c r="D156" t="s" s="26">
        <v>257</v>
      </c>
      <c r="E156" s="27">
        <v>0</v>
      </c>
      <c r="F156" s="27">
        <v>0</v>
      </c>
      <c r="G156" s="28"/>
      <c r="H156" s="28"/>
      <c r="I156" s="28"/>
      <c r="J156" s="28"/>
      <c r="K156" s="28"/>
      <c r="L156" s="28"/>
      <c r="M156" s="10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2"/>
    </row>
    <row r="157" ht="20.1" customHeight="1">
      <c r="A157" t="s" s="23">
        <f>LEFT($B157,FIND(" ",$B157)-1)</f>
        <v>35</v>
      </c>
      <c r="B157" t="s" s="24">
        <v>256</v>
      </c>
      <c r="C157" s="25">
        <v>2015</v>
      </c>
      <c r="D157" t="s" s="26">
        <v>258</v>
      </c>
      <c r="E157" s="27">
        <v>0</v>
      </c>
      <c r="F157" s="27">
        <v>0</v>
      </c>
      <c r="G157" s="28"/>
      <c r="H157" s="28"/>
      <c r="I157" s="28"/>
      <c r="J157" s="28"/>
      <c r="K157" s="28"/>
      <c r="L157" s="28"/>
      <c r="M157" s="10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2"/>
    </row>
    <row r="158" ht="20.1" customHeight="1">
      <c r="A158" t="s" s="23">
        <f>LEFT($B158,FIND(" ",$B158)-1)</f>
        <v>35</v>
      </c>
      <c r="B158" t="s" s="24">
        <v>256</v>
      </c>
      <c r="C158" s="25">
        <v>2015</v>
      </c>
      <c r="D158" t="s" s="26">
        <v>259</v>
      </c>
      <c r="E158" s="27">
        <v>0</v>
      </c>
      <c r="F158" s="27">
        <v>0</v>
      </c>
      <c r="G158" s="28"/>
      <c r="H158" s="28"/>
      <c r="I158" s="28"/>
      <c r="J158" s="28"/>
      <c r="K158" s="28"/>
      <c r="L158" s="28"/>
      <c r="M158" s="10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2"/>
    </row>
    <row r="159" ht="20.1" customHeight="1">
      <c r="A159" t="s" s="23">
        <f>LEFT($B159,FIND(" ",$B159)-1)</f>
        <v>33</v>
      </c>
      <c r="B159" t="s" s="24">
        <v>260</v>
      </c>
      <c r="C159" s="25">
        <v>2015</v>
      </c>
      <c r="D159" t="s" s="26">
        <v>261</v>
      </c>
      <c r="E159" s="27">
        <v>0</v>
      </c>
      <c r="F159" s="27">
        <v>0</v>
      </c>
      <c r="G159" s="28"/>
      <c r="H159" s="28"/>
      <c r="I159" s="28"/>
      <c r="J159" s="28"/>
      <c r="K159" s="28"/>
      <c r="L159" s="28"/>
      <c r="M159" s="10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2"/>
    </row>
    <row r="160" ht="20.1" customHeight="1">
      <c r="A160" t="s" s="23">
        <f>LEFT($B160,FIND(" ",$B160)-1)</f>
        <v>33</v>
      </c>
      <c r="B160" t="s" s="24">
        <v>262</v>
      </c>
      <c r="C160" s="25">
        <v>2015</v>
      </c>
      <c r="D160" t="s" s="26">
        <v>117</v>
      </c>
      <c r="E160" s="27">
        <v>0</v>
      </c>
      <c r="F160" s="27">
        <v>1</v>
      </c>
      <c r="G160" s="28"/>
      <c r="H160" s="28"/>
      <c r="I160" s="28"/>
      <c r="J160" s="28"/>
      <c r="K160" s="28"/>
      <c r="L160" s="28"/>
      <c r="M160" s="10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2"/>
    </row>
    <row r="161" ht="20.1" customHeight="1">
      <c r="A161" t="s" s="23">
        <f>LEFT($B161,FIND(" ",$B161)-1)</f>
        <v>33</v>
      </c>
      <c r="B161" t="s" s="24">
        <v>263</v>
      </c>
      <c r="C161" s="25">
        <v>2015</v>
      </c>
      <c r="D161" t="s" s="26">
        <v>96</v>
      </c>
      <c r="E161" s="27">
        <v>0</v>
      </c>
      <c r="F161" s="27">
        <v>0</v>
      </c>
      <c r="G161" s="28"/>
      <c r="H161" s="28"/>
      <c r="I161" s="28"/>
      <c r="J161" s="28"/>
      <c r="K161" s="28"/>
      <c r="L161" s="28"/>
      <c r="M161" s="10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2"/>
    </row>
    <row r="162" ht="20.1" customHeight="1">
      <c r="A162" t="s" s="23">
        <f>LEFT($B162,FIND(" ",$B162)-1)</f>
        <v>33</v>
      </c>
      <c r="B162" t="s" s="24">
        <v>264</v>
      </c>
      <c r="C162" s="25">
        <v>2015</v>
      </c>
      <c r="D162" t="s" s="26">
        <v>265</v>
      </c>
      <c r="E162" s="27">
        <v>1</v>
      </c>
      <c r="F162" s="27">
        <v>0</v>
      </c>
      <c r="G162" s="28"/>
      <c r="H162" s="28"/>
      <c r="I162" s="28"/>
      <c r="J162" s="28"/>
      <c r="K162" s="28"/>
      <c r="L162" s="28"/>
      <c r="M162" s="10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2"/>
    </row>
    <row r="163" ht="20.1" customHeight="1">
      <c r="A163" t="s" s="23">
        <f>LEFT($B163,FIND(" ",$B163)-1)</f>
        <v>33</v>
      </c>
      <c r="B163" t="s" s="24">
        <v>266</v>
      </c>
      <c r="C163" s="25">
        <v>2015</v>
      </c>
      <c r="D163" t="s" s="26">
        <v>267</v>
      </c>
      <c r="E163" s="27">
        <v>0</v>
      </c>
      <c r="F163" s="27">
        <v>1</v>
      </c>
      <c r="G163" s="28"/>
      <c r="H163" s="28"/>
      <c r="I163" s="28"/>
      <c r="J163" s="28"/>
      <c r="K163" s="28"/>
      <c r="L163" s="28"/>
      <c r="M163" s="10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2"/>
    </row>
    <row r="164" ht="20.1" customHeight="1">
      <c r="A164" t="s" s="23">
        <f>LEFT($B164,FIND(" ",$B164)-1)</f>
        <v>33</v>
      </c>
      <c r="B164" t="s" s="24">
        <v>268</v>
      </c>
      <c r="C164" s="25">
        <v>2015</v>
      </c>
      <c r="D164" t="s" s="26">
        <v>76</v>
      </c>
      <c r="E164" s="27">
        <v>0</v>
      </c>
      <c r="F164" s="27">
        <v>0</v>
      </c>
      <c r="G164" s="28"/>
      <c r="H164" s="28"/>
      <c r="I164" s="28"/>
      <c r="J164" s="28"/>
      <c r="K164" s="28"/>
      <c r="L164" s="28"/>
      <c r="M164" s="10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2"/>
    </row>
    <row r="165" ht="20.1" customHeight="1">
      <c r="A165" t="s" s="23">
        <f>LEFT($B165,FIND(" ",$B165)-1)</f>
        <v>33</v>
      </c>
      <c r="B165" t="s" s="24">
        <v>269</v>
      </c>
      <c r="C165" s="25">
        <v>2015</v>
      </c>
      <c r="D165" t="s" s="26">
        <v>270</v>
      </c>
      <c r="E165" s="27">
        <v>0</v>
      </c>
      <c r="F165" s="27">
        <v>1</v>
      </c>
      <c r="G165" s="28"/>
      <c r="H165" s="28"/>
      <c r="I165" s="28"/>
      <c r="J165" s="28"/>
      <c r="K165" s="28"/>
      <c r="L165" s="28"/>
      <c r="M165" s="10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2"/>
    </row>
    <row r="166" ht="20.1" customHeight="1">
      <c r="A166" t="s" s="23">
        <f>LEFT($B166,FIND(" ",$B166)-1)</f>
        <v>33</v>
      </c>
      <c r="B166" t="s" s="24">
        <v>271</v>
      </c>
      <c r="C166" s="25">
        <v>2015</v>
      </c>
      <c r="D166" t="s" s="26">
        <v>272</v>
      </c>
      <c r="E166" s="27">
        <v>0</v>
      </c>
      <c r="F166" s="27">
        <v>1</v>
      </c>
      <c r="G166" s="28"/>
      <c r="H166" s="28"/>
      <c r="I166" s="28"/>
      <c r="J166" s="28"/>
      <c r="K166" s="28"/>
      <c r="L166" s="28"/>
      <c r="M166" s="10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2"/>
    </row>
    <row r="167" ht="20.1" customHeight="1">
      <c r="A167" t="s" s="23">
        <f>LEFT($B167,FIND(" ",$B167)-1)</f>
        <v>33</v>
      </c>
      <c r="B167" t="s" s="24">
        <v>273</v>
      </c>
      <c r="C167" s="25">
        <v>2015</v>
      </c>
      <c r="D167" t="s" s="26">
        <v>274</v>
      </c>
      <c r="E167" s="27">
        <v>0</v>
      </c>
      <c r="F167" s="27">
        <v>0</v>
      </c>
      <c r="G167" s="28"/>
      <c r="H167" s="28"/>
      <c r="I167" s="28"/>
      <c r="J167" s="28"/>
      <c r="K167" s="28"/>
      <c r="L167" s="28"/>
      <c r="M167" s="10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2"/>
    </row>
    <row r="168" ht="20.1" customHeight="1">
      <c r="A168" t="s" s="23">
        <f>LEFT($B168,FIND(" ",$B168)-1)</f>
        <v>33</v>
      </c>
      <c r="B168" t="s" s="24">
        <v>275</v>
      </c>
      <c r="C168" s="25">
        <v>2015</v>
      </c>
      <c r="D168" t="s" s="26">
        <v>86</v>
      </c>
      <c r="E168" s="27">
        <v>0</v>
      </c>
      <c r="F168" s="27">
        <v>1</v>
      </c>
      <c r="G168" s="28"/>
      <c r="H168" s="28"/>
      <c r="I168" s="28"/>
      <c r="J168" s="28"/>
      <c r="K168" s="28"/>
      <c r="L168" s="28"/>
      <c r="M168" s="10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2"/>
    </row>
    <row r="169" ht="20.1" customHeight="1">
      <c r="A169" t="s" s="23">
        <f>LEFT($B169,FIND(" ",$B169)-1)</f>
        <v>29</v>
      </c>
      <c r="B169" t="s" s="24">
        <v>276</v>
      </c>
      <c r="C169" s="25">
        <v>2015</v>
      </c>
      <c r="D169" t="s" s="26">
        <v>277</v>
      </c>
      <c r="E169" s="27">
        <v>1</v>
      </c>
      <c r="F169" s="27">
        <v>0</v>
      </c>
      <c r="G169" s="28"/>
      <c r="H169" s="28"/>
      <c r="I169" s="28"/>
      <c r="J169" s="28"/>
      <c r="K169" s="28"/>
      <c r="L169" s="28"/>
      <c r="M169" s="10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2"/>
    </row>
    <row r="170" ht="20.1" customHeight="1">
      <c r="A170" t="s" s="23">
        <f>LEFT($B170,FIND(" ",$B170)-1)</f>
        <v>29</v>
      </c>
      <c r="B170" t="s" s="24">
        <v>278</v>
      </c>
      <c r="C170" s="25">
        <v>2015</v>
      </c>
      <c r="D170" t="s" s="26">
        <v>200</v>
      </c>
      <c r="E170" s="27">
        <v>0</v>
      </c>
      <c r="F170" s="27">
        <v>0</v>
      </c>
      <c r="G170" s="28"/>
      <c r="H170" s="28"/>
      <c r="I170" s="28"/>
      <c r="J170" s="28"/>
      <c r="K170" s="28"/>
      <c r="L170" s="28"/>
      <c r="M170" s="10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2"/>
    </row>
    <row r="171" ht="20.1" customHeight="1">
      <c r="A171" t="s" s="23">
        <f>LEFT($B171,FIND(" ",$B171)-1)</f>
        <v>29</v>
      </c>
      <c r="B171" t="s" s="24">
        <v>279</v>
      </c>
      <c r="C171" s="25">
        <v>2015</v>
      </c>
      <c r="D171" t="s" s="26">
        <v>280</v>
      </c>
      <c r="E171" s="27">
        <v>0</v>
      </c>
      <c r="F171" s="27">
        <v>0</v>
      </c>
      <c r="G171" s="28"/>
      <c r="H171" s="28"/>
      <c r="I171" s="28"/>
      <c r="J171" s="28"/>
      <c r="K171" s="28"/>
      <c r="L171" s="28"/>
      <c r="M171" s="10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2"/>
    </row>
    <row r="172" ht="20.1" customHeight="1">
      <c r="A172" t="s" s="23">
        <f>LEFT($B172,FIND(" ",$B172)-1)</f>
        <v>29</v>
      </c>
      <c r="B172" t="s" s="24">
        <v>281</v>
      </c>
      <c r="C172" s="25">
        <v>2015</v>
      </c>
      <c r="D172" t="s" s="26">
        <v>64</v>
      </c>
      <c r="E172" s="27">
        <v>0</v>
      </c>
      <c r="F172" s="27">
        <v>1</v>
      </c>
      <c r="G172" s="28"/>
      <c r="H172" s="28"/>
      <c r="I172" s="28"/>
      <c r="J172" s="28"/>
      <c r="K172" s="28"/>
      <c r="L172" s="28"/>
      <c r="M172" s="10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2"/>
    </row>
    <row r="173" ht="20.1" customHeight="1">
      <c r="A173" t="s" s="23">
        <f>LEFT($B173,FIND(" ",$B173)-1)</f>
        <v>29</v>
      </c>
      <c r="B173" t="s" s="24">
        <v>282</v>
      </c>
      <c r="C173" s="25">
        <v>2015</v>
      </c>
      <c r="D173" t="s" s="26">
        <v>283</v>
      </c>
      <c r="E173" s="27">
        <v>0</v>
      </c>
      <c r="F173" s="27">
        <v>1</v>
      </c>
      <c r="G173" s="28"/>
      <c r="H173" s="28"/>
      <c r="I173" s="28"/>
      <c r="J173" s="28"/>
      <c r="K173" s="28"/>
      <c r="L173" s="28"/>
      <c r="M173" s="10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2"/>
    </row>
    <row r="174" ht="20.1" customHeight="1">
      <c r="A174" t="s" s="23">
        <f>LEFT($B174,FIND(" ",$B174)-1)</f>
        <v>29</v>
      </c>
      <c r="B174" t="s" s="24">
        <v>284</v>
      </c>
      <c r="C174" s="25">
        <v>2015</v>
      </c>
      <c r="D174" t="s" s="26">
        <v>285</v>
      </c>
      <c r="E174" s="27">
        <v>0</v>
      </c>
      <c r="F174" s="27">
        <v>1</v>
      </c>
      <c r="G174" s="28"/>
      <c r="H174" s="28"/>
      <c r="I174" s="28"/>
      <c r="J174" s="28"/>
      <c r="K174" s="28"/>
      <c r="L174" s="28"/>
      <c r="M174" s="10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2"/>
    </row>
    <row r="175" ht="20.1" customHeight="1">
      <c r="A175" t="s" s="23">
        <f>LEFT($B175,FIND(" ",$B175)-1)</f>
        <v>29</v>
      </c>
      <c r="B175" t="s" s="24">
        <v>286</v>
      </c>
      <c r="C175" s="25">
        <v>2015</v>
      </c>
      <c r="D175" t="s" s="26">
        <v>78</v>
      </c>
      <c r="E175" s="27">
        <v>0</v>
      </c>
      <c r="F175" s="27">
        <v>1</v>
      </c>
      <c r="G175" s="28"/>
      <c r="H175" s="28"/>
      <c r="I175" s="28"/>
      <c r="J175" s="28"/>
      <c r="K175" s="28"/>
      <c r="L175" s="28"/>
      <c r="M175" s="10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2"/>
    </row>
    <row r="176" ht="20.1" customHeight="1">
      <c r="A176" t="s" s="23">
        <f>LEFT($B176,FIND(" ",$B176)-1)</f>
        <v>29</v>
      </c>
      <c r="B176" t="s" s="24">
        <v>287</v>
      </c>
      <c r="C176" s="25">
        <v>2015</v>
      </c>
      <c r="D176" t="s" s="26">
        <v>86</v>
      </c>
      <c r="E176" s="27">
        <v>0</v>
      </c>
      <c r="F176" s="27">
        <v>0</v>
      </c>
      <c r="G176" s="28"/>
      <c r="H176" s="28"/>
      <c r="I176" s="28"/>
      <c r="J176" s="28"/>
      <c r="K176" s="28"/>
      <c r="L176" s="28"/>
      <c r="M176" s="10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2"/>
    </row>
    <row r="177" ht="20.1" customHeight="1">
      <c r="A177" t="s" s="23">
        <f>LEFT($B177,FIND(" ",$B177)-1)</f>
        <v>29</v>
      </c>
      <c r="B177" t="s" s="24">
        <v>288</v>
      </c>
      <c r="C177" s="25">
        <v>2015</v>
      </c>
      <c r="D177" t="s" s="26">
        <v>289</v>
      </c>
      <c r="E177" s="27">
        <v>0</v>
      </c>
      <c r="F177" s="27">
        <v>0</v>
      </c>
      <c r="G177" s="28"/>
      <c r="H177" s="28"/>
      <c r="I177" s="28"/>
      <c r="J177" s="28"/>
      <c r="K177" s="28"/>
      <c r="L177" s="28"/>
      <c r="M177" s="10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2"/>
    </row>
    <row r="178" ht="20.1" customHeight="1">
      <c r="A178" t="s" s="23">
        <f>LEFT($B178,FIND(" ",$B178)-1)</f>
        <v>29</v>
      </c>
      <c r="B178" t="s" s="24">
        <v>290</v>
      </c>
      <c r="C178" s="25">
        <v>2015</v>
      </c>
      <c r="D178" t="s" s="26">
        <v>291</v>
      </c>
      <c r="E178" s="27">
        <v>0</v>
      </c>
      <c r="F178" s="27">
        <v>1</v>
      </c>
      <c r="G178" s="28"/>
      <c r="H178" s="28"/>
      <c r="I178" s="28"/>
      <c r="J178" s="28"/>
      <c r="K178" s="28"/>
      <c r="L178" s="28"/>
      <c r="M178" s="10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2"/>
    </row>
    <row r="179" ht="20.1" customHeight="1">
      <c r="A179" t="s" s="23">
        <f>LEFT($B179,FIND(" ",$B179)-1)</f>
        <v>25</v>
      </c>
      <c r="B179" t="s" s="24">
        <v>292</v>
      </c>
      <c r="C179" s="25">
        <v>2015</v>
      </c>
      <c r="D179" t="s" s="26">
        <v>20</v>
      </c>
      <c r="E179" s="27">
        <v>0</v>
      </c>
      <c r="F179" s="27">
        <v>0</v>
      </c>
      <c r="G179" s="28"/>
      <c r="H179" s="28"/>
      <c r="I179" s="28"/>
      <c r="J179" s="28"/>
      <c r="K179" s="28"/>
      <c r="L179" s="28"/>
      <c r="M179" s="10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2"/>
    </row>
    <row r="180" ht="20.1" customHeight="1">
      <c r="A180" t="s" s="23">
        <f>LEFT($B180,FIND(" ",$B180)-1)</f>
        <v>25</v>
      </c>
      <c r="B180" t="s" s="24">
        <v>293</v>
      </c>
      <c r="C180" s="25">
        <v>2015</v>
      </c>
      <c r="D180" t="s" s="26">
        <v>99</v>
      </c>
      <c r="E180" s="27">
        <v>0</v>
      </c>
      <c r="F180" s="27">
        <v>1</v>
      </c>
      <c r="G180" s="28"/>
      <c r="H180" s="28"/>
      <c r="I180" s="28"/>
      <c r="J180" s="28"/>
      <c r="K180" s="28"/>
      <c r="L180" s="28"/>
      <c r="M180" s="10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2"/>
    </row>
    <row r="181" ht="20.1" customHeight="1">
      <c r="A181" t="s" s="23">
        <f>LEFT($B181,FIND(" ",$B181)-1)</f>
        <v>25</v>
      </c>
      <c r="B181" t="s" s="24">
        <v>294</v>
      </c>
      <c r="C181" s="25">
        <v>2015</v>
      </c>
      <c r="D181" t="s" s="26">
        <v>295</v>
      </c>
      <c r="E181" s="27">
        <v>0</v>
      </c>
      <c r="F181" s="27">
        <v>0</v>
      </c>
      <c r="G181" s="28"/>
      <c r="H181" s="28"/>
      <c r="I181" s="28"/>
      <c r="J181" s="28"/>
      <c r="K181" s="28"/>
      <c r="L181" s="28"/>
      <c r="M181" s="10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2"/>
    </row>
    <row r="182" ht="20.1" customHeight="1">
      <c r="A182" t="s" s="23">
        <f>LEFT($B182,FIND(" ",$B182)-1)</f>
        <v>25</v>
      </c>
      <c r="B182" t="s" s="24">
        <v>296</v>
      </c>
      <c r="C182" s="25">
        <v>2015</v>
      </c>
      <c r="D182" t="s" s="26">
        <v>297</v>
      </c>
      <c r="E182" s="27">
        <v>0</v>
      </c>
      <c r="F182" s="27">
        <v>0</v>
      </c>
      <c r="G182" s="28"/>
      <c r="H182" s="28"/>
      <c r="I182" s="28"/>
      <c r="J182" s="28"/>
      <c r="K182" s="28"/>
      <c r="L182" s="28"/>
      <c r="M182" s="10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2"/>
    </row>
    <row r="183" ht="20.1" customHeight="1">
      <c r="A183" t="s" s="23">
        <f>LEFT($B183,FIND(" ",$B183)-1)</f>
        <v>21</v>
      </c>
      <c r="B183" t="s" s="24">
        <v>298</v>
      </c>
      <c r="C183" s="25">
        <v>2015</v>
      </c>
      <c r="D183" t="s" s="26">
        <v>64</v>
      </c>
      <c r="E183" s="27">
        <v>0</v>
      </c>
      <c r="F183" s="27">
        <v>0</v>
      </c>
      <c r="G183" s="28"/>
      <c r="H183" s="28"/>
      <c r="I183" s="28"/>
      <c r="J183" s="28"/>
      <c r="K183" s="28"/>
      <c r="L183" s="28"/>
      <c r="M183" s="10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2"/>
    </row>
    <row r="184" ht="20.1" customHeight="1">
      <c r="A184" t="s" s="23">
        <f>LEFT($B184,FIND(" ",$B184)-1)</f>
        <v>21</v>
      </c>
      <c r="B184" t="s" s="24">
        <v>299</v>
      </c>
      <c r="C184" s="25">
        <v>2015</v>
      </c>
      <c r="D184" t="s" s="26">
        <v>300</v>
      </c>
      <c r="E184" s="27">
        <v>0</v>
      </c>
      <c r="F184" s="27">
        <v>0</v>
      </c>
      <c r="G184" s="28"/>
      <c r="H184" s="28"/>
      <c r="I184" s="28"/>
      <c r="J184" s="28"/>
      <c r="K184" s="28"/>
      <c r="L184" s="28"/>
      <c r="M184" s="10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2"/>
    </row>
    <row r="185" ht="20.1" customHeight="1">
      <c r="A185" t="s" s="23">
        <f>LEFT($B185,FIND(" ",$B185)-1)</f>
        <v>21</v>
      </c>
      <c r="B185" t="s" s="24">
        <v>301</v>
      </c>
      <c r="C185" s="25">
        <v>2015</v>
      </c>
      <c r="D185" t="s" s="26">
        <v>253</v>
      </c>
      <c r="E185" s="27">
        <v>0</v>
      </c>
      <c r="F185" s="27">
        <v>0</v>
      </c>
      <c r="G185" s="28"/>
      <c r="H185" s="28"/>
      <c r="I185" s="28"/>
      <c r="J185" s="28"/>
      <c r="K185" s="28"/>
      <c r="L185" s="28"/>
      <c r="M185" s="10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2"/>
    </row>
    <row r="186" ht="20.1" customHeight="1">
      <c r="A186" t="s" s="23">
        <f>LEFT($B186,FIND(" ",$B186)-1)</f>
        <v>21</v>
      </c>
      <c r="B186" t="s" s="24">
        <v>302</v>
      </c>
      <c r="C186" s="25">
        <v>2015</v>
      </c>
      <c r="D186" t="s" s="26">
        <v>303</v>
      </c>
      <c r="E186" s="27">
        <v>0</v>
      </c>
      <c r="F186" s="27">
        <v>0</v>
      </c>
      <c r="G186" s="28"/>
      <c r="H186" s="28"/>
      <c r="I186" s="28"/>
      <c r="J186" s="28"/>
      <c r="K186" s="28"/>
      <c r="L186" s="28"/>
      <c r="M186" s="10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2"/>
    </row>
    <row r="187" ht="20.1" customHeight="1">
      <c r="A187" t="s" s="23">
        <f>LEFT($B187,FIND(" ",$B187)-1)</f>
        <v>21</v>
      </c>
      <c r="B187" t="s" s="24">
        <v>302</v>
      </c>
      <c r="C187" s="25">
        <v>2015</v>
      </c>
      <c r="D187" t="s" s="26">
        <v>304</v>
      </c>
      <c r="E187" s="27">
        <v>0</v>
      </c>
      <c r="F187" s="27">
        <v>0</v>
      </c>
      <c r="G187" s="28"/>
      <c r="H187" s="28"/>
      <c r="I187" s="28"/>
      <c r="J187" s="28"/>
      <c r="K187" s="28"/>
      <c r="L187" s="28"/>
      <c r="M187" s="10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2"/>
    </row>
    <row r="188" ht="20.1" customHeight="1">
      <c r="A188" t="s" s="23">
        <f>LEFT($B188,FIND(" ",$B188)-1)</f>
        <v>21</v>
      </c>
      <c r="B188" t="s" s="24">
        <v>305</v>
      </c>
      <c r="C188" s="25">
        <v>2015</v>
      </c>
      <c r="D188" t="s" s="26">
        <v>306</v>
      </c>
      <c r="E188" s="27">
        <v>0</v>
      </c>
      <c r="F188" s="27">
        <v>1</v>
      </c>
      <c r="G188" s="28"/>
      <c r="H188" s="28"/>
      <c r="I188" s="28"/>
      <c r="J188" s="28"/>
      <c r="K188" s="28"/>
      <c r="L188" s="28"/>
      <c r="M188" s="10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2"/>
    </row>
    <row r="189" ht="20.1" customHeight="1">
      <c r="A189" t="s" s="23">
        <f>LEFT($B189,FIND(" ",$B189)-1)</f>
        <v>21</v>
      </c>
      <c r="B189" t="s" s="24">
        <v>305</v>
      </c>
      <c r="C189" s="25">
        <v>2015</v>
      </c>
      <c r="D189" t="s" s="26">
        <v>307</v>
      </c>
      <c r="E189" s="27">
        <v>0</v>
      </c>
      <c r="F189" s="27">
        <v>3</v>
      </c>
      <c r="G189" s="28"/>
      <c r="H189" s="28"/>
      <c r="I189" s="28"/>
      <c r="J189" s="28"/>
      <c r="K189" s="28"/>
      <c r="L189" s="28"/>
      <c r="M189" s="10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2"/>
    </row>
    <row r="190" ht="20.1" customHeight="1">
      <c r="A190" t="s" s="23">
        <f>LEFT($B190,FIND(" ",$B190)-1)</f>
        <v>9</v>
      </c>
      <c r="B190" t="s" s="24">
        <v>19</v>
      </c>
      <c r="C190" s="25">
        <v>2016</v>
      </c>
      <c r="D190" t="s" s="26">
        <v>34</v>
      </c>
      <c r="E190" s="27">
        <v>0</v>
      </c>
      <c r="F190" s="27">
        <v>1</v>
      </c>
      <c r="G190" s="28"/>
      <c r="H190" s="28"/>
      <c r="I190" s="28"/>
      <c r="J190" s="28"/>
      <c r="K190" s="28"/>
      <c r="L190" s="28"/>
      <c r="M190" s="10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2"/>
    </row>
    <row r="191" ht="20.1" customHeight="1">
      <c r="A191" t="s" s="23">
        <f>LEFT($B191,FIND(" ",$B191)-1)</f>
        <v>9</v>
      </c>
      <c r="B191" t="s" s="24">
        <v>160</v>
      </c>
      <c r="C191" s="25">
        <v>2016</v>
      </c>
      <c r="D191" t="s" s="26">
        <v>102</v>
      </c>
      <c r="E191" s="27">
        <v>0</v>
      </c>
      <c r="F191" s="27">
        <v>0</v>
      </c>
      <c r="G191" s="28"/>
      <c r="H191" s="28"/>
      <c r="I191" s="28"/>
      <c r="J191" s="28"/>
      <c r="K191" s="28"/>
      <c r="L191" s="28"/>
      <c r="M191" s="10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2"/>
    </row>
    <row r="192" ht="20.1" customHeight="1">
      <c r="A192" t="s" s="23">
        <f>LEFT($B192,FIND(" ",$B192)-1)</f>
        <v>9</v>
      </c>
      <c r="B192" t="s" s="24">
        <v>163</v>
      </c>
      <c r="C192" s="25">
        <v>2016</v>
      </c>
      <c r="D192" t="s" s="26">
        <v>308</v>
      </c>
      <c r="E192" s="27">
        <v>0</v>
      </c>
      <c r="F192" s="27">
        <v>0</v>
      </c>
      <c r="G192" s="28"/>
      <c r="H192" s="28"/>
      <c r="I192" s="28"/>
      <c r="J192" s="28"/>
      <c r="K192" s="28"/>
      <c r="L192" s="28"/>
      <c r="M192" s="10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2"/>
    </row>
    <row r="193" ht="20.1" customHeight="1">
      <c r="A193" t="s" s="23">
        <f>LEFT($B193,FIND(" ",$B193)-1)</f>
        <v>9</v>
      </c>
      <c r="B193" t="s" s="24">
        <v>163</v>
      </c>
      <c r="C193" s="25">
        <v>2016</v>
      </c>
      <c r="D193" t="s" s="26">
        <v>309</v>
      </c>
      <c r="E193" s="27">
        <v>0</v>
      </c>
      <c r="F193" s="27">
        <v>0</v>
      </c>
      <c r="G193" s="28"/>
      <c r="H193" s="28"/>
      <c r="I193" s="28"/>
      <c r="J193" s="28"/>
      <c r="K193" s="28"/>
      <c r="L193" s="28"/>
      <c r="M193" s="10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2"/>
    </row>
    <row r="194" ht="20.1" customHeight="1">
      <c r="A194" t="s" s="23">
        <f>LEFT($B194,FIND(" ",$B194)-1)</f>
        <v>9</v>
      </c>
      <c r="B194" t="s" s="24">
        <v>31</v>
      </c>
      <c r="C194" s="25">
        <v>2016</v>
      </c>
      <c r="D194" t="s" s="26">
        <v>310</v>
      </c>
      <c r="E194" s="27">
        <v>0</v>
      </c>
      <c r="F194" s="27">
        <v>0</v>
      </c>
      <c r="G194" s="28"/>
      <c r="H194" s="28"/>
      <c r="I194" s="28"/>
      <c r="J194" s="28"/>
      <c r="K194" s="28"/>
      <c r="L194" s="28"/>
      <c r="M194" s="10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2"/>
    </row>
    <row r="195" ht="20.1" customHeight="1">
      <c r="A195" t="s" s="23">
        <f>LEFT($B195,FIND(" ",$B195)-1)</f>
        <v>9</v>
      </c>
      <c r="B195" t="s" s="24">
        <v>31</v>
      </c>
      <c r="C195" s="25">
        <v>2016</v>
      </c>
      <c r="D195" t="s" s="26">
        <v>311</v>
      </c>
      <c r="E195" s="27">
        <v>0</v>
      </c>
      <c r="F195" s="27">
        <v>0</v>
      </c>
      <c r="G195" s="28"/>
      <c r="H195" s="28"/>
      <c r="I195" s="28"/>
      <c r="J195" s="28"/>
      <c r="K195" s="28"/>
      <c r="L195" s="28"/>
      <c r="M195" s="10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2"/>
    </row>
    <row r="196" ht="20.1" customHeight="1">
      <c r="A196" t="s" s="23">
        <f>LEFT($B196,FIND(" ",$B196)-1)</f>
        <v>9</v>
      </c>
      <c r="B196" t="s" s="24">
        <v>312</v>
      </c>
      <c r="C196" s="25">
        <v>2016</v>
      </c>
      <c r="D196" t="s" s="26">
        <v>313</v>
      </c>
      <c r="E196" s="27">
        <v>0</v>
      </c>
      <c r="F196" s="27">
        <v>1</v>
      </c>
      <c r="G196" s="28"/>
      <c r="H196" s="28"/>
      <c r="I196" s="28"/>
      <c r="J196" s="28"/>
      <c r="K196" s="28"/>
      <c r="L196" s="28"/>
      <c r="M196" s="10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2"/>
    </row>
    <row r="197" ht="20.1" customHeight="1">
      <c r="A197" t="s" s="23">
        <f>LEFT($B197,FIND(" ",$B197)-1)</f>
        <v>9</v>
      </c>
      <c r="B197" t="s" s="24">
        <v>312</v>
      </c>
      <c r="C197" s="25">
        <v>2016</v>
      </c>
      <c r="D197" t="s" s="26">
        <v>314</v>
      </c>
      <c r="E197" s="27">
        <v>0</v>
      </c>
      <c r="F197" s="27">
        <v>0</v>
      </c>
      <c r="G197" s="28"/>
      <c r="H197" s="28"/>
      <c r="I197" s="28"/>
      <c r="J197" s="28"/>
      <c r="K197" s="28"/>
      <c r="L197" s="28"/>
      <c r="M197" s="10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2"/>
    </row>
    <row r="198" ht="20.1" customHeight="1">
      <c r="A198" t="s" s="23">
        <f>LEFT($B198,FIND(" ",$B198)-1)</f>
        <v>9</v>
      </c>
      <c r="B198" t="s" s="24">
        <v>312</v>
      </c>
      <c r="C198" s="25">
        <v>2016</v>
      </c>
      <c r="D198" t="s" s="26">
        <v>315</v>
      </c>
      <c r="E198" s="27">
        <v>0</v>
      </c>
      <c r="F198" s="27">
        <v>1</v>
      </c>
      <c r="G198" s="28"/>
      <c r="H198" s="28"/>
      <c r="I198" s="28"/>
      <c r="J198" s="28"/>
      <c r="K198" s="28"/>
      <c r="L198" s="28"/>
      <c r="M198" s="10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2"/>
    </row>
    <row r="199" ht="20.1" customHeight="1">
      <c r="A199" t="s" s="23">
        <f>LEFT($B199,FIND(" ",$B199)-1)</f>
        <v>9</v>
      </c>
      <c r="B199" t="s" s="24">
        <v>36</v>
      </c>
      <c r="C199" s="25">
        <v>2016</v>
      </c>
      <c r="D199" t="s" s="26">
        <v>316</v>
      </c>
      <c r="E199" s="27">
        <v>0</v>
      </c>
      <c r="F199" s="27">
        <v>0</v>
      </c>
      <c r="G199" s="28"/>
      <c r="H199" s="28"/>
      <c r="I199" s="28"/>
      <c r="J199" s="28"/>
      <c r="K199" s="28"/>
      <c r="L199" s="28"/>
      <c r="M199" s="10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2"/>
    </row>
    <row r="200" ht="20.1" customHeight="1">
      <c r="A200" t="s" s="23">
        <f>LEFT($B200,FIND(" ",$B200)-1)</f>
        <v>9</v>
      </c>
      <c r="B200" t="s" s="24">
        <v>42</v>
      </c>
      <c r="C200" s="25">
        <v>2016</v>
      </c>
      <c r="D200" t="s" s="26">
        <v>317</v>
      </c>
      <c r="E200" s="27">
        <v>0</v>
      </c>
      <c r="F200" s="27">
        <v>0</v>
      </c>
      <c r="G200" s="28"/>
      <c r="H200" s="28"/>
      <c r="I200" s="28"/>
      <c r="J200" s="28"/>
      <c r="K200" s="28"/>
      <c r="L200" s="28"/>
      <c r="M200" s="10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2"/>
    </row>
    <row r="201" ht="20.1" customHeight="1">
      <c r="A201" t="s" s="23">
        <f>LEFT($B201,FIND(" ",$B201)-1)</f>
        <v>9</v>
      </c>
      <c r="B201" t="s" s="24">
        <v>318</v>
      </c>
      <c r="C201" s="25">
        <v>2016</v>
      </c>
      <c r="D201" t="s" s="26">
        <v>62</v>
      </c>
      <c r="E201" s="27">
        <v>0</v>
      </c>
      <c r="F201" s="27">
        <v>0</v>
      </c>
      <c r="G201" s="28"/>
      <c r="H201" s="28"/>
      <c r="I201" s="28"/>
      <c r="J201" s="28"/>
      <c r="K201" s="28"/>
      <c r="L201" s="28"/>
      <c r="M201" s="10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2"/>
    </row>
    <row r="202" ht="20.1" customHeight="1">
      <c r="A202" t="s" s="23">
        <f>LEFT($B202,FIND(" ",$B202)-1)</f>
        <v>9</v>
      </c>
      <c r="B202" t="s" s="24">
        <v>318</v>
      </c>
      <c r="C202" s="25">
        <v>2016</v>
      </c>
      <c r="D202" t="s" s="26">
        <v>319</v>
      </c>
      <c r="E202" s="27">
        <v>0</v>
      </c>
      <c r="F202" s="27">
        <v>1</v>
      </c>
      <c r="G202" s="28"/>
      <c r="H202" s="28"/>
      <c r="I202" s="28"/>
      <c r="J202" s="28"/>
      <c r="K202" s="28"/>
      <c r="L202" s="28"/>
      <c r="M202" s="10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2"/>
    </row>
    <row r="203" ht="20.1" customHeight="1">
      <c r="A203" t="s" s="23">
        <f>LEFT($B203,FIND(" ",$B203)-1)</f>
        <v>9</v>
      </c>
      <c r="B203" t="s" s="24">
        <v>318</v>
      </c>
      <c r="C203" s="25">
        <v>2016</v>
      </c>
      <c r="D203" t="s" s="26">
        <v>320</v>
      </c>
      <c r="E203" s="27">
        <v>0</v>
      </c>
      <c r="F203" s="27">
        <v>1</v>
      </c>
      <c r="G203" s="28"/>
      <c r="H203" s="28"/>
      <c r="I203" s="28"/>
      <c r="J203" s="28"/>
      <c r="K203" s="28"/>
      <c r="L203" s="28"/>
      <c r="M203" s="10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2"/>
    </row>
    <row r="204" ht="20.1" customHeight="1">
      <c r="A204" t="s" s="23">
        <f>LEFT($B204,FIND(" ",$B204)-1)</f>
        <v>9</v>
      </c>
      <c r="B204" t="s" s="24">
        <v>176</v>
      </c>
      <c r="C204" s="25">
        <v>2016</v>
      </c>
      <c r="D204" t="s" s="26">
        <v>321</v>
      </c>
      <c r="E204" s="27">
        <v>0</v>
      </c>
      <c r="F204" s="27">
        <v>0</v>
      </c>
      <c r="G204" s="28"/>
      <c r="H204" s="28"/>
      <c r="I204" s="28"/>
      <c r="J204" s="28"/>
      <c r="K204" s="28"/>
      <c r="L204" s="28"/>
      <c r="M204" s="10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2"/>
    </row>
    <row r="205" ht="20.1" customHeight="1">
      <c r="A205" t="s" s="23">
        <f>LEFT($B205,FIND(" ",$B205)-1)</f>
        <v>9</v>
      </c>
      <c r="B205" t="s" s="24">
        <v>47</v>
      </c>
      <c r="C205" s="25">
        <v>2016</v>
      </c>
      <c r="D205" t="s" s="26">
        <v>322</v>
      </c>
      <c r="E205" s="27">
        <v>1</v>
      </c>
      <c r="F205" s="27">
        <v>1</v>
      </c>
      <c r="G205" s="28"/>
      <c r="H205" s="28"/>
      <c r="I205" s="28"/>
      <c r="J205" s="28"/>
      <c r="K205" s="28"/>
      <c r="L205" s="28"/>
      <c r="M205" s="10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2"/>
    </row>
    <row r="206" ht="20.1" customHeight="1">
      <c r="A206" t="s" s="23">
        <f>LEFT($B206,FIND(" ",$B206)-1)</f>
        <v>26</v>
      </c>
      <c r="B206" t="s" s="24">
        <v>178</v>
      </c>
      <c r="C206" s="25">
        <v>2016</v>
      </c>
      <c r="D206" t="s" s="26">
        <v>323</v>
      </c>
      <c r="E206" s="27">
        <v>0</v>
      </c>
      <c r="F206" s="27">
        <v>0</v>
      </c>
      <c r="G206" s="28"/>
      <c r="H206" s="28"/>
      <c r="I206" s="28"/>
      <c r="J206" s="28"/>
      <c r="K206" s="28"/>
      <c r="L206" s="28"/>
      <c r="M206" s="10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2"/>
    </row>
    <row r="207" ht="20.1" customHeight="1">
      <c r="A207" t="s" s="23">
        <f>LEFT($B207,FIND(" ",$B207)-1)</f>
        <v>26</v>
      </c>
      <c r="B207" t="s" s="24">
        <v>53</v>
      </c>
      <c r="C207" s="25">
        <v>2016</v>
      </c>
      <c r="D207" t="s" s="26">
        <v>324</v>
      </c>
      <c r="E207" s="27">
        <v>0</v>
      </c>
      <c r="F207" s="27">
        <v>0</v>
      </c>
      <c r="G207" s="28"/>
      <c r="H207" s="28"/>
      <c r="I207" s="28"/>
      <c r="J207" s="28"/>
      <c r="K207" s="28"/>
      <c r="L207" s="28"/>
      <c r="M207" s="10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2"/>
    </row>
    <row r="208" ht="20.1" customHeight="1">
      <c r="A208" t="s" s="23">
        <f>LEFT($B208,FIND(" ",$B208)-1)</f>
        <v>26</v>
      </c>
      <c r="B208" t="s" s="24">
        <v>55</v>
      </c>
      <c r="C208" s="25">
        <v>2016</v>
      </c>
      <c r="D208" t="s" s="26">
        <v>325</v>
      </c>
      <c r="E208" s="27">
        <v>1</v>
      </c>
      <c r="F208" s="27">
        <v>0</v>
      </c>
      <c r="G208" s="28"/>
      <c r="H208" s="28"/>
      <c r="I208" s="28"/>
      <c r="J208" s="28"/>
      <c r="K208" s="28"/>
      <c r="L208" s="28"/>
      <c r="M208" s="10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2"/>
    </row>
    <row r="209" ht="20.1" customHeight="1">
      <c r="A209" t="s" s="23">
        <f>LEFT($B209,FIND(" ",$B209)-1)</f>
        <v>26</v>
      </c>
      <c r="B209" t="s" s="24">
        <v>61</v>
      </c>
      <c r="C209" s="25">
        <v>2016</v>
      </c>
      <c r="D209" t="s" s="26">
        <v>326</v>
      </c>
      <c r="E209" s="27">
        <v>0</v>
      </c>
      <c r="F209" s="27">
        <v>2</v>
      </c>
      <c r="G209" s="28"/>
      <c r="H209" s="28"/>
      <c r="I209" s="28"/>
      <c r="J209" s="28"/>
      <c r="K209" s="28"/>
      <c r="L209" s="28"/>
      <c r="M209" s="10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2"/>
    </row>
    <row r="210" ht="20.1" customHeight="1">
      <c r="A210" t="s" s="23">
        <f>LEFT($B210,FIND(" ",$B210)-1)</f>
        <v>26</v>
      </c>
      <c r="B210" t="s" s="24">
        <v>63</v>
      </c>
      <c r="C210" s="25">
        <v>2016</v>
      </c>
      <c r="D210" t="s" s="26">
        <v>327</v>
      </c>
      <c r="E210" s="27">
        <v>0</v>
      </c>
      <c r="F210" s="27">
        <v>0</v>
      </c>
      <c r="G210" s="28"/>
      <c r="H210" s="28"/>
      <c r="I210" s="28"/>
      <c r="J210" s="28"/>
      <c r="K210" s="28"/>
      <c r="L210" s="28"/>
      <c r="M210" s="10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2"/>
    </row>
    <row r="211" ht="20.1" customHeight="1">
      <c r="A211" t="s" s="23">
        <f>LEFT($B211,FIND(" ",$B211)-1)</f>
        <v>26</v>
      </c>
      <c r="B211" t="s" s="24">
        <v>63</v>
      </c>
      <c r="C211" s="25">
        <v>2016</v>
      </c>
      <c r="D211" t="s" s="26">
        <v>64</v>
      </c>
      <c r="E211" s="27">
        <v>0</v>
      </c>
      <c r="F211" s="27">
        <v>1</v>
      </c>
      <c r="G211" s="28"/>
      <c r="H211" s="28"/>
      <c r="I211" s="28"/>
      <c r="J211" s="28"/>
      <c r="K211" s="28"/>
      <c r="L211" s="28"/>
      <c r="M211" s="10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2"/>
    </row>
    <row r="212" ht="20.1" customHeight="1">
      <c r="A212" t="s" s="23">
        <f>LEFT($B212,FIND(" ",$B212)-1)</f>
        <v>26</v>
      </c>
      <c r="B212" t="s" s="24">
        <v>63</v>
      </c>
      <c r="C212" s="25">
        <v>2016</v>
      </c>
      <c r="D212" t="s" s="26">
        <v>80</v>
      </c>
      <c r="E212" s="27">
        <v>0</v>
      </c>
      <c r="F212" s="27">
        <v>0</v>
      </c>
      <c r="G212" s="28"/>
      <c r="H212" s="28"/>
      <c r="I212" s="28"/>
      <c r="J212" s="28"/>
      <c r="K212" s="28"/>
      <c r="L212" s="28"/>
      <c r="M212" s="10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2"/>
    </row>
    <row r="213" ht="20.1" customHeight="1">
      <c r="A213" t="s" s="23">
        <f>LEFT($B213,FIND(" ",$B213)-1)</f>
        <v>26</v>
      </c>
      <c r="B213" t="s" s="24">
        <v>328</v>
      </c>
      <c r="C213" s="25">
        <v>2016</v>
      </c>
      <c r="D213" t="s" s="26">
        <v>329</v>
      </c>
      <c r="E213" s="27">
        <v>0</v>
      </c>
      <c r="F213" s="27">
        <v>0</v>
      </c>
      <c r="G213" s="28"/>
      <c r="H213" s="28"/>
      <c r="I213" s="28"/>
      <c r="J213" s="28"/>
      <c r="K213" s="28"/>
      <c r="L213" s="28"/>
      <c r="M213" s="10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2"/>
    </row>
    <row r="214" ht="20.1" customHeight="1">
      <c r="A214" t="s" s="23">
        <f>LEFT($B214,FIND(" ",$B214)-1)</f>
        <v>26</v>
      </c>
      <c r="B214" t="s" s="24">
        <v>330</v>
      </c>
      <c r="C214" s="25">
        <v>2016</v>
      </c>
      <c r="D214" t="s" s="26">
        <v>331</v>
      </c>
      <c r="E214" s="27">
        <v>1</v>
      </c>
      <c r="F214" s="27">
        <v>0</v>
      </c>
      <c r="G214" s="28"/>
      <c r="H214" s="28"/>
      <c r="I214" s="28"/>
      <c r="J214" s="28"/>
      <c r="K214" s="28"/>
      <c r="L214" s="28"/>
      <c r="M214" s="10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2"/>
    </row>
    <row r="215" ht="20.1" customHeight="1">
      <c r="A215" t="s" s="23">
        <f>LEFT($B215,FIND(" ",$B215)-1)</f>
        <v>26</v>
      </c>
      <c r="B215" t="s" s="24">
        <v>68</v>
      </c>
      <c r="C215" s="25">
        <v>2016</v>
      </c>
      <c r="D215" t="s" s="26">
        <v>306</v>
      </c>
      <c r="E215" s="27">
        <v>0</v>
      </c>
      <c r="F215" s="27">
        <v>1</v>
      </c>
      <c r="G215" s="28"/>
      <c r="H215" s="28"/>
      <c r="I215" s="28"/>
      <c r="J215" s="28"/>
      <c r="K215" s="28"/>
      <c r="L215" s="28"/>
      <c r="M215" s="10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2"/>
    </row>
    <row r="216" ht="20.1" customHeight="1">
      <c r="A216" t="s" s="23">
        <f>LEFT($B216,FIND(" ",$B216)-1)</f>
        <v>46</v>
      </c>
      <c r="B216" t="s" s="24">
        <v>70</v>
      </c>
      <c r="C216" s="25">
        <v>2016</v>
      </c>
      <c r="D216" t="s" s="26">
        <v>332</v>
      </c>
      <c r="E216" s="27">
        <v>0</v>
      </c>
      <c r="F216" s="27">
        <v>0</v>
      </c>
      <c r="G216" s="28"/>
      <c r="H216" s="28"/>
      <c r="I216" s="28"/>
      <c r="J216" s="28"/>
      <c r="K216" s="28"/>
      <c r="L216" s="28"/>
      <c r="M216" s="10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2"/>
    </row>
    <row r="217" ht="20.1" customHeight="1">
      <c r="A217" t="s" s="23">
        <f>LEFT($B217,FIND(" ",$B217)-1)</f>
        <v>46</v>
      </c>
      <c r="B217" t="s" s="24">
        <v>70</v>
      </c>
      <c r="C217" s="25">
        <v>2016</v>
      </c>
      <c r="D217" t="s" s="26">
        <v>333</v>
      </c>
      <c r="E217" s="27">
        <v>1</v>
      </c>
      <c r="F217" s="27">
        <v>0</v>
      </c>
      <c r="G217" s="28"/>
      <c r="H217" s="28"/>
      <c r="I217" s="28"/>
      <c r="J217" s="28"/>
      <c r="K217" s="28"/>
      <c r="L217" s="28"/>
      <c r="M217" s="10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2"/>
    </row>
    <row r="218" ht="20.1" customHeight="1">
      <c r="A218" t="s" s="23">
        <f>LEFT($B218,FIND(" ",$B218)-1)</f>
        <v>46</v>
      </c>
      <c r="B218" t="s" s="24">
        <v>334</v>
      </c>
      <c r="C218" s="25">
        <v>2016</v>
      </c>
      <c r="D218" t="s" s="26">
        <v>335</v>
      </c>
      <c r="E218" s="27">
        <v>0</v>
      </c>
      <c r="F218" s="27">
        <v>0</v>
      </c>
      <c r="G218" s="28"/>
      <c r="H218" s="28"/>
      <c r="I218" s="28"/>
      <c r="J218" s="28"/>
      <c r="K218" s="28"/>
      <c r="L218" s="28"/>
      <c r="M218" s="10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2"/>
    </row>
    <row r="219" ht="20.1" customHeight="1">
      <c r="A219" t="s" s="23">
        <f>LEFT($B219,FIND(" ",$B219)-1)</f>
        <v>46</v>
      </c>
      <c r="B219" t="s" s="24">
        <v>334</v>
      </c>
      <c r="C219" s="25">
        <v>2016</v>
      </c>
      <c r="D219" t="s" s="26">
        <v>336</v>
      </c>
      <c r="E219" s="27">
        <v>0</v>
      </c>
      <c r="F219" s="27">
        <v>1</v>
      </c>
      <c r="G219" s="28"/>
      <c r="H219" s="28"/>
      <c r="I219" s="28"/>
      <c r="J219" s="28"/>
      <c r="K219" s="28"/>
      <c r="L219" s="28"/>
      <c r="M219" s="10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2"/>
    </row>
    <row r="220" ht="20.1" customHeight="1">
      <c r="A220" t="s" s="23">
        <f>LEFT($B220,FIND(" ",$B220)-1)</f>
        <v>46</v>
      </c>
      <c r="B220" t="s" s="24">
        <v>337</v>
      </c>
      <c r="C220" s="25">
        <v>2016</v>
      </c>
      <c r="D220" t="s" s="26">
        <v>338</v>
      </c>
      <c r="E220" s="27">
        <v>0</v>
      </c>
      <c r="F220" s="27">
        <v>0</v>
      </c>
      <c r="G220" s="28"/>
      <c r="H220" s="28"/>
      <c r="I220" s="28"/>
      <c r="J220" s="28"/>
      <c r="K220" s="28"/>
      <c r="L220" s="28"/>
      <c r="M220" s="10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2"/>
    </row>
    <row r="221" ht="20.1" customHeight="1">
      <c r="A221" t="s" s="23">
        <f>LEFT($B221,FIND(" ",$B221)-1)</f>
        <v>46</v>
      </c>
      <c r="B221" t="s" s="24">
        <v>339</v>
      </c>
      <c r="C221" s="25">
        <v>2016</v>
      </c>
      <c r="D221" t="s" s="26">
        <v>340</v>
      </c>
      <c r="E221" s="27">
        <v>0</v>
      </c>
      <c r="F221" s="27">
        <v>1</v>
      </c>
      <c r="G221" s="28"/>
      <c r="H221" s="28"/>
      <c r="I221" s="28"/>
      <c r="J221" s="28"/>
      <c r="K221" s="28"/>
      <c r="L221" s="28"/>
      <c r="M221" s="10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2"/>
    </row>
    <row r="222" ht="20.1" customHeight="1">
      <c r="A222" t="s" s="23">
        <f>LEFT($B222,FIND(" ",$B222)-1)</f>
        <v>46</v>
      </c>
      <c r="B222" t="s" s="24">
        <v>341</v>
      </c>
      <c r="C222" s="25">
        <v>2016</v>
      </c>
      <c r="D222" t="s" s="26">
        <v>342</v>
      </c>
      <c r="E222" s="27">
        <v>0</v>
      </c>
      <c r="F222" s="27">
        <v>1</v>
      </c>
      <c r="G222" s="28"/>
      <c r="H222" s="28"/>
      <c r="I222" s="28"/>
      <c r="J222" s="28"/>
      <c r="K222" s="28"/>
      <c r="L222" s="28"/>
      <c r="M222" s="10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2"/>
    </row>
    <row r="223" ht="20.1" customHeight="1">
      <c r="A223" t="s" s="23">
        <f>LEFT($B223,FIND(" ",$B223)-1)</f>
        <v>46</v>
      </c>
      <c r="B223" t="s" s="24">
        <v>341</v>
      </c>
      <c r="C223" s="25">
        <v>2016</v>
      </c>
      <c r="D223" t="s" s="26">
        <v>343</v>
      </c>
      <c r="E223" s="27">
        <v>0</v>
      </c>
      <c r="F223" s="27">
        <v>0</v>
      </c>
      <c r="G223" s="28"/>
      <c r="H223" s="28"/>
      <c r="I223" s="28"/>
      <c r="J223" s="28"/>
      <c r="K223" s="28"/>
      <c r="L223" s="28"/>
      <c r="M223" s="10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2"/>
    </row>
    <row r="224" ht="20.1" customHeight="1">
      <c r="A224" t="s" s="23">
        <f>LEFT($B224,FIND(" ",$B224)-1)</f>
        <v>46</v>
      </c>
      <c r="B224" t="s" s="24">
        <v>74</v>
      </c>
      <c r="C224" s="25">
        <v>2016</v>
      </c>
      <c r="D224" t="s" s="26">
        <v>344</v>
      </c>
      <c r="E224" s="27">
        <v>0</v>
      </c>
      <c r="F224" s="27">
        <v>1</v>
      </c>
      <c r="G224" s="28"/>
      <c r="H224" s="28"/>
      <c r="I224" s="28"/>
      <c r="J224" s="28"/>
      <c r="K224" s="28"/>
      <c r="L224" s="28"/>
      <c r="M224" s="10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2"/>
    </row>
    <row r="225" ht="20.1" customHeight="1">
      <c r="A225" t="s" s="23">
        <f>LEFT($B225,FIND(" ",$B225)-1)</f>
        <v>46</v>
      </c>
      <c r="B225" t="s" s="24">
        <v>79</v>
      </c>
      <c r="C225" s="25">
        <v>2016</v>
      </c>
      <c r="D225" t="s" s="26">
        <v>62</v>
      </c>
      <c r="E225" s="27">
        <v>0</v>
      </c>
      <c r="F225" s="27">
        <v>0</v>
      </c>
      <c r="G225" s="28"/>
      <c r="H225" s="28"/>
      <c r="I225" s="28"/>
      <c r="J225" s="28"/>
      <c r="K225" s="28"/>
      <c r="L225" s="28"/>
      <c r="M225" s="10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2"/>
    </row>
    <row r="226" ht="20.1" customHeight="1">
      <c r="A226" t="s" s="23">
        <f>LEFT($B226,FIND(" ",$B226)-1)</f>
        <v>46</v>
      </c>
      <c r="B226" t="s" s="24">
        <v>345</v>
      </c>
      <c r="C226" s="25">
        <v>2016</v>
      </c>
      <c r="D226" t="s" s="26">
        <v>346</v>
      </c>
      <c r="E226" s="27">
        <v>0</v>
      </c>
      <c r="F226" s="27">
        <v>1</v>
      </c>
      <c r="G226" s="28"/>
      <c r="H226" s="28"/>
      <c r="I226" s="28"/>
      <c r="J226" s="28"/>
      <c r="K226" s="28"/>
      <c r="L226" s="28"/>
      <c r="M226" s="10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2"/>
    </row>
    <row r="227" ht="20.1" customHeight="1">
      <c r="A227" t="s" s="23">
        <f>LEFT($B227,FIND(" ",$B227)-1)</f>
        <v>46</v>
      </c>
      <c r="B227" t="s" s="24">
        <v>206</v>
      </c>
      <c r="C227" s="25">
        <v>2016</v>
      </c>
      <c r="D227" t="s" s="26">
        <v>347</v>
      </c>
      <c r="E227" s="27">
        <v>0</v>
      </c>
      <c r="F227" s="27">
        <v>0</v>
      </c>
      <c r="G227" s="28"/>
      <c r="H227" s="28"/>
      <c r="I227" s="28"/>
      <c r="J227" s="28"/>
      <c r="K227" s="28"/>
      <c r="L227" s="28"/>
      <c r="M227" s="10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2"/>
    </row>
    <row r="228" ht="20.1" customHeight="1">
      <c r="A228" t="s" s="23">
        <f>LEFT($B228,FIND(" ",$B228)-1)</f>
        <v>46</v>
      </c>
      <c r="B228" t="s" s="24">
        <v>81</v>
      </c>
      <c r="C228" s="25">
        <v>2016</v>
      </c>
      <c r="D228" t="s" s="26">
        <v>348</v>
      </c>
      <c r="E228" s="27">
        <v>0</v>
      </c>
      <c r="F228" s="27">
        <v>1</v>
      </c>
      <c r="G228" s="28"/>
      <c r="H228" s="28"/>
      <c r="I228" s="28"/>
      <c r="J228" s="28"/>
      <c r="K228" s="28"/>
      <c r="L228" s="28"/>
      <c r="M228" s="10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2"/>
    </row>
    <row r="229" ht="20.1" customHeight="1">
      <c r="A229" t="s" s="23">
        <f>LEFT($B229,FIND(" ",$B229)-1)</f>
        <v>46</v>
      </c>
      <c r="B229" t="s" s="24">
        <v>85</v>
      </c>
      <c r="C229" s="25">
        <v>2016</v>
      </c>
      <c r="D229" t="s" s="26">
        <v>349</v>
      </c>
      <c r="E229" s="27">
        <v>0</v>
      </c>
      <c r="F229" s="27">
        <v>1</v>
      </c>
      <c r="G229" s="28"/>
      <c r="H229" s="28"/>
      <c r="I229" s="28"/>
      <c r="J229" s="28"/>
      <c r="K229" s="28"/>
      <c r="L229" s="28"/>
      <c r="M229" s="10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2"/>
    </row>
    <row r="230" ht="20.1" customHeight="1">
      <c r="A230" t="s" s="23">
        <f>LEFT($B230,FIND(" ",$B230)-1)</f>
        <v>46</v>
      </c>
      <c r="B230" t="s" s="24">
        <v>350</v>
      </c>
      <c r="C230" s="25">
        <v>2016</v>
      </c>
      <c r="D230" t="s" s="26">
        <v>351</v>
      </c>
      <c r="E230" s="27">
        <v>0</v>
      </c>
      <c r="F230" s="27">
        <v>0</v>
      </c>
      <c r="G230" s="28"/>
      <c r="H230" s="28"/>
      <c r="I230" s="28"/>
      <c r="J230" s="28"/>
      <c r="K230" s="28"/>
      <c r="L230" s="28"/>
      <c r="M230" s="10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2"/>
    </row>
    <row r="231" ht="20.1" customHeight="1">
      <c r="A231" t="s" s="23">
        <f>LEFT($B231,FIND(" ",$B231)-1)</f>
        <v>46</v>
      </c>
      <c r="B231" t="s" s="24">
        <v>352</v>
      </c>
      <c r="C231" s="25">
        <v>2016</v>
      </c>
      <c r="D231" t="s" s="26">
        <v>353</v>
      </c>
      <c r="E231" s="27">
        <v>0</v>
      </c>
      <c r="F231" s="27">
        <v>0</v>
      </c>
      <c r="G231" s="28"/>
      <c r="H231" s="28"/>
      <c r="I231" s="28"/>
      <c r="J231" s="28"/>
      <c r="K231" s="28"/>
      <c r="L231" s="28"/>
      <c r="M231" s="10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2"/>
    </row>
    <row r="232" ht="20.1" customHeight="1">
      <c r="A232" t="s" s="23">
        <f>LEFT($B232,FIND(" ",$B232)-1)</f>
        <v>46</v>
      </c>
      <c r="B232" t="s" s="24">
        <v>352</v>
      </c>
      <c r="C232" s="25">
        <v>2016</v>
      </c>
      <c r="D232" t="s" s="26">
        <v>354</v>
      </c>
      <c r="E232" s="27">
        <v>0</v>
      </c>
      <c r="F232" s="27">
        <v>0</v>
      </c>
      <c r="G232" s="28"/>
      <c r="H232" s="28"/>
      <c r="I232" s="28"/>
      <c r="J232" s="28"/>
      <c r="K232" s="28"/>
      <c r="L232" s="28"/>
      <c r="M232" s="10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2"/>
    </row>
    <row r="233" ht="20.1" customHeight="1">
      <c r="A233" t="s" s="23">
        <f>LEFT($B233,FIND(" ",$B233)-1)</f>
        <v>46</v>
      </c>
      <c r="B233" t="s" s="24">
        <v>355</v>
      </c>
      <c r="C233" s="25">
        <v>2016</v>
      </c>
      <c r="D233" t="s" s="26">
        <v>356</v>
      </c>
      <c r="E233" s="27">
        <v>0</v>
      </c>
      <c r="F233" s="27">
        <v>0</v>
      </c>
      <c r="G233" s="28"/>
      <c r="H233" s="28"/>
      <c r="I233" s="28"/>
      <c r="J233" s="28"/>
      <c r="K233" s="28"/>
      <c r="L233" s="28"/>
      <c r="M233" s="10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2"/>
    </row>
    <row r="234" ht="20.1" customHeight="1">
      <c r="A234" t="s" s="23">
        <f>LEFT($B234,FIND(" ",$B234)-1)</f>
        <v>46</v>
      </c>
      <c r="B234" t="s" s="24">
        <v>355</v>
      </c>
      <c r="C234" s="25">
        <v>2016</v>
      </c>
      <c r="D234" t="s" s="26">
        <v>357</v>
      </c>
      <c r="E234" s="27">
        <v>0</v>
      </c>
      <c r="F234" s="27">
        <v>1</v>
      </c>
      <c r="G234" s="28"/>
      <c r="H234" s="28"/>
      <c r="I234" s="28"/>
      <c r="J234" s="28"/>
      <c r="K234" s="28"/>
      <c r="L234" s="28"/>
      <c r="M234" s="10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2"/>
    </row>
    <row r="235" ht="20.1" customHeight="1">
      <c r="A235" t="s" s="23">
        <f>LEFT($B235,FIND(" ",$B235)-1)</f>
        <v>43</v>
      </c>
      <c r="B235" t="s" s="24">
        <v>358</v>
      </c>
      <c r="C235" s="25">
        <v>2016</v>
      </c>
      <c r="D235" t="s" s="26">
        <v>238</v>
      </c>
      <c r="E235" s="27">
        <v>0</v>
      </c>
      <c r="F235" s="27">
        <v>0</v>
      </c>
      <c r="G235" s="28"/>
      <c r="H235" s="28"/>
      <c r="I235" s="28"/>
      <c r="J235" s="28"/>
      <c r="K235" s="28"/>
      <c r="L235" s="28"/>
      <c r="M235" s="10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2"/>
    </row>
    <row r="236" ht="20.1" customHeight="1">
      <c r="A236" t="s" s="23">
        <f>LEFT($B236,FIND(" ",$B236)-1)</f>
        <v>43</v>
      </c>
      <c r="B236" t="s" s="24">
        <v>94</v>
      </c>
      <c r="C236" s="25">
        <v>2016</v>
      </c>
      <c r="D236" t="s" s="26">
        <v>359</v>
      </c>
      <c r="E236" s="27">
        <v>0</v>
      </c>
      <c r="F236" s="27">
        <v>1</v>
      </c>
      <c r="G236" s="28"/>
      <c r="H236" s="28"/>
      <c r="I236" s="28"/>
      <c r="J236" s="28"/>
      <c r="K236" s="28"/>
      <c r="L236" s="28"/>
      <c r="M236" s="10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2"/>
    </row>
    <row r="237" ht="20.1" customHeight="1">
      <c r="A237" t="s" s="23">
        <f>LEFT($B237,FIND(" ",$B237)-1)</f>
        <v>43</v>
      </c>
      <c r="B237" t="s" s="24">
        <v>94</v>
      </c>
      <c r="C237" s="25">
        <v>2016</v>
      </c>
      <c r="D237" t="s" s="26">
        <v>360</v>
      </c>
      <c r="E237" s="27">
        <v>0</v>
      </c>
      <c r="F237" s="27">
        <v>1</v>
      </c>
      <c r="G237" s="28"/>
      <c r="H237" s="28"/>
      <c r="I237" s="28"/>
      <c r="J237" s="28"/>
      <c r="K237" s="28"/>
      <c r="L237" s="28"/>
      <c r="M237" s="10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2"/>
    </row>
    <row r="238" ht="20.1" customHeight="1">
      <c r="A238" t="s" s="23">
        <f>LEFT($B238,FIND(" ",$B238)-1)</f>
        <v>43</v>
      </c>
      <c r="B238" t="s" s="24">
        <v>361</v>
      </c>
      <c r="C238" s="25">
        <v>2016</v>
      </c>
      <c r="D238" t="s" s="26">
        <v>362</v>
      </c>
      <c r="E238" s="27">
        <v>0</v>
      </c>
      <c r="F238" s="27">
        <v>1</v>
      </c>
      <c r="G238" s="28"/>
      <c r="H238" s="28"/>
      <c r="I238" s="28"/>
      <c r="J238" s="28"/>
      <c r="K238" s="28"/>
      <c r="L238" s="28"/>
      <c r="M238" s="10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2"/>
    </row>
    <row r="239" ht="20.1" customHeight="1">
      <c r="A239" t="s" s="23">
        <f>LEFT($B239,FIND(" ",$B239)-1)</f>
        <v>43</v>
      </c>
      <c r="B239" t="s" s="24">
        <v>361</v>
      </c>
      <c r="C239" s="25">
        <v>2016</v>
      </c>
      <c r="D239" t="s" s="26">
        <v>363</v>
      </c>
      <c r="E239" s="27">
        <v>0</v>
      </c>
      <c r="F239" s="27">
        <v>0</v>
      </c>
      <c r="G239" s="28"/>
      <c r="H239" s="28"/>
      <c r="I239" s="28"/>
      <c r="J239" s="28"/>
      <c r="K239" s="28"/>
      <c r="L239" s="28"/>
      <c r="M239" s="10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2"/>
    </row>
    <row r="240" ht="20.1" customHeight="1">
      <c r="A240" t="s" s="23">
        <f>LEFT($B240,FIND(" ",$B240)-1)</f>
        <v>43</v>
      </c>
      <c r="B240" t="s" s="24">
        <v>211</v>
      </c>
      <c r="C240" s="25">
        <v>2016</v>
      </c>
      <c r="D240" t="s" s="26">
        <v>364</v>
      </c>
      <c r="E240" s="27">
        <v>1</v>
      </c>
      <c r="F240" s="27">
        <v>0</v>
      </c>
      <c r="G240" s="28"/>
      <c r="H240" s="28"/>
      <c r="I240" s="28"/>
      <c r="J240" s="28"/>
      <c r="K240" s="28"/>
      <c r="L240" s="28"/>
      <c r="M240" s="10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2"/>
    </row>
    <row r="241" ht="20.1" customHeight="1">
      <c r="A241" t="s" s="23">
        <f>LEFT($B241,FIND(" ",$B241)-1)</f>
        <v>43</v>
      </c>
      <c r="B241" t="s" s="24">
        <v>365</v>
      </c>
      <c r="C241" s="25">
        <v>2016</v>
      </c>
      <c r="D241" t="s" s="26">
        <v>62</v>
      </c>
      <c r="E241" s="27">
        <v>0</v>
      </c>
      <c r="F241" s="27">
        <v>0</v>
      </c>
      <c r="G241" s="28"/>
      <c r="H241" s="28"/>
      <c r="I241" s="28"/>
      <c r="J241" s="28"/>
      <c r="K241" s="28"/>
      <c r="L241" s="28"/>
      <c r="M241" s="10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2"/>
    </row>
    <row r="242" ht="20.1" customHeight="1">
      <c r="A242" t="s" s="23">
        <f>LEFT($B242,FIND(" ",$B242)-1)</f>
        <v>43</v>
      </c>
      <c r="B242" t="s" s="24">
        <v>365</v>
      </c>
      <c r="C242" s="25">
        <v>2016</v>
      </c>
      <c r="D242" t="s" s="26">
        <v>309</v>
      </c>
      <c r="E242" s="27">
        <v>1</v>
      </c>
      <c r="F242" s="27">
        <v>0</v>
      </c>
      <c r="G242" s="28"/>
      <c r="H242" s="28"/>
      <c r="I242" s="28"/>
      <c r="J242" s="28"/>
      <c r="K242" s="28"/>
      <c r="L242" s="28"/>
      <c r="M242" s="10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2"/>
    </row>
    <row r="243" ht="20.1" customHeight="1">
      <c r="A243" t="s" s="23">
        <f>LEFT($B243,FIND(" ",$B243)-1)</f>
        <v>43</v>
      </c>
      <c r="B243" t="s" s="24">
        <v>108</v>
      </c>
      <c r="C243" s="25">
        <v>2016</v>
      </c>
      <c r="D243" t="s" s="26">
        <v>366</v>
      </c>
      <c r="E243" s="27">
        <v>1</v>
      </c>
      <c r="F243" s="27">
        <v>3</v>
      </c>
      <c r="G243" s="28"/>
      <c r="H243" s="28"/>
      <c r="I243" s="28"/>
      <c r="J243" s="28"/>
      <c r="K243" s="28"/>
      <c r="L243" s="28"/>
      <c r="M243" s="10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2"/>
    </row>
    <row r="244" ht="20.1" customHeight="1">
      <c r="A244" t="s" s="23">
        <f>LEFT($B244,FIND(" ",$B244)-1)</f>
        <v>43</v>
      </c>
      <c r="B244" t="s" s="24">
        <v>367</v>
      </c>
      <c r="C244" s="25">
        <v>2016</v>
      </c>
      <c r="D244" t="s" s="26">
        <v>48</v>
      </c>
      <c r="E244" s="27">
        <v>0</v>
      </c>
      <c r="F244" s="27">
        <v>1</v>
      </c>
      <c r="G244" s="28"/>
      <c r="H244" s="28"/>
      <c r="I244" s="28"/>
      <c r="J244" s="28"/>
      <c r="K244" s="28"/>
      <c r="L244" s="28"/>
      <c r="M244" s="10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2"/>
    </row>
    <row r="245" ht="20.1" customHeight="1">
      <c r="A245" t="s" s="23">
        <f>LEFT($B245,FIND(" ",$B245)-1)</f>
        <v>43</v>
      </c>
      <c r="B245" t="s" s="24">
        <v>368</v>
      </c>
      <c r="C245" s="25">
        <v>2016</v>
      </c>
      <c r="D245" t="s" s="26">
        <v>369</v>
      </c>
      <c r="E245" s="27">
        <v>1</v>
      </c>
      <c r="F245" s="27">
        <v>1</v>
      </c>
      <c r="G245" s="28"/>
      <c r="H245" s="28"/>
      <c r="I245" s="28"/>
      <c r="J245" s="28"/>
      <c r="K245" s="28"/>
      <c r="L245" s="28"/>
      <c r="M245" s="10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2"/>
    </row>
    <row r="246" ht="20.1" customHeight="1">
      <c r="A246" t="s" s="23">
        <f>LEFT($B246,FIND(" ",$B246)-1)</f>
        <v>43</v>
      </c>
      <c r="B246" t="s" s="24">
        <v>370</v>
      </c>
      <c r="C246" s="25">
        <v>2016</v>
      </c>
      <c r="D246" t="s" s="26">
        <v>125</v>
      </c>
      <c r="E246" s="27">
        <v>0</v>
      </c>
      <c r="F246" s="27">
        <v>0</v>
      </c>
      <c r="G246" s="28"/>
      <c r="H246" s="28"/>
      <c r="I246" s="28"/>
      <c r="J246" s="28"/>
      <c r="K246" s="28"/>
      <c r="L246" s="28"/>
      <c r="M246" s="10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2"/>
    </row>
    <row r="247" ht="20.1" customHeight="1">
      <c r="A247" t="s" s="23">
        <f>LEFT($B247,FIND(" ",$B247)-1)</f>
        <v>43</v>
      </c>
      <c r="B247" t="s" s="24">
        <v>371</v>
      </c>
      <c r="C247" s="25">
        <v>2016</v>
      </c>
      <c r="D247" t="s" s="26">
        <v>372</v>
      </c>
      <c r="E247" s="27">
        <v>0</v>
      </c>
      <c r="F247" s="27">
        <v>1</v>
      </c>
      <c r="G247" s="28"/>
      <c r="H247" s="28"/>
      <c r="I247" s="28"/>
      <c r="J247" s="28"/>
      <c r="K247" s="28"/>
      <c r="L247" s="28"/>
      <c r="M247" s="10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2"/>
    </row>
    <row r="248" ht="20.1" customHeight="1">
      <c r="A248" t="s" s="23">
        <f>LEFT($B248,FIND(" ",$B248)-1)</f>
        <v>41</v>
      </c>
      <c r="B248" t="s" s="24">
        <v>373</v>
      </c>
      <c r="C248" s="25">
        <v>2016</v>
      </c>
      <c r="D248" t="s" s="26">
        <v>374</v>
      </c>
      <c r="E248" s="27">
        <v>1</v>
      </c>
      <c r="F248" s="27">
        <v>0</v>
      </c>
      <c r="G248" s="28"/>
      <c r="H248" s="28"/>
      <c r="I248" s="28"/>
      <c r="J248" s="28"/>
      <c r="K248" s="28"/>
      <c r="L248" s="28"/>
      <c r="M248" s="10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2"/>
    </row>
    <row r="249" ht="20.1" customHeight="1">
      <c r="A249" t="s" s="23">
        <f>LEFT($B249,FIND(" ",$B249)-1)</f>
        <v>41</v>
      </c>
      <c r="B249" t="s" s="24">
        <v>375</v>
      </c>
      <c r="C249" s="25">
        <v>2016</v>
      </c>
      <c r="D249" t="s" s="26">
        <v>376</v>
      </c>
      <c r="E249" s="27">
        <v>0</v>
      </c>
      <c r="F249" s="27">
        <v>0</v>
      </c>
      <c r="G249" s="28"/>
      <c r="H249" s="28"/>
      <c r="I249" s="28"/>
      <c r="J249" s="28"/>
      <c r="K249" s="28"/>
      <c r="L249" s="28"/>
      <c r="M249" s="10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2"/>
    </row>
    <row r="250" ht="20.1" customHeight="1">
      <c r="A250" t="s" s="23">
        <f>LEFT($B250,FIND(" ",$B250)-1)</f>
        <v>41</v>
      </c>
      <c r="B250" t="s" s="24">
        <v>377</v>
      </c>
      <c r="C250" s="25">
        <v>2016</v>
      </c>
      <c r="D250" t="s" s="26">
        <v>248</v>
      </c>
      <c r="E250" s="27">
        <v>0</v>
      </c>
      <c r="F250" s="27">
        <v>0</v>
      </c>
      <c r="G250" s="28"/>
      <c r="H250" s="28"/>
      <c r="I250" s="28"/>
      <c r="J250" s="28"/>
      <c r="K250" s="28"/>
      <c r="L250" s="28"/>
      <c r="M250" s="10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2"/>
    </row>
    <row r="251" ht="20.1" customHeight="1">
      <c r="A251" t="s" s="23">
        <f>LEFT($B251,FIND(" ",$B251)-1)</f>
        <v>41</v>
      </c>
      <c r="B251" t="s" s="24">
        <v>377</v>
      </c>
      <c r="C251" s="25">
        <v>2016</v>
      </c>
      <c r="D251" t="s" s="26">
        <v>378</v>
      </c>
      <c r="E251" s="27">
        <v>0</v>
      </c>
      <c r="F251" s="27">
        <v>1</v>
      </c>
      <c r="G251" s="28"/>
      <c r="H251" s="28"/>
      <c r="I251" s="28"/>
      <c r="J251" s="28"/>
      <c r="K251" s="28"/>
      <c r="L251" s="28"/>
      <c r="M251" s="10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2"/>
    </row>
    <row r="252" ht="20.1" customHeight="1">
      <c r="A252" t="s" s="23">
        <f>LEFT($B252,FIND(" ",$B252)-1)</f>
        <v>41</v>
      </c>
      <c r="B252" t="s" s="24">
        <v>118</v>
      </c>
      <c r="C252" s="25">
        <v>2016</v>
      </c>
      <c r="D252" t="s" s="26">
        <v>379</v>
      </c>
      <c r="E252" s="27">
        <v>0</v>
      </c>
      <c r="F252" s="27">
        <v>1</v>
      </c>
      <c r="G252" s="28"/>
      <c r="H252" s="28"/>
      <c r="I252" s="28"/>
      <c r="J252" s="28"/>
      <c r="K252" s="28"/>
      <c r="L252" s="28"/>
      <c r="M252" s="10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2"/>
    </row>
    <row r="253" ht="20.1" customHeight="1">
      <c r="A253" t="s" s="23">
        <f>LEFT($B253,FIND(" ",$B253)-1)</f>
        <v>41</v>
      </c>
      <c r="B253" t="s" s="24">
        <v>221</v>
      </c>
      <c r="C253" s="25">
        <v>2016</v>
      </c>
      <c r="D253" t="s" s="26">
        <v>380</v>
      </c>
      <c r="E253" s="27">
        <v>0</v>
      </c>
      <c r="F253" s="27">
        <v>1</v>
      </c>
      <c r="G253" s="28"/>
      <c r="H253" s="28"/>
      <c r="I253" s="28"/>
      <c r="J253" s="28"/>
      <c r="K253" s="28"/>
      <c r="L253" s="28"/>
      <c r="M253" s="10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2"/>
    </row>
    <row r="254" ht="20.1" customHeight="1">
      <c r="A254" t="s" s="23">
        <f>LEFT($B254,FIND(" ",$B254)-1)</f>
        <v>41</v>
      </c>
      <c r="B254" t="s" s="24">
        <v>221</v>
      </c>
      <c r="C254" s="25">
        <v>2016</v>
      </c>
      <c r="D254" t="s" s="26">
        <v>381</v>
      </c>
      <c r="E254" s="27">
        <v>0</v>
      </c>
      <c r="F254" s="27">
        <v>0</v>
      </c>
      <c r="G254" s="28"/>
      <c r="H254" s="28"/>
      <c r="I254" s="28"/>
      <c r="J254" s="28"/>
      <c r="K254" s="28"/>
      <c r="L254" s="28"/>
      <c r="M254" s="10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2"/>
    </row>
    <row r="255" ht="20.1" customHeight="1">
      <c r="A255" t="s" s="23">
        <f>LEFT($B255,FIND(" ",$B255)-1)</f>
        <v>41</v>
      </c>
      <c r="B255" t="s" s="24">
        <v>123</v>
      </c>
      <c r="C255" s="25">
        <v>2016</v>
      </c>
      <c r="D255" t="s" s="26">
        <v>382</v>
      </c>
      <c r="E255" s="27">
        <v>0</v>
      </c>
      <c r="F255" s="27">
        <v>0</v>
      </c>
      <c r="G255" s="28"/>
      <c r="H255" s="28"/>
      <c r="I255" s="28"/>
      <c r="J255" s="28"/>
      <c r="K255" s="28"/>
      <c r="L255" s="28"/>
      <c r="M255" s="10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2"/>
    </row>
    <row r="256" ht="20.1" customHeight="1">
      <c r="A256" t="s" s="23">
        <f>LEFT($B256,FIND(" ",$B256)-1)</f>
        <v>41</v>
      </c>
      <c r="B256" t="s" s="24">
        <v>123</v>
      </c>
      <c r="C256" s="25">
        <v>2016</v>
      </c>
      <c r="D256" t="s" s="26">
        <v>383</v>
      </c>
      <c r="E256" s="27">
        <v>0</v>
      </c>
      <c r="F256" s="27">
        <v>0</v>
      </c>
      <c r="G256" s="28"/>
      <c r="H256" s="28"/>
      <c r="I256" s="28"/>
      <c r="J256" s="28"/>
      <c r="K256" s="28"/>
      <c r="L256" s="28"/>
      <c r="M256" s="10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2"/>
    </row>
    <row r="257" ht="20.1" customHeight="1">
      <c r="A257" t="s" s="23">
        <f>LEFT($B257,FIND(" ",$B257)-1)</f>
        <v>41</v>
      </c>
      <c r="B257" t="s" s="24">
        <v>123</v>
      </c>
      <c r="C257" s="25">
        <v>2016</v>
      </c>
      <c r="D257" t="s" s="26">
        <v>384</v>
      </c>
      <c r="E257" s="27">
        <v>0</v>
      </c>
      <c r="F257" s="27">
        <v>0</v>
      </c>
      <c r="G257" s="28"/>
      <c r="H257" s="28"/>
      <c r="I257" s="28"/>
      <c r="J257" s="28"/>
      <c r="K257" s="28"/>
      <c r="L257" s="28"/>
      <c r="M257" s="10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2"/>
    </row>
    <row r="258" ht="20.1" customHeight="1">
      <c r="A258" t="s" s="23">
        <f>LEFT($B258,FIND(" ",$B258)-1)</f>
        <v>41</v>
      </c>
      <c r="B258" t="s" s="24">
        <v>123</v>
      </c>
      <c r="C258" s="25">
        <v>2016</v>
      </c>
      <c r="D258" t="s" s="26">
        <v>385</v>
      </c>
      <c r="E258" s="27">
        <v>0</v>
      </c>
      <c r="F258" s="27">
        <v>0</v>
      </c>
      <c r="G258" s="28"/>
      <c r="H258" s="28"/>
      <c r="I258" s="28"/>
      <c r="J258" s="28"/>
      <c r="K258" s="28"/>
      <c r="L258" s="28"/>
      <c r="M258" s="10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2"/>
    </row>
    <row r="259" ht="20.1" customHeight="1">
      <c r="A259" t="s" s="23">
        <f>LEFT($B259,FIND(" ",$B259)-1)</f>
        <v>41</v>
      </c>
      <c r="B259" t="s" s="24">
        <v>123</v>
      </c>
      <c r="C259" s="25">
        <v>2016</v>
      </c>
      <c r="D259" t="s" s="26">
        <v>386</v>
      </c>
      <c r="E259" s="27">
        <v>0</v>
      </c>
      <c r="F259" s="27">
        <v>2</v>
      </c>
      <c r="G259" s="28"/>
      <c r="H259" s="28"/>
      <c r="I259" s="28"/>
      <c r="J259" s="28"/>
      <c r="K259" s="28"/>
      <c r="L259" s="28"/>
      <c r="M259" s="10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2"/>
    </row>
    <row r="260" ht="20.1" customHeight="1">
      <c r="A260" t="s" s="23">
        <f>LEFT($B260,FIND(" ",$B260)-1)</f>
        <v>41</v>
      </c>
      <c r="B260" t="s" s="24">
        <v>387</v>
      </c>
      <c r="C260" s="25">
        <v>2016</v>
      </c>
      <c r="D260" t="s" s="26">
        <v>388</v>
      </c>
      <c r="E260" s="27">
        <v>0</v>
      </c>
      <c r="F260" s="27">
        <v>1</v>
      </c>
      <c r="G260" s="28"/>
      <c r="H260" s="28"/>
      <c r="I260" s="28"/>
      <c r="J260" s="28"/>
      <c r="K260" s="28"/>
      <c r="L260" s="28"/>
      <c r="M260" s="10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2"/>
    </row>
    <row r="261" ht="20.1" customHeight="1">
      <c r="A261" t="s" s="23">
        <f>LEFT($B261,FIND(" ",$B261)-1)</f>
        <v>41</v>
      </c>
      <c r="B261" t="s" s="24">
        <v>389</v>
      </c>
      <c r="C261" s="25">
        <v>2016</v>
      </c>
      <c r="D261" t="s" s="26">
        <v>390</v>
      </c>
      <c r="E261" s="27">
        <v>1</v>
      </c>
      <c r="F261" s="27">
        <v>2</v>
      </c>
      <c r="G261" s="28"/>
      <c r="H261" s="28"/>
      <c r="I261" s="28"/>
      <c r="J261" s="28"/>
      <c r="K261" s="28"/>
      <c r="L261" s="28"/>
      <c r="M261" s="10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2"/>
    </row>
    <row r="262" ht="20.1" customHeight="1">
      <c r="A262" t="s" s="23">
        <f>LEFT($B262,FIND(" ",$B262)-1)</f>
        <v>41</v>
      </c>
      <c r="B262" t="s" s="24">
        <v>391</v>
      </c>
      <c r="C262" s="25">
        <v>2016</v>
      </c>
      <c r="D262" t="s" s="26">
        <v>392</v>
      </c>
      <c r="E262" s="27">
        <v>0</v>
      </c>
      <c r="F262" s="27">
        <v>0</v>
      </c>
      <c r="G262" s="28"/>
      <c r="H262" s="28"/>
      <c r="I262" s="28"/>
      <c r="J262" s="28"/>
      <c r="K262" s="28"/>
      <c r="L262" s="28"/>
      <c r="M262" s="10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2"/>
    </row>
    <row r="263" ht="20.1" customHeight="1">
      <c r="A263" t="s" s="23">
        <f>LEFT($B263,FIND(" ",$B263)-1)</f>
        <v>41</v>
      </c>
      <c r="B263" t="s" s="24">
        <v>391</v>
      </c>
      <c r="C263" s="25">
        <v>2016</v>
      </c>
      <c r="D263" t="s" s="26">
        <v>393</v>
      </c>
      <c r="E263" s="27">
        <v>0</v>
      </c>
      <c r="F263" s="27">
        <v>2</v>
      </c>
      <c r="G263" s="28"/>
      <c r="H263" s="28"/>
      <c r="I263" s="28"/>
      <c r="J263" s="28"/>
      <c r="K263" s="28"/>
      <c r="L263" s="28"/>
      <c r="M263" s="10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2"/>
    </row>
    <row r="264" ht="20.1" customHeight="1">
      <c r="A264" t="s" s="23">
        <f>LEFT($B264,FIND(" ",$B264)-1)</f>
        <v>22</v>
      </c>
      <c r="B264" t="s" s="24">
        <v>394</v>
      </c>
      <c r="C264" s="25">
        <v>2016</v>
      </c>
      <c r="D264" t="s" s="26">
        <v>395</v>
      </c>
      <c r="E264" s="27">
        <v>0</v>
      </c>
      <c r="F264" s="27">
        <v>3</v>
      </c>
      <c r="G264" s="28"/>
      <c r="H264" s="28"/>
      <c r="I264" s="28"/>
      <c r="J264" s="28"/>
      <c r="K264" s="28"/>
      <c r="L264" s="28"/>
      <c r="M264" s="10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2"/>
    </row>
    <row r="265" ht="20.1" customHeight="1">
      <c r="A265" t="s" s="23">
        <f>LEFT($B265,FIND(" ",$B265)-1)</f>
        <v>22</v>
      </c>
      <c r="B265" t="s" s="24">
        <v>396</v>
      </c>
      <c r="C265" s="25">
        <v>2016</v>
      </c>
      <c r="D265" t="s" s="26">
        <v>397</v>
      </c>
      <c r="E265" s="27">
        <v>0</v>
      </c>
      <c r="F265" s="27">
        <v>0</v>
      </c>
      <c r="G265" s="28"/>
      <c r="H265" s="28"/>
      <c r="I265" s="28"/>
      <c r="J265" s="28"/>
      <c r="K265" s="28"/>
      <c r="L265" s="28"/>
      <c r="M265" s="10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2"/>
    </row>
    <row r="266" ht="20.1" customHeight="1">
      <c r="A266" t="s" s="23">
        <f>LEFT($B266,FIND(" ",$B266)-1)</f>
        <v>22</v>
      </c>
      <c r="B266" t="s" s="24">
        <v>140</v>
      </c>
      <c r="C266" s="25">
        <v>2016</v>
      </c>
      <c r="D266" t="s" s="26">
        <v>289</v>
      </c>
      <c r="E266" s="27">
        <v>0</v>
      </c>
      <c r="F266" s="27">
        <v>0</v>
      </c>
      <c r="G266" s="28"/>
      <c r="H266" s="28"/>
      <c r="I266" s="28"/>
      <c r="J266" s="28"/>
      <c r="K266" s="28"/>
      <c r="L266" s="28"/>
      <c r="M266" s="10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2"/>
    </row>
    <row r="267" ht="20.1" customHeight="1">
      <c r="A267" t="s" s="23">
        <f>LEFT($B267,FIND(" ",$B267)-1)</f>
        <v>22</v>
      </c>
      <c r="B267" t="s" s="24">
        <v>398</v>
      </c>
      <c r="C267" s="25">
        <v>2016</v>
      </c>
      <c r="D267" t="s" s="26">
        <v>80</v>
      </c>
      <c r="E267" s="27">
        <v>1</v>
      </c>
      <c r="F267" s="27">
        <v>0</v>
      </c>
      <c r="G267" s="28"/>
      <c r="H267" s="28"/>
      <c r="I267" s="28"/>
      <c r="J267" s="28"/>
      <c r="K267" s="28"/>
      <c r="L267" s="28"/>
      <c r="M267" s="10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2"/>
    </row>
    <row r="268" ht="20.1" customHeight="1">
      <c r="A268" t="s" s="23">
        <f>LEFT($B268,FIND(" ",$B268)-1)</f>
        <v>22</v>
      </c>
      <c r="B268" t="s" s="24">
        <v>398</v>
      </c>
      <c r="C268" s="25">
        <v>2016</v>
      </c>
      <c r="D268" t="s" s="26">
        <v>351</v>
      </c>
      <c r="E268" s="27">
        <v>0</v>
      </c>
      <c r="F268" s="27">
        <v>0</v>
      </c>
      <c r="G268" s="28"/>
      <c r="H268" s="28"/>
      <c r="I268" s="28"/>
      <c r="J268" s="28"/>
      <c r="K268" s="28"/>
      <c r="L268" s="28"/>
      <c r="M268" s="10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2"/>
    </row>
    <row r="269" ht="20.1" customHeight="1">
      <c r="A269" t="s" s="23">
        <f>LEFT($B269,FIND(" ",$B269)-1)</f>
        <v>22</v>
      </c>
      <c r="B269" t="s" s="24">
        <v>399</v>
      </c>
      <c r="C269" s="25">
        <v>2016</v>
      </c>
      <c r="D269" t="s" s="26">
        <v>34</v>
      </c>
      <c r="E269" s="27">
        <v>0</v>
      </c>
      <c r="F269" s="27">
        <v>0</v>
      </c>
      <c r="G269" s="28"/>
      <c r="H269" s="28"/>
      <c r="I269" s="28"/>
      <c r="J269" s="28"/>
      <c r="K269" s="28"/>
      <c r="L269" s="28"/>
      <c r="M269" s="10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2"/>
    </row>
    <row r="270" ht="20.1" customHeight="1">
      <c r="A270" t="s" s="23">
        <f>LEFT($B270,FIND(" ",$B270)-1)</f>
        <v>22</v>
      </c>
      <c r="B270" t="s" s="24">
        <v>399</v>
      </c>
      <c r="C270" s="25">
        <v>2016</v>
      </c>
      <c r="D270" t="s" s="26">
        <v>34</v>
      </c>
      <c r="E270" s="27">
        <v>0</v>
      </c>
      <c r="F270" s="27">
        <v>1</v>
      </c>
      <c r="G270" s="28"/>
      <c r="H270" s="28"/>
      <c r="I270" s="28"/>
      <c r="J270" s="28"/>
      <c r="K270" s="28"/>
      <c r="L270" s="28"/>
      <c r="M270" s="10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2"/>
    </row>
    <row r="271" ht="20.1" customHeight="1">
      <c r="A271" t="s" s="23">
        <f>LEFT($B271,FIND(" ",$B271)-1)</f>
        <v>22</v>
      </c>
      <c r="B271" t="s" s="24">
        <v>144</v>
      </c>
      <c r="C271" s="25">
        <v>2016</v>
      </c>
      <c r="D271" t="s" s="26">
        <v>238</v>
      </c>
      <c r="E271" s="27">
        <v>0</v>
      </c>
      <c r="F271" s="27">
        <v>0</v>
      </c>
      <c r="G271" s="28"/>
      <c r="H271" s="28"/>
      <c r="I271" s="28"/>
      <c r="J271" s="28"/>
      <c r="K271" s="28"/>
      <c r="L271" s="28"/>
      <c r="M271" s="10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2"/>
    </row>
    <row r="272" ht="20.1" customHeight="1">
      <c r="A272" t="s" s="23">
        <f>LEFT($B272,FIND(" ",$B272)-1)</f>
        <v>22</v>
      </c>
      <c r="B272" t="s" s="24">
        <v>400</v>
      </c>
      <c r="C272" s="25">
        <v>2016</v>
      </c>
      <c r="D272" t="s" s="26">
        <v>401</v>
      </c>
      <c r="E272" s="27">
        <v>0</v>
      </c>
      <c r="F272" s="27">
        <v>0</v>
      </c>
      <c r="G272" s="28"/>
      <c r="H272" s="28"/>
      <c r="I272" s="28"/>
      <c r="J272" s="28"/>
      <c r="K272" s="28"/>
      <c r="L272" s="28"/>
      <c r="M272" s="10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2"/>
    </row>
    <row r="273" ht="20.1" customHeight="1">
      <c r="A273" t="s" s="23">
        <f>LEFT($B273,FIND(" ",$B273)-1)</f>
        <v>22</v>
      </c>
      <c r="B273" t="s" s="24">
        <v>400</v>
      </c>
      <c r="C273" s="25">
        <v>2016</v>
      </c>
      <c r="D273" t="s" s="26">
        <v>259</v>
      </c>
      <c r="E273" s="27">
        <v>0</v>
      </c>
      <c r="F273" s="27">
        <v>1</v>
      </c>
      <c r="G273" s="28"/>
      <c r="H273" s="28"/>
      <c r="I273" s="28"/>
      <c r="J273" s="28"/>
      <c r="K273" s="28"/>
      <c r="L273" s="28"/>
      <c r="M273" s="10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2"/>
    </row>
    <row r="274" ht="20.1" customHeight="1">
      <c r="A274" t="s" s="23">
        <f>LEFT($B274,FIND(" ",$B274)-1)</f>
        <v>22</v>
      </c>
      <c r="B274" t="s" s="24">
        <v>402</v>
      </c>
      <c r="C274" s="25">
        <v>2016</v>
      </c>
      <c r="D274" t="s" s="26">
        <v>216</v>
      </c>
      <c r="E274" s="27">
        <v>0</v>
      </c>
      <c r="F274" s="27">
        <v>1</v>
      </c>
      <c r="G274" s="28"/>
      <c r="H274" s="28"/>
      <c r="I274" s="28"/>
      <c r="J274" s="28"/>
      <c r="K274" s="28"/>
      <c r="L274" s="28"/>
      <c r="M274" s="10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2"/>
    </row>
    <row r="275" ht="20.1" customHeight="1">
      <c r="A275" t="s" s="23">
        <f>LEFT($B275,FIND(" ",$B275)-1)</f>
        <v>22</v>
      </c>
      <c r="B275" t="s" s="24">
        <v>403</v>
      </c>
      <c r="C275" s="25">
        <v>2016</v>
      </c>
      <c r="D275" t="s" s="26">
        <v>64</v>
      </c>
      <c r="E275" s="27">
        <v>0</v>
      </c>
      <c r="F275" s="27">
        <v>2</v>
      </c>
      <c r="G275" s="28"/>
      <c r="H275" s="28"/>
      <c r="I275" s="28"/>
      <c r="J275" s="28"/>
      <c r="K275" s="28"/>
      <c r="L275" s="28"/>
      <c r="M275" s="10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2"/>
    </row>
    <row r="276" ht="20.1" customHeight="1">
      <c r="A276" t="s" s="23">
        <f>LEFT($B276,FIND(" ",$B276)-1)</f>
        <v>22</v>
      </c>
      <c r="B276" t="s" s="24">
        <v>404</v>
      </c>
      <c r="C276" s="25">
        <v>2016</v>
      </c>
      <c r="D276" t="s" s="26">
        <v>405</v>
      </c>
      <c r="E276" s="27">
        <v>0</v>
      </c>
      <c r="F276" s="27">
        <v>1</v>
      </c>
      <c r="G276" s="28"/>
      <c r="H276" s="28"/>
      <c r="I276" s="28"/>
      <c r="J276" s="28"/>
      <c r="K276" s="28"/>
      <c r="L276" s="28"/>
      <c r="M276" s="10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2"/>
    </row>
    <row r="277" ht="20.1" customHeight="1">
      <c r="A277" t="s" s="23">
        <f>LEFT($B277,FIND(" ",$B277)-1)</f>
        <v>30</v>
      </c>
      <c r="B277" t="s" s="24">
        <v>406</v>
      </c>
      <c r="C277" s="25">
        <v>2016</v>
      </c>
      <c r="D277" t="s" s="26">
        <v>407</v>
      </c>
      <c r="E277" s="27">
        <v>0</v>
      </c>
      <c r="F277" s="27">
        <v>1</v>
      </c>
      <c r="G277" s="28"/>
      <c r="H277" s="28"/>
      <c r="I277" s="28"/>
      <c r="J277" s="28"/>
      <c r="K277" s="28"/>
      <c r="L277" s="28"/>
      <c r="M277" s="10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2"/>
    </row>
    <row r="278" ht="20.1" customHeight="1">
      <c r="A278" t="s" s="23">
        <f>LEFT($B278,FIND(" ",$B278)-1)</f>
        <v>30</v>
      </c>
      <c r="B278" t="s" s="24">
        <v>406</v>
      </c>
      <c r="C278" s="25">
        <v>2016</v>
      </c>
      <c r="D278" t="s" s="26">
        <v>48</v>
      </c>
      <c r="E278" s="27">
        <v>0</v>
      </c>
      <c r="F278" s="27">
        <v>2</v>
      </c>
      <c r="G278" s="28"/>
      <c r="H278" s="28"/>
      <c r="I278" s="28"/>
      <c r="J278" s="28"/>
      <c r="K278" s="28"/>
      <c r="L278" s="28"/>
      <c r="M278" s="10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2"/>
    </row>
    <row r="279" ht="20.1" customHeight="1">
      <c r="A279" t="s" s="23">
        <f>LEFT($B279,FIND(" ",$B279)-1)</f>
        <v>30</v>
      </c>
      <c r="B279" t="s" s="24">
        <v>408</v>
      </c>
      <c r="C279" s="25">
        <v>2016</v>
      </c>
      <c r="D279" t="s" s="26">
        <v>409</v>
      </c>
      <c r="E279" s="27">
        <v>0</v>
      </c>
      <c r="F279" s="27">
        <v>0</v>
      </c>
      <c r="G279" s="28"/>
      <c r="H279" s="28"/>
      <c r="I279" s="28"/>
      <c r="J279" s="28"/>
      <c r="K279" s="28"/>
      <c r="L279" s="28"/>
      <c r="M279" s="10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2"/>
    </row>
    <row r="280" ht="20.1" customHeight="1">
      <c r="A280" t="s" s="23">
        <f>LEFT($B280,FIND(" ",$B280)-1)</f>
        <v>30</v>
      </c>
      <c r="B280" t="s" s="24">
        <v>410</v>
      </c>
      <c r="C280" s="25">
        <v>2016</v>
      </c>
      <c r="D280" t="s" s="26">
        <v>411</v>
      </c>
      <c r="E280" s="27">
        <v>0</v>
      </c>
      <c r="F280" s="27">
        <v>1</v>
      </c>
      <c r="G280" s="28"/>
      <c r="H280" s="28"/>
      <c r="I280" s="28"/>
      <c r="J280" s="28"/>
      <c r="K280" s="28"/>
      <c r="L280" s="28"/>
      <c r="M280" s="10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2"/>
    </row>
    <row r="281" ht="20.1" customHeight="1">
      <c r="A281" t="s" s="23">
        <f>LEFT($B281,FIND(" ",$B281)-1)</f>
        <v>30</v>
      </c>
      <c r="B281" t="s" s="24">
        <v>412</v>
      </c>
      <c r="C281" s="25">
        <v>2016</v>
      </c>
      <c r="D281" t="s" s="26">
        <v>34</v>
      </c>
      <c r="E281" s="27">
        <v>0</v>
      </c>
      <c r="F281" s="27">
        <v>1</v>
      </c>
      <c r="G281" s="28"/>
      <c r="H281" s="28"/>
      <c r="I281" s="28"/>
      <c r="J281" s="28"/>
      <c r="K281" s="28"/>
      <c r="L281" s="28"/>
      <c r="M281" s="10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2"/>
    </row>
    <row r="282" ht="20.1" customHeight="1">
      <c r="A282" t="s" s="23">
        <f>LEFT($B282,FIND(" ",$B282)-1)</f>
        <v>30</v>
      </c>
      <c r="B282" t="s" s="24">
        <v>412</v>
      </c>
      <c r="C282" s="25">
        <v>2016</v>
      </c>
      <c r="D282" t="s" s="26">
        <v>413</v>
      </c>
      <c r="E282" s="27">
        <v>0</v>
      </c>
      <c r="F282" s="27">
        <v>1</v>
      </c>
      <c r="G282" s="28"/>
      <c r="H282" s="28"/>
      <c r="I282" s="28"/>
      <c r="J282" s="28"/>
      <c r="K282" s="28"/>
      <c r="L282" s="28"/>
      <c r="M282" s="10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2"/>
    </row>
    <row r="283" ht="20.1" customHeight="1">
      <c r="A283" t="s" s="23">
        <f>LEFT($B283,FIND(" ",$B283)-1)</f>
        <v>30</v>
      </c>
      <c r="B283" t="s" s="24">
        <v>229</v>
      </c>
      <c r="C283" s="25">
        <v>2016</v>
      </c>
      <c r="D283" t="s" s="26">
        <v>414</v>
      </c>
      <c r="E283" s="27">
        <v>0</v>
      </c>
      <c r="F283" s="27">
        <v>1</v>
      </c>
      <c r="G283" s="28"/>
      <c r="H283" s="28"/>
      <c r="I283" s="28"/>
      <c r="J283" s="28"/>
      <c r="K283" s="28"/>
      <c r="L283" s="28"/>
      <c r="M283" s="10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2"/>
    </row>
    <row r="284" ht="20.1" customHeight="1">
      <c r="A284" t="s" s="23">
        <f>LEFT($B284,FIND(" ",$B284)-1)</f>
        <v>30</v>
      </c>
      <c r="B284" t="s" s="24">
        <v>229</v>
      </c>
      <c r="C284" s="25">
        <v>2016</v>
      </c>
      <c r="D284" t="s" s="26">
        <v>415</v>
      </c>
      <c r="E284" s="27">
        <v>0</v>
      </c>
      <c r="F284" s="27">
        <v>1</v>
      </c>
      <c r="G284" s="28"/>
      <c r="H284" s="28"/>
      <c r="I284" s="28"/>
      <c r="J284" s="28"/>
      <c r="K284" s="28"/>
      <c r="L284" s="28"/>
      <c r="M284" s="10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2"/>
    </row>
    <row r="285" ht="20.1" customHeight="1">
      <c r="A285" t="s" s="23">
        <f>LEFT($B285,FIND(" ",$B285)-1)</f>
        <v>30</v>
      </c>
      <c r="B285" t="s" s="24">
        <v>231</v>
      </c>
      <c r="C285" s="25">
        <v>2016</v>
      </c>
      <c r="D285" t="s" s="26">
        <v>416</v>
      </c>
      <c r="E285" s="27">
        <v>2</v>
      </c>
      <c r="F285" s="27">
        <v>0</v>
      </c>
      <c r="G285" s="28"/>
      <c r="H285" s="28"/>
      <c r="I285" s="28"/>
      <c r="J285" s="28"/>
      <c r="K285" s="28"/>
      <c r="L285" s="28"/>
      <c r="M285" s="10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2"/>
    </row>
    <row r="286" ht="20.1" customHeight="1">
      <c r="A286" t="s" s="23">
        <f>LEFT($B286,FIND(" ",$B286)-1)</f>
        <v>30</v>
      </c>
      <c r="B286" t="s" s="24">
        <v>417</v>
      </c>
      <c r="C286" s="25">
        <v>2016</v>
      </c>
      <c r="D286" t="s" s="26">
        <v>64</v>
      </c>
      <c r="E286" s="27">
        <v>0</v>
      </c>
      <c r="F286" s="27">
        <v>2</v>
      </c>
      <c r="G286" s="28"/>
      <c r="H286" s="28"/>
      <c r="I286" s="28"/>
      <c r="J286" s="28"/>
      <c r="K286" s="28"/>
      <c r="L286" s="28"/>
      <c r="M286" s="10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2"/>
    </row>
    <row r="287" ht="20.1" customHeight="1">
      <c r="A287" t="s" s="23">
        <f>LEFT($B287,FIND(" ",$B287)-1)</f>
        <v>30</v>
      </c>
      <c r="B287" t="s" s="24">
        <v>418</v>
      </c>
      <c r="C287" s="25">
        <v>2016</v>
      </c>
      <c r="D287" t="s" s="26">
        <v>415</v>
      </c>
      <c r="E287" s="27">
        <v>0</v>
      </c>
      <c r="F287" s="27">
        <v>0</v>
      </c>
      <c r="G287" s="28"/>
      <c r="H287" s="28"/>
      <c r="I287" s="28"/>
      <c r="J287" s="28"/>
      <c r="K287" s="28"/>
      <c r="L287" s="28"/>
      <c r="M287" s="10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2"/>
    </row>
    <row r="288" ht="20.1" customHeight="1">
      <c r="A288" t="s" s="23">
        <f>LEFT($B288,FIND(" ",$B288)-1)</f>
        <v>30</v>
      </c>
      <c r="B288" t="s" s="24">
        <v>418</v>
      </c>
      <c r="C288" s="25">
        <v>2016</v>
      </c>
      <c r="D288" t="s" s="26">
        <v>272</v>
      </c>
      <c r="E288" s="27">
        <v>0</v>
      </c>
      <c r="F288" s="27">
        <v>2</v>
      </c>
      <c r="G288" s="28"/>
      <c r="H288" s="28"/>
      <c r="I288" s="28"/>
      <c r="J288" s="28"/>
      <c r="K288" s="28"/>
      <c r="L288" s="28"/>
      <c r="M288" s="10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2"/>
    </row>
    <row r="289" ht="20.1" customHeight="1">
      <c r="A289" t="s" s="23">
        <f>LEFT($B289,FIND(" ",$B289)-1)</f>
        <v>30</v>
      </c>
      <c r="B289" t="s" s="24">
        <v>419</v>
      </c>
      <c r="C289" s="25">
        <v>2016</v>
      </c>
      <c r="D289" t="s" s="26">
        <v>420</v>
      </c>
      <c r="E289" s="27">
        <v>0</v>
      </c>
      <c r="F289" s="27">
        <v>0</v>
      </c>
      <c r="G289" s="28"/>
      <c r="H289" s="28"/>
      <c r="I289" s="28"/>
      <c r="J289" s="28"/>
      <c r="K289" s="28"/>
      <c r="L289" s="28"/>
      <c r="M289" s="10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2"/>
    </row>
    <row r="290" ht="20.1" customHeight="1">
      <c r="A290" t="s" s="23">
        <f>LEFT($B290,FIND(" ",$B290)-1)</f>
        <v>30</v>
      </c>
      <c r="B290" t="s" s="24">
        <v>421</v>
      </c>
      <c r="C290" s="25">
        <v>2016</v>
      </c>
      <c r="D290" t="s" s="26">
        <v>348</v>
      </c>
      <c r="E290" s="27">
        <v>0</v>
      </c>
      <c r="F290" s="27">
        <v>0</v>
      </c>
      <c r="G290" s="28"/>
      <c r="H290" s="28"/>
      <c r="I290" s="28"/>
      <c r="J290" s="28"/>
      <c r="K290" s="28"/>
      <c r="L290" s="28"/>
      <c r="M290" s="10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2"/>
    </row>
    <row r="291" ht="20.1" customHeight="1">
      <c r="A291" t="s" s="23">
        <f>LEFT($B291,FIND(" ",$B291)-1)</f>
        <v>30</v>
      </c>
      <c r="B291" t="s" s="24">
        <v>421</v>
      </c>
      <c r="C291" s="25">
        <v>2016</v>
      </c>
      <c r="D291" t="s" s="26">
        <v>422</v>
      </c>
      <c r="E291" s="27">
        <v>0</v>
      </c>
      <c r="F291" s="27">
        <v>2</v>
      </c>
      <c r="G291" s="28"/>
      <c r="H291" s="28"/>
      <c r="I291" s="28"/>
      <c r="J291" s="28"/>
      <c r="K291" s="28"/>
      <c r="L291" s="28"/>
      <c r="M291" s="10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2"/>
    </row>
    <row r="292" ht="20.1" customHeight="1">
      <c r="A292" t="s" s="23">
        <f>LEFT($B292,FIND(" ",$B292)-1)</f>
        <v>30</v>
      </c>
      <c r="B292" t="s" s="24">
        <v>423</v>
      </c>
      <c r="C292" s="25">
        <v>2016</v>
      </c>
      <c r="D292" t="s" s="26">
        <v>424</v>
      </c>
      <c r="E292" s="27">
        <v>0</v>
      </c>
      <c r="F292" s="27">
        <v>0</v>
      </c>
      <c r="G292" s="28"/>
      <c r="H292" s="28"/>
      <c r="I292" s="28"/>
      <c r="J292" s="28"/>
      <c r="K292" s="28"/>
      <c r="L292" s="28"/>
      <c r="M292" s="10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2"/>
    </row>
    <row r="293" ht="20.1" customHeight="1">
      <c r="A293" t="s" s="23">
        <f>LEFT($B293,FIND(" ",$B293)-1)</f>
        <v>30</v>
      </c>
      <c r="B293" t="s" s="24">
        <v>237</v>
      </c>
      <c r="C293" s="25">
        <v>2016</v>
      </c>
      <c r="D293" t="s" s="26">
        <v>425</v>
      </c>
      <c r="E293" s="27">
        <v>1</v>
      </c>
      <c r="F293" s="27">
        <v>1</v>
      </c>
      <c r="G293" s="28"/>
      <c r="H293" s="28"/>
      <c r="I293" s="28"/>
      <c r="J293" s="28"/>
      <c r="K293" s="28"/>
      <c r="L293" s="28"/>
      <c r="M293" s="10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2"/>
    </row>
    <row r="294" ht="20.1" customHeight="1">
      <c r="A294" t="s" s="23">
        <f>LEFT($B294,FIND(" ",$B294)-1)</f>
        <v>30</v>
      </c>
      <c r="B294" t="s" s="24">
        <v>237</v>
      </c>
      <c r="C294" s="25">
        <v>2016</v>
      </c>
      <c r="D294" t="s" s="26">
        <v>426</v>
      </c>
      <c r="E294" s="27">
        <v>0</v>
      </c>
      <c r="F294" s="27">
        <v>1</v>
      </c>
      <c r="G294" s="28"/>
      <c r="H294" s="28"/>
      <c r="I294" s="28"/>
      <c r="J294" s="28"/>
      <c r="K294" s="28"/>
      <c r="L294" s="28"/>
      <c r="M294" s="10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2"/>
    </row>
    <row r="295" ht="20.1" customHeight="1">
      <c r="A295" t="s" s="23">
        <f>LEFT($B295,FIND(" ",$B295)-1)</f>
        <v>30</v>
      </c>
      <c r="B295" t="s" s="24">
        <v>427</v>
      </c>
      <c r="C295" s="25">
        <v>2016</v>
      </c>
      <c r="D295" t="s" s="26">
        <v>428</v>
      </c>
      <c r="E295" s="27">
        <v>0</v>
      </c>
      <c r="F295" s="27">
        <v>1</v>
      </c>
      <c r="G295" s="28"/>
      <c r="H295" s="28"/>
      <c r="I295" s="28"/>
      <c r="J295" s="28"/>
      <c r="K295" s="28"/>
      <c r="L295" s="28"/>
      <c r="M295" s="10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2"/>
    </row>
    <row r="296" ht="20.1" customHeight="1">
      <c r="A296" t="s" s="23">
        <f>LEFT($B296,FIND(" ",$B296)-1)</f>
        <v>30</v>
      </c>
      <c r="B296" t="s" s="24">
        <v>427</v>
      </c>
      <c r="C296" s="25">
        <v>2016</v>
      </c>
      <c r="D296" t="s" s="26">
        <v>238</v>
      </c>
      <c r="E296" s="27">
        <v>0</v>
      </c>
      <c r="F296" s="27">
        <v>1</v>
      </c>
      <c r="G296" s="28"/>
      <c r="H296" s="28"/>
      <c r="I296" s="28"/>
      <c r="J296" s="28"/>
      <c r="K296" s="28"/>
      <c r="L296" s="28"/>
      <c r="M296" s="10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2"/>
    </row>
    <row r="297" ht="20.1" customHeight="1">
      <c r="A297" t="s" s="23">
        <f>LEFT($B297,FIND(" ",$B297)-1)</f>
        <v>30</v>
      </c>
      <c r="B297" t="s" s="24">
        <v>429</v>
      </c>
      <c r="C297" s="25">
        <v>2016</v>
      </c>
      <c r="D297" t="s" s="26">
        <v>430</v>
      </c>
      <c r="E297" s="27">
        <v>0</v>
      </c>
      <c r="F297" s="27">
        <v>1</v>
      </c>
      <c r="G297" s="28"/>
      <c r="H297" s="28"/>
      <c r="I297" s="28"/>
      <c r="J297" s="28"/>
      <c r="K297" s="28"/>
      <c r="L297" s="28"/>
      <c r="M297" s="10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2"/>
    </row>
    <row r="298" ht="20.1" customHeight="1">
      <c r="A298" t="s" s="23">
        <f>LEFT($B298,FIND(" ",$B298)-1)</f>
        <v>30</v>
      </c>
      <c r="B298" t="s" s="24">
        <v>431</v>
      </c>
      <c r="C298" s="25">
        <v>2016</v>
      </c>
      <c r="D298" t="s" s="26">
        <v>64</v>
      </c>
      <c r="E298" s="27">
        <v>0</v>
      </c>
      <c r="F298" s="27">
        <v>0</v>
      </c>
      <c r="G298" s="28"/>
      <c r="H298" s="28"/>
      <c r="I298" s="28"/>
      <c r="J298" s="28"/>
      <c r="K298" s="28"/>
      <c r="L298" s="28"/>
      <c r="M298" s="10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2"/>
    </row>
    <row r="299" ht="20.1" customHeight="1">
      <c r="A299" t="s" s="23">
        <f>LEFT($B299,FIND(" ",$B299)-1)</f>
        <v>35</v>
      </c>
      <c r="B299" t="s" s="24">
        <v>432</v>
      </c>
      <c r="C299" s="25">
        <v>2016</v>
      </c>
      <c r="D299" t="s" s="26">
        <v>96</v>
      </c>
      <c r="E299" s="27">
        <v>0</v>
      </c>
      <c r="F299" s="27">
        <v>1</v>
      </c>
      <c r="G299" s="28"/>
      <c r="H299" s="28"/>
      <c r="I299" s="28"/>
      <c r="J299" s="28"/>
      <c r="K299" s="28"/>
      <c r="L299" s="28"/>
      <c r="M299" s="10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2"/>
    </row>
    <row r="300" ht="20.1" customHeight="1">
      <c r="A300" t="s" s="23">
        <f>LEFT($B300,FIND(" ",$B300)-1)</f>
        <v>35</v>
      </c>
      <c r="B300" t="s" s="24">
        <v>432</v>
      </c>
      <c r="C300" s="25">
        <v>2016</v>
      </c>
      <c r="D300" t="s" s="26">
        <v>433</v>
      </c>
      <c r="E300" s="27">
        <v>0</v>
      </c>
      <c r="F300" s="27">
        <v>0</v>
      </c>
      <c r="G300" s="28"/>
      <c r="H300" s="28"/>
      <c r="I300" s="28"/>
      <c r="J300" s="28"/>
      <c r="K300" s="28"/>
      <c r="L300" s="28"/>
      <c r="M300" s="10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2"/>
    </row>
    <row r="301" ht="20.1" customHeight="1">
      <c r="A301" t="s" s="23">
        <f>LEFT($B301,FIND(" ",$B301)-1)</f>
        <v>35</v>
      </c>
      <c r="B301" t="s" s="24">
        <v>432</v>
      </c>
      <c r="C301" s="25">
        <v>2016</v>
      </c>
      <c r="D301" t="s" s="26">
        <v>434</v>
      </c>
      <c r="E301" s="27">
        <v>0</v>
      </c>
      <c r="F301" s="27">
        <v>1</v>
      </c>
      <c r="G301" s="28"/>
      <c r="H301" s="28"/>
      <c r="I301" s="28"/>
      <c r="J301" s="28"/>
      <c r="K301" s="28"/>
      <c r="L301" s="28"/>
      <c r="M301" s="10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2"/>
    </row>
    <row r="302" ht="20.1" customHeight="1">
      <c r="A302" t="s" s="23">
        <f>LEFT($B302,FIND(" ",$B302)-1)</f>
        <v>35</v>
      </c>
      <c r="B302" t="s" s="24">
        <v>435</v>
      </c>
      <c r="C302" s="25">
        <v>2016</v>
      </c>
      <c r="D302" t="s" s="26">
        <v>436</v>
      </c>
      <c r="E302" s="27">
        <v>0</v>
      </c>
      <c r="F302" s="27">
        <v>0</v>
      </c>
      <c r="G302" s="28"/>
      <c r="H302" s="28"/>
      <c r="I302" s="28"/>
      <c r="J302" s="28"/>
      <c r="K302" s="28"/>
      <c r="L302" s="28"/>
      <c r="M302" s="10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2"/>
    </row>
    <row r="303" ht="20.1" customHeight="1">
      <c r="A303" t="s" s="23">
        <f>LEFT($B303,FIND(" ",$B303)-1)</f>
        <v>35</v>
      </c>
      <c r="B303" t="s" s="24">
        <v>239</v>
      </c>
      <c r="C303" s="25">
        <v>2016</v>
      </c>
      <c r="D303" t="s" s="26">
        <v>437</v>
      </c>
      <c r="E303" s="27">
        <v>0</v>
      </c>
      <c r="F303" s="27">
        <v>1</v>
      </c>
      <c r="G303" s="28"/>
      <c r="H303" s="28"/>
      <c r="I303" s="28"/>
      <c r="J303" s="28"/>
      <c r="K303" s="28"/>
      <c r="L303" s="28"/>
      <c r="M303" s="10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2"/>
    </row>
    <row r="304" ht="20.1" customHeight="1">
      <c r="A304" t="s" s="23">
        <f>LEFT($B304,FIND(" ",$B304)-1)</f>
        <v>35</v>
      </c>
      <c r="B304" t="s" s="24">
        <v>239</v>
      </c>
      <c r="C304" s="25">
        <v>2016</v>
      </c>
      <c r="D304" t="s" s="26">
        <v>86</v>
      </c>
      <c r="E304" s="27">
        <v>0</v>
      </c>
      <c r="F304" s="27">
        <v>1</v>
      </c>
      <c r="G304" s="28"/>
      <c r="H304" s="28"/>
      <c r="I304" s="28"/>
      <c r="J304" s="28"/>
      <c r="K304" s="28"/>
      <c r="L304" s="28"/>
      <c r="M304" s="10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2"/>
    </row>
    <row r="305" ht="20.1" customHeight="1">
      <c r="A305" t="s" s="23">
        <f>LEFT($B305,FIND(" ",$B305)-1)</f>
        <v>35</v>
      </c>
      <c r="B305" t="s" s="24">
        <v>438</v>
      </c>
      <c r="C305" s="25">
        <v>2016</v>
      </c>
      <c r="D305" t="s" s="26">
        <v>439</v>
      </c>
      <c r="E305" s="27">
        <v>1</v>
      </c>
      <c r="F305" s="27">
        <v>1</v>
      </c>
      <c r="G305" s="28"/>
      <c r="H305" s="28"/>
      <c r="I305" s="28"/>
      <c r="J305" s="28"/>
      <c r="K305" s="28"/>
      <c r="L305" s="28"/>
      <c r="M305" s="10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2"/>
    </row>
    <row r="306" ht="20.1" customHeight="1">
      <c r="A306" t="s" s="23">
        <f>LEFT($B306,FIND(" ",$B306)-1)</f>
        <v>35</v>
      </c>
      <c r="B306" t="s" s="24">
        <v>438</v>
      </c>
      <c r="C306" s="25">
        <v>2016</v>
      </c>
      <c r="D306" t="s" s="26">
        <v>241</v>
      </c>
      <c r="E306" s="27">
        <v>0</v>
      </c>
      <c r="F306" s="27">
        <v>1</v>
      </c>
      <c r="G306" s="28"/>
      <c r="H306" s="28"/>
      <c r="I306" s="28"/>
      <c r="J306" s="28"/>
      <c r="K306" s="28"/>
      <c r="L306" s="28"/>
      <c r="M306" s="10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2"/>
    </row>
    <row r="307" ht="20.1" customHeight="1">
      <c r="A307" t="s" s="23">
        <f>LEFT($B307,FIND(" ",$B307)-1)</f>
        <v>35</v>
      </c>
      <c r="B307" t="s" s="24">
        <v>438</v>
      </c>
      <c r="C307" s="25">
        <v>2016</v>
      </c>
      <c r="D307" t="s" s="26">
        <v>440</v>
      </c>
      <c r="E307" s="27">
        <v>1</v>
      </c>
      <c r="F307" s="27">
        <v>0</v>
      </c>
      <c r="G307" s="28"/>
      <c r="H307" s="28"/>
      <c r="I307" s="28"/>
      <c r="J307" s="28"/>
      <c r="K307" s="28"/>
      <c r="L307" s="28"/>
      <c r="M307" s="10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2"/>
    </row>
    <row r="308" ht="20.1" customHeight="1">
      <c r="A308" t="s" s="23">
        <f>LEFT($B308,FIND(" ",$B308)-1)</f>
        <v>35</v>
      </c>
      <c r="B308" t="s" s="24">
        <v>441</v>
      </c>
      <c r="C308" s="25">
        <v>2016</v>
      </c>
      <c r="D308" t="s" s="26">
        <v>442</v>
      </c>
      <c r="E308" s="27">
        <v>0</v>
      </c>
      <c r="F308" s="27">
        <v>3</v>
      </c>
      <c r="G308" s="28"/>
      <c r="H308" s="28"/>
      <c r="I308" s="28"/>
      <c r="J308" s="28"/>
      <c r="K308" s="28"/>
      <c r="L308" s="28"/>
      <c r="M308" s="10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2"/>
    </row>
    <row r="309" ht="20.1" customHeight="1">
      <c r="A309" t="s" s="23">
        <f>LEFT($B309,FIND(" ",$B309)-1)</f>
        <v>35</v>
      </c>
      <c r="B309" t="s" s="24">
        <v>443</v>
      </c>
      <c r="C309" s="25">
        <v>2016</v>
      </c>
      <c r="D309" t="s" s="26">
        <v>444</v>
      </c>
      <c r="E309" s="27">
        <v>0</v>
      </c>
      <c r="F309" s="27">
        <v>1</v>
      </c>
      <c r="G309" s="28"/>
      <c r="H309" s="28"/>
      <c r="I309" s="28"/>
      <c r="J309" s="28"/>
      <c r="K309" s="28"/>
      <c r="L309" s="28"/>
      <c r="M309" s="10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2"/>
    </row>
    <row r="310" ht="20.1" customHeight="1">
      <c r="A310" t="s" s="23">
        <f>LEFT($B310,FIND(" ",$B310)-1)</f>
        <v>35</v>
      </c>
      <c r="B310" t="s" s="24">
        <v>445</v>
      </c>
      <c r="C310" s="25">
        <v>2016</v>
      </c>
      <c r="D310" t="s" s="26">
        <v>446</v>
      </c>
      <c r="E310" s="27">
        <v>0</v>
      </c>
      <c r="F310" s="27">
        <v>0</v>
      </c>
      <c r="G310" s="28"/>
      <c r="H310" s="28"/>
      <c r="I310" s="28"/>
      <c r="J310" s="28"/>
      <c r="K310" s="28"/>
      <c r="L310" s="28"/>
      <c r="M310" s="10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2"/>
    </row>
    <row r="311" ht="20.1" customHeight="1">
      <c r="A311" t="s" s="23">
        <f>LEFT($B311,FIND(" ",$B311)-1)</f>
        <v>35</v>
      </c>
      <c r="B311" t="s" s="24">
        <v>447</v>
      </c>
      <c r="C311" s="25">
        <v>2016</v>
      </c>
      <c r="D311" t="s" s="26">
        <v>175</v>
      </c>
      <c r="E311" s="27">
        <v>0</v>
      </c>
      <c r="F311" s="27">
        <v>0</v>
      </c>
      <c r="G311" s="28"/>
      <c r="H311" s="28"/>
      <c r="I311" s="28"/>
      <c r="J311" s="28"/>
      <c r="K311" s="28"/>
      <c r="L311" s="28"/>
      <c r="M311" s="10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2"/>
    </row>
    <row r="312" ht="20.1" customHeight="1">
      <c r="A312" t="s" s="23">
        <f>LEFT($B312,FIND(" ",$B312)-1)</f>
        <v>35</v>
      </c>
      <c r="B312" t="s" s="24">
        <v>448</v>
      </c>
      <c r="C312" s="25">
        <v>2016</v>
      </c>
      <c r="D312" t="s" s="26">
        <v>449</v>
      </c>
      <c r="E312" s="27">
        <v>0</v>
      </c>
      <c r="F312" s="27">
        <v>0</v>
      </c>
      <c r="G312" s="28"/>
      <c r="H312" s="28"/>
      <c r="I312" s="28"/>
      <c r="J312" s="28"/>
      <c r="K312" s="28"/>
      <c r="L312" s="28"/>
      <c r="M312" s="10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2"/>
    </row>
    <row r="313" ht="20.1" customHeight="1">
      <c r="A313" t="s" s="23">
        <f>LEFT($B313,FIND(" ",$B313)-1)</f>
        <v>35</v>
      </c>
      <c r="B313" t="s" s="24">
        <v>448</v>
      </c>
      <c r="C313" s="25">
        <v>2016</v>
      </c>
      <c r="D313" t="s" s="26">
        <v>450</v>
      </c>
      <c r="E313" s="27">
        <v>1</v>
      </c>
      <c r="F313" s="27">
        <v>0</v>
      </c>
      <c r="G313" s="28"/>
      <c r="H313" s="28"/>
      <c r="I313" s="28"/>
      <c r="J313" s="28"/>
      <c r="K313" s="28"/>
      <c r="L313" s="28"/>
      <c r="M313" s="10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2"/>
    </row>
    <row r="314" ht="20.1" customHeight="1">
      <c r="A314" t="s" s="23">
        <f>LEFT($B314,FIND(" ",$B314)-1)</f>
        <v>33</v>
      </c>
      <c r="B314" t="s" s="24">
        <v>451</v>
      </c>
      <c r="C314" s="25">
        <v>2016</v>
      </c>
      <c r="D314" t="s" s="26">
        <v>238</v>
      </c>
      <c r="E314" s="27">
        <v>1</v>
      </c>
      <c r="F314" s="27">
        <v>0</v>
      </c>
      <c r="G314" s="28"/>
      <c r="H314" s="28"/>
      <c r="I314" s="28"/>
      <c r="J314" s="28"/>
      <c r="K314" s="28"/>
      <c r="L314" s="28"/>
      <c r="M314" s="10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2"/>
    </row>
    <row r="315" ht="20.1" customHeight="1">
      <c r="A315" t="s" s="23">
        <f>LEFT($B315,FIND(" ",$B315)-1)</f>
        <v>33</v>
      </c>
      <c r="B315" t="s" s="24">
        <v>451</v>
      </c>
      <c r="C315" s="25">
        <v>2016</v>
      </c>
      <c r="D315" t="s" s="26">
        <v>82</v>
      </c>
      <c r="E315" s="27">
        <v>0</v>
      </c>
      <c r="F315" s="27">
        <v>1</v>
      </c>
      <c r="G315" s="28"/>
      <c r="H315" s="28"/>
      <c r="I315" s="28"/>
      <c r="J315" s="28"/>
      <c r="K315" s="28"/>
      <c r="L315" s="28"/>
      <c r="M315" s="10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2"/>
    </row>
    <row r="316" ht="20.1" customHeight="1">
      <c r="A316" t="s" s="23">
        <f>LEFT($B316,FIND(" ",$B316)-1)</f>
        <v>33</v>
      </c>
      <c r="B316" t="s" s="24">
        <v>451</v>
      </c>
      <c r="C316" s="25">
        <v>2016</v>
      </c>
      <c r="D316" t="s" s="26">
        <v>102</v>
      </c>
      <c r="E316" s="27">
        <v>0</v>
      </c>
      <c r="F316" s="27">
        <v>0</v>
      </c>
      <c r="G316" s="28"/>
      <c r="H316" s="28"/>
      <c r="I316" s="28"/>
      <c r="J316" s="28"/>
      <c r="K316" s="28"/>
      <c r="L316" s="28"/>
      <c r="M316" s="10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2"/>
    </row>
    <row r="317" ht="20.1" customHeight="1">
      <c r="A317" t="s" s="23">
        <f>LEFT($B317,FIND(" ",$B317)-1)</f>
        <v>33</v>
      </c>
      <c r="B317" t="s" s="24">
        <v>260</v>
      </c>
      <c r="C317" s="25">
        <v>2016</v>
      </c>
      <c r="D317" t="s" s="26">
        <v>80</v>
      </c>
      <c r="E317" s="27">
        <v>0</v>
      </c>
      <c r="F317" s="27">
        <v>1</v>
      </c>
      <c r="G317" s="28"/>
      <c r="H317" s="28"/>
      <c r="I317" s="28"/>
      <c r="J317" s="28"/>
      <c r="K317" s="28"/>
      <c r="L317" s="28"/>
      <c r="M317" s="10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2"/>
    </row>
    <row r="318" ht="20.1" customHeight="1">
      <c r="A318" t="s" s="23">
        <f>LEFT($B318,FIND(" ",$B318)-1)</f>
        <v>33</v>
      </c>
      <c r="B318" t="s" s="24">
        <v>452</v>
      </c>
      <c r="C318" s="25">
        <v>2016</v>
      </c>
      <c r="D318" t="s" s="26">
        <v>216</v>
      </c>
      <c r="E318" s="27">
        <v>0</v>
      </c>
      <c r="F318" s="27">
        <v>0</v>
      </c>
      <c r="G318" s="28"/>
      <c r="H318" s="28"/>
      <c r="I318" s="28"/>
      <c r="J318" s="28"/>
      <c r="K318" s="28"/>
      <c r="L318" s="28"/>
      <c r="M318" s="10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2"/>
    </row>
    <row r="319" ht="20.1" customHeight="1">
      <c r="A319" t="s" s="23">
        <f>LEFT($B319,FIND(" ",$B319)-1)</f>
        <v>33</v>
      </c>
      <c r="B319" t="s" s="24">
        <v>453</v>
      </c>
      <c r="C319" s="25">
        <v>2016</v>
      </c>
      <c r="D319" t="s" s="26">
        <v>454</v>
      </c>
      <c r="E319" s="27">
        <v>0</v>
      </c>
      <c r="F319" s="27">
        <v>1</v>
      </c>
      <c r="G319" s="28"/>
      <c r="H319" s="28"/>
      <c r="I319" s="28"/>
      <c r="J319" s="28"/>
      <c r="K319" s="28"/>
      <c r="L319" s="28"/>
      <c r="M319" s="10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2"/>
    </row>
    <row r="320" ht="20.1" customHeight="1">
      <c r="A320" t="s" s="23">
        <f>LEFT($B320,FIND(" ",$B320)-1)</f>
        <v>33</v>
      </c>
      <c r="B320" t="s" s="24">
        <v>453</v>
      </c>
      <c r="C320" s="25">
        <v>2016</v>
      </c>
      <c r="D320" t="s" s="26">
        <v>64</v>
      </c>
      <c r="E320" s="27">
        <v>0</v>
      </c>
      <c r="F320" s="27">
        <v>0</v>
      </c>
      <c r="G320" s="28"/>
      <c r="H320" s="28"/>
      <c r="I320" s="28"/>
      <c r="J320" s="28"/>
      <c r="K320" s="28"/>
      <c r="L320" s="28"/>
      <c r="M320" s="10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2"/>
    </row>
    <row r="321" ht="20.1" customHeight="1">
      <c r="A321" t="s" s="23">
        <f>LEFT($B321,FIND(" ",$B321)-1)</f>
        <v>33</v>
      </c>
      <c r="B321" t="s" s="24">
        <v>455</v>
      </c>
      <c r="C321" s="25">
        <v>2016</v>
      </c>
      <c r="D321" t="s" s="26">
        <v>409</v>
      </c>
      <c r="E321" s="27">
        <v>0</v>
      </c>
      <c r="F321" s="27">
        <v>0</v>
      </c>
      <c r="G321" s="28"/>
      <c r="H321" s="28"/>
      <c r="I321" s="28"/>
      <c r="J321" s="28"/>
      <c r="K321" s="28"/>
      <c r="L321" s="28"/>
      <c r="M321" s="10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2"/>
    </row>
    <row r="322" ht="20.1" customHeight="1">
      <c r="A322" t="s" s="23">
        <f>LEFT($B322,FIND(" ",$B322)-1)</f>
        <v>33</v>
      </c>
      <c r="B322" t="s" s="24">
        <v>269</v>
      </c>
      <c r="C322" s="25">
        <v>2016</v>
      </c>
      <c r="D322" t="s" s="26">
        <v>456</v>
      </c>
      <c r="E322" s="27">
        <v>0</v>
      </c>
      <c r="F322" s="27">
        <v>0</v>
      </c>
      <c r="G322" s="28"/>
      <c r="H322" s="28"/>
      <c r="I322" s="28"/>
      <c r="J322" s="28"/>
      <c r="K322" s="28"/>
      <c r="L322" s="28"/>
      <c r="M322" s="10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2"/>
    </row>
    <row r="323" ht="20.1" customHeight="1">
      <c r="A323" t="s" s="23">
        <f>LEFT($B323,FIND(" ",$B323)-1)</f>
        <v>33</v>
      </c>
      <c r="B323" t="s" s="24">
        <v>269</v>
      </c>
      <c r="C323" s="25">
        <v>2016</v>
      </c>
      <c r="D323" t="s" s="26">
        <v>409</v>
      </c>
      <c r="E323" s="27">
        <v>0</v>
      </c>
      <c r="F323" s="27">
        <v>0</v>
      </c>
      <c r="G323" s="28"/>
      <c r="H323" s="28"/>
      <c r="I323" s="28"/>
      <c r="J323" s="28"/>
      <c r="K323" s="28"/>
      <c r="L323" s="28"/>
      <c r="M323" s="10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2"/>
    </row>
    <row r="324" ht="20.1" customHeight="1">
      <c r="A324" t="s" s="23">
        <f>LEFT($B324,FIND(" ",$B324)-1)</f>
        <v>29</v>
      </c>
      <c r="B324" t="s" s="24">
        <v>457</v>
      </c>
      <c r="C324" s="25">
        <v>2016</v>
      </c>
      <c r="D324" t="s" s="26">
        <v>34</v>
      </c>
      <c r="E324" s="27">
        <v>0</v>
      </c>
      <c r="F324" s="27">
        <v>2</v>
      </c>
      <c r="G324" s="28"/>
      <c r="H324" s="28"/>
      <c r="I324" s="28"/>
      <c r="J324" s="28"/>
      <c r="K324" s="28"/>
      <c r="L324" s="28"/>
      <c r="M324" s="10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2"/>
    </row>
    <row r="325" ht="20.1" customHeight="1">
      <c r="A325" t="s" s="23">
        <f>LEFT($B325,FIND(" ",$B325)-1)</f>
        <v>29</v>
      </c>
      <c r="B325" t="s" s="24">
        <v>458</v>
      </c>
      <c r="C325" s="25">
        <v>2016</v>
      </c>
      <c r="D325" t="s" s="26">
        <v>459</v>
      </c>
      <c r="E325" s="27">
        <v>0</v>
      </c>
      <c r="F325" s="27">
        <v>1</v>
      </c>
      <c r="G325" s="28"/>
      <c r="H325" s="28"/>
      <c r="I325" s="28"/>
      <c r="J325" s="28"/>
      <c r="K325" s="28"/>
      <c r="L325" s="28"/>
      <c r="M325" s="10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2"/>
    </row>
    <row r="326" ht="20.1" customHeight="1">
      <c r="A326" t="s" s="23">
        <f>LEFT($B326,FIND(" ",$B326)-1)</f>
        <v>29</v>
      </c>
      <c r="B326" t="s" s="24">
        <v>276</v>
      </c>
      <c r="C326" s="25">
        <v>2016</v>
      </c>
      <c r="D326" t="s" s="26">
        <v>362</v>
      </c>
      <c r="E326" s="27">
        <v>0</v>
      </c>
      <c r="F326" s="27">
        <v>0</v>
      </c>
      <c r="G326" s="28"/>
      <c r="H326" s="28"/>
      <c r="I326" s="28"/>
      <c r="J326" s="28"/>
      <c r="K326" s="28"/>
      <c r="L326" s="28"/>
      <c r="M326" s="10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2"/>
    </row>
    <row r="327" ht="20.1" customHeight="1">
      <c r="A327" t="s" s="23">
        <f>LEFT($B327,FIND(" ",$B327)-1)</f>
        <v>29</v>
      </c>
      <c r="B327" t="s" s="24">
        <v>460</v>
      </c>
      <c r="C327" s="25">
        <v>2016</v>
      </c>
      <c r="D327" t="s" s="26">
        <v>461</v>
      </c>
      <c r="E327" s="27">
        <v>0</v>
      </c>
      <c r="F327" s="27">
        <v>0</v>
      </c>
      <c r="G327" s="28"/>
      <c r="H327" s="28"/>
      <c r="I327" s="28"/>
      <c r="J327" s="28"/>
      <c r="K327" s="28"/>
      <c r="L327" s="28"/>
      <c r="M327" s="10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2"/>
    </row>
    <row r="328" ht="20.1" customHeight="1">
      <c r="A328" t="s" s="23">
        <f>LEFT($B328,FIND(" ",$B328)-1)</f>
        <v>29</v>
      </c>
      <c r="B328" t="s" s="24">
        <v>284</v>
      </c>
      <c r="C328" s="25">
        <v>2016</v>
      </c>
      <c r="D328" t="s" s="26">
        <v>462</v>
      </c>
      <c r="E328" s="27">
        <v>2</v>
      </c>
      <c r="F328" s="27">
        <v>0</v>
      </c>
      <c r="G328" s="28"/>
      <c r="H328" s="28"/>
      <c r="I328" s="28"/>
      <c r="J328" s="28"/>
      <c r="K328" s="28"/>
      <c r="L328" s="28"/>
      <c r="M328" s="10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2"/>
    </row>
    <row r="329" ht="20.1" customHeight="1">
      <c r="A329" t="s" s="23">
        <f>LEFT($B329,FIND(" ",$B329)-1)</f>
        <v>29</v>
      </c>
      <c r="B329" t="s" s="24">
        <v>286</v>
      </c>
      <c r="C329" s="25">
        <v>2016</v>
      </c>
      <c r="D329" t="s" s="26">
        <v>463</v>
      </c>
      <c r="E329" s="27">
        <v>0</v>
      </c>
      <c r="F329" s="27">
        <v>1</v>
      </c>
      <c r="G329" s="28"/>
      <c r="H329" s="28"/>
      <c r="I329" s="28"/>
      <c r="J329" s="28"/>
      <c r="K329" s="28"/>
      <c r="L329" s="28"/>
      <c r="M329" s="10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2"/>
    </row>
    <row r="330" ht="20.1" customHeight="1">
      <c r="A330" t="s" s="23">
        <f>LEFT($B330,FIND(" ",$B330)-1)</f>
        <v>29</v>
      </c>
      <c r="B330" t="s" s="24">
        <v>464</v>
      </c>
      <c r="C330" s="25">
        <v>2016</v>
      </c>
      <c r="D330" t="s" s="26">
        <v>465</v>
      </c>
      <c r="E330" s="27">
        <v>0</v>
      </c>
      <c r="F330" s="27">
        <v>2</v>
      </c>
      <c r="G330" s="28"/>
      <c r="H330" s="28"/>
      <c r="I330" s="28"/>
      <c r="J330" s="28"/>
      <c r="K330" s="28"/>
      <c r="L330" s="28"/>
      <c r="M330" s="10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2"/>
    </row>
    <row r="331" ht="20.1" customHeight="1">
      <c r="A331" t="s" s="23">
        <f>LEFT($B331,FIND(" ",$B331)-1)</f>
        <v>29</v>
      </c>
      <c r="B331" t="s" s="24">
        <v>287</v>
      </c>
      <c r="C331" s="25">
        <v>2016</v>
      </c>
      <c r="D331" t="s" s="26">
        <v>64</v>
      </c>
      <c r="E331" s="27">
        <v>0</v>
      </c>
      <c r="F331" s="27">
        <v>0</v>
      </c>
      <c r="G331" s="28"/>
      <c r="H331" s="28"/>
      <c r="I331" s="28"/>
      <c r="J331" s="28"/>
      <c r="K331" s="28"/>
      <c r="L331" s="28"/>
      <c r="M331" s="10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2"/>
    </row>
    <row r="332" ht="20.1" customHeight="1">
      <c r="A332" t="s" s="23">
        <f>LEFT($B332,FIND(" ",$B332)-1)</f>
        <v>29</v>
      </c>
      <c r="B332" t="s" s="24">
        <v>287</v>
      </c>
      <c r="C332" s="25">
        <v>2016</v>
      </c>
      <c r="D332" t="s" s="26">
        <v>466</v>
      </c>
      <c r="E332" s="27">
        <v>0</v>
      </c>
      <c r="F332" s="27">
        <v>1</v>
      </c>
      <c r="G332" s="28"/>
      <c r="H332" s="28"/>
      <c r="I332" s="28"/>
      <c r="J332" s="28"/>
      <c r="K332" s="28"/>
      <c r="L332" s="28"/>
      <c r="M332" s="10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2"/>
    </row>
    <row r="333" ht="20.1" customHeight="1">
      <c r="A333" t="s" s="23">
        <f>LEFT($B333,FIND(" ",$B333)-1)</f>
        <v>29</v>
      </c>
      <c r="B333" t="s" s="24">
        <v>288</v>
      </c>
      <c r="C333" s="25">
        <v>2016</v>
      </c>
      <c r="D333" t="s" s="26">
        <v>241</v>
      </c>
      <c r="E333" s="27">
        <v>0</v>
      </c>
      <c r="F333" s="27">
        <v>0</v>
      </c>
      <c r="G333" s="28"/>
      <c r="H333" s="28"/>
      <c r="I333" s="28"/>
      <c r="J333" s="28"/>
      <c r="K333" s="28"/>
      <c r="L333" s="28"/>
      <c r="M333" s="10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2"/>
    </row>
    <row r="334" ht="20.1" customHeight="1">
      <c r="A334" t="s" s="23">
        <f>LEFT($B334,FIND(" ",$B334)-1)</f>
        <v>29</v>
      </c>
      <c r="B334" t="s" s="24">
        <v>290</v>
      </c>
      <c r="C334" s="25">
        <v>2016</v>
      </c>
      <c r="D334" t="s" s="26">
        <v>467</v>
      </c>
      <c r="E334" s="27">
        <v>0</v>
      </c>
      <c r="F334" s="27">
        <v>0</v>
      </c>
      <c r="G334" s="28"/>
      <c r="H334" s="28"/>
      <c r="I334" s="28"/>
      <c r="J334" s="28"/>
      <c r="K334" s="28"/>
      <c r="L334" s="28"/>
      <c r="M334" s="10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2"/>
    </row>
    <row r="335" ht="20.1" customHeight="1">
      <c r="A335" t="s" s="23">
        <f>LEFT($B335,FIND(" ",$B335)-1)</f>
        <v>29</v>
      </c>
      <c r="B335" t="s" s="24">
        <v>468</v>
      </c>
      <c r="C335" s="25">
        <v>2016</v>
      </c>
      <c r="D335" t="s" s="26">
        <v>143</v>
      </c>
      <c r="E335" s="27">
        <v>0</v>
      </c>
      <c r="F335" s="27">
        <v>1</v>
      </c>
      <c r="G335" s="28"/>
      <c r="H335" s="28"/>
      <c r="I335" s="28"/>
      <c r="J335" s="28"/>
      <c r="K335" s="28"/>
      <c r="L335" s="28"/>
      <c r="M335" s="10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2"/>
    </row>
    <row r="336" ht="20.1" customHeight="1">
      <c r="A336" t="s" s="23">
        <f>LEFT($B336,FIND(" ",$B336)-1)</f>
        <v>25</v>
      </c>
      <c r="B336" t="s" s="24">
        <v>469</v>
      </c>
      <c r="C336" s="25">
        <v>2016</v>
      </c>
      <c r="D336" t="s" s="26">
        <v>102</v>
      </c>
      <c r="E336" s="27">
        <v>0</v>
      </c>
      <c r="F336" s="27">
        <v>0</v>
      </c>
      <c r="G336" s="28"/>
      <c r="H336" s="28"/>
      <c r="I336" s="28"/>
      <c r="J336" s="28"/>
      <c r="K336" s="28"/>
      <c r="L336" s="28"/>
      <c r="M336" s="10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2"/>
    </row>
    <row r="337" ht="20.1" customHeight="1">
      <c r="A337" t="s" s="23">
        <f>LEFT($B337,FIND(" ",$B337)-1)</f>
        <v>25</v>
      </c>
      <c r="B337" t="s" s="24">
        <v>469</v>
      </c>
      <c r="C337" s="25">
        <v>2016</v>
      </c>
      <c r="D337" t="s" s="26">
        <v>303</v>
      </c>
      <c r="E337" s="27">
        <v>0</v>
      </c>
      <c r="F337" s="27">
        <v>0</v>
      </c>
      <c r="G337" s="28"/>
      <c r="H337" s="28"/>
      <c r="I337" s="28"/>
      <c r="J337" s="28"/>
      <c r="K337" s="28"/>
      <c r="L337" s="28"/>
      <c r="M337" s="10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2"/>
    </row>
    <row r="338" ht="20.1" customHeight="1">
      <c r="A338" t="s" s="23">
        <f>LEFT($B338,FIND(" ",$B338)-1)</f>
        <v>25</v>
      </c>
      <c r="B338" t="s" s="24">
        <v>470</v>
      </c>
      <c r="C338" s="25">
        <v>2016</v>
      </c>
      <c r="D338" t="s" s="26">
        <v>471</v>
      </c>
      <c r="E338" s="27">
        <v>0</v>
      </c>
      <c r="F338" s="27">
        <v>1</v>
      </c>
      <c r="G338" s="28"/>
      <c r="H338" s="28"/>
      <c r="I338" s="28"/>
      <c r="J338" s="28"/>
      <c r="K338" s="28"/>
      <c r="L338" s="28"/>
      <c r="M338" s="10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2"/>
    </row>
    <row r="339" ht="20.1" customHeight="1">
      <c r="A339" t="s" s="23">
        <f>LEFT($B339,FIND(" ",$B339)-1)</f>
        <v>25</v>
      </c>
      <c r="B339" t="s" s="24">
        <v>296</v>
      </c>
      <c r="C339" s="25">
        <v>2016</v>
      </c>
      <c r="D339" t="s" s="26">
        <v>472</v>
      </c>
      <c r="E339" s="27">
        <v>1</v>
      </c>
      <c r="F339" s="27">
        <v>0</v>
      </c>
      <c r="G339" s="28"/>
      <c r="H339" s="28"/>
      <c r="I339" s="28"/>
      <c r="J339" s="28"/>
      <c r="K339" s="28"/>
      <c r="L339" s="28"/>
      <c r="M339" s="10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2"/>
    </row>
    <row r="340" ht="20.1" customHeight="1">
      <c r="A340" t="s" s="23">
        <f>LEFT($B340,FIND(" ",$B340)-1)</f>
        <v>25</v>
      </c>
      <c r="B340" t="s" s="24">
        <v>296</v>
      </c>
      <c r="C340" s="25">
        <v>2016</v>
      </c>
      <c r="D340" t="s" s="26">
        <v>473</v>
      </c>
      <c r="E340" s="27">
        <v>0</v>
      </c>
      <c r="F340" s="27">
        <v>0</v>
      </c>
      <c r="G340" s="28"/>
      <c r="H340" s="28"/>
      <c r="I340" s="28"/>
      <c r="J340" s="28"/>
      <c r="K340" s="28"/>
      <c r="L340" s="28"/>
      <c r="M340" s="10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2"/>
    </row>
    <row r="341" ht="20.1" customHeight="1">
      <c r="A341" t="s" s="23">
        <f>LEFT($B341,FIND(" ",$B341)-1)</f>
        <v>21</v>
      </c>
      <c r="B341" t="s" s="24">
        <v>474</v>
      </c>
      <c r="C341" s="25">
        <v>2016</v>
      </c>
      <c r="D341" t="s" s="26">
        <v>475</v>
      </c>
      <c r="E341" s="27">
        <v>0</v>
      </c>
      <c r="F341" s="27">
        <v>1</v>
      </c>
      <c r="G341" s="28"/>
      <c r="H341" s="28"/>
      <c r="I341" s="28"/>
      <c r="J341" s="28"/>
      <c r="K341" s="28"/>
      <c r="L341" s="28"/>
      <c r="M341" s="10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2"/>
    </row>
    <row r="342" ht="20.1" customHeight="1">
      <c r="A342" t="s" s="23">
        <f>LEFT($B342,FIND(" ",$B342)-1)</f>
        <v>21</v>
      </c>
      <c r="B342" t="s" s="24">
        <v>476</v>
      </c>
      <c r="C342" s="25">
        <v>2016</v>
      </c>
      <c r="D342" t="s" s="26">
        <v>397</v>
      </c>
      <c r="E342" s="27">
        <v>1</v>
      </c>
      <c r="F342" s="27">
        <v>0</v>
      </c>
      <c r="G342" s="28"/>
      <c r="H342" s="28"/>
      <c r="I342" s="28"/>
      <c r="J342" s="28"/>
      <c r="K342" s="28"/>
      <c r="L342" s="28"/>
      <c r="M342" s="10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2"/>
    </row>
    <row r="343" ht="20.1" customHeight="1">
      <c r="A343" t="s" s="23">
        <f>LEFT($B343,FIND(" ",$B343)-1)</f>
        <v>21</v>
      </c>
      <c r="B343" t="s" s="24">
        <v>476</v>
      </c>
      <c r="C343" s="25">
        <v>2016</v>
      </c>
      <c r="D343" t="s" s="26">
        <v>477</v>
      </c>
      <c r="E343" s="27">
        <v>0</v>
      </c>
      <c r="F343" s="27">
        <v>1</v>
      </c>
      <c r="G343" s="28"/>
      <c r="H343" s="28"/>
      <c r="I343" s="28"/>
      <c r="J343" s="28"/>
      <c r="K343" s="28"/>
      <c r="L343" s="28"/>
      <c r="M343" s="10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2"/>
    </row>
    <row r="344" ht="20.1" customHeight="1">
      <c r="A344" t="s" s="23">
        <f>LEFT($B344,FIND(" ",$B344)-1)</f>
        <v>21</v>
      </c>
      <c r="B344" t="s" s="24">
        <v>478</v>
      </c>
      <c r="C344" s="25">
        <v>2016</v>
      </c>
      <c r="D344" t="s" s="26">
        <v>348</v>
      </c>
      <c r="E344" s="27">
        <v>0</v>
      </c>
      <c r="F344" s="27">
        <v>0</v>
      </c>
      <c r="G344" s="28"/>
      <c r="H344" s="28"/>
      <c r="I344" s="28"/>
      <c r="J344" s="28"/>
      <c r="K344" s="28"/>
      <c r="L344" s="28"/>
      <c r="M344" s="10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2"/>
    </row>
    <row r="345" ht="20.1" customHeight="1">
      <c r="A345" t="s" s="23">
        <f>LEFT($B345,FIND(" ",$B345)-1)</f>
        <v>21</v>
      </c>
      <c r="B345" t="s" s="24">
        <v>479</v>
      </c>
      <c r="C345" s="25">
        <v>2016</v>
      </c>
      <c r="D345" t="s" s="26">
        <v>480</v>
      </c>
      <c r="E345" s="27">
        <v>0</v>
      </c>
      <c r="F345" s="27">
        <v>0</v>
      </c>
      <c r="G345" s="28"/>
      <c r="H345" s="28"/>
      <c r="I345" s="28"/>
      <c r="J345" s="28"/>
      <c r="K345" s="28"/>
      <c r="L345" s="28"/>
      <c r="M345" s="10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2"/>
    </row>
    <row r="346" ht="20.1" customHeight="1">
      <c r="A346" t="s" s="23">
        <f>LEFT($B346,FIND(" ",$B346)-1)</f>
        <v>46</v>
      </c>
      <c r="B346" t="s" s="24">
        <v>481</v>
      </c>
      <c r="C346" s="25">
        <v>2017</v>
      </c>
      <c r="D346" t="s" s="26">
        <v>482</v>
      </c>
      <c r="E346" s="27">
        <v>0</v>
      </c>
      <c r="F346" s="27">
        <v>0</v>
      </c>
      <c r="G346" s="28"/>
      <c r="H346" s="28"/>
      <c r="I346" s="28"/>
      <c r="J346" s="28"/>
      <c r="K346" s="28"/>
      <c r="L346" s="28"/>
      <c r="M346" s="10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2"/>
    </row>
    <row r="347" ht="20.1" customHeight="1">
      <c r="A347" t="s" s="23">
        <f>LEFT($B347,FIND(" ",$B347)-1)</f>
        <v>46</v>
      </c>
      <c r="B347" t="s" s="24">
        <v>341</v>
      </c>
      <c r="C347" s="25">
        <v>2017</v>
      </c>
      <c r="D347" t="s" s="26">
        <v>483</v>
      </c>
      <c r="E347" s="27">
        <v>0</v>
      </c>
      <c r="F347" s="27">
        <v>1</v>
      </c>
      <c r="G347" s="28"/>
      <c r="H347" s="28"/>
      <c r="I347" s="28"/>
      <c r="J347" s="28"/>
      <c r="K347" s="28"/>
      <c r="L347" s="28"/>
      <c r="M347" s="10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2"/>
    </row>
    <row r="348" ht="20.1" customHeight="1">
      <c r="A348" t="s" s="23">
        <f>LEFT($B348,FIND(" ",$B348)-1)</f>
        <v>46</v>
      </c>
      <c r="B348" t="s" s="24">
        <v>77</v>
      </c>
      <c r="C348" s="25">
        <v>2017</v>
      </c>
      <c r="D348" t="s" s="26">
        <v>484</v>
      </c>
      <c r="E348" s="27">
        <v>0</v>
      </c>
      <c r="F348" s="27">
        <v>1</v>
      </c>
      <c r="G348" s="28"/>
      <c r="H348" s="28"/>
      <c r="I348" s="28"/>
      <c r="J348" s="28"/>
      <c r="K348" s="28"/>
      <c r="L348" s="28"/>
      <c r="M348" s="10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2"/>
    </row>
    <row r="349" ht="20.1" customHeight="1">
      <c r="A349" t="s" s="23">
        <f>LEFT($B349,FIND(" ",$B349)-1)</f>
        <v>46</v>
      </c>
      <c r="B349" t="s" s="24">
        <v>79</v>
      </c>
      <c r="C349" s="25">
        <v>2017</v>
      </c>
      <c r="D349" t="s" s="26">
        <v>485</v>
      </c>
      <c r="E349" s="27">
        <v>0</v>
      </c>
      <c r="F349" s="27">
        <v>0</v>
      </c>
      <c r="G349" s="28"/>
      <c r="H349" s="28"/>
      <c r="I349" s="28"/>
      <c r="J349" s="28"/>
      <c r="K349" s="28"/>
      <c r="L349" s="28"/>
      <c r="M349" s="10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2"/>
    </row>
    <row r="350" ht="20.1" customHeight="1">
      <c r="A350" t="s" s="23">
        <f>LEFT($B350,FIND(" ",$B350)-1)</f>
        <v>46</v>
      </c>
      <c r="B350" t="s" s="24">
        <v>79</v>
      </c>
      <c r="C350" s="25">
        <v>2017</v>
      </c>
      <c r="D350" t="s" s="26">
        <v>486</v>
      </c>
      <c r="E350" s="27">
        <v>0</v>
      </c>
      <c r="F350" s="27">
        <v>0</v>
      </c>
      <c r="G350" s="28"/>
      <c r="H350" s="28"/>
      <c r="I350" s="28"/>
      <c r="J350" s="28"/>
      <c r="K350" s="28"/>
      <c r="L350" s="28"/>
      <c r="M350" s="10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2"/>
    </row>
    <row r="351" ht="20.1" customHeight="1">
      <c r="A351" t="s" s="23">
        <f>LEFT($B351,FIND(" ",$B351)-1)</f>
        <v>46</v>
      </c>
      <c r="B351" t="s" s="24">
        <v>81</v>
      </c>
      <c r="C351" s="25">
        <v>2017</v>
      </c>
      <c r="D351" t="s" s="26">
        <v>487</v>
      </c>
      <c r="E351" s="27">
        <v>0</v>
      </c>
      <c r="F351" s="27">
        <v>1</v>
      </c>
      <c r="G351" s="28"/>
      <c r="H351" s="28"/>
      <c r="I351" s="28"/>
      <c r="J351" s="28"/>
      <c r="K351" s="28"/>
      <c r="L351" s="28"/>
      <c r="M351" s="10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2"/>
    </row>
    <row r="352" ht="20.1" customHeight="1">
      <c r="A352" t="s" s="23">
        <f>LEFT($B352,FIND(" ",$B352)-1)</f>
        <v>46</v>
      </c>
      <c r="B352" t="s" s="24">
        <v>83</v>
      </c>
      <c r="C352" s="25">
        <v>2017</v>
      </c>
      <c r="D352" t="s" s="26">
        <v>488</v>
      </c>
      <c r="E352" s="27">
        <v>0</v>
      </c>
      <c r="F352" s="27">
        <v>1</v>
      </c>
      <c r="G352" s="28"/>
      <c r="H352" s="28"/>
      <c r="I352" s="28"/>
      <c r="J352" s="28"/>
      <c r="K352" s="28"/>
      <c r="L352" s="28"/>
      <c r="M352" s="10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2"/>
    </row>
    <row r="353" ht="20.1" customHeight="1">
      <c r="A353" t="s" s="23">
        <f>LEFT($B353,FIND(" ",$B353)-1)</f>
        <v>46</v>
      </c>
      <c r="B353" t="s" s="24">
        <v>85</v>
      </c>
      <c r="C353" s="25">
        <v>2017</v>
      </c>
      <c r="D353" t="s" s="26">
        <v>489</v>
      </c>
      <c r="E353" s="27">
        <v>0</v>
      </c>
      <c r="F353" s="27">
        <v>1</v>
      </c>
      <c r="G353" s="28"/>
      <c r="H353" s="28"/>
      <c r="I353" s="28"/>
      <c r="J353" s="28"/>
      <c r="K353" s="28"/>
      <c r="L353" s="28"/>
      <c r="M353" s="10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2"/>
    </row>
    <row r="354" ht="20.1" customHeight="1">
      <c r="A354" t="s" s="23">
        <f>LEFT($B354,FIND(" ",$B354)-1)</f>
        <v>46</v>
      </c>
      <c r="B354" t="s" s="24">
        <v>490</v>
      </c>
      <c r="C354" s="25">
        <v>2017</v>
      </c>
      <c r="D354" t="s" s="26">
        <v>491</v>
      </c>
      <c r="E354" s="27">
        <v>0</v>
      </c>
      <c r="F354" s="27">
        <v>1</v>
      </c>
      <c r="G354" s="28"/>
      <c r="H354" s="28"/>
      <c r="I354" s="28"/>
      <c r="J354" s="28"/>
      <c r="K354" s="28"/>
      <c r="L354" s="28"/>
      <c r="M354" s="10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2"/>
    </row>
    <row r="355" ht="20.1" customHeight="1">
      <c r="A355" t="s" s="23">
        <f>LEFT($B355,FIND(" ",$B355)-1)</f>
        <v>46</v>
      </c>
      <c r="B355" t="s" s="24">
        <v>490</v>
      </c>
      <c r="C355" s="25">
        <v>2017</v>
      </c>
      <c r="D355" t="s" s="26">
        <v>492</v>
      </c>
      <c r="E355" s="27">
        <v>0</v>
      </c>
      <c r="F355" s="27">
        <v>1</v>
      </c>
      <c r="G355" s="28"/>
      <c r="H355" s="28"/>
      <c r="I355" s="28"/>
      <c r="J355" s="28"/>
      <c r="K355" s="28"/>
      <c r="L355" s="28"/>
      <c r="M355" s="10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2"/>
    </row>
    <row r="356" ht="20.1" customHeight="1">
      <c r="A356" t="s" s="23">
        <f>LEFT($B356,FIND(" ",$B356)-1)</f>
        <v>46</v>
      </c>
      <c r="B356" t="s" s="24">
        <v>87</v>
      </c>
      <c r="C356" s="25">
        <v>2017</v>
      </c>
      <c r="D356" t="s" s="26">
        <v>493</v>
      </c>
      <c r="E356" s="27">
        <v>1</v>
      </c>
      <c r="F356" s="27">
        <v>0</v>
      </c>
      <c r="G356" s="28"/>
      <c r="H356" s="28"/>
      <c r="I356" s="28"/>
      <c r="J356" s="28"/>
      <c r="K356" s="28"/>
      <c r="L356" s="28"/>
      <c r="M356" s="10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2"/>
    </row>
    <row r="357" ht="20.1" customHeight="1">
      <c r="A357" t="s" s="23">
        <f>LEFT($B357,FIND(" ",$B357)-1)</f>
        <v>46</v>
      </c>
      <c r="B357" t="s" s="24">
        <v>89</v>
      </c>
      <c r="C357" s="25">
        <v>2017</v>
      </c>
      <c r="D357" t="s" s="26">
        <v>494</v>
      </c>
      <c r="E357" s="27">
        <v>0</v>
      </c>
      <c r="F357" s="27">
        <v>1</v>
      </c>
      <c r="G357" s="28"/>
      <c r="H357" s="28"/>
      <c r="I357" s="28"/>
      <c r="J357" s="28"/>
      <c r="K357" s="28"/>
      <c r="L357" s="28"/>
      <c r="M357" s="10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2"/>
    </row>
    <row r="358" ht="20.1" customHeight="1">
      <c r="A358" t="s" s="23">
        <f>LEFT($B358,FIND(" ",$B358)-1)</f>
        <v>43</v>
      </c>
      <c r="B358" t="s" s="24">
        <v>495</v>
      </c>
      <c r="C358" s="25">
        <v>2017</v>
      </c>
      <c r="D358" t="s" s="26">
        <v>496</v>
      </c>
      <c r="E358" s="27">
        <v>0</v>
      </c>
      <c r="F358" s="27">
        <v>1</v>
      </c>
      <c r="G358" s="28"/>
      <c r="H358" s="28"/>
      <c r="I358" s="28"/>
      <c r="J358" s="28"/>
      <c r="K358" s="28"/>
      <c r="L358" s="28"/>
      <c r="M358" s="10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2"/>
    </row>
    <row r="359" ht="20.1" customHeight="1">
      <c r="A359" t="s" s="23">
        <f>LEFT($B359,FIND(" ",$B359)-1)</f>
        <v>43</v>
      </c>
      <c r="B359" t="s" s="24">
        <v>91</v>
      </c>
      <c r="C359" s="25">
        <v>2017</v>
      </c>
      <c r="D359" t="s" s="26">
        <v>497</v>
      </c>
      <c r="E359" s="27">
        <v>0</v>
      </c>
      <c r="F359" s="27">
        <v>1</v>
      </c>
      <c r="G359" s="28"/>
      <c r="H359" s="28"/>
      <c r="I359" s="28"/>
      <c r="J359" s="28"/>
      <c r="K359" s="28"/>
      <c r="L359" s="28"/>
      <c r="M359" s="10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2"/>
    </row>
    <row r="360" ht="20.1" customHeight="1">
      <c r="A360" t="s" s="23">
        <f>LEFT($B360,FIND(" ",$B360)-1)</f>
        <v>43</v>
      </c>
      <c r="B360" t="s" s="24">
        <v>498</v>
      </c>
      <c r="C360" s="25">
        <v>2017</v>
      </c>
      <c r="D360" t="s" s="26">
        <v>499</v>
      </c>
      <c r="E360" s="27">
        <v>0</v>
      </c>
      <c r="F360" s="27">
        <v>0</v>
      </c>
      <c r="G360" s="28"/>
      <c r="H360" s="28"/>
      <c r="I360" s="28"/>
      <c r="J360" s="28"/>
      <c r="K360" s="28"/>
      <c r="L360" s="28"/>
      <c r="M360" s="10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2"/>
    </row>
    <row r="361" ht="20.1" customHeight="1">
      <c r="A361" t="s" s="23">
        <f>LEFT($B361,FIND(" ",$B361)-1)</f>
        <v>43</v>
      </c>
      <c r="B361" t="s" s="24">
        <v>498</v>
      </c>
      <c r="C361" s="25">
        <v>2017</v>
      </c>
      <c r="D361" t="s" s="26">
        <v>500</v>
      </c>
      <c r="E361" s="27">
        <v>0</v>
      </c>
      <c r="F361" s="27">
        <v>0</v>
      </c>
      <c r="G361" s="28"/>
      <c r="H361" s="28"/>
      <c r="I361" s="28"/>
      <c r="J361" s="28"/>
      <c r="K361" s="28"/>
      <c r="L361" s="28"/>
      <c r="M361" s="10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2"/>
    </row>
    <row r="362" ht="20.1" customHeight="1">
      <c r="A362" t="s" s="23">
        <f>LEFT($B362,FIND(" ",$B362)-1)</f>
        <v>43</v>
      </c>
      <c r="B362" t="s" s="24">
        <v>358</v>
      </c>
      <c r="C362" s="25">
        <v>2017</v>
      </c>
      <c r="D362" t="s" s="26">
        <v>501</v>
      </c>
      <c r="E362" s="27">
        <v>0</v>
      </c>
      <c r="F362" s="27">
        <v>0</v>
      </c>
      <c r="G362" s="28"/>
      <c r="H362" s="28"/>
      <c r="I362" s="28"/>
      <c r="J362" s="28"/>
      <c r="K362" s="28"/>
      <c r="L362" s="28"/>
      <c r="M362" s="10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2"/>
    </row>
    <row r="363" ht="20.1" customHeight="1">
      <c r="A363" t="s" s="23">
        <f>LEFT($B363,FIND(" ",$B363)-1)</f>
        <v>43</v>
      </c>
      <c r="B363" t="s" s="24">
        <v>97</v>
      </c>
      <c r="C363" s="25">
        <v>2017</v>
      </c>
      <c r="D363" t="s" s="26">
        <v>502</v>
      </c>
      <c r="E363" s="27">
        <v>0</v>
      </c>
      <c r="F363" s="27">
        <v>0</v>
      </c>
      <c r="G363" s="28"/>
      <c r="H363" s="28"/>
      <c r="I363" s="28"/>
      <c r="J363" s="28"/>
      <c r="K363" s="28"/>
      <c r="L363" s="28"/>
      <c r="M363" s="10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2"/>
    </row>
    <row r="364" ht="20.1" customHeight="1">
      <c r="A364" t="s" s="23">
        <f>LEFT($B364,FIND(" ",$B364)-1)</f>
        <v>43</v>
      </c>
      <c r="B364" t="s" s="24">
        <v>503</v>
      </c>
      <c r="C364" s="25">
        <v>2017</v>
      </c>
      <c r="D364" t="s" s="26">
        <v>504</v>
      </c>
      <c r="E364" s="27">
        <v>0</v>
      </c>
      <c r="F364" s="27">
        <v>1</v>
      </c>
      <c r="G364" s="28"/>
      <c r="H364" s="28"/>
      <c r="I364" s="28"/>
      <c r="J364" s="28"/>
      <c r="K364" s="28"/>
      <c r="L364" s="28"/>
      <c r="M364" s="10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2"/>
    </row>
    <row r="365" ht="20.1" customHeight="1">
      <c r="A365" t="s" s="23">
        <f>LEFT($B365,FIND(" ",$B365)-1)</f>
        <v>43</v>
      </c>
      <c r="B365" t="s" s="24">
        <v>365</v>
      </c>
      <c r="C365" s="25">
        <v>2017</v>
      </c>
      <c r="D365" t="s" s="26">
        <v>505</v>
      </c>
      <c r="E365" s="27">
        <v>0</v>
      </c>
      <c r="F365" s="27">
        <v>0</v>
      </c>
      <c r="G365" s="28"/>
      <c r="H365" s="28"/>
      <c r="I365" s="28"/>
      <c r="J365" s="28"/>
      <c r="K365" s="28"/>
      <c r="L365" s="28"/>
      <c r="M365" s="10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2"/>
    </row>
    <row r="366" ht="20.1" customHeight="1">
      <c r="A366" t="s" s="23">
        <f>LEFT($B366,FIND(" ",$B366)-1)</f>
        <v>43</v>
      </c>
      <c r="B366" t="s" s="24">
        <v>367</v>
      </c>
      <c r="C366" s="25">
        <v>2017</v>
      </c>
      <c r="D366" t="s" s="26">
        <v>506</v>
      </c>
      <c r="E366" s="27">
        <v>0</v>
      </c>
      <c r="F366" s="27">
        <v>0</v>
      </c>
      <c r="G366" s="28"/>
      <c r="H366" s="28"/>
      <c r="I366" s="28"/>
      <c r="J366" s="28"/>
      <c r="K366" s="28"/>
      <c r="L366" s="28"/>
      <c r="M366" s="10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2"/>
    </row>
    <row r="367" ht="20.1" customHeight="1">
      <c r="A367" t="s" s="23">
        <f>LEFT($B367,FIND(" ",$B367)-1)</f>
        <v>43</v>
      </c>
      <c r="B367" t="s" s="24">
        <v>367</v>
      </c>
      <c r="C367" s="25">
        <v>2017</v>
      </c>
      <c r="D367" t="s" s="26">
        <v>507</v>
      </c>
      <c r="E367" s="27">
        <v>0</v>
      </c>
      <c r="F367" s="27">
        <v>0</v>
      </c>
      <c r="G367" s="28"/>
      <c r="H367" s="28"/>
      <c r="I367" s="28"/>
      <c r="J367" s="28"/>
      <c r="K367" s="28"/>
      <c r="L367" s="28"/>
      <c r="M367" s="10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2"/>
    </row>
    <row r="368" ht="20.1" customHeight="1">
      <c r="A368" t="s" s="23">
        <f>LEFT($B368,FIND(" ",$B368)-1)</f>
        <v>43</v>
      </c>
      <c r="B368" t="s" s="24">
        <v>508</v>
      </c>
      <c r="C368" s="25">
        <v>2017</v>
      </c>
      <c r="D368" t="s" s="26">
        <v>509</v>
      </c>
      <c r="E368" s="27">
        <v>0</v>
      </c>
      <c r="F368" s="27">
        <v>0</v>
      </c>
      <c r="G368" s="28"/>
      <c r="H368" s="28"/>
      <c r="I368" s="28"/>
      <c r="J368" s="28"/>
      <c r="K368" s="28"/>
      <c r="L368" s="28"/>
      <c r="M368" s="10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2"/>
    </row>
    <row r="369" ht="20.1" customHeight="1">
      <c r="A369" t="s" s="23">
        <f>LEFT($B369,FIND(" ",$B369)-1)</f>
        <v>41</v>
      </c>
      <c r="B369" t="s" s="24">
        <v>112</v>
      </c>
      <c r="C369" s="25">
        <v>2017</v>
      </c>
      <c r="D369" t="s" s="26">
        <v>510</v>
      </c>
      <c r="E369" s="27">
        <v>0</v>
      </c>
      <c r="F369" s="27">
        <v>1</v>
      </c>
      <c r="G369" s="28"/>
      <c r="H369" s="28"/>
      <c r="I369" s="28"/>
      <c r="J369" s="28"/>
      <c r="K369" s="28"/>
      <c r="L369" s="28"/>
      <c r="M369" s="10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2"/>
    </row>
    <row r="370" ht="20.1" customHeight="1">
      <c r="A370" t="s" s="23">
        <f>LEFT($B370,FIND(" ",$B370)-1)</f>
        <v>41</v>
      </c>
      <c r="B370" t="s" s="24">
        <v>511</v>
      </c>
      <c r="C370" s="25">
        <v>2017</v>
      </c>
      <c r="D370" t="s" s="26">
        <v>512</v>
      </c>
      <c r="E370" s="27">
        <v>0</v>
      </c>
      <c r="F370" s="27">
        <v>0</v>
      </c>
      <c r="G370" s="28"/>
      <c r="H370" s="28"/>
      <c r="I370" s="28"/>
      <c r="J370" s="28"/>
      <c r="K370" s="28"/>
      <c r="L370" s="28"/>
      <c r="M370" s="10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2"/>
    </row>
    <row r="371" ht="20.1" customHeight="1">
      <c r="A371" t="s" s="23">
        <f>LEFT($B371,FIND(" ",$B371)-1)</f>
        <v>41</v>
      </c>
      <c r="B371" t="s" s="24">
        <v>375</v>
      </c>
      <c r="C371" s="25">
        <v>2017</v>
      </c>
      <c r="D371" t="s" s="26">
        <v>34</v>
      </c>
      <c r="E371" s="27">
        <v>0</v>
      </c>
      <c r="F371" s="27">
        <v>1</v>
      </c>
      <c r="G371" s="28"/>
      <c r="H371" s="28"/>
      <c r="I371" s="28"/>
      <c r="J371" s="28"/>
      <c r="K371" s="28"/>
      <c r="L371" s="28"/>
      <c r="M371" s="10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2"/>
    </row>
    <row r="372" ht="20.1" customHeight="1">
      <c r="A372" t="s" s="23">
        <f>LEFT($B372,FIND(" ",$B372)-1)</f>
        <v>41</v>
      </c>
      <c r="B372" t="s" s="24">
        <v>513</v>
      </c>
      <c r="C372" s="25">
        <v>2017</v>
      </c>
      <c r="D372" t="s" s="26">
        <v>82</v>
      </c>
      <c r="E372" s="27">
        <v>0</v>
      </c>
      <c r="F372" s="27">
        <v>0</v>
      </c>
      <c r="G372" s="28"/>
      <c r="H372" s="28"/>
      <c r="I372" s="28"/>
      <c r="J372" s="28"/>
      <c r="K372" s="28"/>
      <c r="L372" s="28"/>
      <c r="M372" s="10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2"/>
    </row>
    <row r="373" ht="20.1" customHeight="1">
      <c r="A373" t="s" s="23">
        <f>LEFT($B373,FIND(" ",$B373)-1)</f>
        <v>41</v>
      </c>
      <c r="B373" t="s" s="24">
        <v>514</v>
      </c>
      <c r="C373" s="25">
        <v>2017</v>
      </c>
      <c r="D373" t="s" s="26">
        <v>515</v>
      </c>
      <c r="E373" s="27">
        <v>0</v>
      </c>
      <c r="F373" s="27">
        <v>0</v>
      </c>
      <c r="G373" s="28"/>
      <c r="H373" s="28"/>
      <c r="I373" s="28"/>
      <c r="J373" s="28"/>
      <c r="K373" s="28"/>
      <c r="L373" s="28"/>
      <c r="M373" s="10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2"/>
    </row>
    <row r="374" ht="20.1" customHeight="1">
      <c r="A374" t="s" s="23">
        <f>LEFT($B374,FIND(" ",$B374)-1)</f>
        <v>41</v>
      </c>
      <c r="B374" t="s" s="24">
        <v>115</v>
      </c>
      <c r="C374" s="25">
        <v>2017</v>
      </c>
      <c r="D374" t="s" s="26">
        <v>64</v>
      </c>
      <c r="E374" s="27">
        <v>0</v>
      </c>
      <c r="F374" s="27">
        <v>0</v>
      </c>
      <c r="G374" s="28"/>
      <c r="H374" s="28"/>
      <c r="I374" s="28"/>
      <c r="J374" s="28"/>
      <c r="K374" s="28"/>
      <c r="L374" s="28"/>
      <c r="M374" s="10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2"/>
    </row>
    <row r="375" ht="20.1" customHeight="1">
      <c r="A375" t="s" s="23">
        <f>LEFT($B375,FIND(" ",$B375)-1)</f>
        <v>41</v>
      </c>
      <c r="B375" t="s" s="24">
        <v>115</v>
      </c>
      <c r="C375" s="25">
        <v>2017</v>
      </c>
      <c r="D375" t="s" s="26">
        <v>62</v>
      </c>
      <c r="E375" s="27">
        <v>0</v>
      </c>
      <c r="F375" s="27">
        <v>1</v>
      </c>
      <c r="G375" s="28"/>
      <c r="H375" s="28"/>
      <c r="I375" s="28"/>
      <c r="J375" s="28"/>
      <c r="K375" s="28"/>
      <c r="L375" s="28"/>
      <c r="M375" s="10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2"/>
    </row>
    <row r="376" ht="20.1" customHeight="1">
      <c r="A376" t="s" s="23">
        <f>LEFT($B376,FIND(" ",$B376)-1)</f>
        <v>41</v>
      </c>
      <c r="B376" t="s" s="24">
        <v>115</v>
      </c>
      <c r="C376" s="25">
        <v>2017</v>
      </c>
      <c r="D376" t="s" s="26">
        <v>516</v>
      </c>
      <c r="E376" s="27">
        <v>0</v>
      </c>
      <c r="F376" s="27">
        <v>0</v>
      </c>
      <c r="G376" s="28"/>
      <c r="H376" s="28"/>
      <c r="I376" s="28"/>
      <c r="J376" s="28"/>
      <c r="K376" s="28"/>
      <c r="L376" s="28"/>
      <c r="M376" s="10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2"/>
    </row>
    <row r="377" ht="20.1" customHeight="1">
      <c r="A377" t="s" s="23">
        <f>LEFT($B377,FIND(" ",$B377)-1)</f>
        <v>41</v>
      </c>
      <c r="B377" t="s" s="24">
        <v>217</v>
      </c>
      <c r="C377" s="25">
        <v>2017</v>
      </c>
      <c r="D377" t="s" s="26">
        <v>34</v>
      </c>
      <c r="E377" s="27">
        <v>0</v>
      </c>
      <c r="F377" s="27">
        <v>0</v>
      </c>
      <c r="G377" s="28"/>
      <c r="H377" s="28"/>
      <c r="I377" s="28"/>
      <c r="J377" s="28"/>
      <c r="K377" s="28"/>
      <c r="L377" s="28"/>
      <c r="M377" s="10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2"/>
    </row>
    <row r="378" ht="20.1" customHeight="1">
      <c r="A378" t="s" s="23">
        <f>LEFT($B378,FIND(" ",$B378)-1)</f>
        <v>41</v>
      </c>
      <c r="B378" t="s" s="24">
        <v>517</v>
      </c>
      <c r="C378" s="25">
        <v>2017</v>
      </c>
      <c r="D378" t="s" s="26">
        <v>515</v>
      </c>
      <c r="E378" s="27">
        <v>0</v>
      </c>
      <c r="F378" s="27">
        <v>0</v>
      </c>
      <c r="G378" s="28"/>
      <c r="H378" s="28"/>
      <c r="I378" s="28"/>
      <c r="J378" s="28"/>
      <c r="K378" s="28"/>
      <c r="L378" s="28"/>
      <c r="M378" s="10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2"/>
    </row>
    <row r="379" ht="20.1" customHeight="1">
      <c r="A379" t="s" s="23">
        <f>LEFT($B379,FIND(" ",$B379)-1)</f>
        <v>41</v>
      </c>
      <c r="B379" t="s" s="24">
        <v>221</v>
      </c>
      <c r="C379" s="25">
        <v>2017</v>
      </c>
      <c r="D379" t="s" s="26">
        <v>518</v>
      </c>
      <c r="E379" s="27">
        <v>1</v>
      </c>
      <c r="F379" s="27">
        <v>1</v>
      </c>
      <c r="G379" s="28"/>
      <c r="H379" s="28"/>
      <c r="I379" s="28"/>
      <c r="J379" s="28"/>
      <c r="K379" s="28"/>
      <c r="L379" s="28"/>
      <c r="M379" s="10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2"/>
    </row>
    <row r="380" ht="20.1" customHeight="1">
      <c r="A380" t="s" s="23">
        <f>LEFT($B380,FIND(" ",$B380)-1)</f>
        <v>41</v>
      </c>
      <c r="B380" t="s" s="24">
        <v>123</v>
      </c>
      <c r="C380" s="25">
        <v>2017</v>
      </c>
      <c r="D380" t="s" s="26">
        <v>519</v>
      </c>
      <c r="E380" s="27">
        <v>0</v>
      </c>
      <c r="F380" s="27">
        <v>1</v>
      </c>
      <c r="G380" s="28"/>
      <c r="H380" s="28"/>
      <c r="I380" s="28"/>
      <c r="J380" s="28"/>
      <c r="K380" s="28"/>
      <c r="L380" s="28"/>
      <c r="M380" s="10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2"/>
    </row>
    <row r="381" ht="20.1" customHeight="1">
      <c r="A381" t="s" s="23">
        <f>LEFT($B381,FIND(" ",$B381)-1)</f>
        <v>41</v>
      </c>
      <c r="B381" t="s" s="24">
        <v>123</v>
      </c>
      <c r="C381" s="25">
        <v>2017</v>
      </c>
      <c r="D381" t="s" s="26">
        <v>520</v>
      </c>
      <c r="E381" s="27">
        <v>0</v>
      </c>
      <c r="F381" s="27">
        <v>2</v>
      </c>
      <c r="G381" s="28"/>
      <c r="H381" s="28"/>
      <c r="I381" s="28"/>
      <c r="J381" s="28"/>
      <c r="K381" s="28"/>
      <c r="L381" s="28"/>
      <c r="M381" s="10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2"/>
    </row>
    <row r="382" ht="20.1" customHeight="1">
      <c r="A382" t="s" s="23">
        <f>LEFT($B382,FIND(" ",$B382)-1)</f>
        <v>41</v>
      </c>
      <c r="B382" t="s" s="24">
        <v>391</v>
      </c>
      <c r="C382" s="25">
        <v>2017</v>
      </c>
      <c r="D382" t="s" s="26">
        <v>521</v>
      </c>
      <c r="E382" s="27">
        <v>0</v>
      </c>
      <c r="F382" s="27">
        <v>1</v>
      </c>
      <c r="G382" s="28"/>
      <c r="H382" s="28"/>
      <c r="I382" s="28"/>
      <c r="J382" s="28"/>
      <c r="K382" s="28"/>
      <c r="L382" s="28"/>
      <c r="M382" s="10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2"/>
    </row>
    <row r="383" ht="20.1" customHeight="1">
      <c r="A383" t="s" s="23">
        <f>LEFT($B383,FIND(" ",$B383)-1)</f>
        <v>22</v>
      </c>
      <c r="B383" t="s" s="24">
        <v>394</v>
      </c>
      <c r="C383" s="25">
        <v>2017</v>
      </c>
      <c r="D383" t="s" s="26">
        <v>522</v>
      </c>
      <c r="E383" s="27">
        <v>0</v>
      </c>
      <c r="F383" s="27">
        <v>1</v>
      </c>
      <c r="G383" s="28"/>
      <c r="H383" s="28"/>
      <c r="I383" s="28"/>
      <c r="J383" s="28"/>
      <c r="K383" s="28"/>
      <c r="L383" s="28"/>
      <c r="M383" s="10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2"/>
    </row>
    <row r="384" ht="20.1" customHeight="1">
      <c r="A384" t="s" s="23">
        <f>LEFT($B384,FIND(" ",$B384)-1)</f>
        <v>22</v>
      </c>
      <c r="B384" t="s" s="24">
        <v>394</v>
      </c>
      <c r="C384" s="25">
        <v>2017</v>
      </c>
      <c r="D384" t="s" s="26">
        <v>523</v>
      </c>
      <c r="E384" s="27">
        <v>0</v>
      </c>
      <c r="F384" s="27">
        <v>0</v>
      </c>
      <c r="G384" s="28"/>
      <c r="H384" s="28"/>
      <c r="I384" s="28"/>
      <c r="J384" s="28"/>
      <c r="K384" s="28"/>
      <c r="L384" s="28"/>
      <c r="M384" s="10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2"/>
    </row>
    <row r="385" ht="20.1" customHeight="1">
      <c r="A385" t="s" s="23">
        <f>LEFT($B385,FIND(" ",$B385)-1)</f>
        <v>22</v>
      </c>
      <c r="B385" t="s" s="24">
        <v>524</v>
      </c>
      <c r="C385" s="25">
        <v>2017</v>
      </c>
      <c r="D385" t="s" s="26">
        <v>289</v>
      </c>
      <c r="E385" s="27">
        <v>0</v>
      </c>
      <c r="F385" s="27">
        <v>1</v>
      </c>
      <c r="G385" s="28"/>
      <c r="H385" s="28"/>
      <c r="I385" s="28"/>
      <c r="J385" s="28"/>
      <c r="K385" s="28"/>
      <c r="L385" s="28"/>
      <c r="M385" s="10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2"/>
    </row>
    <row r="386" ht="20.1" customHeight="1">
      <c r="A386" t="s" s="23">
        <f>LEFT($B386,FIND(" ",$B386)-1)</f>
        <v>22</v>
      </c>
      <c r="B386" t="s" s="24">
        <v>525</v>
      </c>
      <c r="C386" s="25">
        <v>2017</v>
      </c>
      <c r="D386" t="s" s="26">
        <v>526</v>
      </c>
      <c r="E386" s="27">
        <v>0</v>
      </c>
      <c r="F386" s="27">
        <v>0</v>
      </c>
      <c r="G386" s="28"/>
      <c r="H386" s="28"/>
      <c r="I386" s="28"/>
      <c r="J386" s="28"/>
      <c r="K386" s="28"/>
      <c r="L386" s="28"/>
      <c r="M386" s="10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2"/>
    </row>
    <row r="387" ht="20.1" customHeight="1">
      <c r="A387" t="s" s="23">
        <f>LEFT($B387,FIND(" ",$B387)-1)</f>
        <v>22</v>
      </c>
      <c r="B387" t="s" s="24">
        <v>527</v>
      </c>
      <c r="C387" s="25">
        <v>2017</v>
      </c>
      <c r="D387" t="s" s="26">
        <v>528</v>
      </c>
      <c r="E387" s="27">
        <v>0</v>
      </c>
      <c r="F387" s="27">
        <v>0</v>
      </c>
      <c r="G387" s="28"/>
      <c r="H387" s="28"/>
      <c r="I387" s="28"/>
      <c r="J387" s="28"/>
      <c r="K387" s="28"/>
      <c r="L387" s="28"/>
      <c r="M387" s="10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2"/>
    </row>
    <row r="388" ht="20.1" customHeight="1">
      <c r="A388" t="s" s="23">
        <f>LEFT($B388,FIND(" ",$B388)-1)</f>
        <v>22</v>
      </c>
      <c r="B388" t="s" s="24">
        <v>223</v>
      </c>
      <c r="C388" s="25">
        <v>2017</v>
      </c>
      <c r="D388" t="s" s="26">
        <v>529</v>
      </c>
      <c r="E388" s="27">
        <v>0</v>
      </c>
      <c r="F388" s="27">
        <v>0</v>
      </c>
      <c r="G388" s="28"/>
      <c r="H388" s="28"/>
      <c r="I388" s="28"/>
      <c r="J388" s="28"/>
      <c r="K388" s="28"/>
      <c r="L388" s="28"/>
      <c r="M388" s="10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2"/>
    </row>
    <row r="389" ht="20.1" customHeight="1">
      <c r="A389" t="s" s="23">
        <f>LEFT($B389,FIND(" ",$B389)-1)</f>
        <v>22</v>
      </c>
      <c r="B389" t="s" s="24">
        <v>398</v>
      </c>
      <c r="C389" s="25">
        <v>2017</v>
      </c>
      <c r="D389" t="s" s="26">
        <v>530</v>
      </c>
      <c r="E389" s="27">
        <v>0</v>
      </c>
      <c r="F389" s="27">
        <v>0</v>
      </c>
      <c r="G389" s="28"/>
      <c r="H389" s="28"/>
      <c r="I389" s="28"/>
      <c r="J389" s="28"/>
      <c r="K389" s="28"/>
      <c r="L389" s="28"/>
      <c r="M389" s="10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2"/>
    </row>
    <row r="390" ht="20.1" customHeight="1">
      <c r="A390" t="s" s="23">
        <f>LEFT($B390,FIND(" ",$B390)-1)</f>
        <v>22</v>
      </c>
      <c r="B390" t="s" s="24">
        <v>531</v>
      </c>
      <c r="C390" s="25">
        <v>2017</v>
      </c>
      <c r="D390" t="s" s="26">
        <v>205</v>
      </c>
      <c r="E390" s="27">
        <v>0</v>
      </c>
      <c r="F390" s="27">
        <v>2</v>
      </c>
      <c r="G390" s="28"/>
      <c r="H390" s="28"/>
      <c r="I390" s="28"/>
      <c r="J390" s="28"/>
      <c r="K390" s="28"/>
      <c r="L390" s="28"/>
      <c r="M390" s="10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2"/>
    </row>
    <row r="391" ht="20.1" customHeight="1">
      <c r="A391" t="s" s="23">
        <f>LEFT($B391,FIND(" ",$B391)-1)</f>
        <v>22</v>
      </c>
      <c r="B391" t="s" s="24">
        <v>399</v>
      </c>
      <c r="C391" s="25">
        <v>2017</v>
      </c>
      <c r="D391" t="s" s="26">
        <v>532</v>
      </c>
      <c r="E391" s="27">
        <v>0</v>
      </c>
      <c r="F391" s="27">
        <v>1</v>
      </c>
      <c r="G391" s="28"/>
      <c r="H391" s="28"/>
      <c r="I391" s="28"/>
      <c r="J391" s="28"/>
      <c r="K391" s="28"/>
      <c r="L391" s="28"/>
      <c r="M391" s="10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2"/>
    </row>
    <row r="392" ht="20.1" customHeight="1">
      <c r="A392" t="s" s="23">
        <f>LEFT($B392,FIND(" ",$B392)-1)</f>
        <v>22</v>
      </c>
      <c r="B392" t="s" s="24">
        <v>533</v>
      </c>
      <c r="C392" s="25">
        <v>2017</v>
      </c>
      <c r="D392" t="s" s="26">
        <v>534</v>
      </c>
      <c r="E392" s="27">
        <v>0</v>
      </c>
      <c r="F392" s="27">
        <v>2</v>
      </c>
      <c r="G392" s="28"/>
      <c r="H392" s="28"/>
      <c r="I392" s="28"/>
      <c r="J392" s="28"/>
      <c r="K392" s="28"/>
      <c r="L392" s="28"/>
      <c r="M392" s="10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2"/>
    </row>
    <row r="393" ht="20.1" customHeight="1">
      <c r="A393" t="s" s="23">
        <f>LEFT($B393,FIND(" ",$B393)-1)</f>
        <v>22</v>
      </c>
      <c r="B393" t="s" s="24">
        <v>533</v>
      </c>
      <c r="C393" s="25">
        <v>2017</v>
      </c>
      <c r="D393" t="s" s="26">
        <v>28</v>
      </c>
      <c r="E393" s="27">
        <v>0</v>
      </c>
      <c r="F393" s="27">
        <v>0</v>
      </c>
      <c r="G393" s="28"/>
      <c r="H393" s="28"/>
      <c r="I393" s="28"/>
      <c r="J393" s="28"/>
      <c r="K393" s="28"/>
      <c r="L393" s="28"/>
      <c r="M393" s="10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2"/>
    </row>
    <row r="394" ht="20.1" customHeight="1">
      <c r="A394" t="s" s="23">
        <f>LEFT($B394,FIND(" ",$B394)-1)</f>
        <v>22</v>
      </c>
      <c r="B394" t="s" s="24">
        <v>533</v>
      </c>
      <c r="C394" s="25">
        <v>2017</v>
      </c>
      <c r="D394" t="s" s="26">
        <v>535</v>
      </c>
      <c r="E394" s="27">
        <v>0</v>
      </c>
      <c r="F394" s="27">
        <v>1</v>
      </c>
      <c r="G394" s="28"/>
      <c r="H394" s="28"/>
      <c r="I394" s="28"/>
      <c r="J394" s="28"/>
      <c r="K394" s="28"/>
      <c r="L394" s="28"/>
      <c r="M394" s="10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2"/>
    </row>
    <row r="395" ht="20.1" customHeight="1">
      <c r="A395" t="s" s="23">
        <f>LEFT($B395,FIND(" ",$B395)-1)</f>
        <v>22</v>
      </c>
      <c r="B395" t="s" s="24">
        <v>533</v>
      </c>
      <c r="C395" s="25">
        <v>2017</v>
      </c>
      <c r="D395" t="s" s="26">
        <v>536</v>
      </c>
      <c r="E395" s="27">
        <v>0</v>
      </c>
      <c r="F395" s="27">
        <v>1</v>
      </c>
      <c r="G395" s="28"/>
      <c r="H395" s="28"/>
      <c r="I395" s="28"/>
      <c r="J395" s="28"/>
      <c r="K395" s="28"/>
      <c r="L395" s="28"/>
      <c r="M395" s="10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2"/>
    </row>
    <row r="396" ht="20.1" customHeight="1">
      <c r="A396" t="s" s="23">
        <f>LEFT($B396,FIND(" ",$B396)-1)</f>
        <v>22</v>
      </c>
      <c r="B396" t="s" s="24">
        <v>151</v>
      </c>
      <c r="C396" s="25">
        <v>2017</v>
      </c>
      <c r="D396" t="s" s="26">
        <v>537</v>
      </c>
      <c r="E396" s="27">
        <v>0</v>
      </c>
      <c r="F396" s="27">
        <v>0</v>
      </c>
      <c r="G396" s="28"/>
      <c r="H396" s="28"/>
      <c r="I396" s="28"/>
      <c r="J396" s="28"/>
      <c r="K396" s="28"/>
      <c r="L396" s="28"/>
      <c r="M396" s="10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2"/>
    </row>
    <row r="397" ht="20.1" customHeight="1">
      <c r="A397" t="s" s="23">
        <f>LEFT($B397,FIND(" ",$B397)-1)</f>
        <v>22</v>
      </c>
      <c r="B397" t="s" s="24">
        <v>403</v>
      </c>
      <c r="C397" s="25">
        <v>2017</v>
      </c>
      <c r="D397" t="s" s="26">
        <v>538</v>
      </c>
      <c r="E397" s="27">
        <v>1</v>
      </c>
      <c r="F397" s="27">
        <v>0</v>
      </c>
      <c r="G397" s="28"/>
      <c r="H397" s="28"/>
      <c r="I397" s="28"/>
      <c r="J397" s="28"/>
      <c r="K397" s="28"/>
      <c r="L397" s="28"/>
      <c r="M397" s="10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2"/>
    </row>
    <row r="398" ht="20.1" customHeight="1">
      <c r="A398" t="s" s="23">
        <f>LEFT($B398,FIND(" ",$B398)-1)</f>
        <v>22</v>
      </c>
      <c r="B398" t="s" s="24">
        <v>403</v>
      </c>
      <c r="C398" s="25">
        <v>2017</v>
      </c>
      <c r="D398" t="s" s="26">
        <v>539</v>
      </c>
      <c r="E398" s="27">
        <v>0</v>
      </c>
      <c r="F398" s="27">
        <v>3</v>
      </c>
      <c r="G398" s="28"/>
      <c r="H398" s="28"/>
      <c r="I398" s="28"/>
      <c r="J398" s="28"/>
      <c r="K398" s="28"/>
      <c r="L398" s="28"/>
      <c r="M398" s="10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2"/>
    </row>
    <row r="399" ht="20.1" customHeight="1">
      <c r="A399" t="s" s="23">
        <f>LEFT($B399,FIND(" ",$B399)-1)</f>
        <v>22</v>
      </c>
      <c r="B399" t="s" s="24">
        <v>404</v>
      </c>
      <c r="C399" s="25">
        <v>2017</v>
      </c>
      <c r="D399" t="s" s="26">
        <v>540</v>
      </c>
      <c r="E399" s="27">
        <v>0</v>
      </c>
      <c r="F399" s="27">
        <v>0</v>
      </c>
      <c r="G399" s="28"/>
      <c r="H399" s="28"/>
      <c r="I399" s="28"/>
      <c r="J399" s="28"/>
      <c r="K399" s="28"/>
      <c r="L399" s="28"/>
      <c r="M399" s="10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2"/>
    </row>
    <row r="400" ht="20.1" customHeight="1">
      <c r="A400" t="s" s="23">
        <f>LEFT($B400,FIND(" ",$B400)-1)</f>
        <v>22</v>
      </c>
      <c r="B400" t="s" s="24">
        <v>404</v>
      </c>
      <c r="C400" s="25">
        <v>2017</v>
      </c>
      <c r="D400" t="s" s="26">
        <v>102</v>
      </c>
      <c r="E400" s="27">
        <v>0</v>
      </c>
      <c r="F400" s="27">
        <v>4</v>
      </c>
      <c r="G400" s="28"/>
      <c r="H400" s="28"/>
      <c r="I400" s="28"/>
      <c r="J400" s="28"/>
      <c r="K400" s="28"/>
      <c r="L400" s="28"/>
      <c r="M400" s="10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2"/>
    </row>
    <row r="401" ht="20.1" customHeight="1">
      <c r="A401" t="s" s="23">
        <f>LEFT($B401,FIND(" ",$B401)-1)</f>
        <v>30</v>
      </c>
      <c r="B401" t="s" s="24">
        <v>410</v>
      </c>
      <c r="C401" s="25">
        <v>2017</v>
      </c>
      <c r="D401" t="s" s="26">
        <v>130</v>
      </c>
      <c r="E401" s="27">
        <v>0</v>
      </c>
      <c r="F401" s="27">
        <v>0</v>
      </c>
      <c r="G401" s="28"/>
      <c r="H401" s="28"/>
      <c r="I401" s="28"/>
      <c r="J401" s="28"/>
      <c r="K401" s="28"/>
      <c r="L401" s="28"/>
      <c r="M401" s="10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2"/>
    </row>
    <row r="402" ht="20.1" customHeight="1">
      <c r="A402" t="s" s="23">
        <f>LEFT($B402,FIND(" ",$B402)-1)</f>
        <v>30</v>
      </c>
      <c r="B402" t="s" s="24">
        <v>541</v>
      </c>
      <c r="C402" s="25">
        <v>2017</v>
      </c>
      <c r="D402" t="s" s="26">
        <v>542</v>
      </c>
      <c r="E402" s="27">
        <v>0</v>
      </c>
      <c r="F402" s="27">
        <v>0</v>
      </c>
      <c r="G402" s="28"/>
      <c r="H402" s="28"/>
      <c r="I402" s="28"/>
      <c r="J402" s="28"/>
      <c r="K402" s="28"/>
      <c r="L402" s="28"/>
      <c r="M402" s="10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2"/>
    </row>
    <row r="403" ht="20.1" customHeight="1">
      <c r="A403" t="s" s="23">
        <f>LEFT($B403,FIND(" ",$B403)-1)</f>
        <v>30</v>
      </c>
      <c r="B403" t="s" s="24">
        <v>541</v>
      </c>
      <c r="C403" s="25">
        <v>2017</v>
      </c>
      <c r="D403" t="s" s="26">
        <v>543</v>
      </c>
      <c r="E403" s="27">
        <v>0</v>
      </c>
      <c r="F403" s="27">
        <v>2</v>
      </c>
      <c r="G403" s="28"/>
      <c r="H403" s="28"/>
      <c r="I403" s="28"/>
      <c r="J403" s="28"/>
      <c r="K403" s="28"/>
      <c r="L403" s="28"/>
      <c r="M403" s="10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2"/>
    </row>
    <row r="404" ht="20.1" customHeight="1">
      <c r="A404" t="s" s="23">
        <f>LEFT($B404,FIND(" ",$B404)-1)</f>
        <v>30</v>
      </c>
      <c r="B404" t="s" s="24">
        <v>412</v>
      </c>
      <c r="C404" s="25">
        <v>2017</v>
      </c>
      <c r="D404" t="s" s="26">
        <v>544</v>
      </c>
      <c r="E404" s="27">
        <v>0</v>
      </c>
      <c r="F404" s="27">
        <v>1</v>
      </c>
      <c r="G404" s="28"/>
      <c r="H404" s="28"/>
      <c r="I404" s="28"/>
      <c r="J404" s="28"/>
      <c r="K404" s="28"/>
      <c r="L404" s="28"/>
      <c r="M404" s="10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2"/>
    </row>
    <row r="405" ht="20.1" customHeight="1">
      <c r="A405" t="s" s="23">
        <f>LEFT($B405,FIND(" ",$B405)-1)</f>
        <v>30</v>
      </c>
      <c r="B405" t="s" s="24">
        <v>229</v>
      </c>
      <c r="C405" s="25">
        <v>2017</v>
      </c>
      <c r="D405" t="s" s="26">
        <v>545</v>
      </c>
      <c r="E405" s="27">
        <v>0</v>
      </c>
      <c r="F405" s="27">
        <v>1</v>
      </c>
      <c r="G405" s="28"/>
      <c r="H405" s="28"/>
      <c r="I405" s="28"/>
      <c r="J405" s="28"/>
      <c r="K405" s="28"/>
      <c r="L405" s="28"/>
      <c r="M405" s="10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2"/>
    </row>
    <row r="406" ht="20.1" customHeight="1">
      <c r="A406" t="s" s="23">
        <f>LEFT($B406,FIND(" ",$B406)-1)</f>
        <v>30</v>
      </c>
      <c r="B406" t="s" s="24">
        <v>546</v>
      </c>
      <c r="C406" s="25">
        <v>2017</v>
      </c>
      <c r="D406" t="s" s="26">
        <v>547</v>
      </c>
      <c r="E406" s="27">
        <v>0</v>
      </c>
      <c r="F406" s="27">
        <v>0</v>
      </c>
      <c r="G406" s="28"/>
      <c r="H406" s="28"/>
      <c r="I406" s="28"/>
      <c r="J406" s="28"/>
      <c r="K406" s="28"/>
      <c r="L406" s="28"/>
      <c r="M406" s="10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2"/>
    </row>
    <row r="407" ht="20.1" customHeight="1">
      <c r="A407" t="s" s="23">
        <f>LEFT($B407,FIND(" ",$B407)-1)</f>
        <v>30</v>
      </c>
      <c r="B407" t="s" s="24">
        <v>548</v>
      </c>
      <c r="C407" s="25">
        <v>2017</v>
      </c>
      <c r="D407" t="s" s="26">
        <v>549</v>
      </c>
      <c r="E407" s="27">
        <v>0</v>
      </c>
      <c r="F407" s="27">
        <v>0</v>
      </c>
      <c r="G407" s="28"/>
      <c r="H407" s="28"/>
      <c r="I407" s="28"/>
      <c r="J407" s="28"/>
      <c r="K407" s="28"/>
      <c r="L407" s="28"/>
      <c r="M407" s="10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2"/>
    </row>
    <row r="408" ht="20.1" customHeight="1">
      <c r="A408" t="s" s="23">
        <f>LEFT($B408,FIND(" ",$B408)-1)</f>
        <v>30</v>
      </c>
      <c r="B408" t="s" s="24">
        <v>548</v>
      </c>
      <c r="C408" s="25">
        <v>2017</v>
      </c>
      <c r="D408" t="s" s="26">
        <v>550</v>
      </c>
      <c r="E408" s="27">
        <v>0</v>
      </c>
      <c r="F408" s="27">
        <v>0</v>
      </c>
      <c r="G408" s="28"/>
      <c r="H408" s="28"/>
      <c r="I408" s="28"/>
      <c r="J408" s="28"/>
      <c r="K408" s="28"/>
      <c r="L408" s="28"/>
      <c r="M408" s="10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2"/>
    </row>
    <row r="409" ht="20.1" customHeight="1">
      <c r="A409" t="s" s="23">
        <f>LEFT($B409,FIND(" ",$B409)-1)</f>
        <v>30</v>
      </c>
      <c r="B409" t="s" s="24">
        <v>548</v>
      </c>
      <c r="C409" s="25">
        <v>2017</v>
      </c>
      <c r="D409" t="s" s="26">
        <v>551</v>
      </c>
      <c r="E409" s="27">
        <v>0</v>
      </c>
      <c r="F409" s="27">
        <v>1</v>
      </c>
      <c r="G409" s="28"/>
      <c r="H409" s="28"/>
      <c r="I409" s="28"/>
      <c r="J409" s="28"/>
      <c r="K409" s="28"/>
      <c r="L409" s="28"/>
      <c r="M409" s="10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2"/>
    </row>
    <row r="410" ht="20.1" customHeight="1">
      <c r="A410" t="s" s="23">
        <f>LEFT($B410,FIND(" ",$B410)-1)</f>
        <v>30</v>
      </c>
      <c r="B410" t="s" s="24">
        <v>231</v>
      </c>
      <c r="C410" s="25">
        <v>2017</v>
      </c>
      <c r="D410" t="s" s="26">
        <v>552</v>
      </c>
      <c r="E410" s="27">
        <v>1</v>
      </c>
      <c r="F410" s="27">
        <v>0</v>
      </c>
      <c r="G410" s="28"/>
      <c r="H410" s="28"/>
      <c r="I410" s="28"/>
      <c r="J410" s="28"/>
      <c r="K410" s="28"/>
      <c r="L410" s="28"/>
      <c r="M410" s="10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2"/>
    </row>
    <row r="411" ht="20.1" customHeight="1">
      <c r="A411" t="s" s="23">
        <f>LEFT($B411,FIND(" ",$B411)-1)</f>
        <v>30</v>
      </c>
      <c r="B411" t="s" s="24">
        <v>417</v>
      </c>
      <c r="C411" s="25">
        <v>2017</v>
      </c>
      <c r="D411" t="s" s="26">
        <v>553</v>
      </c>
      <c r="E411" s="27">
        <v>0</v>
      </c>
      <c r="F411" s="27">
        <v>0</v>
      </c>
      <c r="G411" s="28"/>
      <c r="H411" s="28"/>
      <c r="I411" s="28"/>
      <c r="J411" s="28"/>
      <c r="K411" s="28"/>
      <c r="L411" s="28"/>
      <c r="M411" s="10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2"/>
    </row>
    <row r="412" ht="20.1" customHeight="1">
      <c r="A412" t="s" s="23">
        <f>LEFT($B412,FIND(" ",$B412)-1)</f>
        <v>30</v>
      </c>
      <c r="B412" t="s" s="24">
        <v>417</v>
      </c>
      <c r="C412" s="25">
        <v>2017</v>
      </c>
      <c r="D412" t="s" s="26">
        <v>554</v>
      </c>
      <c r="E412" s="27">
        <v>0</v>
      </c>
      <c r="F412" s="27">
        <v>0</v>
      </c>
      <c r="G412" s="28"/>
      <c r="H412" s="28"/>
      <c r="I412" s="28"/>
      <c r="J412" s="28"/>
      <c r="K412" s="28"/>
      <c r="L412" s="28"/>
      <c r="M412" s="10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2"/>
    </row>
    <row r="413" ht="20.1" customHeight="1">
      <c r="A413" t="s" s="23">
        <f>LEFT($B413,FIND(" ",$B413)-1)</f>
        <v>30</v>
      </c>
      <c r="B413" t="s" s="24">
        <v>417</v>
      </c>
      <c r="C413" s="25">
        <v>2017</v>
      </c>
      <c r="D413" t="s" s="26">
        <v>555</v>
      </c>
      <c r="E413" s="27">
        <v>0</v>
      </c>
      <c r="F413" s="27">
        <v>1</v>
      </c>
      <c r="G413" s="28"/>
      <c r="H413" s="28"/>
      <c r="I413" s="28"/>
      <c r="J413" s="28"/>
      <c r="K413" s="28"/>
      <c r="L413" s="28"/>
      <c r="M413" s="10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2"/>
    </row>
    <row r="414" ht="20.1" customHeight="1">
      <c r="A414" t="s" s="23">
        <f>LEFT($B414,FIND(" ",$B414)-1)</f>
        <v>30</v>
      </c>
      <c r="B414" t="s" s="24">
        <v>556</v>
      </c>
      <c r="C414" s="25">
        <v>2017</v>
      </c>
      <c r="D414" t="s" s="26">
        <v>125</v>
      </c>
      <c r="E414" s="27">
        <v>0</v>
      </c>
      <c r="F414" s="27">
        <v>0</v>
      </c>
      <c r="G414" s="28"/>
      <c r="H414" s="28"/>
      <c r="I414" s="28"/>
      <c r="J414" s="28"/>
      <c r="K414" s="28"/>
      <c r="L414" s="28"/>
      <c r="M414" s="10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2"/>
    </row>
    <row r="415" ht="20.1" customHeight="1">
      <c r="A415" t="s" s="23">
        <f>LEFT($B415,FIND(" ",$B415)-1)</f>
        <v>30</v>
      </c>
      <c r="B415" t="s" s="24">
        <v>237</v>
      </c>
      <c r="C415" s="25">
        <v>2017</v>
      </c>
      <c r="D415" t="s" s="26">
        <v>216</v>
      </c>
      <c r="E415" s="27">
        <v>0</v>
      </c>
      <c r="F415" s="27">
        <v>1</v>
      </c>
      <c r="G415" s="28"/>
      <c r="H415" s="28"/>
      <c r="I415" s="28"/>
      <c r="J415" s="28"/>
      <c r="K415" s="28"/>
      <c r="L415" s="28"/>
      <c r="M415" s="10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2"/>
    </row>
    <row r="416" ht="20.1" customHeight="1">
      <c r="A416" t="s" s="23">
        <f>LEFT($B416,FIND(" ",$B416)-1)</f>
        <v>30</v>
      </c>
      <c r="B416" t="s" s="24">
        <v>427</v>
      </c>
      <c r="C416" s="25">
        <v>2017</v>
      </c>
      <c r="D416" t="s" s="26">
        <v>487</v>
      </c>
      <c r="E416" s="27">
        <v>0</v>
      </c>
      <c r="F416" s="27">
        <v>1</v>
      </c>
      <c r="G416" s="28"/>
      <c r="H416" s="28"/>
      <c r="I416" s="28"/>
      <c r="J416" s="28"/>
      <c r="K416" s="28"/>
      <c r="L416" s="28"/>
      <c r="M416" s="10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2"/>
    </row>
    <row r="417" ht="20.1" customHeight="1">
      <c r="A417" t="s" s="23">
        <f>LEFT($B417,FIND(" ",$B417)-1)</f>
        <v>35</v>
      </c>
      <c r="B417" t="s" s="24">
        <v>252</v>
      </c>
      <c r="C417" s="25">
        <v>2017</v>
      </c>
      <c r="D417" t="s" s="26">
        <v>62</v>
      </c>
      <c r="E417" s="27">
        <v>0</v>
      </c>
      <c r="F417" s="27">
        <v>0</v>
      </c>
      <c r="G417" s="28"/>
      <c r="H417" s="28"/>
      <c r="I417" s="28"/>
      <c r="J417" s="28"/>
      <c r="K417" s="28"/>
      <c r="L417" s="28"/>
      <c r="M417" s="10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2"/>
    </row>
    <row r="418" ht="20.1" customHeight="1">
      <c r="A418" t="s" s="23">
        <f>LEFT($B418,FIND(" ",$B418)-1)</f>
        <v>35</v>
      </c>
      <c r="B418" t="s" s="24">
        <v>557</v>
      </c>
      <c r="C418" s="25">
        <v>2017</v>
      </c>
      <c r="D418" t="s" s="26">
        <v>558</v>
      </c>
      <c r="E418" s="27">
        <v>1</v>
      </c>
      <c r="F418" s="27">
        <v>0</v>
      </c>
      <c r="G418" s="28"/>
      <c r="H418" s="28"/>
      <c r="I418" s="28"/>
      <c r="J418" s="28"/>
      <c r="K418" s="28"/>
      <c r="L418" s="28"/>
      <c r="M418" s="10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2"/>
    </row>
    <row r="419" ht="20.1" customHeight="1">
      <c r="A419" t="s" s="23">
        <f>LEFT($B419,FIND(" ",$B419)-1)</f>
        <v>35</v>
      </c>
      <c r="B419" t="s" s="24">
        <v>254</v>
      </c>
      <c r="C419" s="25">
        <v>2017</v>
      </c>
      <c r="D419" t="s" s="26">
        <v>559</v>
      </c>
      <c r="E419" s="27">
        <v>0</v>
      </c>
      <c r="F419" s="27">
        <v>1</v>
      </c>
      <c r="G419" s="28"/>
      <c r="H419" s="28"/>
      <c r="I419" s="28"/>
      <c r="J419" s="28"/>
      <c r="K419" s="28"/>
      <c r="L419" s="28"/>
      <c r="M419" s="10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2"/>
    </row>
    <row r="420" ht="20.1" customHeight="1">
      <c r="A420" t="s" s="23">
        <f>LEFT($B420,FIND(" ",$B420)-1)</f>
        <v>35</v>
      </c>
      <c r="B420" t="s" s="24">
        <v>448</v>
      </c>
      <c r="C420" s="25">
        <v>2017</v>
      </c>
      <c r="D420" t="s" s="26">
        <v>62</v>
      </c>
      <c r="E420" s="27">
        <v>0</v>
      </c>
      <c r="F420" s="27">
        <v>0</v>
      </c>
      <c r="G420" s="28"/>
      <c r="H420" s="28"/>
      <c r="I420" s="28"/>
      <c r="J420" s="28"/>
      <c r="K420" s="28"/>
      <c r="L420" s="28"/>
      <c r="M420" s="10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2"/>
    </row>
    <row r="421" ht="20.1" customHeight="1">
      <c r="A421" t="s" s="23">
        <f>LEFT($B421,FIND(" ",$B421)-1)</f>
        <v>35</v>
      </c>
      <c r="B421" t="s" s="24">
        <v>560</v>
      </c>
      <c r="C421" s="25">
        <v>2017</v>
      </c>
      <c r="D421" t="s" s="26">
        <v>561</v>
      </c>
      <c r="E421" s="27">
        <v>2</v>
      </c>
      <c r="F421" s="27">
        <v>0</v>
      </c>
      <c r="G421" s="28"/>
      <c r="H421" s="28"/>
      <c r="I421" s="28"/>
      <c r="J421" s="28"/>
      <c r="K421" s="28"/>
      <c r="L421" s="28"/>
      <c r="M421" s="10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2"/>
    </row>
    <row r="422" ht="20.1" customHeight="1">
      <c r="A422" t="s" s="23">
        <f>LEFT($B422,FIND(" ",$B422)-1)</f>
        <v>35</v>
      </c>
      <c r="B422" t="s" s="24">
        <v>256</v>
      </c>
      <c r="C422" s="25">
        <v>2017</v>
      </c>
      <c r="D422" t="s" s="26">
        <v>486</v>
      </c>
      <c r="E422" s="27">
        <v>0</v>
      </c>
      <c r="F422" s="27">
        <v>1</v>
      </c>
      <c r="G422" s="28"/>
      <c r="H422" s="28"/>
      <c r="I422" s="28"/>
      <c r="J422" s="28"/>
      <c r="K422" s="28"/>
      <c r="L422" s="28"/>
      <c r="M422" s="10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2"/>
    </row>
    <row r="423" ht="20.1" customHeight="1">
      <c r="A423" t="s" s="23">
        <f>LEFT($B423,FIND(" ",$B423)-1)</f>
        <v>35</v>
      </c>
      <c r="B423" t="s" s="24">
        <v>562</v>
      </c>
      <c r="C423" s="25">
        <v>2017</v>
      </c>
      <c r="D423" t="s" s="26">
        <v>563</v>
      </c>
      <c r="E423" s="27">
        <v>0</v>
      </c>
      <c r="F423" s="27">
        <v>1</v>
      </c>
      <c r="G423" s="28"/>
      <c r="H423" s="28"/>
      <c r="I423" s="28"/>
      <c r="J423" s="28"/>
      <c r="K423" s="28"/>
      <c r="L423" s="28"/>
      <c r="M423" s="10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2"/>
    </row>
    <row r="424" ht="20.1" customHeight="1">
      <c r="A424" t="s" s="23">
        <f>LEFT($B424,FIND(" ",$B424)-1)</f>
        <v>33</v>
      </c>
      <c r="B424" t="s" s="24">
        <v>564</v>
      </c>
      <c r="C424" s="25">
        <v>2017</v>
      </c>
      <c r="D424" t="s" s="26">
        <v>78</v>
      </c>
      <c r="E424" s="27">
        <v>0</v>
      </c>
      <c r="F424" s="27">
        <v>1</v>
      </c>
      <c r="G424" s="28"/>
      <c r="H424" s="28"/>
      <c r="I424" s="28"/>
      <c r="J424" s="28"/>
      <c r="K424" s="28"/>
      <c r="L424" s="28"/>
      <c r="M424" s="10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2"/>
    </row>
    <row r="425" ht="20.1" customHeight="1">
      <c r="A425" t="s" s="23">
        <f>LEFT($B425,FIND(" ",$B425)-1)</f>
        <v>33</v>
      </c>
      <c r="B425" t="s" s="24">
        <v>565</v>
      </c>
      <c r="C425" s="25">
        <v>2017</v>
      </c>
      <c r="D425" t="s" s="26">
        <v>494</v>
      </c>
      <c r="E425" s="27">
        <v>1</v>
      </c>
      <c r="F425" s="27">
        <v>0</v>
      </c>
      <c r="G425" s="28"/>
      <c r="H425" s="28"/>
      <c r="I425" s="28"/>
      <c r="J425" s="28"/>
      <c r="K425" s="28"/>
      <c r="L425" s="28"/>
      <c r="M425" s="10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2"/>
    </row>
    <row r="426" ht="20.1" customHeight="1">
      <c r="A426" t="s" s="23">
        <f>LEFT($B426,FIND(" ",$B426)-1)</f>
        <v>33</v>
      </c>
      <c r="B426" t="s" s="24">
        <v>565</v>
      </c>
      <c r="C426" s="25">
        <v>2017</v>
      </c>
      <c r="D426" t="s" s="26">
        <v>20</v>
      </c>
      <c r="E426" s="27">
        <v>1</v>
      </c>
      <c r="F426" s="27">
        <v>0</v>
      </c>
      <c r="G426" s="28"/>
      <c r="H426" s="28"/>
      <c r="I426" s="28"/>
      <c r="J426" s="28"/>
      <c r="K426" s="28"/>
      <c r="L426" s="28"/>
      <c r="M426" s="10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2"/>
    </row>
    <row r="427" ht="20.1" customHeight="1">
      <c r="A427" t="s" s="23">
        <f>LEFT($B427,FIND(" ",$B427)-1)</f>
        <v>33</v>
      </c>
      <c r="B427" t="s" s="24">
        <v>566</v>
      </c>
      <c r="C427" s="25">
        <v>2017</v>
      </c>
      <c r="D427" t="s" s="26">
        <v>567</v>
      </c>
      <c r="E427" s="27">
        <v>0</v>
      </c>
      <c r="F427" s="27">
        <v>0</v>
      </c>
      <c r="G427" s="28"/>
      <c r="H427" s="28"/>
      <c r="I427" s="28"/>
      <c r="J427" s="28"/>
      <c r="K427" s="28"/>
      <c r="L427" s="28"/>
      <c r="M427" s="10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2"/>
    </row>
    <row r="428" ht="20.1" customHeight="1">
      <c r="A428" t="s" s="23">
        <f>LEFT($B428,FIND(" ",$B428)-1)</f>
        <v>33</v>
      </c>
      <c r="B428" t="s" s="24">
        <v>568</v>
      </c>
      <c r="C428" s="25">
        <v>2017</v>
      </c>
      <c r="D428" t="s" s="26">
        <v>569</v>
      </c>
      <c r="E428" s="27">
        <v>0</v>
      </c>
      <c r="F428" s="27">
        <v>0</v>
      </c>
      <c r="G428" s="28"/>
      <c r="H428" s="28"/>
      <c r="I428" s="28"/>
      <c r="J428" s="28"/>
      <c r="K428" s="28"/>
      <c r="L428" s="28"/>
      <c r="M428" s="10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2"/>
    </row>
    <row r="429" ht="20.1" customHeight="1">
      <c r="A429" t="s" s="23">
        <f>LEFT($B429,FIND(" ",$B429)-1)</f>
        <v>33</v>
      </c>
      <c r="B429" t="s" s="24">
        <v>262</v>
      </c>
      <c r="C429" s="25">
        <v>2017</v>
      </c>
      <c r="D429" t="s" s="26">
        <v>553</v>
      </c>
      <c r="E429" s="27">
        <v>0</v>
      </c>
      <c r="F429" s="27">
        <v>0</v>
      </c>
      <c r="G429" s="28"/>
      <c r="H429" s="28"/>
      <c r="I429" s="28"/>
      <c r="J429" s="28"/>
      <c r="K429" s="28"/>
      <c r="L429" s="28"/>
      <c r="M429" s="10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2"/>
    </row>
    <row r="430" ht="20.1" customHeight="1">
      <c r="A430" t="s" s="23">
        <f>LEFT($B430,FIND(" ",$B430)-1)</f>
        <v>33</v>
      </c>
      <c r="B430" t="s" s="24">
        <v>453</v>
      </c>
      <c r="C430" s="25">
        <v>2017</v>
      </c>
      <c r="D430" t="s" s="26">
        <v>570</v>
      </c>
      <c r="E430" s="27">
        <v>0</v>
      </c>
      <c r="F430" s="27">
        <v>1</v>
      </c>
      <c r="G430" s="28"/>
      <c r="H430" s="28"/>
      <c r="I430" s="28"/>
      <c r="J430" s="28"/>
      <c r="K430" s="28"/>
      <c r="L430" s="28"/>
      <c r="M430" s="10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2"/>
    </row>
    <row r="431" ht="20.1" customHeight="1">
      <c r="A431" t="s" s="23">
        <f>LEFT($B431,FIND(" ",$B431)-1)</f>
        <v>33</v>
      </c>
      <c r="B431" t="s" s="24">
        <v>571</v>
      </c>
      <c r="C431" s="25">
        <v>2017</v>
      </c>
      <c r="D431" t="s" s="26">
        <v>572</v>
      </c>
      <c r="E431" s="27">
        <v>1</v>
      </c>
      <c r="F431" s="27">
        <v>1</v>
      </c>
      <c r="G431" s="28"/>
      <c r="H431" s="28"/>
      <c r="I431" s="28"/>
      <c r="J431" s="28"/>
      <c r="K431" s="28"/>
      <c r="L431" s="28"/>
      <c r="M431" s="10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2"/>
    </row>
    <row r="432" ht="20.1" customHeight="1">
      <c r="A432" t="s" s="23">
        <f>LEFT($B432,FIND(" ",$B432)-1)</f>
        <v>33</v>
      </c>
      <c r="B432" t="s" s="24">
        <v>263</v>
      </c>
      <c r="C432" s="25">
        <v>2017</v>
      </c>
      <c r="D432" t="s" s="26">
        <v>573</v>
      </c>
      <c r="E432" s="27">
        <v>0</v>
      </c>
      <c r="F432" s="27">
        <v>0</v>
      </c>
      <c r="G432" s="28"/>
      <c r="H432" s="28"/>
      <c r="I432" s="28"/>
      <c r="J432" s="28"/>
      <c r="K432" s="28"/>
      <c r="L432" s="28"/>
      <c r="M432" s="10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2"/>
    </row>
    <row r="433" ht="20.1" customHeight="1">
      <c r="A433" t="s" s="23">
        <f>LEFT($B433,FIND(" ",$B433)-1)</f>
        <v>33</v>
      </c>
      <c r="B433" t="s" s="24">
        <v>263</v>
      </c>
      <c r="C433" s="25">
        <v>2017</v>
      </c>
      <c r="D433" t="s" s="26">
        <v>574</v>
      </c>
      <c r="E433" s="27">
        <v>0</v>
      </c>
      <c r="F433" s="27">
        <v>0</v>
      </c>
      <c r="G433" s="28"/>
      <c r="H433" s="28"/>
      <c r="I433" s="28"/>
      <c r="J433" s="28"/>
      <c r="K433" s="28"/>
      <c r="L433" s="28"/>
      <c r="M433" s="10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2"/>
    </row>
    <row r="434" ht="20.1" customHeight="1">
      <c r="A434" t="s" s="23">
        <f>LEFT($B434,FIND(" ",$B434)-1)</f>
        <v>33</v>
      </c>
      <c r="B434" t="s" s="24">
        <v>263</v>
      </c>
      <c r="C434" s="25">
        <v>2017</v>
      </c>
      <c r="D434" t="s" s="26">
        <v>575</v>
      </c>
      <c r="E434" s="27">
        <v>0</v>
      </c>
      <c r="F434" s="27">
        <v>0</v>
      </c>
      <c r="G434" s="28"/>
      <c r="H434" s="28"/>
      <c r="I434" s="28"/>
      <c r="J434" s="28"/>
      <c r="K434" s="28"/>
      <c r="L434" s="28"/>
      <c r="M434" s="10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2"/>
    </row>
    <row r="435" ht="20.1" customHeight="1">
      <c r="A435" t="s" s="23">
        <f>LEFT($B435,FIND(" ",$B435)-1)</f>
        <v>33</v>
      </c>
      <c r="B435" t="s" s="24">
        <v>576</v>
      </c>
      <c r="C435" s="25">
        <v>2017</v>
      </c>
      <c r="D435" t="s" s="26">
        <v>577</v>
      </c>
      <c r="E435" s="27">
        <v>0</v>
      </c>
      <c r="F435" s="27">
        <v>1</v>
      </c>
      <c r="G435" s="28"/>
      <c r="H435" s="28"/>
      <c r="I435" s="28"/>
      <c r="J435" s="28"/>
      <c r="K435" s="28"/>
      <c r="L435" s="28"/>
      <c r="M435" s="10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2"/>
    </row>
    <row r="436" ht="20.1" customHeight="1">
      <c r="A436" t="s" s="23">
        <f>LEFT($B436,FIND(" ",$B436)-1)</f>
        <v>33</v>
      </c>
      <c r="B436" t="s" s="24">
        <v>264</v>
      </c>
      <c r="C436" s="25">
        <v>2017</v>
      </c>
      <c r="D436" t="s" s="26">
        <v>463</v>
      </c>
      <c r="E436" s="27">
        <v>0</v>
      </c>
      <c r="F436" s="27">
        <v>1</v>
      </c>
      <c r="G436" s="28"/>
      <c r="H436" s="28"/>
      <c r="I436" s="28"/>
      <c r="J436" s="28"/>
      <c r="K436" s="28"/>
      <c r="L436" s="28"/>
      <c r="M436" s="10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2"/>
    </row>
    <row r="437" ht="20.1" customHeight="1">
      <c r="A437" t="s" s="23">
        <f>LEFT($B437,FIND(" ",$B437)-1)</f>
        <v>33</v>
      </c>
      <c r="B437" t="s" s="24">
        <v>264</v>
      </c>
      <c r="C437" s="25">
        <v>2017</v>
      </c>
      <c r="D437" t="s" s="26">
        <v>164</v>
      </c>
      <c r="E437" s="27">
        <v>0</v>
      </c>
      <c r="F437" s="27">
        <v>1</v>
      </c>
      <c r="G437" s="28"/>
      <c r="H437" s="28"/>
      <c r="I437" s="28"/>
      <c r="J437" s="28"/>
      <c r="K437" s="28"/>
      <c r="L437" s="28"/>
      <c r="M437" s="10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2"/>
    </row>
    <row r="438" ht="20.1" customHeight="1">
      <c r="A438" t="s" s="23">
        <f>LEFT($B438,FIND(" ",$B438)-1)</f>
        <v>33</v>
      </c>
      <c r="B438" t="s" s="24">
        <v>266</v>
      </c>
      <c r="C438" s="25">
        <v>2017</v>
      </c>
      <c r="D438" t="s" s="26">
        <v>401</v>
      </c>
      <c r="E438" s="27">
        <v>0</v>
      </c>
      <c r="F438" s="27">
        <v>0</v>
      </c>
      <c r="G438" s="28"/>
      <c r="H438" s="28"/>
      <c r="I438" s="28"/>
      <c r="J438" s="28"/>
      <c r="K438" s="28"/>
      <c r="L438" s="28"/>
      <c r="M438" s="10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2"/>
    </row>
    <row r="439" ht="20.1" customHeight="1">
      <c r="A439" t="s" s="23">
        <f>LEFT($B439,FIND(" ",$B439)-1)</f>
        <v>33</v>
      </c>
      <c r="B439" t="s" s="24">
        <v>275</v>
      </c>
      <c r="C439" s="25">
        <v>2017</v>
      </c>
      <c r="D439" t="s" s="26">
        <v>416</v>
      </c>
      <c r="E439" s="27">
        <v>0</v>
      </c>
      <c r="F439" s="27">
        <v>0</v>
      </c>
      <c r="G439" s="28"/>
      <c r="H439" s="28"/>
      <c r="I439" s="28"/>
      <c r="J439" s="28"/>
      <c r="K439" s="28"/>
      <c r="L439" s="28"/>
      <c r="M439" s="10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2"/>
    </row>
    <row r="440" ht="20.1" customHeight="1">
      <c r="A440" t="s" s="23">
        <f>LEFT($B440,FIND(" ",$B440)-1)</f>
        <v>29</v>
      </c>
      <c r="B440" t="s" s="24">
        <v>578</v>
      </c>
      <c r="C440" s="25">
        <v>2017</v>
      </c>
      <c r="D440" t="s" s="26">
        <v>579</v>
      </c>
      <c r="E440" s="27">
        <v>0</v>
      </c>
      <c r="F440" s="27">
        <v>0</v>
      </c>
      <c r="G440" s="28"/>
      <c r="H440" s="28"/>
      <c r="I440" s="28"/>
      <c r="J440" s="28"/>
      <c r="K440" s="28"/>
      <c r="L440" s="28"/>
      <c r="M440" s="10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2"/>
    </row>
    <row r="441" ht="20.1" customHeight="1">
      <c r="A441" t="s" s="23">
        <f>LEFT($B441,FIND(" ",$B441)-1)</f>
        <v>29</v>
      </c>
      <c r="B441" t="s" s="24">
        <v>578</v>
      </c>
      <c r="C441" s="25">
        <v>2017</v>
      </c>
      <c r="D441" t="s" s="26">
        <v>102</v>
      </c>
      <c r="E441" s="27">
        <v>0</v>
      </c>
      <c r="F441" s="27">
        <v>0</v>
      </c>
      <c r="G441" s="28"/>
      <c r="H441" s="28"/>
      <c r="I441" s="28"/>
      <c r="J441" s="28"/>
      <c r="K441" s="28"/>
      <c r="L441" s="28"/>
      <c r="M441" s="10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2"/>
    </row>
    <row r="442" ht="20.1" customHeight="1">
      <c r="A442" t="s" s="23">
        <f>LEFT($B442,FIND(" ",$B442)-1)</f>
        <v>29</v>
      </c>
      <c r="B442" t="s" s="24">
        <v>578</v>
      </c>
      <c r="C442" s="25">
        <v>2017</v>
      </c>
      <c r="D442" t="s" s="26">
        <v>580</v>
      </c>
      <c r="E442" s="27">
        <v>0</v>
      </c>
      <c r="F442" s="27">
        <v>1</v>
      </c>
      <c r="G442" s="28"/>
      <c r="H442" s="28"/>
      <c r="I442" s="28"/>
      <c r="J442" s="28"/>
      <c r="K442" s="28"/>
      <c r="L442" s="28"/>
      <c r="M442" s="10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2"/>
    </row>
    <row r="443" ht="20.1" customHeight="1">
      <c r="A443" t="s" s="23">
        <f>LEFT($B443,FIND(" ",$B443)-1)</f>
        <v>29</v>
      </c>
      <c r="B443" t="s" s="24">
        <v>581</v>
      </c>
      <c r="C443" s="25">
        <v>2017</v>
      </c>
      <c r="D443" t="s" s="26">
        <v>582</v>
      </c>
      <c r="E443" s="27">
        <v>1</v>
      </c>
      <c r="F443" s="27">
        <v>0</v>
      </c>
      <c r="G443" s="28"/>
      <c r="H443" s="28"/>
      <c r="I443" s="28"/>
      <c r="J443" s="28"/>
      <c r="K443" s="28"/>
      <c r="L443" s="28"/>
      <c r="M443" s="10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2"/>
    </row>
    <row r="444" ht="20.1" customHeight="1">
      <c r="A444" t="s" s="23">
        <f>LEFT($B444,FIND(" ",$B444)-1)</f>
        <v>29</v>
      </c>
      <c r="B444" t="s" s="24">
        <v>583</v>
      </c>
      <c r="C444" s="25">
        <v>2017</v>
      </c>
      <c r="D444" t="s" s="26">
        <v>584</v>
      </c>
      <c r="E444" s="27">
        <v>1</v>
      </c>
      <c r="F444" s="27">
        <v>0</v>
      </c>
      <c r="G444" s="28"/>
      <c r="H444" s="28"/>
      <c r="I444" s="28"/>
      <c r="J444" s="28"/>
      <c r="K444" s="28"/>
      <c r="L444" s="28"/>
      <c r="M444" s="10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2"/>
    </row>
    <row r="445" ht="20.1" customHeight="1">
      <c r="A445" t="s" s="23">
        <f>LEFT($B445,FIND(" ",$B445)-1)</f>
        <v>29</v>
      </c>
      <c r="B445" t="s" s="24">
        <v>585</v>
      </c>
      <c r="C445" s="25">
        <v>2017</v>
      </c>
      <c r="D445" t="s" s="26">
        <v>64</v>
      </c>
      <c r="E445" s="27">
        <v>0</v>
      </c>
      <c r="F445" s="27">
        <v>2</v>
      </c>
      <c r="G445" s="28"/>
      <c r="H445" s="28"/>
      <c r="I445" s="28"/>
      <c r="J445" s="28"/>
      <c r="K445" s="28"/>
      <c r="L445" s="28"/>
      <c r="M445" s="10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2"/>
    </row>
    <row r="446" ht="20.1" customHeight="1">
      <c r="A446" t="s" s="23">
        <f>LEFT($B446,FIND(" ",$B446)-1)</f>
        <v>29</v>
      </c>
      <c r="B446" t="s" s="24">
        <v>276</v>
      </c>
      <c r="C446" s="25">
        <v>2017</v>
      </c>
      <c r="D446" t="s" s="26">
        <v>62</v>
      </c>
      <c r="E446" s="27">
        <v>0</v>
      </c>
      <c r="F446" s="27">
        <v>0</v>
      </c>
      <c r="G446" s="28"/>
      <c r="H446" s="28"/>
      <c r="I446" s="28"/>
      <c r="J446" s="28"/>
      <c r="K446" s="28"/>
      <c r="L446" s="28"/>
      <c r="M446" s="10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2"/>
    </row>
    <row r="447" ht="20.1" customHeight="1">
      <c r="A447" t="s" s="23">
        <f>LEFT($B447,FIND(" ",$B447)-1)</f>
        <v>29</v>
      </c>
      <c r="B447" t="s" s="24">
        <v>276</v>
      </c>
      <c r="C447" s="25">
        <v>2017</v>
      </c>
      <c r="D447" t="s" s="26">
        <v>248</v>
      </c>
      <c r="E447" s="27">
        <v>0</v>
      </c>
      <c r="F447" s="27">
        <v>0</v>
      </c>
      <c r="G447" s="28"/>
      <c r="H447" s="28"/>
      <c r="I447" s="28"/>
      <c r="J447" s="28"/>
      <c r="K447" s="28"/>
      <c r="L447" s="28"/>
      <c r="M447" s="10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2"/>
    </row>
    <row r="448" ht="20.1" customHeight="1">
      <c r="A448" t="s" s="23">
        <f>LEFT($B448,FIND(" ",$B448)-1)</f>
        <v>29</v>
      </c>
      <c r="B448" t="s" s="24">
        <v>276</v>
      </c>
      <c r="C448" s="25">
        <v>2017</v>
      </c>
      <c r="D448" t="s" s="26">
        <v>563</v>
      </c>
      <c r="E448" s="27">
        <v>0</v>
      </c>
      <c r="F448" s="27">
        <v>0</v>
      </c>
      <c r="G448" s="28"/>
      <c r="H448" s="28"/>
      <c r="I448" s="28"/>
      <c r="J448" s="28"/>
      <c r="K448" s="28"/>
      <c r="L448" s="28"/>
      <c r="M448" s="10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2"/>
    </row>
    <row r="449" ht="20.1" customHeight="1">
      <c r="A449" t="s" s="23">
        <f>LEFT($B449,FIND(" ",$B449)-1)</f>
        <v>29</v>
      </c>
      <c r="B449" t="s" s="24">
        <v>276</v>
      </c>
      <c r="C449" s="25">
        <v>2017</v>
      </c>
      <c r="D449" t="s" s="26">
        <v>247</v>
      </c>
      <c r="E449" s="27">
        <v>0</v>
      </c>
      <c r="F449" s="27">
        <v>1</v>
      </c>
      <c r="G449" s="28"/>
      <c r="H449" s="28"/>
      <c r="I449" s="28"/>
      <c r="J449" s="28"/>
      <c r="K449" s="28"/>
      <c r="L449" s="28"/>
      <c r="M449" s="10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2"/>
    </row>
    <row r="450" ht="20.1" customHeight="1">
      <c r="A450" t="s" s="23">
        <f>LEFT($B450,FIND(" ",$B450)-1)</f>
        <v>29</v>
      </c>
      <c r="B450" t="s" s="24">
        <v>276</v>
      </c>
      <c r="C450" s="25">
        <v>2017</v>
      </c>
      <c r="D450" t="s" s="26">
        <v>102</v>
      </c>
      <c r="E450" s="27">
        <v>0</v>
      </c>
      <c r="F450" s="27">
        <v>1</v>
      </c>
      <c r="G450" s="28"/>
      <c r="H450" s="28"/>
      <c r="I450" s="28"/>
      <c r="J450" s="28"/>
      <c r="K450" s="28"/>
      <c r="L450" s="28"/>
      <c r="M450" s="10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2"/>
    </row>
    <row r="451" ht="20.1" customHeight="1">
      <c r="A451" t="s" s="23">
        <f>LEFT($B451,FIND(" ",$B451)-1)</f>
        <v>29</v>
      </c>
      <c r="B451" t="s" s="24">
        <v>278</v>
      </c>
      <c r="C451" s="25">
        <v>2017</v>
      </c>
      <c r="D451" t="s" s="26">
        <v>357</v>
      </c>
      <c r="E451" s="27">
        <v>0</v>
      </c>
      <c r="F451" s="27">
        <v>1</v>
      </c>
      <c r="G451" s="28"/>
      <c r="H451" s="28"/>
      <c r="I451" s="28"/>
      <c r="J451" s="28"/>
      <c r="K451" s="28"/>
      <c r="L451" s="28"/>
      <c r="M451" s="10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2"/>
    </row>
    <row r="452" ht="20.1" customHeight="1">
      <c r="A452" t="s" s="23">
        <f>LEFT($B452,FIND(" ",$B452)-1)</f>
        <v>29</v>
      </c>
      <c r="B452" t="s" s="24">
        <v>586</v>
      </c>
      <c r="C452" s="25">
        <v>2017</v>
      </c>
      <c r="D452" t="s" s="26">
        <v>587</v>
      </c>
      <c r="E452" s="27">
        <v>0</v>
      </c>
      <c r="F452" s="27">
        <v>1</v>
      </c>
      <c r="G452" s="28"/>
      <c r="H452" s="28"/>
      <c r="I452" s="28"/>
      <c r="J452" s="28"/>
      <c r="K452" s="28"/>
      <c r="L452" s="28"/>
      <c r="M452" s="10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2"/>
    </row>
    <row r="453" ht="20.1" customHeight="1">
      <c r="A453" t="s" s="23">
        <f>LEFT($B453,FIND(" ",$B453)-1)</f>
        <v>29</v>
      </c>
      <c r="B453" t="s" s="24">
        <v>588</v>
      </c>
      <c r="C453" s="25">
        <v>2017</v>
      </c>
      <c r="D453" t="s" s="26">
        <v>76</v>
      </c>
      <c r="E453" s="27">
        <v>0</v>
      </c>
      <c r="F453" s="27">
        <v>1</v>
      </c>
      <c r="G453" s="28"/>
      <c r="H453" s="28"/>
      <c r="I453" s="28"/>
      <c r="J453" s="28"/>
      <c r="K453" s="28"/>
      <c r="L453" s="28"/>
      <c r="M453" s="10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2"/>
    </row>
    <row r="454" ht="20.1" customHeight="1">
      <c r="A454" t="s" s="23">
        <f>LEFT($B454,FIND(" ",$B454)-1)</f>
        <v>29</v>
      </c>
      <c r="B454" t="s" s="24">
        <v>588</v>
      </c>
      <c r="C454" s="25">
        <v>2017</v>
      </c>
      <c r="D454" t="s" s="26">
        <v>64</v>
      </c>
      <c r="E454" s="27">
        <v>0</v>
      </c>
      <c r="F454" s="27">
        <v>0</v>
      </c>
      <c r="G454" s="28"/>
      <c r="H454" s="28"/>
      <c r="I454" s="28"/>
      <c r="J454" s="28"/>
      <c r="K454" s="28"/>
      <c r="L454" s="28"/>
      <c r="M454" s="10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2"/>
    </row>
    <row r="455" ht="20.1" customHeight="1">
      <c r="A455" t="s" s="23">
        <f>LEFT($B455,FIND(" ",$B455)-1)</f>
        <v>29</v>
      </c>
      <c r="B455" t="s" s="24">
        <v>589</v>
      </c>
      <c r="C455" s="25">
        <v>2017</v>
      </c>
      <c r="D455" t="s" s="26">
        <v>590</v>
      </c>
      <c r="E455" s="27">
        <v>0</v>
      </c>
      <c r="F455" s="27">
        <v>0</v>
      </c>
      <c r="G455" s="28"/>
      <c r="H455" s="28"/>
      <c r="I455" s="28"/>
      <c r="J455" s="28"/>
      <c r="K455" s="28"/>
      <c r="L455" s="28"/>
      <c r="M455" s="10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2"/>
    </row>
    <row r="456" ht="20.1" customHeight="1">
      <c r="A456" t="s" s="23">
        <f>LEFT($B456,FIND(" ",$B456)-1)</f>
        <v>29</v>
      </c>
      <c r="B456" t="s" s="24">
        <v>589</v>
      </c>
      <c r="C456" s="25">
        <v>2017</v>
      </c>
      <c r="D456" t="s" s="26">
        <v>456</v>
      </c>
      <c r="E456" s="27">
        <v>0</v>
      </c>
      <c r="F456" s="27">
        <v>1</v>
      </c>
      <c r="G456" s="28"/>
      <c r="H456" s="28"/>
      <c r="I456" s="28"/>
      <c r="J456" s="28"/>
      <c r="K456" s="28"/>
      <c r="L456" s="28"/>
      <c r="M456" s="10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2"/>
    </row>
    <row r="457" ht="20.1" customHeight="1">
      <c r="A457" t="s" s="23">
        <f>LEFT($B457,FIND(" ",$B457)-1)</f>
        <v>29</v>
      </c>
      <c r="B457" t="s" s="24">
        <v>591</v>
      </c>
      <c r="C457" s="25">
        <v>2017</v>
      </c>
      <c r="D457" t="s" s="26">
        <v>62</v>
      </c>
      <c r="E457" s="27">
        <v>0</v>
      </c>
      <c r="F457" s="27">
        <v>0</v>
      </c>
      <c r="G457" s="28"/>
      <c r="H457" s="28"/>
      <c r="I457" s="28"/>
      <c r="J457" s="28"/>
      <c r="K457" s="28"/>
      <c r="L457" s="28"/>
      <c r="M457" s="10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2"/>
    </row>
    <row r="458" ht="20.1" customHeight="1">
      <c r="A458" t="s" s="23">
        <f>LEFT($B458,FIND(" ",$B458)-1)</f>
        <v>29</v>
      </c>
      <c r="B458" t="s" s="24">
        <v>591</v>
      </c>
      <c r="C458" s="25">
        <v>2017</v>
      </c>
      <c r="D458" t="s" s="26">
        <v>592</v>
      </c>
      <c r="E458" s="27">
        <v>0</v>
      </c>
      <c r="F458" s="27">
        <v>0</v>
      </c>
      <c r="G458" s="28"/>
      <c r="H458" s="28"/>
      <c r="I458" s="28"/>
      <c r="J458" s="28"/>
      <c r="K458" s="28"/>
      <c r="L458" s="28"/>
      <c r="M458" s="10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2"/>
    </row>
    <row r="459" ht="20.1" customHeight="1">
      <c r="A459" t="s" s="23">
        <f>LEFT($B459,FIND(" ",$B459)-1)</f>
        <v>29</v>
      </c>
      <c r="B459" t="s" s="24">
        <v>591</v>
      </c>
      <c r="C459" s="25">
        <v>2017</v>
      </c>
      <c r="D459" t="s" s="26">
        <v>20</v>
      </c>
      <c r="E459" s="27">
        <v>0</v>
      </c>
      <c r="F459" s="27">
        <v>0</v>
      </c>
      <c r="G459" s="28"/>
      <c r="H459" s="28"/>
      <c r="I459" s="28"/>
      <c r="J459" s="28"/>
      <c r="K459" s="28"/>
      <c r="L459" s="28"/>
      <c r="M459" s="10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2"/>
    </row>
    <row r="460" ht="20.1" customHeight="1">
      <c r="A460" t="s" s="23">
        <f>LEFT($B460,FIND(" ",$B460)-1)</f>
        <v>29</v>
      </c>
      <c r="B460" t="s" s="24">
        <v>282</v>
      </c>
      <c r="C460" s="25">
        <v>2017</v>
      </c>
      <c r="D460" t="s" s="26">
        <v>593</v>
      </c>
      <c r="E460" s="27">
        <v>0</v>
      </c>
      <c r="F460" s="27">
        <v>0</v>
      </c>
      <c r="G460" s="28"/>
      <c r="H460" s="28"/>
      <c r="I460" s="28"/>
      <c r="J460" s="28"/>
      <c r="K460" s="28"/>
      <c r="L460" s="28"/>
      <c r="M460" s="10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2"/>
    </row>
    <row r="461" ht="20.1" customHeight="1">
      <c r="A461" t="s" s="23">
        <f>LEFT($B461,FIND(" ",$B461)-1)</f>
        <v>29</v>
      </c>
      <c r="B461" t="s" s="24">
        <v>288</v>
      </c>
      <c r="C461" s="25">
        <v>2017</v>
      </c>
      <c r="D461" t="s" s="26">
        <v>78</v>
      </c>
      <c r="E461" s="27">
        <v>0</v>
      </c>
      <c r="F461" s="27">
        <v>0</v>
      </c>
      <c r="G461" s="28"/>
      <c r="H461" s="28"/>
      <c r="I461" s="28"/>
      <c r="J461" s="28"/>
      <c r="K461" s="28"/>
      <c r="L461" s="28"/>
      <c r="M461" s="10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2"/>
    </row>
    <row r="462" ht="20.1" customHeight="1">
      <c r="A462" t="s" s="23">
        <f>LEFT($B462,FIND(" ",$B462)-1)</f>
        <v>29</v>
      </c>
      <c r="B462" t="s" s="24">
        <v>594</v>
      </c>
      <c r="C462" s="25">
        <v>2017</v>
      </c>
      <c r="D462" t="s" s="26">
        <v>595</v>
      </c>
      <c r="E462" s="27">
        <v>1</v>
      </c>
      <c r="F462" s="27">
        <v>0</v>
      </c>
      <c r="G462" s="28"/>
      <c r="H462" s="28"/>
      <c r="I462" s="28"/>
      <c r="J462" s="28"/>
      <c r="K462" s="28"/>
      <c r="L462" s="28"/>
      <c r="M462" s="10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2"/>
    </row>
    <row r="463" ht="20.1" customHeight="1">
      <c r="A463" t="s" s="23">
        <f>LEFT($B463,FIND(" ",$B463)-1)</f>
        <v>25</v>
      </c>
      <c r="B463" t="s" s="24">
        <v>596</v>
      </c>
      <c r="C463" s="25">
        <v>2017</v>
      </c>
      <c r="D463" t="s" s="26">
        <v>597</v>
      </c>
      <c r="E463" s="27">
        <v>0</v>
      </c>
      <c r="F463" s="27">
        <v>0</v>
      </c>
      <c r="G463" s="28"/>
      <c r="H463" s="28"/>
      <c r="I463" s="28"/>
      <c r="J463" s="28"/>
      <c r="K463" s="28"/>
      <c r="L463" s="28"/>
      <c r="M463" s="10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2"/>
    </row>
    <row r="464" ht="20.1" customHeight="1">
      <c r="A464" t="s" s="23">
        <f>LEFT($B464,FIND(" ",$B464)-1)</f>
        <v>25</v>
      </c>
      <c r="B464" t="s" s="24">
        <v>598</v>
      </c>
      <c r="C464" s="25">
        <v>2017</v>
      </c>
      <c r="D464" t="s" s="26">
        <v>442</v>
      </c>
      <c r="E464" s="27">
        <v>0</v>
      </c>
      <c r="F464" s="27">
        <v>2</v>
      </c>
      <c r="G464" s="28"/>
      <c r="H464" s="28"/>
      <c r="I464" s="28"/>
      <c r="J464" s="28"/>
      <c r="K464" s="28"/>
      <c r="L464" s="28"/>
      <c r="M464" s="10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2"/>
    </row>
    <row r="465" ht="20.1" customHeight="1">
      <c r="A465" t="s" s="23">
        <f>LEFT($B465,FIND(" ",$B465)-1)</f>
        <v>25</v>
      </c>
      <c r="B465" t="s" s="24">
        <v>598</v>
      </c>
      <c r="C465" s="25">
        <v>2017</v>
      </c>
      <c r="D465" t="s" s="26">
        <v>314</v>
      </c>
      <c r="E465" s="27">
        <v>0</v>
      </c>
      <c r="F465" s="27">
        <v>1</v>
      </c>
      <c r="G465" s="28"/>
      <c r="H465" s="28"/>
      <c r="I465" s="28"/>
      <c r="J465" s="28"/>
      <c r="K465" s="28"/>
      <c r="L465" s="28"/>
      <c r="M465" s="10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2"/>
    </row>
    <row r="466" ht="20.1" customHeight="1">
      <c r="A466" t="s" s="23">
        <f>LEFT($B466,FIND(" ",$B466)-1)</f>
        <v>25</v>
      </c>
      <c r="B466" t="s" s="24">
        <v>599</v>
      </c>
      <c r="C466" s="25">
        <v>2017</v>
      </c>
      <c r="D466" t="s" s="26">
        <v>342</v>
      </c>
      <c r="E466" s="27">
        <v>0</v>
      </c>
      <c r="F466" s="27">
        <v>2</v>
      </c>
      <c r="G466" s="28"/>
      <c r="H466" s="28"/>
      <c r="I466" s="28"/>
      <c r="J466" s="28"/>
      <c r="K466" s="28"/>
      <c r="L466" s="28"/>
      <c r="M466" s="10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2"/>
    </row>
    <row r="467" ht="20.1" customHeight="1">
      <c r="A467" t="s" s="23">
        <f>LEFT($B467,FIND(" ",$B467)-1)</f>
        <v>25</v>
      </c>
      <c r="B467" t="s" s="24">
        <v>599</v>
      </c>
      <c r="C467" s="25">
        <v>2017</v>
      </c>
      <c r="D467" t="s" s="26">
        <v>600</v>
      </c>
      <c r="E467" s="27">
        <v>0</v>
      </c>
      <c r="F467" s="27">
        <v>1</v>
      </c>
      <c r="G467" s="28"/>
      <c r="H467" s="28"/>
      <c r="I467" s="28"/>
      <c r="J467" s="28"/>
      <c r="K467" s="28"/>
      <c r="L467" s="28"/>
      <c r="M467" s="10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2"/>
    </row>
    <row r="468" ht="20.1" customHeight="1">
      <c r="A468" t="s" s="23">
        <f>LEFT($B468,FIND(" ",$B468)-1)</f>
        <v>25</v>
      </c>
      <c r="B468" t="s" s="24">
        <v>601</v>
      </c>
      <c r="C468" s="25">
        <v>2017</v>
      </c>
      <c r="D468" t="s" s="26">
        <v>515</v>
      </c>
      <c r="E468" s="27">
        <v>0</v>
      </c>
      <c r="F468" s="27">
        <v>1</v>
      </c>
      <c r="G468" s="28"/>
      <c r="H468" s="28"/>
      <c r="I468" s="28"/>
      <c r="J468" s="28"/>
      <c r="K468" s="28"/>
      <c r="L468" s="28"/>
      <c r="M468" s="10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2"/>
    </row>
    <row r="469" ht="20.1" customHeight="1">
      <c r="A469" t="s" s="23">
        <f>LEFT($B469,FIND(" ",$B469)-1)</f>
        <v>25</v>
      </c>
      <c r="B469" t="s" s="24">
        <v>602</v>
      </c>
      <c r="C469" s="25">
        <v>2017</v>
      </c>
      <c r="D469" t="s" s="26">
        <v>603</v>
      </c>
      <c r="E469" s="27">
        <v>0</v>
      </c>
      <c r="F469" s="27">
        <v>1</v>
      </c>
      <c r="G469" s="28"/>
      <c r="H469" s="28"/>
      <c r="I469" s="28"/>
      <c r="J469" s="28"/>
      <c r="K469" s="28"/>
      <c r="L469" s="28"/>
      <c r="M469" s="10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2"/>
    </row>
    <row r="470" ht="20.1" customHeight="1">
      <c r="A470" t="s" s="23">
        <f>LEFT($B470,FIND(" ",$B470)-1)</f>
        <v>25</v>
      </c>
      <c r="B470" t="s" s="24">
        <v>293</v>
      </c>
      <c r="C470" s="25">
        <v>2017</v>
      </c>
      <c r="D470" t="s" s="26">
        <v>604</v>
      </c>
      <c r="E470" s="27">
        <v>0</v>
      </c>
      <c r="F470" s="27">
        <v>1</v>
      </c>
      <c r="G470" s="28"/>
      <c r="H470" s="28"/>
      <c r="I470" s="28"/>
      <c r="J470" s="28"/>
      <c r="K470" s="28"/>
      <c r="L470" s="28"/>
      <c r="M470" s="10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2"/>
    </row>
    <row r="471" ht="20.1" customHeight="1">
      <c r="A471" t="s" s="23">
        <f>LEFT($B471,FIND(" ",$B471)-1)</f>
        <v>25</v>
      </c>
      <c r="B471" t="s" s="24">
        <v>293</v>
      </c>
      <c r="C471" s="25">
        <v>2017</v>
      </c>
      <c r="D471" t="s" s="26">
        <v>605</v>
      </c>
      <c r="E471" s="27">
        <v>0</v>
      </c>
      <c r="F471" s="27">
        <v>0</v>
      </c>
      <c r="G471" s="28"/>
      <c r="H471" s="28"/>
      <c r="I471" s="28"/>
      <c r="J471" s="28"/>
      <c r="K471" s="28"/>
      <c r="L471" s="28"/>
      <c r="M471" s="10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2"/>
    </row>
    <row r="472" ht="20.1" customHeight="1">
      <c r="A472" t="s" s="23">
        <f>LEFT($B472,FIND(" ",$B472)-1)</f>
        <v>25</v>
      </c>
      <c r="B472" t="s" s="24">
        <v>606</v>
      </c>
      <c r="C472" s="25">
        <v>2017</v>
      </c>
      <c r="D472" t="s" s="26">
        <v>607</v>
      </c>
      <c r="E472" s="27">
        <v>0</v>
      </c>
      <c r="F472" s="27">
        <v>1</v>
      </c>
      <c r="G472" s="28"/>
      <c r="H472" s="28"/>
      <c r="I472" s="28"/>
      <c r="J472" s="28"/>
      <c r="K472" s="28"/>
      <c r="L472" s="28"/>
      <c r="M472" s="10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2"/>
    </row>
    <row r="473" ht="20.1" customHeight="1">
      <c r="A473" t="s" s="23">
        <f>LEFT($B473,FIND(" ",$B473)-1)</f>
        <v>25</v>
      </c>
      <c r="B473" t="s" s="24">
        <v>606</v>
      </c>
      <c r="C473" s="25">
        <v>2017</v>
      </c>
      <c r="D473" t="s" s="26">
        <v>509</v>
      </c>
      <c r="E473" s="27">
        <v>0</v>
      </c>
      <c r="F473" s="27">
        <v>0</v>
      </c>
      <c r="G473" s="28"/>
      <c r="H473" s="28"/>
      <c r="I473" s="28"/>
      <c r="J473" s="28"/>
      <c r="K473" s="28"/>
      <c r="L473" s="28"/>
      <c r="M473" s="10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2"/>
    </row>
    <row r="474" ht="20.1" customHeight="1">
      <c r="A474" t="s" s="23">
        <f>LEFT($B474,FIND(" ",$B474)-1)</f>
        <v>25</v>
      </c>
      <c r="B474" t="s" s="24">
        <v>608</v>
      </c>
      <c r="C474" s="25">
        <v>2017</v>
      </c>
      <c r="D474" t="s" s="26">
        <v>609</v>
      </c>
      <c r="E474" s="27">
        <v>0</v>
      </c>
      <c r="F474" s="27">
        <v>1</v>
      </c>
      <c r="G474" s="28"/>
      <c r="H474" s="28"/>
      <c r="I474" s="28"/>
      <c r="J474" s="28"/>
      <c r="K474" s="28"/>
      <c r="L474" s="28"/>
      <c r="M474" s="10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2"/>
    </row>
    <row r="475" ht="20.1" customHeight="1">
      <c r="A475" t="s" s="23">
        <f>LEFT($B475,FIND(" ",$B475)-1)</f>
        <v>25</v>
      </c>
      <c r="B475" t="s" s="24">
        <v>608</v>
      </c>
      <c r="C475" s="25">
        <v>2017</v>
      </c>
      <c r="D475" t="s" s="26">
        <v>610</v>
      </c>
      <c r="E475" s="27">
        <v>0</v>
      </c>
      <c r="F475" s="27">
        <v>0</v>
      </c>
      <c r="G475" s="28"/>
      <c r="H475" s="28"/>
      <c r="I475" s="28"/>
      <c r="J475" s="28"/>
      <c r="K475" s="28"/>
      <c r="L475" s="28"/>
      <c r="M475" s="10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2"/>
    </row>
    <row r="476" ht="20.1" customHeight="1">
      <c r="A476" t="s" s="23">
        <f>LEFT($B476,FIND(" ",$B476)-1)</f>
        <v>25</v>
      </c>
      <c r="B476" t="s" s="24">
        <v>608</v>
      </c>
      <c r="C476" s="25">
        <v>2017</v>
      </c>
      <c r="D476" t="s" s="26">
        <v>611</v>
      </c>
      <c r="E476" s="27">
        <v>0</v>
      </c>
      <c r="F476" s="27">
        <v>0</v>
      </c>
      <c r="G476" s="28"/>
      <c r="H476" s="28"/>
      <c r="I476" s="28"/>
      <c r="J476" s="28"/>
      <c r="K476" s="28"/>
      <c r="L476" s="28"/>
      <c r="M476" s="10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2"/>
    </row>
    <row r="477" ht="20.1" customHeight="1">
      <c r="A477" t="s" s="23">
        <f>LEFT($B477,FIND(" ",$B477)-1)</f>
        <v>25</v>
      </c>
      <c r="B477" t="s" s="24">
        <v>608</v>
      </c>
      <c r="C477" s="25">
        <v>2017</v>
      </c>
      <c r="D477" t="s" s="26">
        <v>612</v>
      </c>
      <c r="E477" s="27">
        <v>0</v>
      </c>
      <c r="F477" s="27">
        <v>0</v>
      </c>
      <c r="G477" s="28"/>
      <c r="H477" s="28"/>
      <c r="I477" s="28"/>
      <c r="J477" s="28"/>
      <c r="K477" s="28"/>
      <c r="L477" s="28"/>
      <c r="M477" s="10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2"/>
    </row>
    <row r="478" ht="20.1" customHeight="1">
      <c r="A478" t="s" s="23">
        <f>LEFT($B478,FIND(" ",$B478)-1)</f>
        <v>25</v>
      </c>
      <c r="B478" t="s" s="24">
        <v>613</v>
      </c>
      <c r="C478" s="25">
        <v>2017</v>
      </c>
      <c r="D478" t="s" s="26">
        <v>614</v>
      </c>
      <c r="E478" s="27">
        <v>0</v>
      </c>
      <c r="F478" s="27">
        <v>0</v>
      </c>
      <c r="G478" s="28"/>
      <c r="H478" s="28"/>
      <c r="I478" s="28"/>
      <c r="J478" s="28"/>
      <c r="K478" s="28"/>
      <c r="L478" s="28"/>
      <c r="M478" s="10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2"/>
    </row>
    <row r="479" ht="20.1" customHeight="1">
      <c r="A479" t="s" s="23">
        <f>LEFT($B479,FIND(" ",$B479)-1)</f>
        <v>25</v>
      </c>
      <c r="B479" t="s" s="24">
        <v>615</v>
      </c>
      <c r="C479" s="25">
        <v>2017</v>
      </c>
      <c r="D479" t="s" s="26">
        <v>34</v>
      </c>
      <c r="E479" s="27">
        <v>0</v>
      </c>
      <c r="F479" s="27">
        <v>0</v>
      </c>
      <c r="G479" s="28"/>
      <c r="H479" s="28"/>
      <c r="I479" s="28"/>
      <c r="J479" s="28"/>
      <c r="K479" s="28"/>
      <c r="L479" s="28"/>
      <c r="M479" s="10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2"/>
    </row>
    <row r="480" ht="20.1" customHeight="1">
      <c r="A480" t="s" s="23">
        <f>LEFT($B480,FIND(" ",$B480)-1)</f>
        <v>25</v>
      </c>
      <c r="B480" t="s" s="24">
        <v>616</v>
      </c>
      <c r="C480" s="25">
        <v>2017</v>
      </c>
      <c r="D480" t="s" s="26">
        <v>617</v>
      </c>
      <c r="E480" s="27">
        <v>0</v>
      </c>
      <c r="F480" s="27">
        <v>2</v>
      </c>
      <c r="G480" s="28"/>
      <c r="H480" s="28"/>
      <c r="I480" s="28"/>
      <c r="J480" s="28"/>
      <c r="K480" s="28"/>
      <c r="L480" s="28"/>
      <c r="M480" s="10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2"/>
    </row>
    <row r="481" ht="20.1" customHeight="1">
      <c r="A481" t="s" s="23">
        <f>LEFT($B481,FIND(" ",$B481)-1)</f>
        <v>21</v>
      </c>
      <c r="B481" t="s" s="24">
        <v>474</v>
      </c>
      <c r="C481" s="25">
        <v>2017</v>
      </c>
      <c r="D481" t="s" s="26">
        <v>618</v>
      </c>
      <c r="E481" s="27">
        <v>0</v>
      </c>
      <c r="F481" s="27">
        <v>1</v>
      </c>
      <c r="G481" s="28"/>
      <c r="H481" s="28"/>
      <c r="I481" s="28"/>
      <c r="J481" s="28"/>
      <c r="K481" s="28"/>
      <c r="L481" s="28"/>
      <c r="M481" s="10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2"/>
    </row>
    <row r="482" ht="20.1" customHeight="1">
      <c r="A482" t="s" s="23">
        <f>LEFT($B482,FIND(" ",$B482)-1)</f>
        <v>21</v>
      </c>
      <c r="B482" t="s" s="24">
        <v>619</v>
      </c>
      <c r="C482" s="25">
        <v>2017</v>
      </c>
      <c r="D482" t="s" s="26">
        <v>620</v>
      </c>
      <c r="E482" s="27">
        <v>0</v>
      </c>
      <c r="F482" s="27">
        <v>1</v>
      </c>
      <c r="G482" s="28"/>
      <c r="H482" s="28"/>
      <c r="I482" s="28"/>
      <c r="J482" s="28"/>
      <c r="K482" s="28"/>
      <c r="L482" s="28"/>
      <c r="M482" s="10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2"/>
    </row>
    <row r="483" ht="20.1" customHeight="1">
      <c r="A483" t="s" s="23">
        <f>LEFT($B483,FIND(" ",$B483)-1)</f>
        <v>21</v>
      </c>
      <c r="B483" t="s" s="24">
        <v>476</v>
      </c>
      <c r="C483" s="25">
        <v>2017</v>
      </c>
      <c r="D483" t="s" s="26">
        <v>621</v>
      </c>
      <c r="E483" s="27">
        <v>0</v>
      </c>
      <c r="F483" s="27">
        <v>1</v>
      </c>
      <c r="G483" s="28"/>
      <c r="H483" s="28"/>
      <c r="I483" s="28"/>
      <c r="J483" s="28"/>
      <c r="K483" s="28"/>
      <c r="L483" s="28"/>
      <c r="M483" s="10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2"/>
    </row>
    <row r="484" ht="20.1" customHeight="1">
      <c r="A484" t="s" s="23">
        <f>LEFT($B484,FIND(" ",$B484)-1)</f>
        <v>21</v>
      </c>
      <c r="B484" t="s" s="24">
        <v>622</v>
      </c>
      <c r="C484" s="25">
        <v>2017</v>
      </c>
      <c r="D484" t="s" s="26">
        <v>34</v>
      </c>
      <c r="E484" s="27">
        <v>0</v>
      </c>
      <c r="F484" s="27">
        <v>0</v>
      </c>
      <c r="G484" s="28"/>
      <c r="H484" s="28"/>
      <c r="I484" s="28"/>
      <c r="J484" s="28"/>
      <c r="K484" s="28"/>
      <c r="L484" s="28"/>
      <c r="M484" s="10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2"/>
    </row>
    <row r="485" ht="20.1" customHeight="1">
      <c r="A485" t="s" s="23">
        <f>LEFT($B485,FIND(" ",$B485)-1)</f>
        <v>21</v>
      </c>
      <c r="B485" t="s" s="24">
        <v>623</v>
      </c>
      <c r="C485" s="25">
        <v>2017</v>
      </c>
      <c r="D485" t="s" s="26">
        <v>624</v>
      </c>
      <c r="E485" s="27">
        <v>0</v>
      </c>
      <c r="F485" s="27">
        <v>1</v>
      </c>
      <c r="G485" s="28"/>
      <c r="H485" s="28"/>
      <c r="I485" s="28"/>
      <c r="J485" s="28"/>
      <c r="K485" s="28"/>
      <c r="L485" s="28"/>
      <c r="M485" s="10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2"/>
    </row>
    <row r="486" ht="20.1" customHeight="1">
      <c r="A486" t="s" s="23">
        <f>LEFT($B486,FIND(" ",$B486)-1)</f>
        <v>21</v>
      </c>
      <c r="B486" t="s" s="24">
        <v>625</v>
      </c>
      <c r="C486" s="25">
        <v>2017</v>
      </c>
      <c r="D486" t="s" s="26">
        <v>626</v>
      </c>
      <c r="E486" s="27">
        <v>0</v>
      </c>
      <c r="F486" s="27">
        <v>1</v>
      </c>
      <c r="G486" s="28"/>
      <c r="H486" s="28"/>
      <c r="I486" s="28"/>
      <c r="J486" s="28"/>
      <c r="K486" s="28"/>
      <c r="L486" s="28"/>
      <c r="M486" s="10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2"/>
    </row>
    <row r="487" ht="20.1" customHeight="1">
      <c r="A487" t="s" s="23">
        <f>LEFT($B487,FIND(" ",$B487)-1)</f>
        <v>21</v>
      </c>
      <c r="B487" t="s" s="24">
        <v>302</v>
      </c>
      <c r="C487" s="25">
        <v>2017</v>
      </c>
      <c r="D487" t="s" s="26">
        <v>139</v>
      </c>
      <c r="E487" s="27">
        <v>0</v>
      </c>
      <c r="F487" s="27">
        <v>1</v>
      </c>
      <c r="G487" s="28"/>
      <c r="H487" s="28"/>
      <c r="I487" s="28"/>
      <c r="J487" s="28"/>
      <c r="K487" s="28"/>
      <c r="L487" s="28"/>
      <c r="M487" s="10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2"/>
    </row>
    <row r="488" ht="20.1" customHeight="1">
      <c r="A488" t="s" s="23">
        <f>LEFT($B488,FIND(" ",$B488)-1)</f>
        <v>21</v>
      </c>
      <c r="B488" t="s" s="24">
        <v>302</v>
      </c>
      <c r="C488" s="25">
        <v>2017</v>
      </c>
      <c r="D488" t="s" s="26">
        <v>238</v>
      </c>
      <c r="E488" s="27">
        <v>3</v>
      </c>
      <c r="F488" s="27">
        <v>0</v>
      </c>
      <c r="G488" s="28"/>
      <c r="H488" s="28"/>
      <c r="I488" s="28"/>
      <c r="J488" s="28"/>
      <c r="K488" s="28"/>
      <c r="L488" s="28"/>
      <c r="M488" s="10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2"/>
    </row>
    <row r="489" ht="20.1" customHeight="1">
      <c r="A489" t="s" s="23">
        <f>LEFT($B489,FIND(" ",$B489)-1)</f>
        <v>21</v>
      </c>
      <c r="B489" t="s" s="24">
        <v>627</v>
      </c>
      <c r="C489" s="25">
        <v>2017</v>
      </c>
      <c r="D489" t="s" s="26">
        <v>62</v>
      </c>
      <c r="E489" s="27">
        <v>0</v>
      </c>
      <c r="F489" s="27">
        <v>0</v>
      </c>
      <c r="G489" s="28"/>
      <c r="H489" s="28"/>
      <c r="I489" s="28"/>
      <c r="J489" s="28"/>
      <c r="K489" s="28"/>
      <c r="L489" s="28"/>
      <c r="M489" s="10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2"/>
    </row>
    <row r="490" ht="20.1" customHeight="1">
      <c r="A490" t="s" s="23">
        <f>LEFT($B490,FIND(" ",$B490)-1)</f>
        <v>21</v>
      </c>
      <c r="B490" t="s" s="24">
        <v>627</v>
      </c>
      <c r="C490" s="25">
        <v>2017</v>
      </c>
      <c r="D490" t="s" s="26">
        <v>62</v>
      </c>
      <c r="E490" s="27">
        <v>0</v>
      </c>
      <c r="F490" s="27">
        <v>0</v>
      </c>
      <c r="G490" s="28"/>
      <c r="H490" s="28"/>
      <c r="I490" s="28"/>
      <c r="J490" s="28"/>
      <c r="K490" s="28"/>
      <c r="L490" s="28"/>
      <c r="M490" s="10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2"/>
    </row>
    <row r="491" ht="20.1" customHeight="1">
      <c r="A491" t="s" s="23">
        <f>LEFT($B491,FIND(" ",$B491)-1)</f>
        <v>21</v>
      </c>
      <c r="B491" t="s" s="24">
        <v>628</v>
      </c>
      <c r="C491" s="25">
        <v>2017</v>
      </c>
      <c r="D491" t="s" s="26">
        <v>64</v>
      </c>
      <c r="E491" s="27">
        <v>0</v>
      </c>
      <c r="F491" s="27">
        <v>0</v>
      </c>
      <c r="G491" s="28"/>
      <c r="H491" s="28"/>
      <c r="I491" s="28"/>
      <c r="J491" s="28"/>
      <c r="K491" s="28"/>
      <c r="L491" s="28"/>
      <c r="M491" s="10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2"/>
    </row>
    <row r="492" ht="20.1" customHeight="1">
      <c r="A492" t="s" s="23">
        <f>LEFT($B492,FIND(" ",$B492)-1)</f>
        <v>21</v>
      </c>
      <c r="B492" t="s" s="24">
        <v>629</v>
      </c>
      <c r="C492" s="25">
        <v>2017</v>
      </c>
      <c r="D492" t="s" s="26">
        <v>102</v>
      </c>
      <c r="E492" s="27">
        <v>0</v>
      </c>
      <c r="F492" s="27">
        <v>0</v>
      </c>
      <c r="G492" s="28"/>
      <c r="H492" s="28"/>
      <c r="I492" s="28"/>
      <c r="J492" s="28"/>
      <c r="K492" s="28"/>
      <c r="L492" s="28"/>
      <c r="M492" s="10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2"/>
    </row>
    <row r="493" ht="20.1" customHeight="1">
      <c r="A493" t="s" s="23">
        <f>LEFT($B493,FIND(" ",$B493)-1)</f>
        <v>21</v>
      </c>
      <c r="B493" t="s" s="24">
        <v>629</v>
      </c>
      <c r="C493" s="25">
        <v>2017</v>
      </c>
      <c r="D493" t="s" s="26">
        <v>630</v>
      </c>
      <c r="E493" s="27">
        <v>0</v>
      </c>
      <c r="F493" s="27">
        <v>0</v>
      </c>
      <c r="G493" s="28"/>
      <c r="H493" s="28"/>
      <c r="I493" s="28"/>
      <c r="J493" s="28"/>
      <c r="K493" s="28"/>
      <c r="L493" s="28"/>
      <c r="M493" s="10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2"/>
    </row>
    <row r="494" ht="20.1" customHeight="1">
      <c r="A494" t="s" s="23">
        <f>LEFT($B494,FIND(" ",$B494)-1)</f>
        <v>21</v>
      </c>
      <c r="B494" t="s" s="24">
        <v>629</v>
      </c>
      <c r="C494" s="25">
        <v>2017</v>
      </c>
      <c r="D494" t="s" s="26">
        <v>631</v>
      </c>
      <c r="E494" s="27">
        <v>0</v>
      </c>
      <c r="F494" s="27">
        <v>0</v>
      </c>
      <c r="G494" s="28"/>
      <c r="H494" s="28"/>
      <c r="I494" s="28"/>
      <c r="J494" s="28"/>
      <c r="K494" s="28"/>
      <c r="L494" s="28"/>
      <c r="M494" s="10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2"/>
    </row>
    <row r="495" ht="20.1" customHeight="1">
      <c r="A495" t="s" s="23">
        <f>LEFT($B495,FIND(" ",$B495)-1)</f>
        <v>21</v>
      </c>
      <c r="B495" t="s" s="24">
        <v>632</v>
      </c>
      <c r="C495" s="25">
        <v>2017</v>
      </c>
      <c r="D495" t="s" s="26">
        <v>633</v>
      </c>
      <c r="E495" s="27">
        <v>0</v>
      </c>
      <c r="F495" s="27">
        <v>0</v>
      </c>
      <c r="G495" s="28"/>
      <c r="H495" s="28"/>
      <c r="I495" s="28"/>
      <c r="J495" s="28"/>
      <c r="K495" s="28"/>
      <c r="L495" s="28"/>
      <c r="M495" s="10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2"/>
    </row>
    <row r="496" ht="20.1" customHeight="1">
      <c r="A496" t="s" s="23">
        <f>LEFT($B496,FIND(" ",$B496)-1)</f>
        <v>21</v>
      </c>
      <c r="B496" t="s" s="24">
        <v>632</v>
      </c>
      <c r="C496" s="25">
        <v>2017</v>
      </c>
      <c r="D496" t="s" s="26">
        <v>634</v>
      </c>
      <c r="E496" s="27">
        <v>0</v>
      </c>
      <c r="F496" s="27">
        <v>0</v>
      </c>
      <c r="G496" s="28"/>
      <c r="H496" s="28"/>
      <c r="I496" s="28"/>
      <c r="J496" s="28"/>
      <c r="K496" s="28"/>
      <c r="L496" s="28"/>
      <c r="M496" s="10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2"/>
    </row>
    <row r="497" ht="20.1" customHeight="1">
      <c r="A497" t="s" s="23">
        <f>LEFT($B497,FIND(" ",$B497)-1)</f>
        <v>21</v>
      </c>
      <c r="B497" t="s" s="24">
        <v>635</v>
      </c>
      <c r="C497" s="25">
        <v>2017</v>
      </c>
      <c r="D497" t="s" s="26">
        <v>617</v>
      </c>
      <c r="E497" s="27">
        <v>0</v>
      </c>
      <c r="F497" s="27">
        <v>0</v>
      </c>
      <c r="G497" s="28"/>
      <c r="H497" s="28"/>
      <c r="I497" s="28"/>
      <c r="J497" s="28"/>
      <c r="K497" s="28"/>
      <c r="L497" s="28"/>
      <c r="M497" s="10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2"/>
    </row>
    <row r="498" ht="20.1" customHeight="1">
      <c r="A498" t="s" s="23">
        <f>LEFT($B498,FIND(" ",$B498)-1)</f>
        <v>21</v>
      </c>
      <c r="B498" t="s" s="24">
        <v>635</v>
      </c>
      <c r="C498" s="25">
        <v>2017</v>
      </c>
      <c r="D498" t="s" s="26">
        <v>64</v>
      </c>
      <c r="E498" s="27">
        <v>0</v>
      </c>
      <c r="F498" s="27">
        <v>1</v>
      </c>
      <c r="G498" s="28"/>
      <c r="H498" s="28"/>
      <c r="I498" s="28"/>
      <c r="J498" s="28"/>
      <c r="K498" s="28"/>
      <c r="L498" s="28"/>
      <c r="M498" s="10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2"/>
    </row>
    <row r="499" ht="20.1" customHeight="1">
      <c r="A499" t="s" s="23">
        <f>LEFT($B499,FIND(" ",$B499)-1)</f>
        <v>21</v>
      </c>
      <c r="B499" t="s" s="24">
        <v>635</v>
      </c>
      <c r="C499" s="25">
        <v>2017</v>
      </c>
      <c r="D499" t="s" s="26">
        <v>636</v>
      </c>
      <c r="E499" s="27">
        <v>0</v>
      </c>
      <c r="F499" s="27">
        <v>0</v>
      </c>
      <c r="G499" s="28"/>
      <c r="H499" s="28"/>
      <c r="I499" s="28"/>
      <c r="J499" s="28"/>
      <c r="K499" s="28"/>
      <c r="L499" s="28"/>
      <c r="M499" s="10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2"/>
    </row>
    <row r="500" ht="20.1" customHeight="1">
      <c r="A500" t="s" s="23">
        <f>LEFT($B500,FIND(" ",$B500)-1)</f>
        <v>21</v>
      </c>
      <c r="B500" t="s" s="24">
        <v>635</v>
      </c>
      <c r="C500" s="25">
        <v>2017</v>
      </c>
      <c r="D500" t="s" s="26">
        <v>551</v>
      </c>
      <c r="E500" s="27">
        <v>0</v>
      </c>
      <c r="F500" s="27">
        <v>1</v>
      </c>
      <c r="G500" s="28"/>
      <c r="H500" s="28"/>
      <c r="I500" s="28"/>
      <c r="J500" s="28"/>
      <c r="K500" s="28"/>
      <c r="L500" s="28"/>
      <c r="M500" s="10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2"/>
    </row>
    <row r="501" ht="20.1" customHeight="1">
      <c r="A501" t="s" s="23">
        <f>LEFT($B501,FIND(" ",$B501)-1)</f>
        <v>21</v>
      </c>
      <c r="B501" t="s" s="24">
        <v>637</v>
      </c>
      <c r="C501" s="25">
        <v>2017</v>
      </c>
      <c r="D501" t="s" s="26">
        <v>247</v>
      </c>
      <c r="E501" s="27">
        <v>0</v>
      </c>
      <c r="F501" s="27">
        <v>0</v>
      </c>
      <c r="G501" s="28"/>
      <c r="H501" s="28"/>
      <c r="I501" s="28"/>
      <c r="J501" s="28"/>
      <c r="K501" s="28"/>
      <c r="L501" s="28"/>
      <c r="M501" s="10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2"/>
    </row>
    <row r="502" ht="20.1" customHeight="1">
      <c r="A502" t="s" s="23">
        <f>LEFT($B502,FIND(" ",$B502)-1)</f>
        <v>21</v>
      </c>
      <c r="B502" t="s" s="24">
        <v>305</v>
      </c>
      <c r="C502" s="25">
        <v>2017</v>
      </c>
      <c r="D502" t="s" s="26">
        <v>416</v>
      </c>
      <c r="E502" s="27">
        <v>0</v>
      </c>
      <c r="F502" s="27">
        <v>0</v>
      </c>
      <c r="G502" s="28"/>
      <c r="H502" s="28"/>
      <c r="I502" s="28"/>
      <c r="J502" s="28"/>
      <c r="K502" s="28"/>
      <c r="L502" s="28"/>
      <c r="M502" s="38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40"/>
    </row>
  </sheetData>
  <mergeCells count="1">
    <mergeCell ref="A1:L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3.9" customHeight="1" outlineLevelRow="0" outlineLevelCol="0"/>
  <cols>
    <col min="1" max="1" width="16.3516" style="41" customWidth="1"/>
    <col min="2" max="2" width="16.3516" style="41" customWidth="1"/>
    <col min="3" max="3" width="16.3516" style="41" customWidth="1"/>
    <col min="4" max="4" width="16.3516" style="41" customWidth="1"/>
    <col min="5" max="5" width="16.3516" style="41" customWidth="1"/>
    <col min="6" max="256" width="16.3516" style="41" customWidth="1"/>
  </cols>
  <sheetData>
    <row r="1" ht="14.6" customHeight="1">
      <c r="A1" t="s" s="42">
        <v>638</v>
      </c>
      <c r="B1" s="42"/>
      <c r="C1" s="42"/>
      <c r="D1" s="42"/>
      <c r="E1" s="42"/>
    </row>
    <row r="2" ht="14.25" customHeight="1">
      <c r="A2" s="43"/>
      <c r="B2" s="43"/>
      <c r="C2" s="43"/>
      <c r="D2" s="43"/>
      <c r="E2" s="43"/>
    </row>
    <row r="3" ht="14.25" customHeight="1">
      <c r="A3" s="44"/>
      <c r="B3" s="45"/>
      <c r="C3" s="46"/>
      <c r="D3" s="46"/>
      <c r="E3" s="46"/>
    </row>
    <row r="4" ht="14.05" customHeight="1">
      <c r="A4" s="47"/>
      <c r="B4" s="48"/>
      <c r="C4" s="49"/>
      <c r="D4" s="49"/>
      <c r="E4" s="49"/>
    </row>
    <row r="5" ht="14.05" customHeight="1">
      <c r="A5" s="47"/>
      <c r="B5" s="48"/>
      <c r="C5" s="49"/>
      <c r="D5" s="49"/>
      <c r="E5" s="49"/>
    </row>
    <row r="6" ht="14.05" customHeight="1">
      <c r="A6" s="47"/>
      <c r="B6" s="48"/>
      <c r="C6" s="49"/>
      <c r="D6" s="49"/>
      <c r="E6" s="49"/>
    </row>
    <row r="7" ht="14.05" customHeight="1">
      <c r="A7" s="47"/>
      <c r="B7" s="48"/>
      <c r="C7" s="49"/>
      <c r="D7" s="49"/>
      <c r="E7" s="49"/>
    </row>
    <row r="8" ht="14.05" customHeight="1">
      <c r="A8" s="47"/>
      <c r="B8" s="48"/>
      <c r="C8" s="49"/>
      <c r="D8" s="49"/>
      <c r="E8" s="49"/>
    </row>
    <row r="9" ht="14.05" customHeight="1">
      <c r="A9" s="47"/>
      <c r="B9" s="48"/>
      <c r="C9" s="49"/>
      <c r="D9" s="49"/>
      <c r="E9" s="49"/>
    </row>
    <row r="10" ht="14.05" customHeight="1">
      <c r="A10" s="47"/>
      <c r="B10" s="48"/>
      <c r="C10" s="49"/>
      <c r="D10" s="49"/>
      <c r="E10" s="49"/>
    </row>
    <row r="11" ht="14.05" customHeight="1">
      <c r="A11" s="47"/>
      <c r="B11" s="48"/>
      <c r="C11" s="49"/>
      <c r="D11" s="49"/>
      <c r="E11" s="49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