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885" windowWidth="13650" windowHeight="7320"/>
  </bookViews>
  <sheets>
    <sheet name="SocialSecuritySettings" sheetId="1" r:id="rId1"/>
    <sheet name="Assumptions" sheetId="2" r:id="rId2"/>
  </sheets>
  <definedNames>
    <definedName name="AgeCeaseRenewal">Assumptions!$J$24</definedName>
    <definedName name="AgePensionProportion">SocialSecuritySettings!$B$7</definedName>
    <definedName name="AgeQualificationDOBBrackets">SocialSecuritySettings!$A$11:$C$25</definedName>
    <definedName name="AgeQualificationLimits" localSheetId="0">SocialSecuritySettings!$A$10:$C$25</definedName>
    <definedName name="ALTTable">Assumptions!$D$75</definedName>
    <definedName name="ALTYear">Assumptions!$B$75</definedName>
    <definedName name="AnnualIncomeLimits" localSheetId="0">SocialSecuritySettings!$A$29:$C$31</definedName>
    <definedName name="AnnualisedAWOTE">Assumptions!$I$40</definedName>
    <definedName name="AnnualPensionRates" localSheetId="0">SocialSecuritySettings!$A$52:$D$56</definedName>
    <definedName name="AnnuitiesDeemed">Assumptions!$J$22</definedName>
    <definedName name="AnnuityCPI">Assumptions!$J$21</definedName>
    <definedName name="AssetBrackets">SocialSecuritySettings!$B$45:$B$47,SocialSecuritySettings!$C$45:$C$47</definedName>
    <definedName name="AssetTestBrackets">SocialSecuritySettings!$B$45:$C$47</definedName>
    <definedName name="AssetTestLimits" localSheetId="0">SocialSecuritySettings!$A$44:$C$46</definedName>
    <definedName name="AssetTestTaperRate">SocialSecuritySettings!$B$49</definedName>
    <definedName name="AWOTEBenchmark">SocialSecuritySettings!$B$58</definedName>
    <definedName name="BarChart">Assumptions!$B$13</definedName>
    <definedName name="BondRateMargin">Assumptions!$J$14</definedName>
    <definedName name="BondRateMarginVoluntary">Assumptions!$J$15</definedName>
    <definedName name="CentrelinkRates">SocialSecuritySettings!$B$53:$D$55</definedName>
    <definedName name="DebtRepairLevy">Assumptions!$C$59</definedName>
    <definedName name="DebtRepairLevyEndDate">Assumptions!$E$59</definedName>
    <definedName name="DebtRepairLevyThreshold">Assumptions!$C$60</definedName>
    <definedName name="DeemingFloor">SocialSecuritySettings!$B$40</definedName>
    <definedName name="DeemingRates" localSheetId="0">SocialSecuritySettings!$A$35:$D$38</definedName>
    <definedName name="DeemingRatesBrackets">SocialSecuritySettings!$B$36:$D$38</definedName>
    <definedName name="DeferralPeriodX">Assumptions!$J$19</definedName>
    <definedName name="Deterministic">Assumptions!$J$5</definedName>
    <definedName name="DeterministicAnnuityBondRate">Assumptions!$J$13</definedName>
    <definedName name="EffectiveDate" localSheetId="0">SocialSecuritySettings!$A$3</definedName>
    <definedName name="FifteenYrBondRateAtCommencement">Assumptions!$J$20</definedName>
    <definedName name="FiveYrAvgeInflation">Assumptions!#REF!</definedName>
    <definedName name="GoalSeekAlgorithm">Assumptions!$I$48</definedName>
    <definedName name="GoalSeekTolerance">Assumptions!$I$50</definedName>
    <definedName name="GoalSeekVariable">Assumptions!$I$49</definedName>
    <definedName name="IncomeStreamOffset">Assumptions!$C$64</definedName>
    <definedName name="InvestmentIncomeYield">Assumptions!$J$29</definedName>
    <definedName name="LifeExpectancy" localSheetId="0">SocialSecuritySettings!$A$64:$C$165</definedName>
    <definedName name="LifetimeTerm">Assumptions!$J$23</definedName>
    <definedName name="LITO">Assumptions!$C$68:$C$70</definedName>
    <definedName name="LowerPercentile">Assumptions!$B$11</definedName>
    <definedName name="LTInflation">Assumptions!#REF!</definedName>
    <definedName name="MaxWorkBonus">SocialSecuritySettings!$B$183</definedName>
    <definedName name="MedicareLevy">Assumptions!$B$35</definedName>
    <definedName name="MedicareThresholds">Assumptions!$B$40:$E$41</definedName>
    <definedName name="MinAgePension">SocialSecuritySettings!$F$58</definedName>
    <definedName name="MLevyReduction">Assumptions!$B$36</definedName>
    <definedName name="MortalityImprovementFactor">Assumptions!$B$74</definedName>
    <definedName name="MortalityTable">Assumptions!$A$80:$G$185</definedName>
    <definedName name="NewAssetTestDate">SocialSecuritySettings!$F$49</definedName>
    <definedName name="NewAssetTestTaperRate">SocialSecuritySettings!$H$49</definedName>
    <definedName name="NewAssetTestThresholds">SocialSecuritySettings!$E$44:$G$46</definedName>
    <definedName name="NumberOfSims">Assumptions!$B$2</definedName>
    <definedName name="OrdinaryIncomeFreeAreaLimits">SocialSecuritySettings!$B$30:$B$32</definedName>
    <definedName name="OtherIncomeYield">Assumptions!$J$30</definedName>
    <definedName name="PartialIndexationX">Assumptions!$J$18</definedName>
    <definedName name="PensionStandards" localSheetId="0">SocialSecuritySettings!$B$171:$C$177</definedName>
    <definedName name="PensionStandards">SocialSecuritySettings!$B$171:$C$177</definedName>
    <definedName name="RelevantNumbers" localSheetId="0">SocialSecuritySettings!$A$65:$G$165</definedName>
    <definedName name="RentalIncomeYield">Assumptions!$J$28</definedName>
    <definedName name="SAPTOCoupleReduction">Assumptions!$C$50</definedName>
    <definedName name="SAPTOSpouseThreshold">Assumptions!$B$54</definedName>
    <definedName name="SeniorReductionRate">Assumptions!$B$50</definedName>
    <definedName name="SeniorsOffset">Assumptions!$B$46:$D$47</definedName>
    <definedName name="SingleProportion">SocialSecuritySettings!$B$59</definedName>
    <definedName name="SMSFPercentiles">Assumptions!$B$13:$B$17</definedName>
    <definedName name="StartMortality">Assumptions!$B$6</definedName>
    <definedName name="StartReturns">Assumptions!$B$8</definedName>
    <definedName name="StochasticMortality">Assumptions!$J$3</definedName>
    <definedName name="TaxBracketsAndRates">Assumptions!$A$26:$B$30</definedName>
    <definedName name="Testing">Assumptions!$J$7</definedName>
    <definedName name="TestSim">Assumptions!$B$4</definedName>
    <definedName name="TransferBalanceCap">Assumptions!$I$54</definedName>
    <definedName name="UpperPercentile">Assumptions!$B$10</definedName>
    <definedName name="WorkBonus">SocialSecuritySettings!$B$182</definedName>
    <definedName name="YearsDeferredIncrease">Assumptions!$J$17</definedName>
    <definedName name="YearsOfGuarantee">Assumptions!$J$16</definedName>
  </definedNames>
  <calcPr calcId="145621"/>
</workbook>
</file>

<file path=xl/calcChain.xml><?xml version="1.0" encoding="utf-8"?>
<calcChain xmlns="http://schemas.openxmlformats.org/spreadsheetml/2006/main">
  <c r="G59" i="1" l="1"/>
  <c r="F58" i="1" s="1"/>
  <c r="C56" i="1" l="1"/>
  <c r="B56" i="1"/>
  <c r="C53" i="1"/>
  <c r="B53" i="1"/>
  <c r="C54" i="1"/>
  <c r="B54" i="1"/>
  <c r="B31" i="1"/>
  <c r="B30" i="1"/>
  <c r="C58" i="1" l="1"/>
  <c r="C55" i="1" l="1"/>
  <c r="C47" i="2" l="1"/>
  <c r="B47" i="2"/>
  <c r="B75" i="2" l="1"/>
  <c r="I40" i="2"/>
  <c r="F40" i="1"/>
  <c r="F41" i="1" s="1"/>
  <c r="G39" i="1" s="1"/>
  <c r="G40" i="1" s="1"/>
  <c r="H40" i="1" s="1"/>
  <c r="B55" i="1"/>
  <c r="D37" i="1"/>
  <c r="C37" i="1"/>
  <c r="G41" i="1" l="1"/>
  <c r="H41" i="1"/>
</calcChain>
</file>

<file path=xl/sharedStrings.xml><?xml version="1.0" encoding="utf-8"?>
<sst xmlns="http://schemas.openxmlformats.org/spreadsheetml/2006/main" count="210" uniqueCount="166">
  <si>
    <t>These settings were last updated on:</t>
  </si>
  <si>
    <t>Age Pension Qualification: born on or after …</t>
  </si>
  <si>
    <t>Female</t>
  </si>
  <si>
    <t>Male</t>
  </si>
  <si>
    <t>Age</t>
  </si>
  <si>
    <t>Pension Age Requirements - note 0.5 = '6months' and where there is not a day i.e. born 31 march - Sept is 6 months later but only 30 Sept then eligible 1 Oct</t>
  </si>
  <si>
    <t>Eligible financial year</t>
  </si>
  <si>
    <t>Annual Income Limits</t>
  </si>
  <si>
    <t>Annual Lower</t>
  </si>
  <si>
    <t>Income Test Limits</t>
  </si>
  <si>
    <t>Single</t>
  </si>
  <si>
    <t>Couple</t>
  </si>
  <si>
    <t>Deeming Rates</t>
  </si>
  <si>
    <t>Threshold</t>
  </si>
  <si>
    <t>Rate at and below Threshold</t>
  </si>
  <si>
    <t>Rate above Threshold</t>
  </si>
  <si>
    <t>Centrelink Deeming Rates</t>
  </si>
  <si>
    <t>How much to put in annuity:</t>
  </si>
  <si>
    <t>Deeming Floor</t>
  </si>
  <si>
    <t>Assets Value Limit per year: min assets for full pension</t>
  </si>
  <si>
    <t>Asset Test Limits</t>
  </si>
  <si>
    <t>Homeowner</t>
  </si>
  <si>
    <t>Non-homeowner</t>
  </si>
  <si>
    <t>New</t>
  </si>
  <si>
    <t>Taper rate</t>
  </si>
  <si>
    <t>New Asset Test Start Date</t>
  </si>
  <si>
    <t>Pension Rates, annual</t>
  </si>
  <si>
    <t>Maximum basic rate</t>
  </si>
  <si>
    <t>Age Pension Rates</t>
  </si>
  <si>
    <t>Maximum Pension Supplement</t>
  </si>
  <si>
    <t>Clean Energy Supplement</t>
  </si>
  <si>
    <t>TOTAL</t>
  </si>
  <si>
    <t>AWOTE Benchmark</t>
  </si>
  <si>
    <t>Minimum Couple Pension</t>
  </si>
  <si>
    <t>pension supplement minimum + energy supplement</t>
  </si>
  <si>
    <t>Single proportion of Couple</t>
  </si>
  <si>
    <t>Relevant Numbers: Life-expectancy for products starting on or after 1-January 2010</t>
  </si>
  <si>
    <t>http://www.aga.gov.au/publications/life_tables_2005-07/default.asp</t>
  </si>
  <si>
    <t>Pensions commenced &gt;= 1/1/2010 to 31/12/2014</t>
  </si>
  <si>
    <t>Pensions commenced &lt; 1/1/2010</t>
  </si>
  <si>
    <t>Pensions commenced &gt;= 1/1/2015</t>
  </si>
  <si>
    <t>Females</t>
  </si>
  <si>
    <t>Males</t>
  </si>
  <si>
    <t>Minimum Pension Factors (Account-based Pensions)</t>
  </si>
  <si>
    <t>Min Drawdown</t>
  </si>
  <si>
    <t>Under Age</t>
  </si>
  <si>
    <t>Under 65</t>
  </si>
  <si>
    <t>65-74</t>
  </si>
  <si>
    <t>75-79</t>
  </si>
  <si>
    <t>80-84</t>
  </si>
  <si>
    <t>85-89</t>
  </si>
  <si>
    <t>90-94</t>
  </si>
  <si>
    <t>95 or more</t>
  </si>
  <si>
    <t>Work Bonus</t>
  </si>
  <si>
    <t>Max yearly bonus</t>
  </si>
  <si>
    <t>i.e. $250 p/f x 26</t>
  </si>
  <si>
    <t>Maximum balance</t>
  </si>
  <si>
    <t>Number of Simulations</t>
  </si>
  <si>
    <t>Stochastic Mortality and deterministic investments</t>
  </si>
  <si>
    <t>Stochastic Mortality?</t>
  </si>
  <si>
    <t>Yes</t>
  </si>
  <si>
    <t>not used</t>
  </si>
  <si>
    <t>Test Simulation Number</t>
  </si>
  <si>
    <t>(use -1 to test the deterministic scenario, 0 for the first sim)</t>
  </si>
  <si>
    <t>Deterministic?</t>
  </si>
  <si>
    <t>No</t>
  </si>
  <si>
    <t>Starting Mortality Row</t>
  </si>
  <si>
    <t>Testing?</t>
  </si>
  <si>
    <t>Starting Returns Row</t>
  </si>
  <si>
    <t>Funnel of Doubt Percentiles</t>
  </si>
  <si>
    <t>Upper</t>
  </si>
  <si>
    <t>Lower</t>
  </si>
  <si>
    <t>Annuity Settings</t>
  </si>
  <si>
    <t>Annuity Term allowed:</t>
  </si>
  <si>
    <t>Lifetime</t>
  </si>
  <si>
    <t>SMSF Funnel of doubt</t>
  </si>
  <si>
    <t>Current Deterministic 10 Year Bond Rate</t>
  </si>
  <si>
    <t>Bond Rate Margin for death CVs</t>
  </si>
  <si>
    <t>Bond Rate Margin for voluntary CVs</t>
  </si>
  <si>
    <t>Years of guarantee (x)</t>
  </si>
  <si>
    <t>Life annuity Death Commutation Value (x)</t>
  </si>
  <si>
    <t>Partial indexation adjustment (x)</t>
  </si>
  <si>
    <t>Years for deferred increase</t>
  </si>
  <si>
    <t>15 Year Bond Rate at Commencement (for BM)</t>
  </si>
  <si>
    <t>CPI Assumption for annuity commutation values</t>
  </si>
  <si>
    <t>Annuities Deemed?</t>
  </si>
  <si>
    <t>Lifetime Term</t>
  </si>
  <si>
    <t>make sure this is above the max term for a term annuity</t>
  </si>
  <si>
    <t>Tax Brackets at Valuation Date</t>
  </si>
  <si>
    <t>Age from which have no term annuities in SMSF</t>
  </si>
  <si>
    <t>Gross Tax Brackets</t>
  </si>
  <si>
    <t>Tax Rate</t>
  </si>
  <si>
    <t>Rental income yield</t>
  </si>
  <si>
    <t>Investment portfolio income yield</t>
  </si>
  <si>
    <t>Other income yield</t>
  </si>
  <si>
    <t>Medicare Levy</t>
  </si>
  <si>
    <t xml:space="preserve">https://www.ato.gov.au/Individuals/Tax-return/2014/Tax-return/Medicare-levy-questions-M1-M2/M1---Medicare-levy-reduction-or-exemption/ </t>
  </si>
  <si>
    <t>Medicare Levy Maximum</t>
  </si>
  <si>
    <t>Income above lower threshold taxed at 10% to maximum of 2% of taxable income</t>
  </si>
  <si>
    <t>Levy between Thresholds</t>
  </si>
  <si>
    <t>Regular Family</t>
  </si>
  <si>
    <t>SAPTO Family</t>
  </si>
  <si>
    <t>Lower Threshold</t>
  </si>
  <si>
    <t>Upper Threshold</t>
  </si>
  <si>
    <t>Single Taxable Income</t>
  </si>
  <si>
    <t>Family Taxable Income</t>
  </si>
  <si>
    <t>Senior Australian and Pensioner Tax Offset</t>
  </si>
  <si>
    <t>Eligibility condition</t>
  </si>
  <si>
    <t>Threshold max. tax offset applies</t>
  </si>
  <si>
    <t>Max. tax offset</t>
  </si>
  <si>
    <t>Base year AWOTE</t>
  </si>
  <si>
    <t xml:space="preserve">ABS 6302.0 - MAWOTE </t>
  </si>
  <si>
    <t>Couples</t>
  </si>
  <si>
    <t>Annualised AWOTE*</t>
  </si>
  <si>
    <t xml:space="preserve">http://www.abs.gov.au/AUSSTATS/abs@.nsf/DetailsPage/6302.0Nov%202015?OpenDocument </t>
  </si>
  <si>
    <t>Couple Separated</t>
  </si>
  <si>
    <t>(Used Table 3: Original figures, males).</t>
  </si>
  <si>
    <t>* Uses standard working week of 5 days and assumes ordinary woeking year 220 days</t>
  </si>
  <si>
    <t>Reduction Rate</t>
  </si>
  <si>
    <r>
      <rPr>
        <b/>
        <sz val="12"/>
        <color theme="1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>entering the MAWOTE value (from K47) in cell I47 will apply the AWOTE underpin to the Age Pension rates.</t>
    </r>
  </si>
  <si>
    <t>Rebate income = taxable income + fringe benefits + net investment loss + reportable super conts</t>
  </si>
  <si>
    <t>SAPTO Spouse Threshold</t>
  </si>
  <si>
    <t>Debt Repair Levy</t>
  </si>
  <si>
    <t>(used in HealthCheck module)</t>
  </si>
  <si>
    <t>Debt repair levy</t>
  </si>
  <si>
    <t>until</t>
  </si>
  <si>
    <t>Levy Threshold</t>
  </si>
  <si>
    <t>Pensioner Tax offset</t>
  </si>
  <si>
    <t>Offset on taxable pension payments</t>
  </si>
  <si>
    <t>Low Income Tax Offset</t>
  </si>
  <si>
    <t>Low income tax offset</t>
  </si>
  <si>
    <t>Mortality Information</t>
  </si>
  <si>
    <t>Mortality Improvement</t>
  </si>
  <si>
    <t>ALT</t>
  </si>
  <si>
    <t>Which Table</t>
  </si>
  <si>
    <t>1 = 05-07, 2 = 10-12</t>
  </si>
  <si>
    <t>Mortality Table ALT 2005-07</t>
  </si>
  <si>
    <t>Mortality Table ABS Life Tables 2010-2012</t>
  </si>
  <si>
    <t>25yr Improvements</t>
  </si>
  <si>
    <t>qx</t>
  </si>
  <si>
    <t>male</t>
  </si>
  <si>
    <t>female</t>
  </si>
  <si>
    <t xml:space="preserve"> </t>
  </si>
  <si>
    <t>equal to user det cash input</t>
  </si>
  <si>
    <t>Age pension dampener</t>
  </si>
  <si>
    <t>Proportion of full age pension:</t>
  </si>
  <si>
    <t>*not used for HC, only RIC</t>
  </si>
  <si>
    <t>AWOTE in base year of RIC simulation (as at Nov 2015, ABS Cat. No. 6302.0)</t>
  </si>
  <si>
    <t>*(for partial indexation of life annuity payments)</t>
  </si>
  <si>
    <t>*</t>
  </si>
  <si>
    <t>* (withdrawal period)</t>
  </si>
  <si>
    <t>https://www.ato.gov.au/individuals/medicare-levy/medicare-levy-reduction-for-low-income-earners/medicare-levy-reduction---family-income/</t>
  </si>
  <si>
    <t>Fast Facts</t>
  </si>
  <si>
    <t>Min Copule Pens Supplement</t>
  </si>
  <si>
    <t>Goal Seek</t>
  </si>
  <si>
    <t>Transfer balance cap</t>
  </si>
  <si>
    <t>as at 1 July 2017</t>
  </si>
  <si>
    <t>General transfer balance cap</t>
  </si>
  <si>
    <t>Algorithm</t>
  </si>
  <si>
    <t>Variable</t>
  </si>
  <si>
    <t>Tolerance</t>
  </si>
  <si>
    <t>RegularFalsi-solid</t>
  </si>
  <si>
    <t>Annual Spend</t>
  </si>
  <si>
    <t>At Feb 2017</t>
  </si>
  <si>
    <t>Updated to Nov 2016 MAWOTE</t>
  </si>
  <si>
    <t>Income yield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</si>
</sst>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&quot;$&quot;* #,##0.0_-;\-&quot;$&quot;* #,##0.0_-;_-&quot;$&quot;* &quot;-&quot;??_-;_-@_-"/>
    <numFmt numFmtId="166" formatCode="&quot;$&quot;#,##0.0000;[Red]\-&quot;$&quot;#,##0.0000"/>
    <numFmt numFmtId="167" formatCode="0.0%"/>
    <numFmt numFmtId="168" formatCode="&quot;$&quot;#,##0.00"/>
    <numFmt numFmtId="169" formatCode="&quot;$&quot;#,##0"/>
    <numFmt numFmtId="170" formatCode="0.0000"/>
  </numFmts>
  <fonts count="3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3C3C3C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2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A7D00"/>
      <name val="Arial"/>
      <family val="2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rgb="FF3F3F76"/>
      <name val="Arial"/>
      <family val="2"/>
    </font>
    <font>
      <b/>
      <sz val="1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</borders>
  <cellStyleXfs count="2907">
    <xf numFmtId="0" fontId="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0" fontId="15" fillId="0" borderId="0"/>
    <xf numFmtId="0" fontId="15" fillId="0" borderId="0"/>
    <xf numFmtId="0" fontId="20" fillId="0" borderId="0" applyNumberFormat="0" applyFill="0" applyBorder="0" applyAlignment="0" applyProtection="0"/>
    <xf numFmtId="0" fontId="23" fillId="8" borderId="1" applyNumberFormat="0" applyAlignment="0" applyProtection="0"/>
    <xf numFmtId="43" fontId="10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Alignment="0" applyProtection="0"/>
    <xf numFmtId="0" fontId="26" fillId="0" borderId="0" applyNumberFormat="0" applyFill="0" applyAlignment="0" applyProtection="0"/>
    <xf numFmtId="0" fontId="27" fillId="0" borderId="0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1" applyNumberFormat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127">
    <xf numFmtId="0" fontId="0" fillId="0" borderId="0" xfId="0"/>
    <xf numFmtId="0" fontId="4" fillId="3" borderId="0" xfId="4" applyFont="1" applyFill="1"/>
    <xf numFmtId="0" fontId="5" fillId="3" borderId="0" xfId="4" applyFont="1" applyFill="1"/>
    <xf numFmtId="0" fontId="0" fillId="0" borderId="0" xfId="0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164" fontId="0" fillId="0" borderId="0" xfId="2" applyNumberFormat="1" applyFont="1" applyFill="1"/>
    <xf numFmtId="2" fontId="0" fillId="0" borderId="0" xfId="0" applyNumberFormat="1" applyFill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/>
    </xf>
    <xf numFmtId="10" fontId="0" fillId="0" borderId="0" xfId="0" applyNumberFormat="1" applyFill="1"/>
    <xf numFmtId="164" fontId="11" fillId="0" borderId="0" xfId="2" applyNumberFormat="1" applyFont="1" applyFill="1"/>
    <xf numFmtId="9" fontId="11" fillId="0" borderId="0" xfId="0" applyNumberFormat="1" applyFont="1" applyFill="1"/>
    <xf numFmtId="10" fontId="11" fillId="0" borderId="0" xfId="0" applyNumberFormat="1" applyFont="1" applyFill="1"/>
    <xf numFmtId="0" fontId="0" fillId="6" borderId="0" xfId="0" applyFill="1"/>
    <xf numFmtId="44" fontId="0" fillId="6" borderId="0" xfId="0" applyNumberFormat="1" applyFill="1"/>
    <xf numFmtId="9" fontId="0" fillId="4" borderId="0" xfId="2" applyNumberFormat="1" applyFont="1" applyFill="1"/>
    <xf numFmtId="9" fontId="0" fillId="0" borderId="0" xfId="0" applyNumberFormat="1" applyFill="1"/>
    <xf numFmtId="10" fontId="0" fillId="6" borderId="0" xfId="3" applyNumberFormat="1" applyFont="1" applyFill="1"/>
    <xf numFmtId="0" fontId="0" fillId="0" borderId="0" xfId="0" applyFill="1" applyAlignment="1">
      <alignment horizontal="right"/>
    </xf>
    <xf numFmtId="165" fontId="9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right"/>
    </xf>
    <xf numFmtId="165" fontId="9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left" vertical="center"/>
    </xf>
    <xf numFmtId="44" fontId="0" fillId="0" borderId="0" xfId="2" applyNumberFormat="1" applyFont="1" applyFill="1"/>
    <xf numFmtId="8" fontId="0" fillId="0" borderId="0" xfId="0" applyNumberFormat="1" applyFill="1"/>
    <xf numFmtId="8" fontId="2" fillId="0" borderId="0" xfId="0" applyNumberFormat="1" applyFont="1" applyFill="1" applyBorder="1" applyAlignment="1">
      <alignment vertical="center"/>
    </xf>
    <xf numFmtId="8" fontId="14" fillId="0" borderId="0" xfId="0" applyNumberFormat="1" applyFont="1" applyFill="1" applyBorder="1" applyAlignment="1">
      <alignment vertical="center" wrapText="1"/>
    </xf>
    <xf numFmtId="166" fontId="0" fillId="0" borderId="0" xfId="0" applyNumberFormat="1" applyFill="1" applyBorder="1"/>
    <xf numFmtId="10" fontId="0" fillId="4" borderId="0" xfId="3" applyNumberFormat="1" applyFont="1" applyFill="1"/>
    <xf numFmtId="44" fontId="0" fillId="0" borderId="0" xfId="0" applyNumberFormat="1" applyFill="1"/>
    <xf numFmtId="0" fontId="16" fillId="0" borderId="0" xfId="5" applyFont="1" applyFill="1" applyBorder="1" applyAlignment="1">
      <alignment horizontal="center"/>
    </xf>
    <xf numFmtId="0" fontId="15" fillId="4" borderId="0" xfId="6" applyFont="1" applyFill="1" applyAlignment="1" applyProtection="1">
      <alignment horizontal="center"/>
      <protection hidden="1"/>
    </xf>
    <xf numFmtId="9" fontId="15" fillId="4" borderId="0" xfId="3" applyFont="1" applyFill="1" applyAlignment="1" applyProtection="1">
      <alignment horizontal="center"/>
      <protection hidden="1"/>
    </xf>
    <xf numFmtId="1" fontId="17" fillId="0" borderId="0" xfId="1" applyNumberFormat="1" applyFont="1" applyFill="1" applyBorder="1" applyAlignment="1">
      <alignment horizontal="center" vertical="center"/>
    </xf>
    <xf numFmtId="9" fontId="17" fillId="0" borderId="0" xfId="0" applyNumberFormat="1" applyFont="1" applyFill="1" applyBorder="1" applyAlignment="1">
      <alignment vertical="center" wrapText="1"/>
    </xf>
    <xf numFmtId="10" fontId="17" fillId="0" borderId="0" xfId="0" applyNumberFormat="1" applyFont="1" applyFill="1" applyBorder="1" applyAlignment="1">
      <alignment vertical="center" wrapText="1"/>
    </xf>
    <xf numFmtId="0" fontId="0" fillId="0" borderId="0" xfId="0" applyFill="1" applyBorder="1"/>
    <xf numFmtId="0" fontId="15" fillId="0" borderId="0" xfId="6" applyFont="1" applyFill="1" applyAlignment="1" applyProtection="1">
      <alignment horizontal="center"/>
      <protection hidden="1"/>
    </xf>
    <xf numFmtId="9" fontId="15" fillId="0" borderId="0" xfId="3" applyFont="1" applyFill="1" applyAlignment="1" applyProtection="1">
      <alignment horizontal="center"/>
      <protection hidden="1"/>
    </xf>
    <xf numFmtId="164" fontId="0" fillId="4" borderId="0" xfId="2" applyNumberFormat="1" applyFont="1" applyFill="1"/>
    <xf numFmtId="0" fontId="9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Fill="1"/>
    <xf numFmtId="0" fontId="18" fillId="0" borderId="0" xfId="0" applyFont="1"/>
    <xf numFmtId="0" fontId="0" fillId="4" borderId="0" xfId="0" applyFill="1"/>
    <xf numFmtId="9" fontId="0" fillId="4" borderId="0" xfId="3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67" fontId="0" fillId="4" borderId="0" xfId="3" applyNumberFormat="1" applyFont="1" applyFill="1" applyAlignment="1">
      <alignment horizontal="center"/>
    </xf>
    <xf numFmtId="0" fontId="19" fillId="0" borderId="0" xfId="0" applyFont="1"/>
    <xf numFmtId="10" fontId="0" fillId="4" borderId="0" xfId="3" applyNumberFormat="1" applyFont="1" applyFill="1" applyAlignment="1">
      <alignment horizontal="center"/>
    </xf>
    <xf numFmtId="0" fontId="0" fillId="4" borderId="0" xfId="1" applyNumberFormat="1" applyFont="1" applyFill="1" applyAlignment="1">
      <alignment horizontal="center"/>
    </xf>
    <xf numFmtId="0" fontId="8" fillId="0" borderId="0" xfId="0" applyFont="1" applyAlignment="1">
      <alignment horizontal="right"/>
    </xf>
    <xf numFmtId="167" fontId="0" fillId="4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167" fontId="0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right"/>
    </xf>
    <xf numFmtId="167" fontId="9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7" fontId="0" fillId="0" borderId="0" xfId="0" applyNumberFormat="1" applyFill="1" applyAlignment="1">
      <alignment horizontal="center"/>
    </xf>
    <xf numFmtId="0" fontId="9" fillId="0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164" fontId="0" fillId="4" borderId="0" xfId="2" applyNumberFormat="1" applyFont="1" applyFill="1" applyAlignment="1">
      <alignment horizontal="center"/>
    </xf>
    <xf numFmtId="0" fontId="11" fillId="0" borderId="0" xfId="0" applyFont="1"/>
    <xf numFmtId="169" fontId="0" fillId="4" borderId="0" xfId="3" applyNumberFormat="1" applyFont="1" applyFill="1" applyAlignment="1">
      <alignment horizontal="center"/>
    </xf>
    <xf numFmtId="0" fontId="20" fillId="0" borderId="0" xfId="7" applyAlignment="1">
      <alignment vertical="center"/>
    </xf>
    <xf numFmtId="164" fontId="0" fillId="0" borderId="0" xfId="2" applyNumberFormat="1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14" fontId="0" fillId="4" borderId="0" xfId="3" applyNumberFormat="1" applyFont="1" applyFill="1" applyAlignment="1">
      <alignment horizontal="center"/>
    </xf>
    <xf numFmtId="164" fontId="0" fillId="4" borderId="0" xfId="1" applyNumberFormat="1" applyFont="1" applyFill="1" applyAlignment="1">
      <alignment horizontal="center"/>
    </xf>
    <xf numFmtId="169" fontId="0" fillId="4" borderId="0" xfId="2" applyNumberFormat="1" applyFont="1" applyFill="1" applyAlignment="1">
      <alignment horizontal="center"/>
    </xf>
    <xf numFmtId="0" fontId="0" fillId="0" borderId="0" xfId="0" applyBorder="1"/>
    <xf numFmtId="0" fontId="21" fillId="7" borderId="0" xfId="0" applyFont="1" applyFill="1" applyBorder="1" applyAlignment="1">
      <alignment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6"/>
    <xf numFmtId="0" fontId="16" fillId="0" borderId="0" xfId="6" applyFont="1" applyAlignment="1" applyProtection="1">
      <alignment horizontal="center"/>
      <protection hidden="1"/>
    </xf>
    <xf numFmtId="0" fontId="16" fillId="0" borderId="0" xfId="6" applyFont="1" applyFill="1" applyAlignment="1" applyProtection="1"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15" fillId="4" borderId="0" xfId="6" applyFill="1" applyProtection="1">
      <protection hidden="1"/>
    </xf>
    <xf numFmtId="0" fontId="15" fillId="4" borderId="2" xfId="6" applyFill="1" applyBorder="1" applyProtection="1">
      <protection hidden="1"/>
    </xf>
    <xf numFmtId="0" fontId="21" fillId="4" borderId="2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horizontal="center" vertical="center" wrapText="1"/>
    </xf>
    <xf numFmtId="170" fontId="15" fillId="4" borderId="2" xfId="6" applyNumberFormat="1" applyFill="1" applyBorder="1" applyProtection="1">
      <protection hidden="1"/>
    </xf>
    <xf numFmtId="0" fontId="22" fillId="4" borderId="0" xfId="6" applyFont="1" applyFill="1" applyProtection="1">
      <protection hidden="1"/>
    </xf>
    <xf numFmtId="0" fontId="22" fillId="4" borderId="2" xfId="6" applyFont="1" applyFill="1" applyBorder="1" applyProtection="1">
      <protection hidden="1"/>
    </xf>
    <xf numFmtId="0" fontId="22" fillId="4" borderId="2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0" fillId="0" borderId="0" xfId="1" applyNumberFormat="1" applyFont="1" applyFill="1" applyAlignment="1">
      <alignment horizontal="center"/>
    </xf>
    <xf numFmtId="9" fontId="0" fillId="0" borderId="0" xfId="1" applyNumberFormat="1" applyFont="1" applyFill="1" applyAlignment="1">
      <alignment horizontal="center"/>
    </xf>
    <xf numFmtId="0" fontId="8" fillId="4" borderId="0" xfId="0" applyFont="1" applyFill="1"/>
    <xf numFmtId="168" fontId="0" fillId="4" borderId="0" xfId="3" applyNumberFormat="1" applyFont="1" applyFill="1" applyAlignment="1">
      <alignment horizontal="center"/>
    </xf>
    <xf numFmtId="10" fontId="8" fillId="0" borderId="0" xfId="3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9" fontId="0" fillId="0" borderId="0" xfId="3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12" fillId="3" borderId="0" xfId="4" applyFont="1" applyFill="1" applyAlignment="1">
      <alignment horizontal="right"/>
    </xf>
    <xf numFmtId="43" fontId="0" fillId="4" borderId="0" xfId="1" applyNumberFormat="1" applyFont="1" applyFill="1"/>
    <xf numFmtId="9" fontId="0" fillId="4" borderId="0" xfId="0" applyNumberFormat="1" applyFill="1" applyAlignment="1">
      <alignment horizontal="center"/>
    </xf>
    <xf numFmtId="0" fontId="4" fillId="3" borderId="0" xfId="4" applyFont="1" applyFill="1" applyAlignment="1">
      <alignment horizontal="right"/>
    </xf>
    <xf numFmtId="164" fontId="8" fillId="4" borderId="0" xfId="2" applyNumberFormat="1" applyFont="1" applyFill="1"/>
    <xf numFmtId="10" fontId="0" fillId="4" borderId="0" xfId="0" applyNumberFormat="1" applyFill="1"/>
    <xf numFmtId="44" fontId="8" fillId="4" borderId="0" xfId="2" applyNumberFormat="1" applyFont="1" applyFill="1"/>
    <xf numFmtId="44" fontId="0" fillId="4" borderId="0" xfId="2" applyNumberFormat="1" applyFont="1" applyFill="1"/>
    <xf numFmtId="0" fontId="0" fillId="4" borderId="0" xfId="0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4" fontId="7" fillId="5" borderId="0" xfId="0" applyNumberFormat="1" applyFont="1" applyFill="1" applyAlignment="1">
      <alignment horizontal="center" vertical="center"/>
    </xf>
    <xf numFmtId="14" fontId="0" fillId="4" borderId="0" xfId="1" applyNumberFormat="1" applyFont="1" applyFill="1"/>
    <xf numFmtId="10" fontId="8" fillId="4" borderId="0" xfId="3" applyNumberFormat="1" applyFont="1" applyFill="1" applyAlignment="1">
      <alignment horizontal="center"/>
    </xf>
    <xf numFmtId="44" fontId="7" fillId="4" borderId="0" xfId="2" applyNumberFormat="1" applyFont="1" applyFill="1" applyAlignment="1">
      <alignment vertic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16" fillId="0" borderId="0" xfId="6" applyFont="1" applyAlignment="1" applyProtection="1">
      <alignment horizontal="center"/>
      <protection hidden="1"/>
    </xf>
  </cellXfs>
  <cellStyles count="2907">
    <cellStyle name="Calculation 2" xfId="8"/>
    <cellStyle name="Comma" xfId="1" builtinId="3"/>
    <cellStyle name="Comma 2" xfId="9"/>
    <cellStyle name="Comma 2 2" xfId="10"/>
    <cellStyle name="Comma 2 2 2" xfId="11"/>
    <cellStyle name="Comma 2 3" xfId="12"/>
    <cellStyle name="Comma 3" xfId="13"/>
    <cellStyle name="Comma 3 2" xfId="14"/>
    <cellStyle name="Comma 4" xfId="15"/>
    <cellStyle name="Comma 4 2" xfId="16"/>
    <cellStyle name="Comma 5" xfId="17"/>
    <cellStyle name="Comma 5 2" xfId="18"/>
    <cellStyle name="Comma 6" xfId="19"/>
    <cellStyle name="Comma 6 2" xfId="20"/>
    <cellStyle name="Comma 7" xfId="21"/>
    <cellStyle name="Comma 7 2" xfId="22"/>
    <cellStyle name="Comma 7 2 2" xfId="23"/>
    <cellStyle name="Comma 7 2 2 2" xfId="24"/>
    <cellStyle name="Comma 7 2 2 2 2" xfId="25"/>
    <cellStyle name="Comma 7 2 2 3" xfId="26"/>
    <cellStyle name="Comma 7 2 2 3 2" xfId="27"/>
    <cellStyle name="Comma 7 2 2 4" xfId="28"/>
    <cellStyle name="Comma 7 2 2 4 2" xfId="29"/>
    <cellStyle name="Comma 7 2 2 5" xfId="30"/>
    <cellStyle name="Comma 7 2 2 6" xfId="31"/>
    <cellStyle name="Comma 7 2 3" xfId="32"/>
    <cellStyle name="Comma 7 2 3 2" xfId="33"/>
    <cellStyle name="Comma 7 2 4" xfId="34"/>
    <cellStyle name="Comma 7 2 4 2" xfId="35"/>
    <cellStyle name="Comma 7 2 5" xfId="36"/>
    <cellStyle name="Comma 7 2 5 2" xfId="37"/>
    <cellStyle name="Comma 7 2 6" xfId="38"/>
    <cellStyle name="Comma 7 2 7" xfId="39"/>
    <cellStyle name="Comma 7 3" xfId="40"/>
    <cellStyle name="Comma 7 3 2" xfId="41"/>
    <cellStyle name="Comma 7 3 2 2" xfId="42"/>
    <cellStyle name="Comma 7 3 3" xfId="43"/>
    <cellStyle name="Comma 7 3 3 2" xfId="44"/>
    <cellStyle name="Comma 7 3 4" xfId="45"/>
    <cellStyle name="Comma 7 3 4 2" xfId="46"/>
    <cellStyle name="Comma 7 3 5" xfId="47"/>
    <cellStyle name="Comma 7 3 6" xfId="48"/>
    <cellStyle name="Comma 7 4" xfId="49"/>
    <cellStyle name="Comma 7 4 2" xfId="50"/>
    <cellStyle name="Comma 7 5" xfId="51"/>
    <cellStyle name="Comma 7 5 2" xfId="52"/>
    <cellStyle name="Comma 7 6" xfId="53"/>
    <cellStyle name="Comma 7 6 2" xfId="54"/>
    <cellStyle name="Comma 7 7" xfId="55"/>
    <cellStyle name="Comma 7 8" xfId="56"/>
    <cellStyle name="Comma 8" xfId="57"/>
    <cellStyle name="Currency" xfId="2" builtinId="4"/>
    <cellStyle name="Currency 2" xfId="58"/>
    <cellStyle name="Currency 2 2" xfId="59"/>
    <cellStyle name="Currency 3" xfId="60"/>
    <cellStyle name="Currency 3 2" xfId="61"/>
    <cellStyle name="Currency 4" xfId="62"/>
    <cellStyle name="Currency 4 2" xfId="63"/>
    <cellStyle name="Currency 5" xfId="64"/>
    <cellStyle name="Currency 5 2" xfId="65"/>
    <cellStyle name="Currency 6" xfId="66"/>
    <cellStyle name="Currency 6 2" xfId="67"/>
    <cellStyle name="Currency 7" xfId="68"/>
    <cellStyle name="Currency 7 2" xfId="69"/>
    <cellStyle name="Currency 7 2 2" xfId="70"/>
    <cellStyle name="Currency 7 2 2 2" xfId="71"/>
    <cellStyle name="Currency 7 2 2 2 2" xfId="72"/>
    <cellStyle name="Currency 7 2 2 3" xfId="73"/>
    <cellStyle name="Currency 7 2 2 3 2" xfId="74"/>
    <cellStyle name="Currency 7 2 2 4" xfId="75"/>
    <cellStyle name="Currency 7 2 2 4 2" xfId="76"/>
    <cellStyle name="Currency 7 2 2 5" xfId="77"/>
    <cellStyle name="Currency 7 2 2 6" xfId="78"/>
    <cellStyle name="Currency 7 2 3" xfId="79"/>
    <cellStyle name="Currency 7 2 3 2" xfId="80"/>
    <cellStyle name="Currency 7 2 4" xfId="81"/>
    <cellStyle name="Currency 7 2 4 2" xfId="82"/>
    <cellStyle name="Currency 7 2 5" xfId="83"/>
    <cellStyle name="Currency 7 2 5 2" xfId="84"/>
    <cellStyle name="Currency 7 2 6" xfId="85"/>
    <cellStyle name="Currency 7 2 7" xfId="86"/>
    <cellStyle name="Currency 7 3" xfId="87"/>
    <cellStyle name="Currency 7 3 2" xfId="88"/>
    <cellStyle name="Currency 7 3 2 2" xfId="89"/>
    <cellStyle name="Currency 7 3 3" xfId="90"/>
    <cellStyle name="Currency 7 3 3 2" xfId="91"/>
    <cellStyle name="Currency 7 3 4" xfId="92"/>
    <cellStyle name="Currency 7 3 4 2" xfId="93"/>
    <cellStyle name="Currency 7 3 5" xfId="94"/>
    <cellStyle name="Currency 7 3 6" xfId="95"/>
    <cellStyle name="Currency 7 4" xfId="96"/>
    <cellStyle name="Currency 7 4 2" xfId="97"/>
    <cellStyle name="Currency 7 5" xfId="98"/>
    <cellStyle name="Currency 7 5 2" xfId="99"/>
    <cellStyle name="Currency 7 6" xfId="100"/>
    <cellStyle name="Currency 7 6 2" xfId="101"/>
    <cellStyle name="Currency 7 7" xfId="102"/>
    <cellStyle name="Currency 7 8" xfId="103"/>
    <cellStyle name="Currency 8" xfId="104"/>
    <cellStyle name="Followed Hyperlink 10" xfId="105"/>
    <cellStyle name="Followed Hyperlink 100" xfId="106"/>
    <cellStyle name="Followed Hyperlink 101" xfId="107"/>
    <cellStyle name="Followed Hyperlink 102" xfId="108"/>
    <cellStyle name="Followed Hyperlink 103" xfId="109"/>
    <cellStyle name="Followed Hyperlink 104" xfId="110"/>
    <cellStyle name="Followed Hyperlink 105" xfId="111"/>
    <cellStyle name="Followed Hyperlink 106" xfId="112"/>
    <cellStyle name="Followed Hyperlink 107" xfId="113"/>
    <cellStyle name="Followed Hyperlink 108" xfId="114"/>
    <cellStyle name="Followed Hyperlink 109" xfId="115"/>
    <cellStyle name="Followed Hyperlink 11" xfId="116"/>
    <cellStyle name="Followed Hyperlink 110" xfId="117"/>
    <cellStyle name="Followed Hyperlink 111" xfId="118"/>
    <cellStyle name="Followed Hyperlink 112" xfId="119"/>
    <cellStyle name="Followed Hyperlink 113" xfId="120"/>
    <cellStyle name="Followed Hyperlink 114" xfId="121"/>
    <cellStyle name="Followed Hyperlink 115" xfId="122"/>
    <cellStyle name="Followed Hyperlink 116" xfId="123"/>
    <cellStyle name="Followed Hyperlink 117" xfId="124"/>
    <cellStyle name="Followed Hyperlink 118" xfId="125"/>
    <cellStyle name="Followed Hyperlink 119" xfId="126"/>
    <cellStyle name="Followed Hyperlink 12" xfId="127"/>
    <cellStyle name="Followed Hyperlink 120" xfId="128"/>
    <cellStyle name="Followed Hyperlink 121" xfId="129"/>
    <cellStyle name="Followed Hyperlink 122" xfId="130"/>
    <cellStyle name="Followed Hyperlink 123" xfId="131"/>
    <cellStyle name="Followed Hyperlink 124" xfId="132"/>
    <cellStyle name="Followed Hyperlink 125" xfId="133"/>
    <cellStyle name="Followed Hyperlink 126" xfId="134"/>
    <cellStyle name="Followed Hyperlink 127" xfId="135"/>
    <cellStyle name="Followed Hyperlink 128" xfId="136"/>
    <cellStyle name="Followed Hyperlink 129" xfId="137"/>
    <cellStyle name="Followed Hyperlink 13" xfId="138"/>
    <cellStyle name="Followed Hyperlink 130" xfId="139"/>
    <cellStyle name="Followed Hyperlink 131" xfId="140"/>
    <cellStyle name="Followed Hyperlink 132" xfId="141"/>
    <cellStyle name="Followed Hyperlink 133" xfId="142"/>
    <cellStyle name="Followed Hyperlink 134" xfId="143"/>
    <cellStyle name="Followed Hyperlink 135" xfId="144"/>
    <cellStyle name="Followed Hyperlink 136" xfId="145"/>
    <cellStyle name="Followed Hyperlink 137" xfId="146"/>
    <cellStyle name="Followed Hyperlink 138" xfId="147"/>
    <cellStyle name="Followed Hyperlink 139" xfId="148"/>
    <cellStyle name="Followed Hyperlink 14" xfId="149"/>
    <cellStyle name="Followed Hyperlink 140" xfId="150"/>
    <cellStyle name="Followed Hyperlink 141" xfId="151"/>
    <cellStyle name="Followed Hyperlink 142" xfId="152"/>
    <cellStyle name="Followed Hyperlink 143" xfId="153"/>
    <cellStyle name="Followed Hyperlink 144" xfId="154"/>
    <cellStyle name="Followed Hyperlink 145" xfId="155"/>
    <cellStyle name="Followed Hyperlink 146" xfId="156"/>
    <cellStyle name="Followed Hyperlink 147" xfId="157"/>
    <cellStyle name="Followed Hyperlink 148" xfId="158"/>
    <cellStyle name="Followed Hyperlink 149" xfId="159"/>
    <cellStyle name="Followed Hyperlink 15" xfId="160"/>
    <cellStyle name="Followed Hyperlink 150" xfId="161"/>
    <cellStyle name="Followed Hyperlink 151" xfId="162"/>
    <cellStyle name="Followed Hyperlink 152" xfId="163"/>
    <cellStyle name="Followed Hyperlink 153" xfId="164"/>
    <cellStyle name="Followed Hyperlink 154" xfId="165"/>
    <cellStyle name="Followed Hyperlink 155" xfId="166"/>
    <cellStyle name="Followed Hyperlink 156" xfId="167"/>
    <cellStyle name="Followed Hyperlink 157" xfId="168"/>
    <cellStyle name="Followed Hyperlink 158" xfId="169"/>
    <cellStyle name="Followed Hyperlink 159" xfId="170"/>
    <cellStyle name="Followed Hyperlink 16" xfId="171"/>
    <cellStyle name="Followed Hyperlink 160" xfId="172"/>
    <cellStyle name="Followed Hyperlink 161" xfId="173"/>
    <cellStyle name="Followed Hyperlink 162" xfId="174"/>
    <cellStyle name="Followed Hyperlink 163" xfId="175"/>
    <cellStyle name="Followed Hyperlink 164" xfId="176"/>
    <cellStyle name="Followed Hyperlink 165" xfId="177"/>
    <cellStyle name="Followed Hyperlink 166" xfId="178"/>
    <cellStyle name="Followed Hyperlink 167" xfId="179"/>
    <cellStyle name="Followed Hyperlink 168" xfId="180"/>
    <cellStyle name="Followed Hyperlink 169" xfId="181"/>
    <cellStyle name="Followed Hyperlink 17" xfId="182"/>
    <cellStyle name="Followed Hyperlink 170" xfId="183"/>
    <cellStyle name="Followed Hyperlink 171" xfId="184"/>
    <cellStyle name="Followed Hyperlink 172" xfId="185"/>
    <cellStyle name="Followed Hyperlink 173" xfId="186"/>
    <cellStyle name="Followed Hyperlink 174" xfId="187"/>
    <cellStyle name="Followed Hyperlink 175" xfId="188"/>
    <cellStyle name="Followed Hyperlink 176" xfId="189"/>
    <cellStyle name="Followed Hyperlink 177" xfId="190"/>
    <cellStyle name="Followed Hyperlink 178" xfId="191"/>
    <cellStyle name="Followed Hyperlink 179" xfId="192"/>
    <cellStyle name="Followed Hyperlink 18" xfId="193"/>
    <cellStyle name="Followed Hyperlink 180" xfId="194"/>
    <cellStyle name="Followed Hyperlink 181" xfId="195"/>
    <cellStyle name="Followed Hyperlink 182" xfId="196"/>
    <cellStyle name="Followed Hyperlink 183" xfId="197"/>
    <cellStyle name="Followed Hyperlink 184" xfId="198"/>
    <cellStyle name="Followed Hyperlink 185" xfId="199"/>
    <cellStyle name="Followed Hyperlink 186" xfId="200"/>
    <cellStyle name="Followed Hyperlink 187" xfId="201"/>
    <cellStyle name="Followed Hyperlink 188" xfId="202"/>
    <cellStyle name="Followed Hyperlink 189" xfId="203"/>
    <cellStyle name="Followed Hyperlink 19" xfId="204"/>
    <cellStyle name="Followed Hyperlink 190" xfId="205"/>
    <cellStyle name="Followed Hyperlink 191" xfId="206"/>
    <cellStyle name="Followed Hyperlink 192" xfId="207"/>
    <cellStyle name="Followed Hyperlink 193" xfId="208"/>
    <cellStyle name="Followed Hyperlink 194" xfId="209"/>
    <cellStyle name="Followed Hyperlink 195" xfId="210"/>
    <cellStyle name="Followed Hyperlink 196" xfId="211"/>
    <cellStyle name="Followed Hyperlink 197" xfId="212"/>
    <cellStyle name="Followed Hyperlink 198" xfId="213"/>
    <cellStyle name="Followed Hyperlink 199" xfId="214"/>
    <cellStyle name="Followed Hyperlink 2" xfId="215"/>
    <cellStyle name="Followed Hyperlink 20" xfId="216"/>
    <cellStyle name="Followed Hyperlink 200" xfId="217"/>
    <cellStyle name="Followed Hyperlink 201" xfId="218"/>
    <cellStyle name="Followed Hyperlink 202" xfId="219"/>
    <cellStyle name="Followed Hyperlink 203" xfId="220"/>
    <cellStyle name="Followed Hyperlink 204" xfId="221"/>
    <cellStyle name="Followed Hyperlink 205" xfId="222"/>
    <cellStyle name="Followed Hyperlink 206" xfId="223"/>
    <cellStyle name="Followed Hyperlink 207" xfId="224"/>
    <cellStyle name="Followed Hyperlink 208" xfId="225"/>
    <cellStyle name="Followed Hyperlink 209" xfId="226"/>
    <cellStyle name="Followed Hyperlink 21" xfId="227"/>
    <cellStyle name="Followed Hyperlink 210" xfId="228"/>
    <cellStyle name="Followed Hyperlink 211" xfId="229"/>
    <cellStyle name="Followed Hyperlink 212" xfId="230"/>
    <cellStyle name="Followed Hyperlink 213" xfId="231"/>
    <cellStyle name="Followed Hyperlink 22" xfId="232"/>
    <cellStyle name="Followed Hyperlink 23" xfId="233"/>
    <cellStyle name="Followed Hyperlink 24" xfId="234"/>
    <cellStyle name="Followed Hyperlink 25" xfId="235"/>
    <cellStyle name="Followed Hyperlink 26" xfId="236"/>
    <cellStyle name="Followed Hyperlink 27" xfId="237"/>
    <cellStyle name="Followed Hyperlink 28" xfId="238"/>
    <cellStyle name="Followed Hyperlink 29" xfId="239"/>
    <cellStyle name="Followed Hyperlink 3" xfId="240"/>
    <cellStyle name="Followed Hyperlink 30" xfId="241"/>
    <cellStyle name="Followed Hyperlink 31" xfId="242"/>
    <cellStyle name="Followed Hyperlink 32" xfId="243"/>
    <cellStyle name="Followed Hyperlink 33" xfId="244"/>
    <cellStyle name="Followed Hyperlink 34" xfId="245"/>
    <cellStyle name="Followed Hyperlink 35" xfId="246"/>
    <cellStyle name="Followed Hyperlink 36" xfId="247"/>
    <cellStyle name="Followed Hyperlink 37" xfId="248"/>
    <cellStyle name="Followed Hyperlink 38" xfId="249"/>
    <cellStyle name="Followed Hyperlink 39" xfId="250"/>
    <cellStyle name="Followed Hyperlink 4" xfId="251"/>
    <cellStyle name="Followed Hyperlink 40" xfId="252"/>
    <cellStyle name="Followed Hyperlink 41" xfId="253"/>
    <cellStyle name="Followed Hyperlink 42" xfId="254"/>
    <cellStyle name="Followed Hyperlink 43" xfId="255"/>
    <cellStyle name="Followed Hyperlink 44" xfId="256"/>
    <cellStyle name="Followed Hyperlink 45" xfId="257"/>
    <cellStyle name="Followed Hyperlink 46" xfId="258"/>
    <cellStyle name="Followed Hyperlink 47" xfId="259"/>
    <cellStyle name="Followed Hyperlink 48" xfId="260"/>
    <cellStyle name="Followed Hyperlink 49" xfId="261"/>
    <cellStyle name="Followed Hyperlink 5" xfId="262"/>
    <cellStyle name="Followed Hyperlink 50" xfId="263"/>
    <cellStyle name="Followed Hyperlink 51" xfId="264"/>
    <cellStyle name="Followed Hyperlink 52" xfId="265"/>
    <cellStyle name="Followed Hyperlink 53" xfId="266"/>
    <cellStyle name="Followed Hyperlink 54" xfId="267"/>
    <cellStyle name="Followed Hyperlink 55" xfId="268"/>
    <cellStyle name="Followed Hyperlink 56" xfId="269"/>
    <cellStyle name="Followed Hyperlink 57" xfId="270"/>
    <cellStyle name="Followed Hyperlink 58" xfId="271"/>
    <cellStyle name="Followed Hyperlink 59" xfId="272"/>
    <cellStyle name="Followed Hyperlink 6" xfId="273"/>
    <cellStyle name="Followed Hyperlink 60" xfId="274"/>
    <cellStyle name="Followed Hyperlink 61" xfId="275"/>
    <cellStyle name="Followed Hyperlink 62" xfId="276"/>
    <cellStyle name="Followed Hyperlink 63" xfId="277"/>
    <cellStyle name="Followed Hyperlink 64" xfId="278"/>
    <cellStyle name="Followed Hyperlink 65" xfId="279"/>
    <cellStyle name="Followed Hyperlink 66" xfId="280"/>
    <cellStyle name="Followed Hyperlink 67" xfId="281"/>
    <cellStyle name="Followed Hyperlink 68" xfId="282"/>
    <cellStyle name="Followed Hyperlink 69" xfId="283"/>
    <cellStyle name="Followed Hyperlink 7" xfId="284"/>
    <cellStyle name="Followed Hyperlink 70" xfId="285"/>
    <cellStyle name="Followed Hyperlink 71" xfId="286"/>
    <cellStyle name="Followed Hyperlink 72" xfId="287"/>
    <cellStyle name="Followed Hyperlink 73" xfId="288"/>
    <cellStyle name="Followed Hyperlink 74" xfId="289"/>
    <cellStyle name="Followed Hyperlink 75" xfId="290"/>
    <cellStyle name="Followed Hyperlink 76" xfId="291"/>
    <cellStyle name="Followed Hyperlink 77" xfId="292"/>
    <cellStyle name="Followed Hyperlink 78" xfId="293"/>
    <cellStyle name="Followed Hyperlink 79" xfId="294"/>
    <cellStyle name="Followed Hyperlink 8" xfId="295"/>
    <cellStyle name="Followed Hyperlink 80" xfId="296"/>
    <cellStyle name="Followed Hyperlink 81" xfId="297"/>
    <cellStyle name="Followed Hyperlink 82" xfId="298"/>
    <cellStyle name="Followed Hyperlink 83" xfId="299"/>
    <cellStyle name="Followed Hyperlink 84" xfId="300"/>
    <cellStyle name="Followed Hyperlink 85" xfId="301"/>
    <cellStyle name="Followed Hyperlink 86" xfId="302"/>
    <cellStyle name="Followed Hyperlink 87" xfId="303"/>
    <cellStyle name="Followed Hyperlink 88" xfId="304"/>
    <cellStyle name="Followed Hyperlink 89" xfId="305"/>
    <cellStyle name="Followed Hyperlink 9" xfId="306"/>
    <cellStyle name="Followed Hyperlink 90" xfId="307"/>
    <cellStyle name="Followed Hyperlink 91" xfId="308"/>
    <cellStyle name="Followed Hyperlink 92" xfId="309"/>
    <cellStyle name="Followed Hyperlink 93" xfId="310"/>
    <cellStyle name="Followed Hyperlink 94" xfId="311"/>
    <cellStyle name="Followed Hyperlink 95" xfId="312"/>
    <cellStyle name="Followed Hyperlink 96" xfId="313"/>
    <cellStyle name="Followed Hyperlink 97" xfId="314"/>
    <cellStyle name="Followed Hyperlink 98" xfId="315"/>
    <cellStyle name="Followed Hyperlink 99" xfId="316"/>
    <cellStyle name="Heading 1 2" xfId="317"/>
    <cellStyle name="Heading 2 2" xfId="318"/>
    <cellStyle name="Heading 3 2" xfId="319"/>
    <cellStyle name="Heading 4 2" xfId="320"/>
    <cellStyle name="Hyperlink" xfId="7" builtinId="8"/>
    <cellStyle name="Input 2" xfId="321"/>
    <cellStyle name="Normal" xfId="0" builtinId="0"/>
    <cellStyle name="Normal 10" xfId="322"/>
    <cellStyle name="Normal 11" xfId="323"/>
    <cellStyle name="Normal 11 2" xfId="324"/>
    <cellStyle name="Normal 11 2 2" xfId="325"/>
    <cellStyle name="Normal 11 2 2 2" xfId="326"/>
    <cellStyle name="Normal 11 2 2 2 2" xfId="327"/>
    <cellStyle name="Normal 11 2 2 3" xfId="328"/>
    <cellStyle name="Normal 11 2 2 3 2" xfId="329"/>
    <cellStyle name="Normal 11 2 2 4" xfId="330"/>
    <cellStyle name="Normal 11 2 2 4 2" xfId="331"/>
    <cellStyle name="Normal 11 2 2 5" xfId="332"/>
    <cellStyle name="Normal 11 2 2 6" xfId="333"/>
    <cellStyle name="Normal 11 2 3" xfId="334"/>
    <cellStyle name="Normal 11 2 3 2" xfId="335"/>
    <cellStyle name="Normal 11 2 4" xfId="336"/>
    <cellStyle name="Normal 11 2 4 2" xfId="337"/>
    <cellStyle name="Normal 11 2 5" xfId="338"/>
    <cellStyle name="Normal 11 2 5 2" xfId="339"/>
    <cellStyle name="Normal 11 2 6" xfId="340"/>
    <cellStyle name="Normal 11 2 7" xfId="341"/>
    <cellStyle name="Normal 11 3" xfId="342"/>
    <cellStyle name="Normal 11 3 2" xfId="343"/>
    <cellStyle name="Normal 11 3 2 2" xfId="344"/>
    <cellStyle name="Normal 11 3 3" xfId="345"/>
    <cellStyle name="Normal 11 3 3 2" xfId="346"/>
    <cellStyle name="Normal 11 3 4" xfId="347"/>
    <cellStyle name="Normal 11 3 4 2" xfId="348"/>
    <cellStyle name="Normal 11 3 5" xfId="349"/>
    <cellStyle name="Normal 11 3 6" xfId="350"/>
    <cellStyle name="Normal 11 4" xfId="351"/>
    <cellStyle name="Normal 11 4 2" xfId="352"/>
    <cellStyle name="Normal 11 5" xfId="353"/>
    <cellStyle name="Normal 11 5 2" xfId="354"/>
    <cellStyle name="Normal 11 6" xfId="355"/>
    <cellStyle name="Normal 11 6 2" xfId="356"/>
    <cellStyle name="Normal 11 7" xfId="357"/>
    <cellStyle name="Normal 11 8" xfId="358"/>
    <cellStyle name="Normal 12" xfId="359"/>
    <cellStyle name="Normal 12 2" xfId="360"/>
    <cellStyle name="Normal 2" xfId="5"/>
    <cellStyle name="Normal 3" xfId="6"/>
    <cellStyle name="Normal 4" xfId="361"/>
    <cellStyle name="Normal 5" xfId="362"/>
    <cellStyle name="Normal 5 10" xfId="363"/>
    <cellStyle name="Normal 5 10 2" xfId="364"/>
    <cellStyle name="Normal 5 10 2 2" xfId="365"/>
    <cellStyle name="Normal 5 10 3" xfId="366"/>
    <cellStyle name="Normal 5 10 4" xfId="367"/>
    <cellStyle name="Normal 5 11" xfId="368"/>
    <cellStyle name="Normal 5 11 2" xfId="369"/>
    <cellStyle name="Normal 5 11 3" xfId="370"/>
    <cellStyle name="Normal 5 12" xfId="371"/>
    <cellStyle name="Normal 5 12 2" xfId="372"/>
    <cellStyle name="Normal 5 13" xfId="373"/>
    <cellStyle name="Normal 5 13 2" xfId="374"/>
    <cellStyle name="Normal 5 14" xfId="375"/>
    <cellStyle name="Normal 5 15" xfId="376"/>
    <cellStyle name="Normal 5 2" xfId="377"/>
    <cellStyle name="Normal 5 3" xfId="378"/>
    <cellStyle name="Normal 5 3 10" xfId="379"/>
    <cellStyle name="Normal 5 3 10 2" xfId="380"/>
    <cellStyle name="Normal 5 3 11" xfId="381"/>
    <cellStyle name="Normal 5 3 11 2" xfId="382"/>
    <cellStyle name="Normal 5 3 12" xfId="383"/>
    <cellStyle name="Normal 5 3 13" xfId="384"/>
    <cellStyle name="Normal 5 3 2" xfId="385"/>
    <cellStyle name="Normal 5 3 2 10" xfId="386"/>
    <cellStyle name="Normal 5 3 2 10 2" xfId="387"/>
    <cellStyle name="Normal 5 3 2 11" xfId="388"/>
    <cellStyle name="Normal 5 3 2 12" xfId="389"/>
    <cellStyle name="Normal 5 3 2 2" xfId="390"/>
    <cellStyle name="Normal 5 3 2 2 10" xfId="391"/>
    <cellStyle name="Normal 5 3 2 2 11" xfId="392"/>
    <cellStyle name="Normal 5 3 2 2 2" xfId="393"/>
    <cellStyle name="Normal 5 3 2 2 2 10" xfId="394"/>
    <cellStyle name="Normal 5 3 2 2 2 2" xfId="395"/>
    <cellStyle name="Normal 5 3 2 2 2 2 2" xfId="396"/>
    <cellStyle name="Normal 5 3 2 2 2 2 2 2" xfId="397"/>
    <cellStyle name="Normal 5 3 2 2 2 2 2 2 2" xfId="398"/>
    <cellStyle name="Normal 5 3 2 2 2 2 2 2 2 2" xfId="399"/>
    <cellStyle name="Normal 5 3 2 2 2 2 2 2 3" xfId="400"/>
    <cellStyle name="Normal 5 3 2 2 2 2 2 2 3 2" xfId="401"/>
    <cellStyle name="Normal 5 3 2 2 2 2 2 2 4" xfId="402"/>
    <cellStyle name="Normal 5 3 2 2 2 2 2 2 4 2" xfId="403"/>
    <cellStyle name="Normal 5 3 2 2 2 2 2 2 5" xfId="404"/>
    <cellStyle name="Normal 5 3 2 2 2 2 2 2 6" xfId="405"/>
    <cellStyle name="Normal 5 3 2 2 2 2 2 3" xfId="406"/>
    <cellStyle name="Normal 5 3 2 2 2 2 2 3 2" xfId="407"/>
    <cellStyle name="Normal 5 3 2 2 2 2 2 4" xfId="408"/>
    <cellStyle name="Normal 5 3 2 2 2 2 2 4 2" xfId="409"/>
    <cellStyle name="Normal 5 3 2 2 2 2 2 5" xfId="410"/>
    <cellStyle name="Normal 5 3 2 2 2 2 2 5 2" xfId="411"/>
    <cellStyle name="Normal 5 3 2 2 2 2 2 6" xfId="412"/>
    <cellStyle name="Normal 5 3 2 2 2 2 2 7" xfId="413"/>
    <cellStyle name="Normal 5 3 2 2 2 2 3" xfId="414"/>
    <cellStyle name="Normal 5 3 2 2 2 2 3 2" xfId="415"/>
    <cellStyle name="Normal 5 3 2 2 2 2 3 2 2" xfId="416"/>
    <cellStyle name="Normal 5 3 2 2 2 2 3 3" xfId="417"/>
    <cellStyle name="Normal 5 3 2 2 2 2 3 3 2" xfId="418"/>
    <cellStyle name="Normal 5 3 2 2 2 2 3 4" xfId="419"/>
    <cellStyle name="Normal 5 3 2 2 2 2 3 4 2" xfId="420"/>
    <cellStyle name="Normal 5 3 2 2 2 2 3 5" xfId="421"/>
    <cellStyle name="Normal 5 3 2 2 2 2 3 6" xfId="422"/>
    <cellStyle name="Normal 5 3 2 2 2 2 4" xfId="423"/>
    <cellStyle name="Normal 5 3 2 2 2 2 4 2" xfId="424"/>
    <cellStyle name="Normal 5 3 2 2 2 2 5" xfId="425"/>
    <cellStyle name="Normal 5 3 2 2 2 2 5 2" xfId="426"/>
    <cellStyle name="Normal 5 3 2 2 2 2 6" xfId="427"/>
    <cellStyle name="Normal 5 3 2 2 2 2 6 2" xfId="428"/>
    <cellStyle name="Normal 5 3 2 2 2 2 7" xfId="429"/>
    <cellStyle name="Normal 5 3 2 2 2 2 8" xfId="430"/>
    <cellStyle name="Normal 5 3 2 2 2 3" xfId="431"/>
    <cellStyle name="Normal 5 3 2 2 2 3 2" xfId="432"/>
    <cellStyle name="Normal 5 3 2 2 2 3 2 2" xfId="433"/>
    <cellStyle name="Normal 5 3 2 2 2 3 2 2 2" xfId="434"/>
    <cellStyle name="Normal 5 3 2 2 2 3 2 3" xfId="435"/>
    <cellStyle name="Normal 5 3 2 2 2 3 2 3 2" xfId="436"/>
    <cellStyle name="Normal 5 3 2 2 2 3 2 4" xfId="437"/>
    <cellStyle name="Normal 5 3 2 2 2 3 2 4 2" xfId="438"/>
    <cellStyle name="Normal 5 3 2 2 2 3 2 5" xfId="439"/>
    <cellStyle name="Normal 5 3 2 2 2 3 2 6" xfId="440"/>
    <cellStyle name="Normal 5 3 2 2 2 3 3" xfId="441"/>
    <cellStyle name="Normal 5 3 2 2 2 3 3 2" xfId="442"/>
    <cellStyle name="Normal 5 3 2 2 2 3 4" xfId="443"/>
    <cellStyle name="Normal 5 3 2 2 2 3 4 2" xfId="444"/>
    <cellStyle name="Normal 5 3 2 2 2 3 5" xfId="445"/>
    <cellStyle name="Normal 5 3 2 2 2 3 5 2" xfId="446"/>
    <cellStyle name="Normal 5 3 2 2 2 3 6" xfId="447"/>
    <cellStyle name="Normal 5 3 2 2 2 3 7" xfId="448"/>
    <cellStyle name="Normal 5 3 2 2 2 4" xfId="449"/>
    <cellStyle name="Normal 5 3 2 2 2 4 2" xfId="450"/>
    <cellStyle name="Normal 5 3 2 2 2 4 2 2" xfId="451"/>
    <cellStyle name="Normal 5 3 2 2 2 4 3" xfId="452"/>
    <cellStyle name="Normal 5 3 2 2 2 4 3 2" xfId="453"/>
    <cellStyle name="Normal 5 3 2 2 2 4 4" xfId="454"/>
    <cellStyle name="Normal 5 3 2 2 2 4 4 2" xfId="455"/>
    <cellStyle name="Normal 5 3 2 2 2 4 5" xfId="456"/>
    <cellStyle name="Normal 5 3 2 2 2 4 6" xfId="457"/>
    <cellStyle name="Normal 5 3 2 2 2 5" xfId="458"/>
    <cellStyle name="Normal 5 3 2 2 2 5 2" xfId="459"/>
    <cellStyle name="Normal 5 3 2 2 2 5 2 2" xfId="460"/>
    <cellStyle name="Normal 5 3 2 2 2 5 3" xfId="461"/>
    <cellStyle name="Normal 5 3 2 2 2 5 4" xfId="462"/>
    <cellStyle name="Normal 5 3 2 2 2 6" xfId="463"/>
    <cellStyle name="Normal 5 3 2 2 2 6 2" xfId="464"/>
    <cellStyle name="Normal 5 3 2 2 2 6 3" xfId="465"/>
    <cellStyle name="Normal 5 3 2 2 2 7" xfId="466"/>
    <cellStyle name="Normal 5 3 2 2 2 7 2" xfId="467"/>
    <cellStyle name="Normal 5 3 2 2 2 8" xfId="468"/>
    <cellStyle name="Normal 5 3 2 2 2 8 2" xfId="469"/>
    <cellStyle name="Normal 5 3 2 2 2 9" xfId="470"/>
    <cellStyle name="Normal 5 3 2 2 3" xfId="471"/>
    <cellStyle name="Normal 5 3 2 2 3 2" xfId="472"/>
    <cellStyle name="Normal 5 3 2 2 3 2 2" xfId="473"/>
    <cellStyle name="Normal 5 3 2 2 3 2 2 2" xfId="474"/>
    <cellStyle name="Normal 5 3 2 2 3 2 2 2 2" xfId="475"/>
    <cellStyle name="Normal 5 3 2 2 3 2 2 3" xfId="476"/>
    <cellStyle name="Normal 5 3 2 2 3 2 2 3 2" xfId="477"/>
    <cellStyle name="Normal 5 3 2 2 3 2 2 4" xfId="478"/>
    <cellStyle name="Normal 5 3 2 2 3 2 2 4 2" xfId="479"/>
    <cellStyle name="Normal 5 3 2 2 3 2 2 5" xfId="480"/>
    <cellStyle name="Normal 5 3 2 2 3 2 2 6" xfId="481"/>
    <cellStyle name="Normal 5 3 2 2 3 2 3" xfId="482"/>
    <cellStyle name="Normal 5 3 2 2 3 2 3 2" xfId="483"/>
    <cellStyle name="Normal 5 3 2 2 3 2 4" xfId="484"/>
    <cellStyle name="Normal 5 3 2 2 3 2 4 2" xfId="485"/>
    <cellStyle name="Normal 5 3 2 2 3 2 5" xfId="486"/>
    <cellStyle name="Normal 5 3 2 2 3 2 5 2" xfId="487"/>
    <cellStyle name="Normal 5 3 2 2 3 2 6" xfId="488"/>
    <cellStyle name="Normal 5 3 2 2 3 2 7" xfId="489"/>
    <cellStyle name="Normal 5 3 2 2 3 3" xfId="490"/>
    <cellStyle name="Normal 5 3 2 2 3 3 2" xfId="491"/>
    <cellStyle name="Normal 5 3 2 2 3 3 2 2" xfId="492"/>
    <cellStyle name="Normal 5 3 2 2 3 3 3" xfId="493"/>
    <cellStyle name="Normal 5 3 2 2 3 3 3 2" xfId="494"/>
    <cellStyle name="Normal 5 3 2 2 3 3 4" xfId="495"/>
    <cellStyle name="Normal 5 3 2 2 3 3 4 2" xfId="496"/>
    <cellStyle name="Normal 5 3 2 2 3 3 5" xfId="497"/>
    <cellStyle name="Normal 5 3 2 2 3 3 6" xfId="498"/>
    <cellStyle name="Normal 5 3 2 2 3 4" xfId="499"/>
    <cellStyle name="Normal 5 3 2 2 3 4 2" xfId="500"/>
    <cellStyle name="Normal 5 3 2 2 3 5" xfId="501"/>
    <cellStyle name="Normal 5 3 2 2 3 5 2" xfId="502"/>
    <cellStyle name="Normal 5 3 2 2 3 6" xfId="503"/>
    <cellStyle name="Normal 5 3 2 2 3 6 2" xfId="504"/>
    <cellStyle name="Normal 5 3 2 2 3 7" xfId="505"/>
    <cellStyle name="Normal 5 3 2 2 3 8" xfId="506"/>
    <cellStyle name="Normal 5 3 2 2 4" xfId="507"/>
    <cellStyle name="Normal 5 3 2 2 4 2" xfId="508"/>
    <cellStyle name="Normal 5 3 2 2 4 2 2" xfId="509"/>
    <cellStyle name="Normal 5 3 2 2 4 2 2 2" xfId="510"/>
    <cellStyle name="Normal 5 3 2 2 4 2 3" xfId="511"/>
    <cellStyle name="Normal 5 3 2 2 4 2 3 2" xfId="512"/>
    <cellStyle name="Normal 5 3 2 2 4 2 4" xfId="513"/>
    <cellStyle name="Normal 5 3 2 2 4 2 4 2" xfId="514"/>
    <cellStyle name="Normal 5 3 2 2 4 2 5" xfId="515"/>
    <cellStyle name="Normal 5 3 2 2 4 2 6" xfId="516"/>
    <cellStyle name="Normal 5 3 2 2 4 3" xfId="517"/>
    <cellStyle name="Normal 5 3 2 2 4 3 2" xfId="518"/>
    <cellStyle name="Normal 5 3 2 2 4 4" xfId="519"/>
    <cellStyle name="Normal 5 3 2 2 4 4 2" xfId="520"/>
    <cellStyle name="Normal 5 3 2 2 4 5" xfId="521"/>
    <cellStyle name="Normal 5 3 2 2 4 5 2" xfId="522"/>
    <cellStyle name="Normal 5 3 2 2 4 6" xfId="523"/>
    <cellStyle name="Normal 5 3 2 2 4 7" xfId="524"/>
    <cellStyle name="Normal 5 3 2 2 5" xfId="525"/>
    <cellStyle name="Normal 5 3 2 2 5 2" xfId="526"/>
    <cellStyle name="Normal 5 3 2 2 5 2 2" xfId="527"/>
    <cellStyle name="Normal 5 3 2 2 5 3" xfId="528"/>
    <cellStyle name="Normal 5 3 2 2 5 3 2" xfId="529"/>
    <cellStyle name="Normal 5 3 2 2 5 4" xfId="530"/>
    <cellStyle name="Normal 5 3 2 2 5 4 2" xfId="531"/>
    <cellStyle name="Normal 5 3 2 2 5 5" xfId="532"/>
    <cellStyle name="Normal 5 3 2 2 5 6" xfId="533"/>
    <cellStyle name="Normal 5 3 2 2 6" xfId="534"/>
    <cellStyle name="Normal 5 3 2 2 6 2" xfId="535"/>
    <cellStyle name="Normal 5 3 2 2 6 2 2" xfId="536"/>
    <cellStyle name="Normal 5 3 2 2 6 3" xfId="537"/>
    <cellStyle name="Normal 5 3 2 2 6 4" xfId="538"/>
    <cellStyle name="Normal 5 3 2 2 7" xfId="539"/>
    <cellStyle name="Normal 5 3 2 2 7 2" xfId="540"/>
    <cellStyle name="Normal 5 3 2 2 7 3" xfId="541"/>
    <cellStyle name="Normal 5 3 2 2 8" xfId="542"/>
    <cellStyle name="Normal 5 3 2 2 8 2" xfId="543"/>
    <cellStyle name="Normal 5 3 2 2 9" xfId="544"/>
    <cellStyle name="Normal 5 3 2 2 9 2" xfId="545"/>
    <cellStyle name="Normal 5 3 2 3" xfId="546"/>
    <cellStyle name="Normal 5 3 2 3 10" xfId="547"/>
    <cellStyle name="Normal 5 3 2 3 2" xfId="548"/>
    <cellStyle name="Normal 5 3 2 3 2 2" xfId="549"/>
    <cellStyle name="Normal 5 3 2 3 2 2 2" xfId="550"/>
    <cellStyle name="Normal 5 3 2 3 2 2 2 2" xfId="551"/>
    <cellStyle name="Normal 5 3 2 3 2 2 2 2 2" xfId="552"/>
    <cellStyle name="Normal 5 3 2 3 2 2 2 3" xfId="553"/>
    <cellStyle name="Normal 5 3 2 3 2 2 2 3 2" xfId="554"/>
    <cellStyle name="Normal 5 3 2 3 2 2 2 4" xfId="555"/>
    <cellStyle name="Normal 5 3 2 3 2 2 2 4 2" xfId="556"/>
    <cellStyle name="Normal 5 3 2 3 2 2 2 5" xfId="557"/>
    <cellStyle name="Normal 5 3 2 3 2 2 2 6" xfId="558"/>
    <cellStyle name="Normal 5 3 2 3 2 2 3" xfId="559"/>
    <cellStyle name="Normal 5 3 2 3 2 2 3 2" xfId="560"/>
    <cellStyle name="Normal 5 3 2 3 2 2 4" xfId="561"/>
    <cellStyle name="Normal 5 3 2 3 2 2 4 2" xfId="562"/>
    <cellStyle name="Normal 5 3 2 3 2 2 5" xfId="563"/>
    <cellStyle name="Normal 5 3 2 3 2 2 5 2" xfId="564"/>
    <cellStyle name="Normal 5 3 2 3 2 2 6" xfId="565"/>
    <cellStyle name="Normal 5 3 2 3 2 2 7" xfId="566"/>
    <cellStyle name="Normal 5 3 2 3 2 3" xfId="567"/>
    <cellStyle name="Normal 5 3 2 3 2 3 2" xfId="568"/>
    <cellStyle name="Normal 5 3 2 3 2 3 2 2" xfId="569"/>
    <cellStyle name="Normal 5 3 2 3 2 3 3" xfId="570"/>
    <cellStyle name="Normal 5 3 2 3 2 3 3 2" xfId="571"/>
    <cellStyle name="Normal 5 3 2 3 2 3 4" xfId="572"/>
    <cellStyle name="Normal 5 3 2 3 2 3 4 2" xfId="573"/>
    <cellStyle name="Normal 5 3 2 3 2 3 5" xfId="574"/>
    <cellStyle name="Normal 5 3 2 3 2 3 6" xfId="575"/>
    <cellStyle name="Normal 5 3 2 3 2 4" xfId="576"/>
    <cellStyle name="Normal 5 3 2 3 2 4 2" xfId="577"/>
    <cellStyle name="Normal 5 3 2 3 2 5" xfId="578"/>
    <cellStyle name="Normal 5 3 2 3 2 5 2" xfId="579"/>
    <cellStyle name="Normal 5 3 2 3 2 6" xfId="580"/>
    <cellStyle name="Normal 5 3 2 3 2 6 2" xfId="581"/>
    <cellStyle name="Normal 5 3 2 3 2 7" xfId="582"/>
    <cellStyle name="Normal 5 3 2 3 2 8" xfId="583"/>
    <cellStyle name="Normal 5 3 2 3 3" xfId="584"/>
    <cellStyle name="Normal 5 3 2 3 3 2" xfId="585"/>
    <cellStyle name="Normal 5 3 2 3 3 2 2" xfId="586"/>
    <cellStyle name="Normal 5 3 2 3 3 2 2 2" xfId="587"/>
    <cellStyle name="Normal 5 3 2 3 3 2 3" xfId="588"/>
    <cellStyle name="Normal 5 3 2 3 3 2 3 2" xfId="589"/>
    <cellStyle name="Normal 5 3 2 3 3 2 4" xfId="590"/>
    <cellStyle name="Normal 5 3 2 3 3 2 4 2" xfId="591"/>
    <cellStyle name="Normal 5 3 2 3 3 2 5" xfId="592"/>
    <cellStyle name="Normal 5 3 2 3 3 2 6" xfId="593"/>
    <cellStyle name="Normal 5 3 2 3 3 3" xfId="594"/>
    <cellStyle name="Normal 5 3 2 3 3 3 2" xfId="595"/>
    <cellStyle name="Normal 5 3 2 3 3 4" xfId="596"/>
    <cellStyle name="Normal 5 3 2 3 3 4 2" xfId="597"/>
    <cellStyle name="Normal 5 3 2 3 3 5" xfId="598"/>
    <cellStyle name="Normal 5 3 2 3 3 5 2" xfId="599"/>
    <cellStyle name="Normal 5 3 2 3 3 6" xfId="600"/>
    <cellStyle name="Normal 5 3 2 3 3 7" xfId="601"/>
    <cellStyle name="Normal 5 3 2 3 4" xfId="602"/>
    <cellStyle name="Normal 5 3 2 3 4 2" xfId="603"/>
    <cellStyle name="Normal 5 3 2 3 4 2 2" xfId="604"/>
    <cellStyle name="Normal 5 3 2 3 4 3" xfId="605"/>
    <cellStyle name="Normal 5 3 2 3 4 3 2" xfId="606"/>
    <cellStyle name="Normal 5 3 2 3 4 4" xfId="607"/>
    <cellStyle name="Normal 5 3 2 3 4 4 2" xfId="608"/>
    <cellStyle name="Normal 5 3 2 3 4 5" xfId="609"/>
    <cellStyle name="Normal 5 3 2 3 4 6" xfId="610"/>
    <cellStyle name="Normal 5 3 2 3 5" xfId="611"/>
    <cellStyle name="Normal 5 3 2 3 5 2" xfId="612"/>
    <cellStyle name="Normal 5 3 2 3 5 2 2" xfId="613"/>
    <cellStyle name="Normal 5 3 2 3 5 3" xfId="614"/>
    <cellStyle name="Normal 5 3 2 3 5 4" xfId="615"/>
    <cellStyle name="Normal 5 3 2 3 6" xfId="616"/>
    <cellStyle name="Normal 5 3 2 3 6 2" xfId="617"/>
    <cellStyle name="Normal 5 3 2 3 6 3" xfId="618"/>
    <cellStyle name="Normal 5 3 2 3 7" xfId="619"/>
    <cellStyle name="Normal 5 3 2 3 7 2" xfId="620"/>
    <cellStyle name="Normal 5 3 2 3 8" xfId="621"/>
    <cellStyle name="Normal 5 3 2 3 8 2" xfId="622"/>
    <cellStyle name="Normal 5 3 2 3 9" xfId="623"/>
    <cellStyle name="Normal 5 3 2 4" xfId="624"/>
    <cellStyle name="Normal 5 3 2 4 2" xfId="625"/>
    <cellStyle name="Normal 5 3 2 4 2 2" xfId="626"/>
    <cellStyle name="Normal 5 3 2 4 2 2 2" xfId="627"/>
    <cellStyle name="Normal 5 3 2 4 2 2 2 2" xfId="628"/>
    <cellStyle name="Normal 5 3 2 4 2 2 3" xfId="629"/>
    <cellStyle name="Normal 5 3 2 4 2 2 3 2" xfId="630"/>
    <cellStyle name="Normal 5 3 2 4 2 2 4" xfId="631"/>
    <cellStyle name="Normal 5 3 2 4 2 2 4 2" xfId="632"/>
    <cellStyle name="Normal 5 3 2 4 2 2 5" xfId="633"/>
    <cellStyle name="Normal 5 3 2 4 2 2 6" xfId="634"/>
    <cellStyle name="Normal 5 3 2 4 2 3" xfId="635"/>
    <cellStyle name="Normal 5 3 2 4 2 3 2" xfId="636"/>
    <cellStyle name="Normal 5 3 2 4 2 4" xfId="637"/>
    <cellStyle name="Normal 5 3 2 4 2 4 2" xfId="638"/>
    <cellStyle name="Normal 5 3 2 4 2 5" xfId="639"/>
    <cellStyle name="Normal 5 3 2 4 2 5 2" xfId="640"/>
    <cellStyle name="Normal 5 3 2 4 2 6" xfId="641"/>
    <cellStyle name="Normal 5 3 2 4 2 7" xfId="642"/>
    <cellStyle name="Normal 5 3 2 4 3" xfId="643"/>
    <cellStyle name="Normal 5 3 2 4 3 2" xfId="644"/>
    <cellStyle name="Normal 5 3 2 4 3 2 2" xfId="645"/>
    <cellStyle name="Normal 5 3 2 4 3 3" xfId="646"/>
    <cellStyle name="Normal 5 3 2 4 3 3 2" xfId="647"/>
    <cellStyle name="Normal 5 3 2 4 3 4" xfId="648"/>
    <cellStyle name="Normal 5 3 2 4 3 4 2" xfId="649"/>
    <cellStyle name="Normal 5 3 2 4 3 5" xfId="650"/>
    <cellStyle name="Normal 5 3 2 4 3 6" xfId="651"/>
    <cellStyle name="Normal 5 3 2 4 4" xfId="652"/>
    <cellStyle name="Normal 5 3 2 4 4 2" xfId="653"/>
    <cellStyle name="Normal 5 3 2 4 5" xfId="654"/>
    <cellStyle name="Normal 5 3 2 4 5 2" xfId="655"/>
    <cellStyle name="Normal 5 3 2 4 6" xfId="656"/>
    <cellStyle name="Normal 5 3 2 4 6 2" xfId="657"/>
    <cellStyle name="Normal 5 3 2 4 7" xfId="658"/>
    <cellStyle name="Normal 5 3 2 4 8" xfId="659"/>
    <cellStyle name="Normal 5 3 2 5" xfId="660"/>
    <cellStyle name="Normal 5 3 2 5 2" xfId="661"/>
    <cellStyle name="Normal 5 3 2 5 2 2" xfId="662"/>
    <cellStyle name="Normal 5 3 2 5 2 2 2" xfId="663"/>
    <cellStyle name="Normal 5 3 2 5 2 3" xfId="664"/>
    <cellStyle name="Normal 5 3 2 5 2 3 2" xfId="665"/>
    <cellStyle name="Normal 5 3 2 5 2 4" xfId="666"/>
    <cellStyle name="Normal 5 3 2 5 2 4 2" xfId="667"/>
    <cellStyle name="Normal 5 3 2 5 2 5" xfId="668"/>
    <cellStyle name="Normal 5 3 2 5 2 6" xfId="669"/>
    <cellStyle name="Normal 5 3 2 5 3" xfId="670"/>
    <cellStyle name="Normal 5 3 2 5 3 2" xfId="671"/>
    <cellStyle name="Normal 5 3 2 5 4" xfId="672"/>
    <cellStyle name="Normal 5 3 2 5 4 2" xfId="673"/>
    <cellStyle name="Normal 5 3 2 5 5" xfId="674"/>
    <cellStyle name="Normal 5 3 2 5 5 2" xfId="675"/>
    <cellStyle name="Normal 5 3 2 5 6" xfId="676"/>
    <cellStyle name="Normal 5 3 2 5 7" xfId="677"/>
    <cellStyle name="Normal 5 3 2 6" xfId="678"/>
    <cellStyle name="Normal 5 3 2 6 2" xfId="679"/>
    <cellStyle name="Normal 5 3 2 6 2 2" xfId="680"/>
    <cellStyle name="Normal 5 3 2 6 3" xfId="681"/>
    <cellStyle name="Normal 5 3 2 6 3 2" xfId="682"/>
    <cellStyle name="Normal 5 3 2 6 4" xfId="683"/>
    <cellStyle name="Normal 5 3 2 6 4 2" xfId="684"/>
    <cellStyle name="Normal 5 3 2 6 5" xfId="685"/>
    <cellStyle name="Normal 5 3 2 6 6" xfId="686"/>
    <cellStyle name="Normal 5 3 2 7" xfId="687"/>
    <cellStyle name="Normal 5 3 2 7 2" xfId="688"/>
    <cellStyle name="Normal 5 3 2 7 2 2" xfId="689"/>
    <cellStyle name="Normal 5 3 2 7 3" xfId="690"/>
    <cellStyle name="Normal 5 3 2 7 4" xfId="691"/>
    <cellStyle name="Normal 5 3 2 8" xfId="692"/>
    <cellStyle name="Normal 5 3 2 8 2" xfId="693"/>
    <cellStyle name="Normal 5 3 2 8 3" xfId="694"/>
    <cellStyle name="Normal 5 3 2 9" xfId="695"/>
    <cellStyle name="Normal 5 3 2 9 2" xfId="696"/>
    <cellStyle name="Normal 5 3 3" xfId="697"/>
    <cellStyle name="Normal 5 3 3 10" xfId="698"/>
    <cellStyle name="Normal 5 3 3 11" xfId="699"/>
    <cellStyle name="Normal 5 3 3 2" xfId="700"/>
    <cellStyle name="Normal 5 3 3 2 10" xfId="701"/>
    <cellStyle name="Normal 5 3 3 2 2" xfId="702"/>
    <cellStyle name="Normal 5 3 3 2 2 2" xfId="703"/>
    <cellStyle name="Normal 5 3 3 2 2 2 2" xfId="704"/>
    <cellStyle name="Normal 5 3 3 2 2 2 2 2" xfId="705"/>
    <cellStyle name="Normal 5 3 3 2 2 2 2 2 2" xfId="706"/>
    <cellStyle name="Normal 5 3 3 2 2 2 2 3" xfId="707"/>
    <cellStyle name="Normal 5 3 3 2 2 2 2 3 2" xfId="708"/>
    <cellStyle name="Normal 5 3 3 2 2 2 2 4" xfId="709"/>
    <cellStyle name="Normal 5 3 3 2 2 2 2 4 2" xfId="710"/>
    <cellStyle name="Normal 5 3 3 2 2 2 2 5" xfId="711"/>
    <cellStyle name="Normal 5 3 3 2 2 2 2 6" xfId="712"/>
    <cellStyle name="Normal 5 3 3 2 2 2 3" xfId="713"/>
    <cellStyle name="Normal 5 3 3 2 2 2 3 2" xfId="714"/>
    <cellStyle name="Normal 5 3 3 2 2 2 4" xfId="715"/>
    <cellStyle name="Normal 5 3 3 2 2 2 4 2" xfId="716"/>
    <cellStyle name="Normal 5 3 3 2 2 2 5" xfId="717"/>
    <cellStyle name="Normal 5 3 3 2 2 2 5 2" xfId="718"/>
    <cellStyle name="Normal 5 3 3 2 2 2 6" xfId="719"/>
    <cellStyle name="Normal 5 3 3 2 2 2 7" xfId="720"/>
    <cellStyle name="Normal 5 3 3 2 2 3" xfId="721"/>
    <cellStyle name="Normal 5 3 3 2 2 3 2" xfId="722"/>
    <cellStyle name="Normal 5 3 3 2 2 3 2 2" xfId="723"/>
    <cellStyle name="Normal 5 3 3 2 2 3 3" xfId="724"/>
    <cellStyle name="Normal 5 3 3 2 2 3 3 2" xfId="725"/>
    <cellStyle name="Normal 5 3 3 2 2 3 4" xfId="726"/>
    <cellStyle name="Normal 5 3 3 2 2 3 4 2" xfId="727"/>
    <cellStyle name="Normal 5 3 3 2 2 3 5" xfId="728"/>
    <cellStyle name="Normal 5 3 3 2 2 3 6" xfId="729"/>
    <cellStyle name="Normal 5 3 3 2 2 4" xfId="730"/>
    <cellStyle name="Normal 5 3 3 2 2 4 2" xfId="731"/>
    <cellStyle name="Normal 5 3 3 2 2 5" xfId="732"/>
    <cellStyle name="Normal 5 3 3 2 2 5 2" xfId="733"/>
    <cellStyle name="Normal 5 3 3 2 2 6" xfId="734"/>
    <cellStyle name="Normal 5 3 3 2 2 6 2" xfId="735"/>
    <cellStyle name="Normal 5 3 3 2 2 7" xfId="736"/>
    <cellStyle name="Normal 5 3 3 2 2 8" xfId="737"/>
    <cellStyle name="Normal 5 3 3 2 3" xfId="738"/>
    <cellStyle name="Normal 5 3 3 2 3 2" xfId="739"/>
    <cellStyle name="Normal 5 3 3 2 3 2 2" xfId="740"/>
    <cellStyle name="Normal 5 3 3 2 3 2 2 2" xfId="741"/>
    <cellStyle name="Normal 5 3 3 2 3 2 3" xfId="742"/>
    <cellStyle name="Normal 5 3 3 2 3 2 3 2" xfId="743"/>
    <cellStyle name="Normal 5 3 3 2 3 2 4" xfId="744"/>
    <cellStyle name="Normal 5 3 3 2 3 2 4 2" xfId="745"/>
    <cellStyle name="Normal 5 3 3 2 3 2 5" xfId="746"/>
    <cellStyle name="Normal 5 3 3 2 3 2 6" xfId="747"/>
    <cellStyle name="Normal 5 3 3 2 3 3" xfId="748"/>
    <cellStyle name="Normal 5 3 3 2 3 3 2" xfId="749"/>
    <cellStyle name="Normal 5 3 3 2 3 4" xfId="750"/>
    <cellStyle name="Normal 5 3 3 2 3 4 2" xfId="751"/>
    <cellStyle name="Normal 5 3 3 2 3 5" xfId="752"/>
    <cellStyle name="Normal 5 3 3 2 3 5 2" xfId="753"/>
    <cellStyle name="Normal 5 3 3 2 3 6" xfId="754"/>
    <cellStyle name="Normal 5 3 3 2 3 7" xfId="755"/>
    <cellStyle name="Normal 5 3 3 2 4" xfId="756"/>
    <cellStyle name="Normal 5 3 3 2 4 2" xfId="757"/>
    <cellStyle name="Normal 5 3 3 2 4 2 2" xfId="758"/>
    <cellStyle name="Normal 5 3 3 2 4 3" xfId="759"/>
    <cellStyle name="Normal 5 3 3 2 4 3 2" xfId="760"/>
    <cellStyle name="Normal 5 3 3 2 4 4" xfId="761"/>
    <cellStyle name="Normal 5 3 3 2 4 4 2" xfId="762"/>
    <cellStyle name="Normal 5 3 3 2 4 5" xfId="763"/>
    <cellStyle name="Normal 5 3 3 2 4 6" xfId="764"/>
    <cellStyle name="Normal 5 3 3 2 5" xfId="765"/>
    <cellStyle name="Normal 5 3 3 2 5 2" xfId="766"/>
    <cellStyle name="Normal 5 3 3 2 5 2 2" xfId="767"/>
    <cellStyle name="Normal 5 3 3 2 5 3" xfId="768"/>
    <cellStyle name="Normal 5 3 3 2 5 4" xfId="769"/>
    <cellStyle name="Normal 5 3 3 2 6" xfId="770"/>
    <cellStyle name="Normal 5 3 3 2 6 2" xfId="771"/>
    <cellStyle name="Normal 5 3 3 2 6 3" xfId="772"/>
    <cellStyle name="Normal 5 3 3 2 7" xfId="773"/>
    <cellStyle name="Normal 5 3 3 2 7 2" xfId="774"/>
    <cellStyle name="Normal 5 3 3 2 8" xfId="775"/>
    <cellStyle name="Normal 5 3 3 2 8 2" xfId="776"/>
    <cellStyle name="Normal 5 3 3 2 9" xfId="777"/>
    <cellStyle name="Normal 5 3 3 3" xfId="778"/>
    <cellStyle name="Normal 5 3 3 3 2" xfId="779"/>
    <cellStyle name="Normal 5 3 3 3 2 2" xfId="780"/>
    <cellStyle name="Normal 5 3 3 3 2 2 2" xfId="781"/>
    <cellStyle name="Normal 5 3 3 3 2 2 2 2" xfId="782"/>
    <cellStyle name="Normal 5 3 3 3 2 2 3" xfId="783"/>
    <cellStyle name="Normal 5 3 3 3 2 2 3 2" xfId="784"/>
    <cellStyle name="Normal 5 3 3 3 2 2 4" xfId="785"/>
    <cellStyle name="Normal 5 3 3 3 2 2 4 2" xfId="786"/>
    <cellStyle name="Normal 5 3 3 3 2 2 5" xfId="787"/>
    <cellStyle name="Normal 5 3 3 3 2 2 6" xfId="788"/>
    <cellStyle name="Normal 5 3 3 3 2 3" xfId="789"/>
    <cellStyle name="Normal 5 3 3 3 2 3 2" xfId="790"/>
    <cellStyle name="Normal 5 3 3 3 2 4" xfId="791"/>
    <cellStyle name="Normal 5 3 3 3 2 4 2" xfId="792"/>
    <cellStyle name="Normal 5 3 3 3 2 5" xfId="793"/>
    <cellStyle name="Normal 5 3 3 3 2 5 2" xfId="794"/>
    <cellStyle name="Normal 5 3 3 3 2 6" xfId="795"/>
    <cellStyle name="Normal 5 3 3 3 2 7" xfId="796"/>
    <cellStyle name="Normal 5 3 3 3 3" xfId="797"/>
    <cellStyle name="Normal 5 3 3 3 3 2" xfId="798"/>
    <cellStyle name="Normal 5 3 3 3 3 2 2" xfId="799"/>
    <cellStyle name="Normal 5 3 3 3 3 3" xfId="800"/>
    <cellStyle name="Normal 5 3 3 3 3 3 2" xfId="801"/>
    <cellStyle name="Normal 5 3 3 3 3 4" xfId="802"/>
    <cellStyle name="Normal 5 3 3 3 3 4 2" xfId="803"/>
    <cellStyle name="Normal 5 3 3 3 3 5" xfId="804"/>
    <cellStyle name="Normal 5 3 3 3 3 6" xfId="805"/>
    <cellStyle name="Normal 5 3 3 3 4" xfId="806"/>
    <cellStyle name="Normal 5 3 3 3 4 2" xfId="807"/>
    <cellStyle name="Normal 5 3 3 3 5" xfId="808"/>
    <cellStyle name="Normal 5 3 3 3 5 2" xfId="809"/>
    <cellStyle name="Normal 5 3 3 3 6" xfId="810"/>
    <cellStyle name="Normal 5 3 3 3 6 2" xfId="811"/>
    <cellStyle name="Normal 5 3 3 3 7" xfId="812"/>
    <cellStyle name="Normal 5 3 3 3 8" xfId="813"/>
    <cellStyle name="Normal 5 3 3 4" xfId="814"/>
    <cellStyle name="Normal 5 3 3 4 2" xfId="815"/>
    <cellStyle name="Normal 5 3 3 4 2 2" xfId="816"/>
    <cellStyle name="Normal 5 3 3 4 2 2 2" xfId="817"/>
    <cellStyle name="Normal 5 3 3 4 2 3" xfId="818"/>
    <cellStyle name="Normal 5 3 3 4 2 3 2" xfId="819"/>
    <cellStyle name="Normal 5 3 3 4 2 4" xfId="820"/>
    <cellStyle name="Normal 5 3 3 4 2 4 2" xfId="821"/>
    <cellStyle name="Normal 5 3 3 4 2 5" xfId="822"/>
    <cellStyle name="Normal 5 3 3 4 2 6" xfId="823"/>
    <cellStyle name="Normal 5 3 3 4 3" xfId="824"/>
    <cellStyle name="Normal 5 3 3 4 3 2" xfId="825"/>
    <cellStyle name="Normal 5 3 3 4 4" xfId="826"/>
    <cellStyle name="Normal 5 3 3 4 4 2" xfId="827"/>
    <cellStyle name="Normal 5 3 3 4 5" xfId="828"/>
    <cellStyle name="Normal 5 3 3 4 5 2" xfId="829"/>
    <cellStyle name="Normal 5 3 3 4 6" xfId="830"/>
    <cellStyle name="Normal 5 3 3 4 7" xfId="831"/>
    <cellStyle name="Normal 5 3 3 5" xfId="832"/>
    <cellStyle name="Normal 5 3 3 5 2" xfId="833"/>
    <cellStyle name="Normal 5 3 3 5 2 2" xfId="834"/>
    <cellStyle name="Normal 5 3 3 5 3" xfId="835"/>
    <cellStyle name="Normal 5 3 3 5 3 2" xfId="836"/>
    <cellStyle name="Normal 5 3 3 5 4" xfId="837"/>
    <cellStyle name="Normal 5 3 3 5 4 2" xfId="838"/>
    <cellStyle name="Normal 5 3 3 5 5" xfId="839"/>
    <cellStyle name="Normal 5 3 3 5 6" xfId="840"/>
    <cellStyle name="Normal 5 3 3 6" xfId="841"/>
    <cellStyle name="Normal 5 3 3 6 2" xfId="842"/>
    <cellStyle name="Normal 5 3 3 6 2 2" xfId="843"/>
    <cellStyle name="Normal 5 3 3 6 3" xfId="844"/>
    <cellStyle name="Normal 5 3 3 6 4" xfId="845"/>
    <cellStyle name="Normal 5 3 3 7" xfId="846"/>
    <cellStyle name="Normal 5 3 3 7 2" xfId="847"/>
    <cellStyle name="Normal 5 3 3 7 3" xfId="848"/>
    <cellStyle name="Normal 5 3 3 8" xfId="849"/>
    <cellStyle name="Normal 5 3 3 8 2" xfId="850"/>
    <cellStyle name="Normal 5 3 3 9" xfId="851"/>
    <cellStyle name="Normal 5 3 3 9 2" xfId="852"/>
    <cellStyle name="Normal 5 3 4" xfId="853"/>
    <cellStyle name="Normal 5 3 4 10" xfId="854"/>
    <cellStyle name="Normal 5 3 4 2" xfId="855"/>
    <cellStyle name="Normal 5 3 4 2 2" xfId="856"/>
    <cellStyle name="Normal 5 3 4 2 2 2" xfId="857"/>
    <cellStyle name="Normal 5 3 4 2 2 2 2" xfId="858"/>
    <cellStyle name="Normal 5 3 4 2 2 2 2 2" xfId="859"/>
    <cellStyle name="Normal 5 3 4 2 2 2 3" xfId="860"/>
    <cellStyle name="Normal 5 3 4 2 2 2 3 2" xfId="861"/>
    <cellStyle name="Normal 5 3 4 2 2 2 4" xfId="862"/>
    <cellStyle name="Normal 5 3 4 2 2 2 4 2" xfId="863"/>
    <cellStyle name="Normal 5 3 4 2 2 2 5" xfId="864"/>
    <cellStyle name="Normal 5 3 4 2 2 2 6" xfId="865"/>
    <cellStyle name="Normal 5 3 4 2 2 3" xfId="866"/>
    <cellStyle name="Normal 5 3 4 2 2 3 2" xfId="867"/>
    <cellStyle name="Normal 5 3 4 2 2 4" xfId="868"/>
    <cellStyle name="Normal 5 3 4 2 2 4 2" xfId="869"/>
    <cellStyle name="Normal 5 3 4 2 2 5" xfId="870"/>
    <cellStyle name="Normal 5 3 4 2 2 5 2" xfId="871"/>
    <cellStyle name="Normal 5 3 4 2 2 6" xfId="872"/>
    <cellStyle name="Normal 5 3 4 2 2 7" xfId="873"/>
    <cellStyle name="Normal 5 3 4 2 3" xfId="874"/>
    <cellStyle name="Normal 5 3 4 2 3 2" xfId="875"/>
    <cellStyle name="Normal 5 3 4 2 3 2 2" xfId="876"/>
    <cellStyle name="Normal 5 3 4 2 3 3" xfId="877"/>
    <cellStyle name="Normal 5 3 4 2 3 3 2" xfId="878"/>
    <cellStyle name="Normal 5 3 4 2 3 4" xfId="879"/>
    <cellStyle name="Normal 5 3 4 2 3 4 2" xfId="880"/>
    <cellStyle name="Normal 5 3 4 2 3 5" xfId="881"/>
    <cellStyle name="Normal 5 3 4 2 3 6" xfId="882"/>
    <cellStyle name="Normal 5 3 4 2 4" xfId="883"/>
    <cellStyle name="Normal 5 3 4 2 4 2" xfId="884"/>
    <cellStyle name="Normal 5 3 4 2 5" xfId="885"/>
    <cellStyle name="Normal 5 3 4 2 5 2" xfId="886"/>
    <cellStyle name="Normal 5 3 4 2 6" xfId="887"/>
    <cellStyle name="Normal 5 3 4 2 6 2" xfId="888"/>
    <cellStyle name="Normal 5 3 4 2 7" xfId="889"/>
    <cellStyle name="Normal 5 3 4 2 8" xfId="890"/>
    <cellStyle name="Normal 5 3 4 3" xfId="891"/>
    <cellStyle name="Normal 5 3 4 3 2" xfId="892"/>
    <cellStyle name="Normal 5 3 4 3 2 2" xfId="893"/>
    <cellStyle name="Normal 5 3 4 3 2 2 2" xfId="894"/>
    <cellStyle name="Normal 5 3 4 3 2 3" xfId="895"/>
    <cellStyle name="Normal 5 3 4 3 2 3 2" xfId="896"/>
    <cellStyle name="Normal 5 3 4 3 2 4" xfId="897"/>
    <cellStyle name="Normal 5 3 4 3 2 4 2" xfId="898"/>
    <cellStyle name="Normal 5 3 4 3 2 5" xfId="899"/>
    <cellStyle name="Normal 5 3 4 3 2 6" xfId="900"/>
    <cellStyle name="Normal 5 3 4 3 3" xfId="901"/>
    <cellStyle name="Normal 5 3 4 3 3 2" xfId="902"/>
    <cellStyle name="Normal 5 3 4 3 4" xfId="903"/>
    <cellStyle name="Normal 5 3 4 3 4 2" xfId="904"/>
    <cellStyle name="Normal 5 3 4 3 5" xfId="905"/>
    <cellStyle name="Normal 5 3 4 3 5 2" xfId="906"/>
    <cellStyle name="Normal 5 3 4 3 6" xfId="907"/>
    <cellStyle name="Normal 5 3 4 3 7" xfId="908"/>
    <cellStyle name="Normal 5 3 4 4" xfId="909"/>
    <cellStyle name="Normal 5 3 4 4 2" xfId="910"/>
    <cellStyle name="Normal 5 3 4 4 2 2" xfId="911"/>
    <cellStyle name="Normal 5 3 4 4 3" xfId="912"/>
    <cellStyle name="Normal 5 3 4 4 3 2" xfId="913"/>
    <cellStyle name="Normal 5 3 4 4 4" xfId="914"/>
    <cellStyle name="Normal 5 3 4 4 4 2" xfId="915"/>
    <cellStyle name="Normal 5 3 4 4 5" xfId="916"/>
    <cellStyle name="Normal 5 3 4 4 6" xfId="917"/>
    <cellStyle name="Normal 5 3 4 5" xfId="918"/>
    <cellStyle name="Normal 5 3 4 5 2" xfId="919"/>
    <cellStyle name="Normal 5 3 4 5 2 2" xfId="920"/>
    <cellStyle name="Normal 5 3 4 5 3" xfId="921"/>
    <cellStyle name="Normal 5 3 4 5 4" xfId="922"/>
    <cellStyle name="Normal 5 3 4 6" xfId="923"/>
    <cellStyle name="Normal 5 3 4 6 2" xfId="924"/>
    <cellStyle name="Normal 5 3 4 6 3" xfId="925"/>
    <cellStyle name="Normal 5 3 4 7" xfId="926"/>
    <cellStyle name="Normal 5 3 4 7 2" xfId="927"/>
    <cellStyle name="Normal 5 3 4 8" xfId="928"/>
    <cellStyle name="Normal 5 3 4 8 2" xfId="929"/>
    <cellStyle name="Normal 5 3 4 9" xfId="930"/>
    <cellStyle name="Normal 5 3 5" xfId="931"/>
    <cellStyle name="Normal 5 3 5 2" xfId="932"/>
    <cellStyle name="Normal 5 3 5 2 2" xfId="933"/>
    <cellStyle name="Normal 5 3 5 2 2 2" xfId="934"/>
    <cellStyle name="Normal 5 3 5 2 2 2 2" xfId="935"/>
    <cellStyle name="Normal 5 3 5 2 2 3" xfId="936"/>
    <cellStyle name="Normal 5 3 5 2 2 3 2" xfId="937"/>
    <cellStyle name="Normal 5 3 5 2 2 4" xfId="938"/>
    <cellStyle name="Normal 5 3 5 2 2 4 2" xfId="939"/>
    <cellStyle name="Normal 5 3 5 2 2 5" xfId="940"/>
    <cellStyle name="Normal 5 3 5 2 2 6" xfId="941"/>
    <cellStyle name="Normal 5 3 5 2 3" xfId="942"/>
    <cellStyle name="Normal 5 3 5 2 3 2" xfId="943"/>
    <cellStyle name="Normal 5 3 5 2 4" xfId="944"/>
    <cellStyle name="Normal 5 3 5 2 4 2" xfId="945"/>
    <cellStyle name="Normal 5 3 5 2 5" xfId="946"/>
    <cellStyle name="Normal 5 3 5 2 5 2" xfId="947"/>
    <cellStyle name="Normal 5 3 5 2 6" xfId="948"/>
    <cellStyle name="Normal 5 3 5 2 7" xfId="949"/>
    <cellStyle name="Normal 5 3 5 3" xfId="950"/>
    <cellStyle name="Normal 5 3 5 3 2" xfId="951"/>
    <cellStyle name="Normal 5 3 5 3 2 2" xfId="952"/>
    <cellStyle name="Normal 5 3 5 3 3" xfId="953"/>
    <cellStyle name="Normal 5 3 5 3 3 2" xfId="954"/>
    <cellStyle name="Normal 5 3 5 3 4" xfId="955"/>
    <cellStyle name="Normal 5 3 5 3 4 2" xfId="956"/>
    <cellStyle name="Normal 5 3 5 3 5" xfId="957"/>
    <cellStyle name="Normal 5 3 5 3 6" xfId="958"/>
    <cellStyle name="Normal 5 3 5 4" xfId="959"/>
    <cellStyle name="Normal 5 3 5 4 2" xfId="960"/>
    <cellStyle name="Normal 5 3 5 5" xfId="961"/>
    <cellStyle name="Normal 5 3 5 5 2" xfId="962"/>
    <cellStyle name="Normal 5 3 5 6" xfId="963"/>
    <cellStyle name="Normal 5 3 5 6 2" xfId="964"/>
    <cellStyle name="Normal 5 3 5 7" xfId="965"/>
    <cellStyle name="Normal 5 3 5 8" xfId="966"/>
    <cellStyle name="Normal 5 3 6" xfId="967"/>
    <cellStyle name="Normal 5 3 6 2" xfId="968"/>
    <cellStyle name="Normal 5 3 6 2 2" xfId="969"/>
    <cellStyle name="Normal 5 3 6 2 2 2" xfId="970"/>
    <cellStyle name="Normal 5 3 6 2 3" xfId="971"/>
    <cellStyle name="Normal 5 3 6 2 3 2" xfId="972"/>
    <cellStyle name="Normal 5 3 6 2 4" xfId="973"/>
    <cellStyle name="Normal 5 3 6 2 4 2" xfId="974"/>
    <cellStyle name="Normal 5 3 6 2 5" xfId="975"/>
    <cellStyle name="Normal 5 3 6 2 6" xfId="976"/>
    <cellStyle name="Normal 5 3 6 3" xfId="977"/>
    <cellStyle name="Normal 5 3 6 3 2" xfId="978"/>
    <cellStyle name="Normal 5 3 6 4" xfId="979"/>
    <cellStyle name="Normal 5 3 6 4 2" xfId="980"/>
    <cellStyle name="Normal 5 3 6 5" xfId="981"/>
    <cellStyle name="Normal 5 3 6 5 2" xfId="982"/>
    <cellStyle name="Normal 5 3 6 6" xfId="983"/>
    <cellStyle name="Normal 5 3 6 7" xfId="984"/>
    <cellStyle name="Normal 5 3 7" xfId="985"/>
    <cellStyle name="Normal 5 3 7 2" xfId="986"/>
    <cellStyle name="Normal 5 3 7 2 2" xfId="987"/>
    <cellStyle name="Normal 5 3 7 3" xfId="988"/>
    <cellStyle name="Normal 5 3 7 3 2" xfId="989"/>
    <cellStyle name="Normal 5 3 7 4" xfId="990"/>
    <cellStyle name="Normal 5 3 7 4 2" xfId="991"/>
    <cellStyle name="Normal 5 3 7 5" xfId="992"/>
    <cellStyle name="Normal 5 3 7 6" xfId="993"/>
    <cellStyle name="Normal 5 3 8" xfId="994"/>
    <cellStyle name="Normal 5 3 8 2" xfId="995"/>
    <cellStyle name="Normal 5 3 8 2 2" xfId="996"/>
    <cellStyle name="Normal 5 3 8 3" xfId="997"/>
    <cellStyle name="Normal 5 3 8 4" xfId="998"/>
    <cellStyle name="Normal 5 3 9" xfId="999"/>
    <cellStyle name="Normal 5 3 9 2" xfId="1000"/>
    <cellStyle name="Normal 5 3 9 3" xfId="1001"/>
    <cellStyle name="Normal 5 4" xfId="1002"/>
    <cellStyle name="Normal 5 4 10" xfId="1003"/>
    <cellStyle name="Normal 5 4 10 2" xfId="1004"/>
    <cellStyle name="Normal 5 4 11" xfId="1005"/>
    <cellStyle name="Normal 5 4 12" xfId="1006"/>
    <cellStyle name="Normal 5 4 2" xfId="1007"/>
    <cellStyle name="Normal 5 4 2 10" xfId="1008"/>
    <cellStyle name="Normal 5 4 2 11" xfId="1009"/>
    <cellStyle name="Normal 5 4 2 2" xfId="1010"/>
    <cellStyle name="Normal 5 4 2 2 10" xfId="1011"/>
    <cellStyle name="Normal 5 4 2 2 2" xfId="1012"/>
    <cellStyle name="Normal 5 4 2 2 2 2" xfId="1013"/>
    <cellStyle name="Normal 5 4 2 2 2 2 2" xfId="1014"/>
    <cellStyle name="Normal 5 4 2 2 2 2 2 2" xfId="1015"/>
    <cellStyle name="Normal 5 4 2 2 2 2 2 2 2" xfId="1016"/>
    <cellStyle name="Normal 5 4 2 2 2 2 2 3" xfId="1017"/>
    <cellStyle name="Normal 5 4 2 2 2 2 2 3 2" xfId="1018"/>
    <cellStyle name="Normal 5 4 2 2 2 2 2 4" xfId="1019"/>
    <cellStyle name="Normal 5 4 2 2 2 2 2 4 2" xfId="1020"/>
    <cellStyle name="Normal 5 4 2 2 2 2 2 5" xfId="1021"/>
    <cellStyle name="Normal 5 4 2 2 2 2 2 6" xfId="1022"/>
    <cellStyle name="Normal 5 4 2 2 2 2 3" xfId="1023"/>
    <cellStyle name="Normal 5 4 2 2 2 2 3 2" xfId="1024"/>
    <cellStyle name="Normal 5 4 2 2 2 2 4" xfId="1025"/>
    <cellStyle name="Normal 5 4 2 2 2 2 4 2" xfId="1026"/>
    <cellStyle name="Normal 5 4 2 2 2 2 5" xfId="1027"/>
    <cellStyle name="Normal 5 4 2 2 2 2 5 2" xfId="1028"/>
    <cellStyle name="Normal 5 4 2 2 2 2 6" xfId="1029"/>
    <cellStyle name="Normal 5 4 2 2 2 2 7" xfId="1030"/>
    <cellStyle name="Normal 5 4 2 2 2 3" xfId="1031"/>
    <cellStyle name="Normal 5 4 2 2 2 3 2" xfId="1032"/>
    <cellStyle name="Normal 5 4 2 2 2 3 2 2" xfId="1033"/>
    <cellStyle name="Normal 5 4 2 2 2 3 3" xfId="1034"/>
    <cellStyle name="Normal 5 4 2 2 2 3 3 2" xfId="1035"/>
    <cellStyle name="Normal 5 4 2 2 2 3 4" xfId="1036"/>
    <cellStyle name="Normal 5 4 2 2 2 3 4 2" xfId="1037"/>
    <cellStyle name="Normal 5 4 2 2 2 3 5" xfId="1038"/>
    <cellStyle name="Normal 5 4 2 2 2 3 6" xfId="1039"/>
    <cellStyle name="Normal 5 4 2 2 2 4" xfId="1040"/>
    <cellStyle name="Normal 5 4 2 2 2 4 2" xfId="1041"/>
    <cellStyle name="Normal 5 4 2 2 2 5" xfId="1042"/>
    <cellStyle name="Normal 5 4 2 2 2 5 2" xfId="1043"/>
    <cellStyle name="Normal 5 4 2 2 2 6" xfId="1044"/>
    <cellStyle name="Normal 5 4 2 2 2 6 2" xfId="1045"/>
    <cellStyle name="Normal 5 4 2 2 2 7" xfId="1046"/>
    <cellStyle name="Normal 5 4 2 2 2 8" xfId="1047"/>
    <cellStyle name="Normal 5 4 2 2 3" xfId="1048"/>
    <cellStyle name="Normal 5 4 2 2 3 2" xfId="1049"/>
    <cellStyle name="Normal 5 4 2 2 3 2 2" xfId="1050"/>
    <cellStyle name="Normal 5 4 2 2 3 2 2 2" xfId="1051"/>
    <cellStyle name="Normal 5 4 2 2 3 2 3" xfId="1052"/>
    <cellStyle name="Normal 5 4 2 2 3 2 3 2" xfId="1053"/>
    <cellStyle name="Normal 5 4 2 2 3 2 4" xfId="1054"/>
    <cellStyle name="Normal 5 4 2 2 3 2 4 2" xfId="1055"/>
    <cellStyle name="Normal 5 4 2 2 3 2 5" xfId="1056"/>
    <cellStyle name="Normal 5 4 2 2 3 2 6" xfId="1057"/>
    <cellStyle name="Normal 5 4 2 2 3 3" xfId="1058"/>
    <cellStyle name="Normal 5 4 2 2 3 3 2" xfId="1059"/>
    <cellStyle name="Normal 5 4 2 2 3 4" xfId="1060"/>
    <cellStyle name="Normal 5 4 2 2 3 4 2" xfId="1061"/>
    <cellStyle name="Normal 5 4 2 2 3 5" xfId="1062"/>
    <cellStyle name="Normal 5 4 2 2 3 5 2" xfId="1063"/>
    <cellStyle name="Normal 5 4 2 2 3 6" xfId="1064"/>
    <cellStyle name="Normal 5 4 2 2 3 7" xfId="1065"/>
    <cellStyle name="Normal 5 4 2 2 4" xfId="1066"/>
    <cellStyle name="Normal 5 4 2 2 4 2" xfId="1067"/>
    <cellStyle name="Normal 5 4 2 2 4 2 2" xfId="1068"/>
    <cellStyle name="Normal 5 4 2 2 4 3" xfId="1069"/>
    <cellStyle name="Normal 5 4 2 2 4 3 2" xfId="1070"/>
    <cellStyle name="Normal 5 4 2 2 4 4" xfId="1071"/>
    <cellStyle name="Normal 5 4 2 2 4 4 2" xfId="1072"/>
    <cellStyle name="Normal 5 4 2 2 4 5" xfId="1073"/>
    <cellStyle name="Normal 5 4 2 2 4 6" xfId="1074"/>
    <cellStyle name="Normal 5 4 2 2 5" xfId="1075"/>
    <cellStyle name="Normal 5 4 2 2 5 2" xfId="1076"/>
    <cellStyle name="Normal 5 4 2 2 5 2 2" xfId="1077"/>
    <cellStyle name="Normal 5 4 2 2 5 3" xfId="1078"/>
    <cellStyle name="Normal 5 4 2 2 5 4" xfId="1079"/>
    <cellStyle name="Normal 5 4 2 2 6" xfId="1080"/>
    <cellStyle name="Normal 5 4 2 2 6 2" xfId="1081"/>
    <cellStyle name="Normal 5 4 2 2 6 3" xfId="1082"/>
    <cellStyle name="Normal 5 4 2 2 7" xfId="1083"/>
    <cellStyle name="Normal 5 4 2 2 7 2" xfId="1084"/>
    <cellStyle name="Normal 5 4 2 2 8" xfId="1085"/>
    <cellStyle name="Normal 5 4 2 2 8 2" xfId="1086"/>
    <cellStyle name="Normal 5 4 2 2 9" xfId="1087"/>
    <cellStyle name="Normal 5 4 2 3" xfId="1088"/>
    <cellStyle name="Normal 5 4 2 3 2" xfId="1089"/>
    <cellStyle name="Normal 5 4 2 3 2 2" xfId="1090"/>
    <cellStyle name="Normal 5 4 2 3 2 2 2" xfId="1091"/>
    <cellStyle name="Normal 5 4 2 3 2 2 2 2" xfId="1092"/>
    <cellStyle name="Normal 5 4 2 3 2 2 3" xfId="1093"/>
    <cellStyle name="Normal 5 4 2 3 2 2 3 2" xfId="1094"/>
    <cellStyle name="Normal 5 4 2 3 2 2 4" xfId="1095"/>
    <cellStyle name="Normal 5 4 2 3 2 2 4 2" xfId="1096"/>
    <cellStyle name="Normal 5 4 2 3 2 2 5" xfId="1097"/>
    <cellStyle name="Normal 5 4 2 3 2 2 6" xfId="1098"/>
    <cellStyle name="Normal 5 4 2 3 2 3" xfId="1099"/>
    <cellStyle name="Normal 5 4 2 3 2 3 2" xfId="1100"/>
    <cellStyle name="Normal 5 4 2 3 2 4" xfId="1101"/>
    <cellStyle name="Normal 5 4 2 3 2 4 2" xfId="1102"/>
    <cellStyle name="Normal 5 4 2 3 2 5" xfId="1103"/>
    <cellStyle name="Normal 5 4 2 3 2 5 2" xfId="1104"/>
    <cellStyle name="Normal 5 4 2 3 2 6" xfId="1105"/>
    <cellStyle name="Normal 5 4 2 3 2 7" xfId="1106"/>
    <cellStyle name="Normal 5 4 2 3 3" xfId="1107"/>
    <cellStyle name="Normal 5 4 2 3 3 2" xfId="1108"/>
    <cellStyle name="Normal 5 4 2 3 3 2 2" xfId="1109"/>
    <cellStyle name="Normal 5 4 2 3 3 3" xfId="1110"/>
    <cellStyle name="Normal 5 4 2 3 3 3 2" xfId="1111"/>
    <cellStyle name="Normal 5 4 2 3 3 4" xfId="1112"/>
    <cellStyle name="Normal 5 4 2 3 3 4 2" xfId="1113"/>
    <cellStyle name="Normal 5 4 2 3 3 5" xfId="1114"/>
    <cellStyle name="Normal 5 4 2 3 3 6" xfId="1115"/>
    <cellStyle name="Normal 5 4 2 3 4" xfId="1116"/>
    <cellStyle name="Normal 5 4 2 3 4 2" xfId="1117"/>
    <cellStyle name="Normal 5 4 2 3 5" xfId="1118"/>
    <cellStyle name="Normal 5 4 2 3 5 2" xfId="1119"/>
    <cellStyle name="Normal 5 4 2 3 6" xfId="1120"/>
    <cellStyle name="Normal 5 4 2 3 6 2" xfId="1121"/>
    <cellStyle name="Normal 5 4 2 3 7" xfId="1122"/>
    <cellStyle name="Normal 5 4 2 3 8" xfId="1123"/>
    <cellStyle name="Normal 5 4 2 4" xfId="1124"/>
    <cellStyle name="Normal 5 4 2 4 2" xfId="1125"/>
    <cellStyle name="Normal 5 4 2 4 2 2" xfId="1126"/>
    <cellStyle name="Normal 5 4 2 4 2 2 2" xfId="1127"/>
    <cellStyle name="Normal 5 4 2 4 2 3" xfId="1128"/>
    <cellStyle name="Normal 5 4 2 4 2 3 2" xfId="1129"/>
    <cellStyle name="Normal 5 4 2 4 2 4" xfId="1130"/>
    <cellStyle name="Normal 5 4 2 4 2 4 2" xfId="1131"/>
    <cellStyle name="Normal 5 4 2 4 2 5" xfId="1132"/>
    <cellStyle name="Normal 5 4 2 4 2 6" xfId="1133"/>
    <cellStyle name="Normal 5 4 2 4 3" xfId="1134"/>
    <cellStyle name="Normal 5 4 2 4 3 2" xfId="1135"/>
    <cellStyle name="Normal 5 4 2 4 4" xfId="1136"/>
    <cellStyle name="Normal 5 4 2 4 4 2" xfId="1137"/>
    <cellStyle name="Normal 5 4 2 4 5" xfId="1138"/>
    <cellStyle name="Normal 5 4 2 4 5 2" xfId="1139"/>
    <cellStyle name="Normal 5 4 2 4 6" xfId="1140"/>
    <cellStyle name="Normal 5 4 2 4 7" xfId="1141"/>
    <cellStyle name="Normal 5 4 2 5" xfId="1142"/>
    <cellStyle name="Normal 5 4 2 5 2" xfId="1143"/>
    <cellStyle name="Normal 5 4 2 5 2 2" xfId="1144"/>
    <cellStyle name="Normal 5 4 2 5 3" xfId="1145"/>
    <cellStyle name="Normal 5 4 2 5 3 2" xfId="1146"/>
    <cellStyle name="Normal 5 4 2 5 4" xfId="1147"/>
    <cellStyle name="Normal 5 4 2 5 4 2" xfId="1148"/>
    <cellStyle name="Normal 5 4 2 5 5" xfId="1149"/>
    <cellStyle name="Normal 5 4 2 5 6" xfId="1150"/>
    <cellStyle name="Normal 5 4 2 6" xfId="1151"/>
    <cellStyle name="Normal 5 4 2 6 2" xfId="1152"/>
    <cellStyle name="Normal 5 4 2 6 2 2" xfId="1153"/>
    <cellStyle name="Normal 5 4 2 6 3" xfId="1154"/>
    <cellStyle name="Normal 5 4 2 6 4" xfId="1155"/>
    <cellStyle name="Normal 5 4 2 7" xfId="1156"/>
    <cellStyle name="Normal 5 4 2 7 2" xfId="1157"/>
    <cellStyle name="Normal 5 4 2 7 3" xfId="1158"/>
    <cellStyle name="Normal 5 4 2 8" xfId="1159"/>
    <cellStyle name="Normal 5 4 2 8 2" xfId="1160"/>
    <cellStyle name="Normal 5 4 2 9" xfId="1161"/>
    <cellStyle name="Normal 5 4 2 9 2" xfId="1162"/>
    <cellStyle name="Normal 5 4 3" xfId="1163"/>
    <cellStyle name="Normal 5 4 3 10" xfId="1164"/>
    <cellStyle name="Normal 5 4 3 2" xfId="1165"/>
    <cellStyle name="Normal 5 4 3 2 2" xfId="1166"/>
    <cellStyle name="Normal 5 4 3 2 2 2" xfId="1167"/>
    <cellStyle name="Normal 5 4 3 2 2 2 2" xfId="1168"/>
    <cellStyle name="Normal 5 4 3 2 2 2 2 2" xfId="1169"/>
    <cellStyle name="Normal 5 4 3 2 2 2 3" xfId="1170"/>
    <cellStyle name="Normal 5 4 3 2 2 2 3 2" xfId="1171"/>
    <cellStyle name="Normal 5 4 3 2 2 2 4" xfId="1172"/>
    <cellStyle name="Normal 5 4 3 2 2 2 4 2" xfId="1173"/>
    <cellStyle name="Normal 5 4 3 2 2 2 5" xfId="1174"/>
    <cellStyle name="Normal 5 4 3 2 2 2 6" xfId="1175"/>
    <cellStyle name="Normal 5 4 3 2 2 3" xfId="1176"/>
    <cellStyle name="Normal 5 4 3 2 2 3 2" xfId="1177"/>
    <cellStyle name="Normal 5 4 3 2 2 4" xfId="1178"/>
    <cellStyle name="Normal 5 4 3 2 2 4 2" xfId="1179"/>
    <cellStyle name="Normal 5 4 3 2 2 5" xfId="1180"/>
    <cellStyle name="Normal 5 4 3 2 2 5 2" xfId="1181"/>
    <cellStyle name="Normal 5 4 3 2 2 6" xfId="1182"/>
    <cellStyle name="Normal 5 4 3 2 2 7" xfId="1183"/>
    <cellStyle name="Normal 5 4 3 2 3" xfId="1184"/>
    <cellStyle name="Normal 5 4 3 2 3 2" xfId="1185"/>
    <cellStyle name="Normal 5 4 3 2 3 2 2" xfId="1186"/>
    <cellStyle name="Normal 5 4 3 2 3 3" xfId="1187"/>
    <cellStyle name="Normal 5 4 3 2 3 3 2" xfId="1188"/>
    <cellStyle name="Normal 5 4 3 2 3 4" xfId="1189"/>
    <cellStyle name="Normal 5 4 3 2 3 4 2" xfId="1190"/>
    <cellStyle name="Normal 5 4 3 2 3 5" xfId="1191"/>
    <cellStyle name="Normal 5 4 3 2 3 6" xfId="1192"/>
    <cellStyle name="Normal 5 4 3 2 4" xfId="1193"/>
    <cellStyle name="Normal 5 4 3 2 4 2" xfId="1194"/>
    <cellStyle name="Normal 5 4 3 2 5" xfId="1195"/>
    <cellStyle name="Normal 5 4 3 2 5 2" xfId="1196"/>
    <cellStyle name="Normal 5 4 3 2 6" xfId="1197"/>
    <cellStyle name="Normal 5 4 3 2 6 2" xfId="1198"/>
    <cellStyle name="Normal 5 4 3 2 7" xfId="1199"/>
    <cellStyle name="Normal 5 4 3 2 8" xfId="1200"/>
    <cellStyle name="Normal 5 4 3 3" xfId="1201"/>
    <cellStyle name="Normal 5 4 3 3 2" xfId="1202"/>
    <cellStyle name="Normal 5 4 3 3 2 2" xfId="1203"/>
    <cellStyle name="Normal 5 4 3 3 2 2 2" xfId="1204"/>
    <cellStyle name="Normal 5 4 3 3 2 3" xfId="1205"/>
    <cellStyle name="Normal 5 4 3 3 2 3 2" xfId="1206"/>
    <cellStyle name="Normal 5 4 3 3 2 4" xfId="1207"/>
    <cellStyle name="Normal 5 4 3 3 2 4 2" xfId="1208"/>
    <cellStyle name="Normal 5 4 3 3 2 5" xfId="1209"/>
    <cellStyle name="Normal 5 4 3 3 2 6" xfId="1210"/>
    <cellStyle name="Normal 5 4 3 3 3" xfId="1211"/>
    <cellStyle name="Normal 5 4 3 3 3 2" xfId="1212"/>
    <cellStyle name="Normal 5 4 3 3 4" xfId="1213"/>
    <cellStyle name="Normal 5 4 3 3 4 2" xfId="1214"/>
    <cellStyle name="Normal 5 4 3 3 5" xfId="1215"/>
    <cellStyle name="Normal 5 4 3 3 5 2" xfId="1216"/>
    <cellStyle name="Normal 5 4 3 3 6" xfId="1217"/>
    <cellStyle name="Normal 5 4 3 3 7" xfId="1218"/>
    <cellStyle name="Normal 5 4 3 4" xfId="1219"/>
    <cellStyle name="Normal 5 4 3 4 2" xfId="1220"/>
    <cellStyle name="Normal 5 4 3 4 2 2" xfId="1221"/>
    <cellStyle name="Normal 5 4 3 4 3" xfId="1222"/>
    <cellStyle name="Normal 5 4 3 4 3 2" xfId="1223"/>
    <cellStyle name="Normal 5 4 3 4 4" xfId="1224"/>
    <cellStyle name="Normal 5 4 3 4 4 2" xfId="1225"/>
    <cellStyle name="Normal 5 4 3 4 5" xfId="1226"/>
    <cellStyle name="Normal 5 4 3 4 6" xfId="1227"/>
    <cellStyle name="Normal 5 4 3 5" xfId="1228"/>
    <cellStyle name="Normal 5 4 3 5 2" xfId="1229"/>
    <cellStyle name="Normal 5 4 3 5 2 2" xfId="1230"/>
    <cellStyle name="Normal 5 4 3 5 3" xfId="1231"/>
    <cellStyle name="Normal 5 4 3 5 4" xfId="1232"/>
    <cellStyle name="Normal 5 4 3 6" xfId="1233"/>
    <cellStyle name="Normal 5 4 3 6 2" xfId="1234"/>
    <cellStyle name="Normal 5 4 3 6 3" xfId="1235"/>
    <cellStyle name="Normal 5 4 3 7" xfId="1236"/>
    <cellStyle name="Normal 5 4 3 7 2" xfId="1237"/>
    <cellStyle name="Normal 5 4 3 8" xfId="1238"/>
    <cellStyle name="Normal 5 4 3 8 2" xfId="1239"/>
    <cellStyle name="Normal 5 4 3 9" xfId="1240"/>
    <cellStyle name="Normal 5 4 4" xfId="1241"/>
    <cellStyle name="Normal 5 4 4 2" xfId="1242"/>
    <cellStyle name="Normal 5 4 4 2 2" xfId="1243"/>
    <cellStyle name="Normal 5 4 4 2 2 2" xfId="1244"/>
    <cellStyle name="Normal 5 4 4 2 2 2 2" xfId="1245"/>
    <cellStyle name="Normal 5 4 4 2 2 3" xfId="1246"/>
    <cellStyle name="Normal 5 4 4 2 2 3 2" xfId="1247"/>
    <cellStyle name="Normal 5 4 4 2 2 4" xfId="1248"/>
    <cellStyle name="Normal 5 4 4 2 2 4 2" xfId="1249"/>
    <cellStyle name="Normal 5 4 4 2 2 5" xfId="1250"/>
    <cellStyle name="Normal 5 4 4 2 2 6" xfId="1251"/>
    <cellStyle name="Normal 5 4 4 2 3" xfId="1252"/>
    <cellStyle name="Normal 5 4 4 2 3 2" xfId="1253"/>
    <cellStyle name="Normal 5 4 4 2 4" xfId="1254"/>
    <cellStyle name="Normal 5 4 4 2 4 2" xfId="1255"/>
    <cellStyle name="Normal 5 4 4 2 5" xfId="1256"/>
    <cellStyle name="Normal 5 4 4 2 5 2" xfId="1257"/>
    <cellStyle name="Normal 5 4 4 2 6" xfId="1258"/>
    <cellStyle name="Normal 5 4 4 2 7" xfId="1259"/>
    <cellStyle name="Normal 5 4 4 3" xfId="1260"/>
    <cellStyle name="Normal 5 4 4 3 2" xfId="1261"/>
    <cellStyle name="Normal 5 4 4 3 2 2" xfId="1262"/>
    <cellStyle name="Normal 5 4 4 3 3" xfId="1263"/>
    <cellStyle name="Normal 5 4 4 3 3 2" xfId="1264"/>
    <cellStyle name="Normal 5 4 4 3 4" xfId="1265"/>
    <cellStyle name="Normal 5 4 4 3 4 2" xfId="1266"/>
    <cellStyle name="Normal 5 4 4 3 5" xfId="1267"/>
    <cellStyle name="Normal 5 4 4 3 6" xfId="1268"/>
    <cellStyle name="Normal 5 4 4 4" xfId="1269"/>
    <cellStyle name="Normal 5 4 4 4 2" xfId="1270"/>
    <cellStyle name="Normal 5 4 4 5" xfId="1271"/>
    <cellStyle name="Normal 5 4 4 5 2" xfId="1272"/>
    <cellStyle name="Normal 5 4 4 6" xfId="1273"/>
    <cellStyle name="Normal 5 4 4 6 2" xfId="1274"/>
    <cellStyle name="Normal 5 4 4 7" xfId="1275"/>
    <cellStyle name="Normal 5 4 4 8" xfId="1276"/>
    <cellStyle name="Normal 5 4 5" xfId="1277"/>
    <cellStyle name="Normal 5 4 5 2" xfId="1278"/>
    <cellStyle name="Normal 5 4 5 2 2" xfId="1279"/>
    <cellStyle name="Normal 5 4 5 2 2 2" xfId="1280"/>
    <cellStyle name="Normal 5 4 5 2 3" xfId="1281"/>
    <cellStyle name="Normal 5 4 5 2 3 2" xfId="1282"/>
    <cellStyle name="Normal 5 4 5 2 4" xfId="1283"/>
    <cellStyle name="Normal 5 4 5 2 4 2" xfId="1284"/>
    <cellStyle name="Normal 5 4 5 2 5" xfId="1285"/>
    <cellStyle name="Normal 5 4 5 2 6" xfId="1286"/>
    <cellStyle name="Normal 5 4 5 3" xfId="1287"/>
    <cellStyle name="Normal 5 4 5 3 2" xfId="1288"/>
    <cellStyle name="Normal 5 4 5 4" xfId="1289"/>
    <cellStyle name="Normal 5 4 5 4 2" xfId="1290"/>
    <cellStyle name="Normal 5 4 5 5" xfId="1291"/>
    <cellStyle name="Normal 5 4 5 5 2" xfId="1292"/>
    <cellStyle name="Normal 5 4 5 6" xfId="1293"/>
    <cellStyle name="Normal 5 4 5 7" xfId="1294"/>
    <cellStyle name="Normal 5 4 6" xfId="1295"/>
    <cellStyle name="Normal 5 4 6 2" xfId="1296"/>
    <cellStyle name="Normal 5 4 6 2 2" xfId="1297"/>
    <cellStyle name="Normal 5 4 6 3" xfId="1298"/>
    <cellStyle name="Normal 5 4 6 3 2" xfId="1299"/>
    <cellStyle name="Normal 5 4 6 4" xfId="1300"/>
    <cellStyle name="Normal 5 4 6 4 2" xfId="1301"/>
    <cellStyle name="Normal 5 4 6 5" xfId="1302"/>
    <cellStyle name="Normal 5 4 6 6" xfId="1303"/>
    <cellStyle name="Normal 5 4 7" xfId="1304"/>
    <cellStyle name="Normal 5 4 7 2" xfId="1305"/>
    <cellStyle name="Normal 5 4 7 2 2" xfId="1306"/>
    <cellStyle name="Normal 5 4 7 3" xfId="1307"/>
    <cellStyle name="Normal 5 4 7 4" xfId="1308"/>
    <cellStyle name="Normal 5 4 8" xfId="1309"/>
    <cellStyle name="Normal 5 4 8 2" xfId="1310"/>
    <cellStyle name="Normal 5 4 8 3" xfId="1311"/>
    <cellStyle name="Normal 5 4 9" xfId="1312"/>
    <cellStyle name="Normal 5 4 9 2" xfId="1313"/>
    <cellStyle name="Normal 5 5" xfId="1314"/>
    <cellStyle name="Normal 5 5 10" xfId="1315"/>
    <cellStyle name="Normal 5 5 11" xfId="1316"/>
    <cellStyle name="Normal 5 5 2" xfId="1317"/>
    <cellStyle name="Normal 5 5 2 10" xfId="1318"/>
    <cellStyle name="Normal 5 5 2 2" xfId="1319"/>
    <cellStyle name="Normal 5 5 2 2 2" xfId="1320"/>
    <cellStyle name="Normal 5 5 2 2 2 2" xfId="1321"/>
    <cellStyle name="Normal 5 5 2 2 2 2 2" xfId="1322"/>
    <cellStyle name="Normal 5 5 2 2 2 2 2 2" xfId="1323"/>
    <cellStyle name="Normal 5 5 2 2 2 2 3" xfId="1324"/>
    <cellStyle name="Normal 5 5 2 2 2 2 3 2" xfId="1325"/>
    <cellStyle name="Normal 5 5 2 2 2 2 4" xfId="1326"/>
    <cellStyle name="Normal 5 5 2 2 2 2 4 2" xfId="1327"/>
    <cellStyle name="Normal 5 5 2 2 2 2 5" xfId="1328"/>
    <cellStyle name="Normal 5 5 2 2 2 2 6" xfId="1329"/>
    <cellStyle name="Normal 5 5 2 2 2 3" xfId="1330"/>
    <cellStyle name="Normal 5 5 2 2 2 3 2" xfId="1331"/>
    <cellStyle name="Normal 5 5 2 2 2 4" xfId="1332"/>
    <cellStyle name="Normal 5 5 2 2 2 4 2" xfId="1333"/>
    <cellStyle name="Normal 5 5 2 2 2 5" xfId="1334"/>
    <cellStyle name="Normal 5 5 2 2 2 5 2" xfId="1335"/>
    <cellStyle name="Normal 5 5 2 2 2 6" xfId="1336"/>
    <cellStyle name="Normal 5 5 2 2 2 7" xfId="1337"/>
    <cellStyle name="Normal 5 5 2 2 3" xfId="1338"/>
    <cellStyle name="Normal 5 5 2 2 3 2" xfId="1339"/>
    <cellStyle name="Normal 5 5 2 2 3 2 2" xfId="1340"/>
    <cellStyle name="Normal 5 5 2 2 3 3" xfId="1341"/>
    <cellStyle name="Normal 5 5 2 2 3 3 2" xfId="1342"/>
    <cellStyle name="Normal 5 5 2 2 3 4" xfId="1343"/>
    <cellStyle name="Normal 5 5 2 2 3 4 2" xfId="1344"/>
    <cellStyle name="Normal 5 5 2 2 3 5" xfId="1345"/>
    <cellStyle name="Normal 5 5 2 2 3 6" xfId="1346"/>
    <cellStyle name="Normal 5 5 2 2 4" xfId="1347"/>
    <cellStyle name="Normal 5 5 2 2 4 2" xfId="1348"/>
    <cellStyle name="Normal 5 5 2 2 5" xfId="1349"/>
    <cellStyle name="Normal 5 5 2 2 5 2" xfId="1350"/>
    <cellStyle name="Normal 5 5 2 2 6" xfId="1351"/>
    <cellStyle name="Normal 5 5 2 2 6 2" xfId="1352"/>
    <cellStyle name="Normal 5 5 2 2 7" xfId="1353"/>
    <cellStyle name="Normal 5 5 2 2 8" xfId="1354"/>
    <cellStyle name="Normal 5 5 2 3" xfId="1355"/>
    <cellStyle name="Normal 5 5 2 3 2" xfId="1356"/>
    <cellStyle name="Normal 5 5 2 3 2 2" xfId="1357"/>
    <cellStyle name="Normal 5 5 2 3 2 2 2" xfId="1358"/>
    <cellStyle name="Normal 5 5 2 3 2 3" xfId="1359"/>
    <cellStyle name="Normal 5 5 2 3 2 3 2" xfId="1360"/>
    <cellStyle name="Normal 5 5 2 3 2 4" xfId="1361"/>
    <cellStyle name="Normal 5 5 2 3 2 4 2" xfId="1362"/>
    <cellStyle name="Normal 5 5 2 3 2 5" xfId="1363"/>
    <cellStyle name="Normal 5 5 2 3 2 6" xfId="1364"/>
    <cellStyle name="Normal 5 5 2 3 3" xfId="1365"/>
    <cellStyle name="Normal 5 5 2 3 3 2" xfId="1366"/>
    <cellStyle name="Normal 5 5 2 3 4" xfId="1367"/>
    <cellStyle name="Normal 5 5 2 3 4 2" xfId="1368"/>
    <cellStyle name="Normal 5 5 2 3 5" xfId="1369"/>
    <cellStyle name="Normal 5 5 2 3 5 2" xfId="1370"/>
    <cellStyle name="Normal 5 5 2 3 6" xfId="1371"/>
    <cellStyle name="Normal 5 5 2 3 7" xfId="1372"/>
    <cellStyle name="Normal 5 5 2 4" xfId="1373"/>
    <cellStyle name="Normal 5 5 2 4 2" xfId="1374"/>
    <cellStyle name="Normal 5 5 2 4 2 2" xfId="1375"/>
    <cellStyle name="Normal 5 5 2 4 3" xfId="1376"/>
    <cellStyle name="Normal 5 5 2 4 3 2" xfId="1377"/>
    <cellStyle name="Normal 5 5 2 4 4" xfId="1378"/>
    <cellStyle name="Normal 5 5 2 4 4 2" xfId="1379"/>
    <cellStyle name="Normal 5 5 2 4 5" xfId="1380"/>
    <cellStyle name="Normal 5 5 2 4 6" xfId="1381"/>
    <cellStyle name="Normal 5 5 2 5" xfId="1382"/>
    <cellStyle name="Normal 5 5 2 5 2" xfId="1383"/>
    <cellStyle name="Normal 5 5 2 5 2 2" xfId="1384"/>
    <cellStyle name="Normal 5 5 2 5 3" xfId="1385"/>
    <cellStyle name="Normal 5 5 2 5 4" xfId="1386"/>
    <cellStyle name="Normal 5 5 2 6" xfId="1387"/>
    <cellStyle name="Normal 5 5 2 6 2" xfId="1388"/>
    <cellStyle name="Normal 5 5 2 6 3" xfId="1389"/>
    <cellStyle name="Normal 5 5 2 7" xfId="1390"/>
    <cellStyle name="Normal 5 5 2 7 2" xfId="1391"/>
    <cellStyle name="Normal 5 5 2 8" xfId="1392"/>
    <cellStyle name="Normal 5 5 2 8 2" xfId="1393"/>
    <cellStyle name="Normal 5 5 2 9" xfId="1394"/>
    <cellStyle name="Normal 5 5 3" xfId="1395"/>
    <cellStyle name="Normal 5 5 3 2" xfId="1396"/>
    <cellStyle name="Normal 5 5 3 2 2" xfId="1397"/>
    <cellStyle name="Normal 5 5 3 2 2 2" xfId="1398"/>
    <cellStyle name="Normal 5 5 3 2 2 2 2" xfId="1399"/>
    <cellStyle name="Normal 5 5 3 2 2 3" xfId="1400"/>
    <cellStyle name="Normal 5 5 3 2 2 3 2" xfId="1401"/>
    <cellStyle name="Normal 5 5 3 2 2 4" xfId="1402"/>
    <cellStyle name="Normal 5 5 3 2 2 4 2" xfId="1403"/>
    <cellStyle name="Normal 5 5 3 2 2 5" xfId="1404"/>
    <cellStyle name="Normal 5 5 3 2 2 6" xfId="1405"/>
    <cellStyle name="Normal 5 5 3 2 3" xfId="1406"/>
    <cellStyle name="Normal 5 5 3 2 3 2" xfId="1407"/>
    <cellStyle name="Normal 5 5 3 2 4" xfId="1408"/>
    <cellStyle name="Normal 5 5 3 2 4 2" xfId="1409"/>
    <cellStyle name="Normal 5 5 3 2 5" xfId="1410"/>
    <cellStyle name="Normal 5 5 3 2 5 2" xfId="1411"/>
    <cellStyle name="Normal 5 5 3 2 6" xfId="1412"/>
    <cellStyle name="Normal 5 5 3 2 7" xfId="1413"/>
    <cellStyle name="Normal 5 5 3 3" xfId="1414"/>
    <cellStyle name="Normal 5 5 3 3 2" xfId="1415"/>
    <cellStyle name="Normal 5 5 3 3 2 2" xfId="1416"/>
    <cellStyle name="Normal 5 5 3 3 3" xfId="1417"/>
    <cellStyle name="Normal 5 5 3 3 3 2" xfId="1418"/>
    <cellStyle name="Normal 5 5 3 3 4" xfId="1419"/>
    <cellStyle name="Normal 5 5 3 3 4 2" xfId="1420"/>
    <cellStyle name="Normal 5 5 3 3 5" xfId="1421"/>
    <cellStyle name="Normal 5 5 3 3 6" xfId="1422"/>
    <cellStyle name="Normal 5 5 3 4" xfId="1423"/>
    <cellStyle name="Normal 5 5 3 4 2" xfId="1424"/>
    <cellStyle name="Normal 5 5 3 5" xfId="1425"/>
    <cellStyle name="Normal 5 5 3 5 2" xfId="1426"/>
    <cellStyle name="Normal 5 5 3 6" xfId="1427"/>
    <cellStyle name="Normal 5 5 3 6 2" xfId="1428"/>
    <cellStyle name="Normal 5 5 3 7" xfId="1429"/>
    <cellStyle name="Normal 5 5 3 8" xfId="1430"/>
    <cellStyle name="Normal 5 5 4" xfId="1431"/>
    <cellStyle name="Normal 5 5 4 2" xfId="1432"/>
    <cellStyle name="Normal 5 5 4 2 2" xfId="1433"/>
    <cellStyle name="Normal 5 5 4 2 2 2" xfId="1434"/>
    <cellStyle name="Normal 5 5 4 2 3" xfId="1435"/>
    <cellStyle name="Normal 5 5 4 2 3 2" xfId="1436"/>
    <cellStyle name="Normal 5 5 4 2 4" xfId="1437"/>
    <cellStyle name="Normal 5 5 4 2 4 2" xfId="1438"/>
    <cellStyle name="Normal 5 5 4 2 5" xfId="1439"/>
    <cellStyle name="Normal 5 5 4 2 6" xfId="1440"/>
    <cellStyle name="Normal 5 5 4 3" xfId="1441"/>
    <cellStyle name="Normal 5 5 4 3 2" xfId="1442"/>
    <cellStyle name="Normal 5 5 4 4" xfId="1443"/>
    <cellStyle name="Normal 5 5 4 4 2" xfId="1444"/>
    <cellStyle name="Normal 5 5 4 5" xfId="1445"/>
    <cellStyle name="Normal 5 5 4 5 2" xfId="1446"/>
    <cellStyle name="Normal 5 5 4 6" xfId="1447"/>
    <cellStyle name="Normal 5 5 4 7" xfId="1448"/>
    <cellStyle name="Normal 5 5 5" xfId="1449"/>
    <cellStyle name="Normal 5 5 5 2" xfId="1450"/>
    <cellStyle name="Normal 5 5 5 2 2" xfId="1451"/>
    <cellStyle name="Normal 5 5 5 3" xfId="1452"/>
    <cellStyle name="Normal 5 5 5 3 2" xfId="1453"/>
    <cellStyle name="Normal 5 5 5 4" xfId="1454"/>
    <cellStyle name="Normal 5 5 5 4 2" xfId="1455"/>
    <cellStyle name="Normal 5 5 5 5" xfId="1456"/>
    <cellStyle name="Normal 5 5 5 6" xfId="1457"/>
    <cellStyle name="Normal 5 5 6" xfId="1458"/>
    <cellStyle name="Normal 5 5 6 2" xfId="1459"/>
    <cellStyle name="Normal 5 5 6 2 2" xfId="1460"/>
    <cellStyle name="Normal 5 5 6 3" xfId="1461"/>
    <cellStyle name="Normal 5 5 6 4" xfId="1462"/>
    <cellStyle name="Normal 5 5 7" xfId="1463"/>
    <cellStyle name="Normal 5 5 7 2" xfId="1464"/>
    <cellStyle name="Normal 5 5 7 3" xfId="1465"/>
    <cellStyle name="Normal 5 5 8" xfId="1466"/>
    <cellStyle name="Normal 5 5 8 2" xfId="1467"/>
    <cellStyle name="Normal 5 5 9" xfId="1468"/>
    <cellStyle name="Normal 5 5 9 2" xfId="1469"/>
    <cellStyle name="Normal 5 6" xfId="1470"/>
    <cellStyle name="Normal 5 6 10" xfId="1471"/>
    <cellStyle name="Normal 5 6 2" xfId="1472"/>
    <cellStyle name="Normal 5 6 2 2" xfId="1473"/>
    <cellStyle name="Normal 5 6 2 2 2" xfId="1474"/>
    <cellStyle name="Normal 5 6 2 2 2 2" xfId="1475"/>
    <cellStyle name="Normal 5 6 2 2 2 2 2" xfId="1476"/>
    <cellStyle name="Normal 5 6 2 2 2 3" xfId="1477"/>
    <cellStyle name="Normal 5 6 2 2 2 3 2" xfId="1478"/>
    <cellStyle name="Normal 5 6 2 2 2 4" xfId="1479"/>
    <cellStyle name="Normal 5 6 2 2 2 4 2" xfId="1480"/>
    <cellStyle name="Normal 5 6 2 2 2 5" xfId="1481"/>
    <cellStyle name="Normal 5 6 2 2 2 6" xfId="1482"/>
    <cellStyle name="Normal 5 6 2 2 3" xfId="1483"/>
    <cellStyle name="Normal 5 6 2 2 3 2" xfId="1484"/>
    <cellStyle name="Normal 5 6 2 2 4" xfId="1485"/>
    <cellStyle name="Normal 5 6 2 2 4 2" xfId="1486"/>
    <cellStyle name="Normal 5 6 2 2 5" xfId="1487"/>
    <cellStyle name="Normal 5 6 2 2 5 2" xfId="1488"/>
    <cellStyle name="Normal 5 6 2 2 6" xfId="1489"/>
    <cellStyle name="Normal 5 6 2 2 7" xfId="1490"/>
    <cellStyle name="Normal 5 6 2 3" xfId="1491"/>
    <cellStyle name="Normal 5 6 2 3 2" xfId="1492"/>
    <cellStyle name="Normal 5 6 2 3 2 2" xfId="1493"/>
    <cellStyle name="Normal 5 6 2 3 3" xfId="1494"/>
    <cellStyle name="Normal 5 6 2 3 3 2" xfId="1495"/>
    <cellStyle name="Normal 5 6 2 3 4" xfId="1496"/>
    <cellStyle name="Normal 5 6 2 3 4 2" xfId="1497"/>
    <cellStyle name="Normal 5 6 2 3 5" xfId="1498"/>
    <cellStyle name="Normal 5 6 2 3 6" xfId="1499"/>
    <cellStyle name="Normal 5 6 2 4" xfId="1500"/>
    <cellStyle name="Normal 5 6 2 4 2" xfId="1501"/>
    <cellStyle name="Normal 5 6 2 5" xfId="1502"/>
    <cellStyle name="Normal 5 6 2 5 2" xfId="1503"/>
    <cellStyle name="Normal 5 6 2 6" xfId="1504"/>
    <cellStyle name="Normal 5 6 2 6 2" xfId="1505"/>
    <cellStyle name="Normal 5 6 2 7" xfId="1506"/>
    <cellStyle name="Normal 5 6 2 8" xfId="1507"/>
    <cellStyle name="Normal 5 6 3" xfId="1508"/>
    <cellStyle name="Normal 5 6 3 2" xfId="1509"/>
    <cellStyle name="Normal 5 6 3 2 2" xfId="1510"/>
    <cellStyle name="Normal 5 6 3 2 2 2" xfId="1511"/>
    <cellStyle name="Normal 5 6 3 2 3" xfId="1512"/>
    <cellStyle name="Normal 5 6 3 2 3 2" xfId="1513"/>
    <cellStyle name="Normal 5 6 3 2 4" xfId="1514"/>
    <cellStyle name="Normal 5 6 3 2 4 2" xfId="1515"/>
    <cellStyle name="Normal 5 6 3 2 5" xfId="1516"/>
    <cellStyle name="Normal 5 6 3 2 6" xfId="1517"/>
    <cellStyle name="Normal 5 6 3 3" xfId="1518"/>
    <cellStyle name="Normal 5 6 3 3 2" xfId="1519"/>
    <cellStyle name="Normal 5 6 3 4" xfId="1520"/>
    <cellStyle name="Normal 5 6 3 4 2" xfId="1521"/>
    <cellStyle name="Normal 5 6 3 5" xfId="1522"/>
    <cellStyle name="Normal 5 6 3 5 2" xfId="1523"/>
    <cellStyle name="Normal 5 6 3 6" xfId="1524"/>
    <cellStyle name="Normal 5 6 3 7" xfId="1525"/>
    <cellStyle name="Normal 5 6 4" xfId="1526"/>
    <cellStyle name="Normal 5 6 4 2" xfId="1527"/>
    <cellStyle name="Normal 5 6 4 2 2" xfId="1528"/>
    <cellStyle name="Normal 5 6 4 3" xfId="1529"/>
    <cellStyle name="Normal 5 6 4 3 2" xfId="1530"/>
    <cellStyle name="Normal 5 6 4 4" xfId="1531"/>
    <cellStyle name="Normal 5 6 4 4 2" xfId="1532"/>
    <cellStyle name="Normal 5 6 4 5" xfId="1533"/>
    <cellStyle name="Normal 5 6 4 6" xfId="1534"/>
    <cellStyle name="Normal 5 6 5" xfId="1535"/>
    <cellStyle name="Normal 5 6 5 2" xfId="1536"/>
    <cellStyle name="Normal 5 6 5 2 2" xfId="1537"/>
    <cellStyle name="Normal 5 6 5 3" xfId="1538"/>
    <cellStyle name="Normal 5 6 5 4" xfId="1539"/>
    <cellStyle name="Normal 5 6 6" xfId="1540"/>
    <cellStyle name="Normal 5 6 6 2" xfId="1541"/>
    <cellStyle name="Normal 5 6 6 3" xfId="1542"/>
    <cellStyle name="Normal 5 6 7" xfId="1543"/>
    <cellStyle name="Normal 5 6 7 2" xfId="1544"/>
    <cellStyle name="Normal 5 6 8" xfId="1545"/>
    <cellStyle name="Normal 5 6 8 2" xfId="1546"/>
    <cellStyle name="Normal 5 6 9" xfId="1547"/>
    <cellStyle name="Normal 5 7" xfId="1548"/>
    <cellStyle name="Normal 5 7 2" xfId="1549"/>
    <cellStyle name="Normal 5 7 2 2" xfId="1550"/>
    <cellStyle name="Normal 5 7 2 2 2" xfId="1551"/>
    <cellStyle name="Normal 5 7 2 2 2 2" xfId="1552"/>
    <cellStyle name="Normal 5 7 2 2 3" xfId="1553"/>
    <cellStyle name="Normal 5 7 2 2 3 2" xfId="1554"/>
    <cellStyle name="Normal 5 7 2 2 4" xfId="1555"/>
    <cellStyle name="Normal 5 7 2 2 4 2" xfId="1556"/>
    <cellStyle name="Normal 5 7 2 2 5" xfId="1557"/>
    <cellStyle name="Normal 5 7 2 2 6" xfId="1558"/>
    <cellStyle name="Normal 5 7 2 3" xfId="1559"/>
    <cellStyle name="Normal 5 7 2 3 2" xfId="1560"/>
    <cellStyle name="Normal 5 7 2 4" xfId="1561"/>
    <cellStyle name="Normal 5 7 2 4 2" xfId="1562"/>
    <cellStyle name="Normal 5 7 2 5" xfId="1563"/>
    <cellStyle name="Normal 5 7 2 5 2" xfId="1564"/>
    <cellStyle name="Normal 5 7 2 6" xfId="1565"/>
    <cellStyle name="Normal 5 7 2 7" xfId="1566"/>
    <cellStyle name="Normal 5 7 3" xfId="1567"/>
    <cellStyle name="Normal 5 7 3 2" xfId="1568"/>
    <cellStyle name="Normal 5 7 3 2 2" xfId="1569"/>
    <cellStyle name="Normal 5 7 3 3" xfId="1570"/>
    <cellStyle name="Normal 5 7 3 3 2" xfId="1571"/>
    <cellStyle name="Normal 5 7 3 4" xfId="1572"/>
    <cellStyle name="Normal 5 7 3 4 2" xfId="1573"/>
    <cellStyle name="Normal 5 7 3 5" xfId="1574"/>
    <cellStyle name="Normal 5 7 3 6" xfId="1575"/>
    <cellStyle name="Normal 5 7 4" xfId="1576"/>
    <cellStyle name="Normal 5 7 4 2" xfId="1577"/>
    <cellStyle name="Normal 5 7 5" xfId="1578"/>
    <cellStyle name="Normal 5 7 5 2" xfId="1579"/>
    <cellStyle name="Normal 5 7 6" xfId="1580"/>
    <cellStyle name="Normal 5 7 6 2" xfId="1581"/>
    <cellStyle name="Normal 5 7 7" xfId="1582"/>
    <cellStyle name="Normal 5 7 8" xfId="1583"/>
    <cellStyle name="Normal 5 8" xfId="1584"/>
    <cellStyle name="Normal 5 8 2" xfId="1585"/>
    <cellStyle name="Normal 5 8 2 2" xfId="1586"/>
    <cellStyle name="Normal 5 8 2 2 2" xfId="1587"/>
    <cellStyle name="Normal 5 8 2 3" xfId="1588"/>
    <cellStyle name="Normal 5 8 2 3 2" xfId="1589"/>
    <cellStyle name="Normal 5 8 2 4" xfId="1590"/>
    <cellStyle name="Normal 5 8 2 4 2" xfId="1591"/>
    <cellStyle name="Normal 5 8 2 5" xfId="1592"/>
    <cellStyle name="Normal 5 8 2 6" xfId="1593"/>
    <cellStyle name="Normal 5 8 3" xfId="1594"/>
    <cellStyle name="Normal 5 8 3 2" xfId="1595"/>
    <cellStyle name="Normal 5 8 4" xfId="1596"/>
    <cellStyle name="Normal 5 8 4 2" xfId="1597"/>
    <cellStyle name="Normal 5 8 5" xfId="1598"/>
    <cellStyle name="Normal 5 8 5 2" xfId="1599"/>
    <cellStyle name="Normal 5 8 6" xfId="1600"/>
    <cellStyle name="Normal 5 8 7" xfId="1601"/>
    <cellStyle name="Normal 5 9" xfId="1602"/>
    <cellStyle name="Normal 5 9 2" xfId="1603"/>
    <cellStyle name="Normal 5 9 2 2" xfId="1604"/>
    <cellStyle name="Normal 5 9 3" xfId="1605"/>
    <cellStyle name="Normal 5 9 3 2" xfId="1606"/>
    <cellStyle name="Normal 5 9 4" xfId="1607"/>
    <cellStyle name="Normal 5 9 4 2" xfId="1608"/>
    <cellStyle name="Normal 5 9 5" xfId="1609"/>
    <cellStyle name="Normal 5 9 6" xfId="1610"/>
    <cellStyle name="Normal 6" xfId="4"/>
    <cellStyle name="Normal 6 2" xfId="1611"/>
    <cellStyle name="Normal 6 2 2" xfId="1612"/>
    <cellStyle name="Normal 6 3" xfId="1613"/>
    <cellStyle name="Normal 7" xfId="1614"/>
    <cellStyle name="Normal 8" xfId="1615"/>
    <cellStyle name="Normal 9" xfId="1616"/>
    <cellStyle name="Percent" xfId="3" builtinId="5"/>
    <cellStyle name="Percent 2" xfId="1617"/>
    <cellStyle name="Percent 3" xfId="1618"/>
    <cellStyle name="Percent 3 10" xfId="1619"/>
    <cellStyle name="Percent 3 10 2" xfId="1620"/>
    <cellStyle name="Percent 3 10 3" xfId="1621"/>
    <cellStyle name="Percent 3 11" xfId="1622"/>
    <cellStyle name="Percent 3 11 2" xfId="1623"/>
    <cellStyle name="Percent 3 12" xfId="1624"/>
    <cellStyle name="Percent 3 12 2" xfId="1625"/>
    <cellStyle name="Percent 3 13" xfId="1626"/>
    <cellStyle name="Percent 3 14" xfId="1627"/>
    <cellStyle name="Percent 3 2" xfId="1628"/>
    <cellStyle name="Percent 3 2 10" xfId="1629"/>
    <cellStyle name="Percent 3 2 10 2" xfId="1630"/>
    <cellStyle name="Percent 3 2 11" xfId="1631"/>
    <cellStyle name="Percent 3 2 11 2" xfId="1632"/>
    <cellStyle name="Percent 3 2 12" xfId="1633"/>
    <cellStyle name="Percent 3 2 13" xfId="1634"/>
    <cellStyle name="Percent 3 2 2" xfId="1635"/>
    <cellStyle name="Percent 3 2 2 10" xfId="1636"/>
    <cellStyle name="Percent 3 2 2 10 2" xfId="1637"/>
    <cellStyle name="Percent 3 2 2 11" xfId="1638"/>
    <cellStyle name="Percent 3 2 2 12" xfId="1639"/>
    <cellStyle name="Percent 3 2 2 2" xfId="1640"/>
    <cellStyle name="Percent 3 2 2 2 10" xfId="1641"/>
    <cellStyle name="Percent 3 2 2 2 11" xfId="1642"/>
    <cellStyle name="Percent 3 2 2 2 2" xfId="1643"/>
    <cellStyle name="Percent 3 2 2 2 2 10" xfId="1644"/>
    <cellStyle name="Percent 3 2 2 2 2 2" xfId="1645"/>
    <cellStyle name="Percent 3 2 2 2 2 2 2" xfId="1646"/>
    <cellStyle name="Percent 3 2 2 2 2 2 2 2" xfId="1647"/>
    <cellStyle name="Percent 3 2 2 2 2 2 2 2 2" xfId="1648"/>
    <cellStyle name="Percent 3 2 2 2 2 2 2 2 2 2" xfId="1649"/>
    <cellStyle name="Percent 3 2 2 2 2 2 2 2 3" xfId="1650"/>
    <cellStyle name="Percent 3 2 2 2 2 2 2 2 3 2" xfId="1651"/>
    <cellStyle name="Percent 3 2 2 2 2 2 2 2 4" xfId="1652"/>
    <cellStyle name="Percent 3 2 2 2 2 2 2 2 4 2" xfId="1653"/>
    <cellStyle name="Percent 3 2 2 2 2 2 2 2 5" xfId="1654"/>
    <cellStyle name="Percent 3 2 2 2 2 2 2 2 6" xfId="1655"/>
    <cellStyle name="Percent 3 2 2 2 2 2 2 3" xfId="1656"/>
    <cellStyle name="Percent 3 2 2 2 2 2 2 3 2" xfId="1657"/>
    <cellStyle name="Percent 3 2 2 2 2 2 2 4" xfId="1658"/>
    <cellStyle name="Percent 3 2 2 2 2 2 2 4 2" xfId="1659"/>
    <cellStyle name="Percent 3 2 2 2 2 2 2 5" xfId="1660"/>
    <cellStyle name="Percent 3 2 2 2 2 2 2 5 2" xfId="1661"/>
    <cellStyle name="Percent 3 2 2 2 2 2 2 6" xfId="1662"/>
    <cellStyle name="Percent 3 2 2 2 2 2 2 7" xfId="1663"/>
    <cellStyle name="Percent 3 2 2 2 2 2 3" xfId="1664"/>
    <cellStyle name="Percent 3 2 2 2 2 2 3 2" xfId="1665"/>
    <cellStyle name="Percent 3 2 2 2 2 2 3 2 2" xfId="1666"/>
    <cellStyle name="Percent 3 2 2 2 2 2 3 3" xfId="1667"/>
    <cellStyle name="Percent 3 2 2 2 2 2 3 3 2" xfId="1668"/>
    <cellStyle name="Percent 3 2 2 2 2 2 3 4" xfId="1669"/>
    <cellStyle name="Percent 3 2 2 2 2 2 3 4 2" xfId="1670"/>
    <cellStyle name="Percent 3 2 2 2 2 2 3 5" xfId="1671"/>
    <cellStyle name="Percent 3 2 2 2 2 2 3 6" xfId="1672"/>
    <cellStyle name="Percent 3 2 2 2 2 2 4" xfId="1673"/>
    <cellStyle name="Percent 3 2 2 2 2 2 4 2" xfId="1674"/>
    <cellStyle name="Percent 3 2 2 2 2 2 5" xfId="1675"/>
    <cellStyle name="Percent 3 2 2 2 2 2 5 2" xfId="1676"/>
    <cellStyle name="Percent 3 2 2 2 2 2 6" xfId="1677"/>
    <cellStyle name="Percent 3 2 2 2 2 2 6 2" xfId="1678"/>
    <cellStyle name="Percent 3 2 2 2 2 2 7" xfId="1679"/>
    <cellStyle name="Percent 3 2 2 2 2 2 8" xfId="1680"/>
    <cellStyle name="Percent 3 2 2 2 2 3" xfId="1681"/>
    <cellStyle name="Percent 3 2 2 2 2 3 2" xfId="1682"/>
    <cellStyle name="Percent 3 2 2 2 2 3 2 2" xfId="1683"/>
    <cellStyle name="Percent 3 2 2 2 2 3 2 2 2" xfId="1684"/>
    <cellStyle name="Percent 3 2 2 2 2 3 2 3" xfId="1685"/>
    <cellStyle name="Percent 3 2 2 2 2 3 2 3 2" xfId="1686"/>
    <cellStyle name="Percent 3 2 2 2 2 3 2 4" xfId="1687"/>
    <cellStyle name="Percent 3 2 2 2 2 3 2 4 2" xfId="1688"/>
    <cellStyle name="Percent 3 2 2 2 2 3 2 5" xfId="1689"/>
    <cellStyle name="Percent 3 2 2 2 2 3 2 6" xfId="1690"/>
    <cellStyle name="Percent 3 2 2 2 2 3 3" xfId="1691"/>
    <cellStyle name="Percent 3 2 2 2 2 3 3 2" xfId="1692"/>
    <cellStyle name="Percent 3 2 2 2 2 3 4" xfId="1693"/>
    <cellStyle name="Percent 3 2 2 2 2 3 4 2" xfId="1694"/>
    <cellStyle name="Percent 3 2 2 2 2 3 5" xfId="1695"/>
    <cellStyle name="Percent 3 2 2 2 2 3 5 2" xfId="1696"/>
    <cellStyle name="Percent 3 2 2 2 2 3 6" xfId="1697"/>
    <cellStyle name="Percent 3 2 2 2 2 3 7" xfId="1698"/>
    <cellStyle name="Percent 3 2 2 2 2 4" xfId="1699"/>
    <cellStyle name="Percent 3 2 2 2 2 4 2" xfId="1700"/>
    <cellStyle name="Percent 3 2 2 2 2 4 2 2" xfId="1701"/>
    <cellStyle name="Percent 3 2 2 2 2 4 3" xfId="1702"/>
    <cellStyle name="Percent 3 2 2 2 2 4 3 2" xfId="1703"/>
    <cellStyle name="Percent 3 2 2 2 2 4 4" xfId="1704"/>
    <cellStyle name="Percent 3 2 2 2 2 4 4 2" xfId="1705"/>
    <cellStyle name="Percent 3 2 2 2 2 4 5" xfId="1706"/>
    <cellStyle name="Percent 3 2 2 2 2 4 6" xfId="1707"/>
    <cellStyle name="Percent 3 2 2 2 2 5" xfId="1708"/>
    <cellStyle name="Percent 3 2 2 2 2 5 2" xfId="1709"/>
    <cellStyle name="Percent 3 2 2 2 2 5 2 2" xfId="1710"/>
    <cellStyle name="Percent 3 2 2 2 2 5 3" xfId="1711"/>
    <cellStyle name="Percent 3 2 2 2 2 5 4" xfId="1712"/>
    <cellStyle name="Percent 3 2 2 2 2 6" xfId="1713"/>
    <cellStyle name="Percent 3 2 2 2 2 6 2" xfId="1714"/>
    <cellStyle name="Percent 3 2 2 2 2 6 3" xfId="1715"/>
    <cellStyle name="Percent 3 2 2 2 2 7" xfId="1716"/>
    <cellStyle name="Percent 3 2 2 2 2 7 2" xfId="1717"/>
    <cellStyle name="Percent 3 2 2 2 2 8" xfId="1718"/>
    <cellStyle name="Percent 3 2 2 2 2 8 2" xfId="1719"/>
    <cellStyle name="Percent 3 2 2 2 2 9" xfId="1720"/>
    <cellStyle name="Percent 3 2 2 2 3" xfId="1721"/>
    <cellStyle name="Percent 3 2 2 2 3 2" xfId="1722"/>
    <cellStyle name="Percent 3 2 2 2 3 2 2" xfId="1723"/>
    <cellStyle name="Percent 3 2 2 2 3 2 2 2" xfId="1724"/>
    <cellStyle name="Percent 3 2 2 2 3 2 2 2 2" xfId="1725"/>
    <cellStyle name="Percent 3 2 2 2 3 2 2 3" xfId="1726"/>
    <cellStyle name="Percent 3 2 2 2 3 2 2 3 2" xfId="1727"/>
    <cellStyle name="Percent 3 2 2 2 3 2 2 4" xfId="1728"/>
    <cellStyle name="Percent 3 2 2 2 3 2 2 4 2" xfId="1729"/>
    <cellStyle name="Percent 3 2 2 2 3 2 2 5" xfId="1730"/>
    <cellStyle name="Percent 3 2 2 2 3 2 2 6" xfId="1731"/>
    <cellStyle name="Percent 3 2 2 2 3 2 3" xfId="1732"/>
    <cellStyle name="Percent 3 2 2 2 3 2 3 2" xfId="1733"/>
    <cellStyle name="Percent 3 2 2 2 3 2 4" xfId="1734"/>
    <cellStyle name="Percent 3 2 2 2 3 2 4 2" xfId="1735"/>
    <cellStyle name="Percent 3 2 2 2 3 2 5" xfId="1736"/>
    <cellStyle name="Percent 3 2 2 2 3 2 5 2" xfId="1737"/>
    <cellStyle name="Percent 3 2 2 2 3 2 6" xfId="1738"/>
    <cellStyle name="Percent 3 2 2 2 3 2 7" xfId="1739"/>
    <cellStyle name="Percent 3 2 2 2 3 3" xfId="1740"/>
    <cellStyle name="Percent 3 2 2 2 3 3 2" xfId="1741"/>
    <cellStyle name="Percent 3 2 2 2 3 3 2 2" xfId="1742"/>
    <cellStyle name="Percent 3 2 2 2 3 3 3" xfId="1743"/>
    <cellStyle name="Percent 3 2 2 2 3 3 3 2" xfId="1744"/>
    <cellStyle name="Percent 3 2 2 2 3 3 4" xfId="1745"/>
    <cellStyle name="Percent 3 2 2 2 3 3 4 2" xfId="1746"/>
    <cellStyle name="Percent 3 2 2 2 3 3 5" xfId="1747"/>
    <cellStyle name="Percent 3 2 2 2 3 3 6" xfId="1748"/>
    <cellStyle name="Percent 3 2 2 2 3 4" xfId="1749"/>
    <cellStyle name="Percent 3 2 2 2 3 4 2" xfId="1750"/>
    <cellStyle name="Percent 3 2 2 2 3 5" xfId="1751"/>
    <cellStyle name="Percent 3 2 2 2 3 5 2" xfId="1752"/>
    <cellStyle name="Percent 3 2 2 2 3 6" xfId="1753"/>
    <cellStyle name="Percent 3 2 2 2 3 6 2" xfId="1754"/>
    <cellStyle name="Percent 3 2 2 2 3 7" xfId="1755"/>
    <cellStyle name="Percent 3 2 2 2 3 8" xfId="1756"/>
    <cellStyle name="Percent 3 2 2 2 4" xfId="1757"/>
    <cellStyle name="Percent 3 2 2 2 4 2" xfId="1758"/>
    <cellStyle name="Percent 3 2 2 2 4 2 2" xfId="1759"/>
    <cellStyle name="Percent 3 2 2 2 4 2 2 2" xfId="1760"/>
    <cellStyle name="Percent 3 2 2 2 4 2 3" xfId="1761"/>
    <cellStyle name="Percent 3 2 2 2 4 2 3 2" xfId="1762"/>
    <cellStyle name="Percent 3 2 2 2 4 2 4" xfId="1763"/>
    <cellStyle name="Percent 3 2 2 2 4 2 4 2" xfId="1764"/>
    <cellStyle name="Percent 3 2 2 2 4 2 5" xfId="1765"/>
    <cellStyle name="Percent 3 2 2 2 4 2 6" xfId="1766"/>
    <cellStyle name="Percent 3 2 2 2 4 3" xfId="1767"/>
    <cellStyle name="Percent 3 2 2 2 4 3 2" xfId="1768"/>
    <cellStyle name="Percent 3 2 2 2 4 4" xfId="1769"/>
    <cellStyle name="Percent 3 2 2 2 4 4 2" xfId="1770"/>
    <cellStyle name="Percent 3 2 2 2 4 5" xfId="1771"/>
    <cellStyle name="Percent 3 2 2 2 4 5 2" xfId="1772"/>
    <cellStyle name="Percent 3 2 2 2 4 6" xfId="1773"/>
    <cellStyle name="Percent 3 2 2 2 4 7" xfId="1774"/>
    <cellStyle name="Percent 3 2 2 2 5" xfId="1775"/>
    <cellStyle name="Percent 3 2 2 2 5 2" xfId="1776"/>
    <cellStyle name="Percent 3 2 2 2 5 2 2" xfId="1777"/>
    <cellStyle name="Percent 3 2 2 2 5 3" xfId="1778"/>
    <cellStyle name="Percent 3 2 2 2 5 3 2" xfId="1779"/>
    <cellStyle name="Percent 3 2 2 2 5 4" xfId="1780"/>
    <cellStyle name="Percent 3 2 2 2 5 4 2" xfId="1781"/>
    <cellStyle name="Percent 3 2 2 2 5 5" xfId="1782"/>
    <cellStyle name="Percent 3 2 2 2 5 6" xfId="1783"/>
    <cellStyle name="Percent 3 2 2 2 6" xfId="1784"/>
    <cellStyle name="Percent 3 2 2 2 6 2" xfId="1785"/>
    <cellStyle name="Percent 3 2 2 2 6 2 2" xfId="1786"/>
    <cellStyle name="Percent 3 2 2 2 6 3" xfId="1787"/>
    <cellStyle name="Percent 3 2 2 2 6 4" xfId="1788"/>
    <cellStyle name="Percent 3 2 2 2 7" xfId="1789"/>
    <cellStyle name="Percent 3 2 2 2 7 2" xfId="1790"/>
    <cellStyle name="Percent 3 2 2 2 7 3" xfId="1791"/>
    <cellStyle name="Percent 3 2 2 2 8" xfId="1792"/>
    <cellStyle name="Percent 3 2 2 2 8 2" xfId="1793"/>
    <cellStyle name="Percent 3 2 2 2 9" xfId="1794"/>
    <cellStyle name="Percent 3 2 2 2 9 2" xfId="1795"/>
    <cellStyle name="Percent 3 2 2 3" xfId="1796"/>
    <cellStyle name="Percent 3 2 2 3 10" xfId="1797"/>
    <cellStyle name="Percent 3 2 2 3 2" xfId="1798"/>
    <cellStyle name="Percent 3 2 2 3 2 2" xfId="1799"/>
    <cellStyle name="Percent 3 2 2 3 2 2 2" xfId="1800"/>
    <cellStyle name="Percent 3 2 2 3 2 2 2 2" xfId="1801"/>
    <cellStyle name="Percent 3 2 2 3 2 2 2 2 2" xfId="1802"/>
    <cellStyle name="Percent 3 2 2 3 2 2 2 3" xfId="1803"/>
    <cellStyle name="Percent 3 2 2 3 2 2 2 3 2" xfId="1804"/>
    <cellStyle name="Percent 3 2 2 3 2 2 2 4" xfId="1805"/>
    <cellStyle name="Percent 3 2 2 3 2 2 2 4 2" xfId="1806"/>
    <cellStyle name="Percent 3 2 2 3 2 2 2 5" xfId="1807"/>
    <cellStyle name="Percent 3 2 2 3 2 2 2 6" xfId="1808"/>
    <cellStyle name="Percent 3 2 2 3 2 2 3" xfId="1809"/>
    <cellStyle name="Percent 3 2 2 3 2 2 3 2" xfId="1810"/>
    <cellStyle name="Percent 3 2 2 3 2 2 4" xfId="1811"/>
    <cellStyle name="Percent 3 2 2 3 2 2 4 2" xfId="1812"/>
    <cellStyle name="Percent 3 2 2 3 2 2 5" xfId="1813"/>
    <cellStyle name="Percent 3 2 2 3 2 2 5 2" xfId="1814"/>
    <cellStyle name="Percent 3 2 2 3 2 2 6" xfId="1815"/>
    <cellStyle name="Percent 3 2 2 3 2 2 7" xfId="1816"/>
    <cellStyle name="Percent 3 2 2 3 2 3" xfId="1817"/>
    <cellStyle name="Percent 3 2 2 3 2 3 2" xfId="1818"/>
    <cellStyle name="Percent 3 2 2 3 2 3 2 2" xfId="1819"/>
    <cellStyle name="Percent 3 2 2 3 2 3 3" xfId="1820"/>
    <cellStyle name="Percent 3 2 2 3 2 3 3 2" xfId="1821"/>
    <cellStyle name="Percent 3 2 2 3 2 3 4" xfId="1822"/>
    <cellStyle name="Percent 3 2 2 3 2 3 4 2" xfId="1823"/>
    <cellStyle name="Percent 3 2 2 3 2 3 5" xfId="1824"/>
    <cellStyle name="Percent 3 2 2 3 2 3 6" xfId="1825"/>
    <cellStyle name="Percent 3 2 2 3 2 4" xfId="1826"/>
    <cellStyle name="Percent 3 2 2 3 2 4 2" xfId="1827"/>
    <cellStyle name="Percent 3 2 2 3 2 5" xfId="1828"/>
    <cellStyle name="Percent 3 2 2 3 2 5 2" xfId="1829"/>
    <cellStyle name="Percent 3 2 2 3 2 6" xfId="1830"/>
    <cellStyle name="Percent 3 2 2 3 2 6 2" xfId="1831"/>
    <cellStyle name="Percent 3 2 2 3 2 7" xfId="1832"/>
    <cellStyle name="Percent 3 2 2 3 2 8" xfId="1833"/>
    <cellStyle name="Percent 3 2 2 3 3" xfId="1834"/>
    <cellStyle name="Percent 3 2 2 3 3 2" xfId="1835"/>
    <cellStyle name="Percent 3 2 2 3 3 2 2" xfId="1836"/>
    <cellStyle name="Percent 3 2 2 3 3 2 2 2" xfId="1837"/>
    <cellStyle name="Percent 3 2 2 3 3 2 3" xfId="1838"/>
    <cellStyle name="Percent 3 2 2 3 3 2 3 2" xfId="1839"/>
    <cellStyle name="Percent 3 2 2 3 3 2 4" xfId="1840"/>
    <cellStyle name="Percent 3 2 2 3 3 2 4 2" xfId="1841"/>
    <cellStyle name="Percent 3 2 2 3 3 2 5" xfId="1842"/>
    <cellStyle name="Percent 3 2 2 3 3 2 6" xfId="1843"/>
    <cellStyle name="Percent 3 2 2 3 3 3" xfId="1844"/>
    <cellStyle name="Percent 3 2 2 3 3 3 2" xfId="1845"/>
    <cellStyle name="Percent 3 2 2 3 3 4" xfId="1846"/>
    <cellStyle name="Percent 3 2 2 3 3 4 2" xfId="1847"/>
    <cellStyle name="Percent 3 2 2 3 3 5" xfId="1848"/>
    <cellStyle name="Percent 3 2 2 3 3 5 2" xfId="1849"/>
    <cellStyle name="Percent 3 2 2 3 3 6" xfId="1850"/>
    <cellStyle name="Percent 3 2 2 3 3 7" xfId="1851"/>
    <cellStyle name="Percent 3 2 2 3 4" xfId="1852"/>
    <cellStyle name="Percent 3 2 2 3 4 2" xfId="1853"/>
    <cellStyle name="Percent 3 2 2 3 4 2 2" xfId="1854"/>
    <cellStyle name="Percent 3 2 2 3 4 3" xfId="1855"/>
    <cellStyle name="Percent 3 2 2 3 4 3 2" xfId="1856"/>
    <cellStyle name="Percent 3 2 2 3 4 4" xfId="1857"/>
    <cellStyle name="Percent 3 2 2 3 4 4 2" xfId="1858"/>
    <cellStyle name="Percent 3 2 2 3 4 5" xfId="1859"/>
    <cellStyle name="Percent 3 2 2 3 4 6" xfId="1860"/>
    <cellStyle name="Percent 3 2 2 3 5" xfId="1861"/>
    <cellStyle name="Percent 3 2 2 3 5 2" xfId="1862"/>
    <cellStyle name="Percent 3 2 2 3 5 2 2" xfId="1863"/>
    <cellStyle name="Percent 3 2 2 3 5 3" xfId="1864"/>
    <cellStyle name="Percent 3 2 2 3 5 4" xfId="1865"/>
    <cellStyle name="Percent 3 2 2 3 6" xfId="1866"/>
    <cellStyle name="Percent 3 2 2 3 6 2" xfId="1867"/>
    <cellStyle name="Percent 3 2 2 3 6 3" xfId="1868"/>
    <cellStyle name="Percent 3 2 2 3 7" xfId="1869"/>
    <cellStyle name="Percent 3 2 2 3 7 2" xfId="1870"/>
    <cellStyle name="Percent 3 2 2 3 8" xfId="1871"/>
    <cellStyle name="Percent 3 2 2 3 8 2" xfId="1872"/>
    <cellStyle name="Percent 3 2 2 3 9" xfId="1873"/>
    <cellStyle name="Percent 3 2 2 4" xfId="1874"/>
    <cellStyle name="Percent 3 2 2 4 2" xfId="1875"/>
    <cellStyle name="Percent 3 2 2 4 2 2" xfId="1876"/>
    <cellStyle name="Percent 3 2 2 4 2 2 2" xfId="1877"/>
    <cellStyle name="Percent 3 2 2 4 2 2 2 2" xfId="1878"/>
    <cellStyle name="Percent 3 2 2 4 2 2 3" xfId="1879"/>
    <cellStyle name="Percent 3 2 2 4 2 2 3 2" xfId="1880"/>
    <cellStyle name="Percent 3 2 2 4 2 2 4" xfId="1881"/>
    <cellStyle name="Percent 3 2 2 4 2 2 4 2" xfId="1882"/>
    <cellStyle name="Percent 3 2 2 4 2 2 5" xfId="1883"/>
    <cellStyle name="Percent 3 2 2 4 2 2 6" xfId="1884"/>
    <cellStyle name="Percent 3 2 2 4 2 3" xfId="1885"/>
    <cellStyle name="Percent 3 2 2 4 2 3 2" xfId="1886"/>
    <cellStyle name="Percent 3 2 2 4 2 4" xfId="1887"/>
    <cellStyle name="Percent 3 2 2 4 2 4 2" xfId="1888"/>
    <cellStyle name="Percent 3 2 2 4 2 5" xfId="1889"/>
    <cellStyle name="Percent 3 2 2 4 2 5 2" xfId="1890"/>
    <cellStyle name="Percent 3 2 2 4 2 6" xfId="1891"/>
    <cellStyle name="Percent 3 2 2 4 2 7" xfId="1892"/>
    <cellStyle name="Percent 3 2 2 4 3" xfId="1893"/>
    <cellStyle name="Percent 3 2 2 4 3 2" xfId="1894"/>
    <cellStyle name="Percent 3 2 2 4 3 2 2" xfId="1895"/>
    <cellStyle name="Percent 3 2 2 4 3 3" xfId="1896"/>
    <cellStyle name="Percent 3 2 2 4 3 3 2" xfId="1897"/>
    <cellStyle name="Percent 3 2 2 4 3 4" xfId="1898"/>
    <cellStyle name="Percent 3 2 2 4 3 4 2" xfId="1899"/>
    <cellStyle name="Percent 3 2 2 4 3 5" xfId="1900"/>
    <cellStyle name="Percent 3 2 2 4 3 6" xfId="1901"/>
    <cellStyle name="Percent 3 2 2 4 4" xfId="1902"/>
    <cellStyle name="Percent 3 2 2 4 4 2" xfId="1903"/>
    <cellStyle name="Percent 3 2 2 4 5" xfId="1904"/>
    <cellStyle name="Percent 3 2 2 4 5 2" xfId="1905"/>
    <cellStyle name="Percent 3 2 2 4 6" xfId="1906"/>
    <cellStyle name="Percent 3 2 2 4 6 2" xfId="1907"/>
    <cellStyle name="Percent 3 2 2 4 7" xfId="1908"/>
    <cellStyle name="Percent 3 2 2 4 8" xfId="1909"/>
    <cellStyle name="Percent 3 2 2 5" xfId="1910"/>
    <cellStyle name="Percent 3 2 2 5 2" xfId="1911"/>
    <cellStyle name="Percent 3 2 2 5 2 2" xfId="1912"/>
    <cellStyle name="Percent 3 2 2 5 2 2 2" xfId="1913"/>
    <cellStyle name="Percent 3 2 2 5 2 3" xfId="1914"/>
    <cellStyle name="Percent 3 2 2 5 2 3 2" xfId="1915"/>
    <cellStyle name="Percent 3 2 2 5 2 4" xfId="1916"/>
    <cellStyle name="Percent 3 2 2 5 2 4 2" xfId="1917"/>
    <cellStyle name="Percent 3 2 2 5 2 5" xfId="1918"/>
    <cellStyle name="Percent 3 2 2 5 2 6" xfId="1919"/>
    <cellStyle name="Percent 3 2 2 5 3" xfId="1920"/>
    <cellStyle name="Percent 3 2 2 5 3 2" xfId="1921"/>
    <cellStyle name="Percent 3 2 2 5 4" xfId="1922"/>
    <cellStyle name="Percent 3 2 2 5 4 2" xfId="1923"/>
    <cellStyle name="Percent 3 2 2 5 5" xfId="1924"/>
    <cellStyle name="Percent 3 2 2 5 5 2" xfId="1925"/>
    <cellStyle name="Percent 3 2 2 5 6" xfId="1926"/>
    <cellStyle name="Percent 3 2 2 5 7" xfId="1927"/>
    <cellStyle name="Percent 3 2 2 6" xfId="1928"/>
    <cellStyle name="Percent 3 2 2 6 2" xfId="1929"/>
    <cellStyle name="Percent 3 2 2 6 2 2" xfId="1930"/>
    <cellStyle name="Percent 3 2 2 6 3" xfId="1931"/>
    <cellStyle name="Percent 3 2 2 6 3 2" xfId="1932"/>
    <cellStyle name="Percent 3 2 2 6 4" xfId="1933"/>
    <cellStyle name="Percent 3 2 2 6 4 2" xfId="1934"/>
    <cellStyle name="Percent 3 2 2 6 5" xfId="1935"/>
    <cellStyle name="Percent 3 2 2 6 6" xfId="1936"/>
    <cellStyle name="Percent 3 2 2 7" xfId="1937"/>
    <cellStyle name="Percent 3 2 2 7 2" xfId="1938"/>
    <cellStyle name="Percent 3 2 2 7 2 2" xfId="1939"/>
    <cellStyle name="Percent 3 2 2 7 3" xfId="1940"/>
    <cellStyle name="Percent 3 2 2 7 4" xfId="1941"/>
    <cellStyle name="Percent 3 2 2 8" xfId="1942"/>
    <cellStyle name="Percent 3 2 2 8 2" xfId="1943"/>
    <cellStyle name="Percent 3 2 2 8 3" xfId="1944"/>
    <cellStyle name="Percent 3 2 2 9" xfId="1945"/>
    <cellStyle name="Percent 3 2 2 9 2" xfId="1946"/>
    <cellStyle name="Percent 3 2 3" xfId="1947"/>
    <cellStyle name="Percent 3 2 3 10" xfId="1948"/>
    <cellStyle name="Percent 3 2 3 11" xfId="1949"/>
    <cellStyle name="Percent 3 2 3 2" xfId="1950"/>
    <cellStyle name="Percent 3 2 3 2 10" xfId="1951"/>
    <cellStyle name="Percent 3 2 3 2 2" xfId="1952"/>
    <cellStyle name="Percent 3 2 3 2 2 2" xfId="1953"/>
    <cellStyle name="Percent 3 2 3 2 2 2 2" xfId="1954"/>
    <cellStyle name="Percent 3 2 3 2 2 2 2 2" xfId="1955"/>
    <cellStyle name="Percent 3 2 3 2 2 2 2 2 2" xfId="1956"/>
    <cellStyle name="Percent 3 2 3 2 2 2 2 3" xfId="1957"/>
    <cellStyle name="Percent 3 2 3 2 2 2 2 3 2" xfId="1958"/>
    <cellStyle name="Percent 3 2 3 2 2 2 2 4" xfId="1959"/>
    <cellStyle name="Percent 3 2 3 2 2 2 2 4 2" xfId="1960"/>
    <cellStyle name="Percent 3 2 3 2 2 2 2 5" xfId="1961"/>
    <cellStyle name="Percent 3 2 3 2 2 2 2 6" xfId="1962"/>
    <cellStyle name="Percent 3 2 3 2 2 2 3" xfId="1963"/>
    <cellStyle name="Percent 3 2 3 2 2 2 3 2" xfId="1964"/>
    <cellStyle name="Percent 3 2 3 2 2 2 4" xfId="1965"/>
    <cellStyle name="Percent 3 2 3 2 2 2 4 2" xfId="1966"/>
    <cellStyle name="Percent 3 2 3 2 2 2 5" xfId="1967"/>
    <cellStyle name="Percent 3 2 3 2 2 2 5 2" xfId="1968"/>
    <cellStyle name="Percent 3 2 3 2 2 2 6" xfId="1969"/>
    <cellStyle name="Percent 3 2 3 2 2 2 7" xfId="1970"/>
    <cellStyle name="Percent 3 2 3 2 2 3" xfId="1971"/>
    <cellStyle name="Percent 3 2 3 2 2 3 2" xfId="1972"/>
    <cellStyle name="Percent 3 2 3 2 2 3 2 2" xfId="1973"/>
    <cellStyle name="Percent 3 2 3 2 2 3 3" xfId="1974"/>
    <cellStyle name="Percent 3 2 3 2 2 3 3 2" xfId="1975"/>
    <cellStyle name="Percent 3 2 3 2 2 3 4" xfId="1976"/>
    <cellStyle name="Percent 3 2 3 2 2 3 4 2" xfId="1977"/>
    <cellStyle name="Percent 3 2 3 2 2 3 5" xfId="1978"/>
    <cellStyle name="Percent 3 2 3 2 2 3 6" xfId="1979"/>
    <cellStyle name="Percent 3 2 3 2 2 4" xfId="1980"/>
    <cellStyle name="Percent 3 2 3 2 2 4 2" xfId="1981"/>
    <cellStyle name="Percent 3 2 3 2 2 5" xfId="1982"/>
    <cellStyle name="Percent 3 2 3 2 2 5 2" xfId="1983"/>
    <cellStyle name="Percent 3 2 3 2 2 6" xfId="1984"/>
    <cellStyle name="Percent 3 2 3 2 2 6 2" xfId="1985"/>
    <cellStyle name="Percent 3 2 3 2 2 7" xfId="1986"/>
    <cellStyle name="Percent 3 2 3 2 2 8" xfId="1987"/>
    <cellStyle name="Percent 3 2 3 2 3" xfId="1988"/>
    <cellStyle name="Percent 3 2 3 2 3 2" xfId="1989"/>
    <cellStyle name="Percent 3 2 3 2 3 2 2" xfId="1990"/>
    <cellStyle name="Percent 3 2 3 2 3 2 2 2" xfId="1991"/>
    <cellStyle name="Percent 3 2 3 2 3 2 3" xfId="1992"/>
    <cellStyle name="Percent 3 2 3 2 3 2 3 2" xfId="1993"/>
    <cellStyle name="Percent 3 2 3 2 3 2 4" xfId="1994"/>
    <cellStyle name="Percent 3 2 3 2 3 2 4 2" xfId="1995"/>
    <cellStyle name="Percent 3 2 3 2 3 2 5" xfId="1996"/>
    <cellStyle name="Percent 3 2 3 2 3 2 6" xfId="1997"/>
    <cellStyle name="Percent 3 2 3 2 3 3" xfId="1998"/>
    <cellStyle name="Percent 3 2 3 2 3 3 2" xfId="1999"/>
    <cellStyle name="Percent 3 2 3 2 3 4" xfId="2000"/>
    <cellStyle name="Percent 3 2 3 2 3 4 2" xfId="2001"/>
    <cellStyle name="Percent 3 2 3 2 3 5" xfId="2002"/>
    <cellStyle name="Percent 3 2 3 2 3 5 2" xfId="2003"/>
    <cellStyle name="Percent 3 2 3 2 3 6" xfId="2004"/>
    <cellStyle name="Percent 3 2 3 2 3 7" xfId="2005"/>
    <cellStyle name="Percent 3 2 3 2 4" xfId="2006"/>
    <cellStyle name="Percent 3 2 3 2 4 2" xfId="2007"/>
    <cellStyle name="Percent 3 2 3 2 4 2 2" xfId="2008"/>
    <cellStyle name="Percent 3 2 3 2 4 3" xfId="2009"/>
    <cellStyle name="Percent 3 2 3 2 4 3 2" xfId="2010"/>
    <cellStyle name="Percent 3 2 3 2 4 4" xfId="2011"/>
    <cellStyle name="Percent 3 2 3 2 4 4 2" xfId="2012"/>
    <cellStyle name="Percent 3 2 3 2 4 5" xfId="2013"/>
    <cellStyle name="Percent 3 2 3 2 4 6" xfId="2014"/>
    <cellStyle name="Percent 3 2 3 2 5" xfId="2015"/>
    <cellStyle name="Percent 3 2 3 2 5 2" xfId="2016"/>
    <cellStyle name="Percent 3 2 3 2 5 2 2" xfId="2017"/>
    <cellStyle name="Percent 3 2 3 2 5 3" xfId="2018"/>
    <cellStyle name="Percent 3 2 3 2 5 4" xfId="2019"/>
    <cellStyle name="Percent 3 2 3 2 6" xfId="2020"/>
    <cellStyle name="Percent 3 2 3 2 6 2" xfId="2021"/>
    <cellStyle name="Percent 3 2 3 2 6 3" xfId="2022"/>
    <cellStyle name="Percent 3 2 3 2 7" xfId="2023"/>
    <cellStyle name="Percent 3 2 3 2 7 2" xfId="2024"/>
    <cellStyle name="Percent 3 2 3 2 8" xfId="2025"/>
    <cellStyle name="Percent 3 2 3 2 8 2" xfId="2026"/>
    <cellStyle name="Percent 3 2 3 2 9" xfId="2027"/>
    <cellStyle name="Percent 3 2 3 3" xfId="2028"/>
    <cellStyle name="Percent 3 2 3 3 2" xfId="2029"/>
    <cellStyle name="Percent 3 2 3 3 2 2" xfId="2030"/>
    <cellStyle name="Percent 3 2 3 3 2 2 2" xfId="2031"/>
    <cellStyle name="Percent 3 2 3 3 2 2 2 2" xfId="2032"/>
    <cellStyle name="Percent 3 2 3 3 2 2 3" xfId="2033"/>
    <cellStyle name="Percent 3 2 3 3 2 2 3 2" xfId="2034"/>
    <cellStyle name="Percent 3 2 3 3 2 2 4" xfId="2035"/>
    <cellStyle name="Percent 3 2 3 3 2 2 4 2" xfId="2036"/>
    <cellStyle name="Percent 3 2 3 3 2 2 5" xfId="2037"/>
    <cellStyle name="Percent 3 2 3 3 2 2 6" xfId="2038"/>
    <cellStyle name="Percent 3 2 3 3 2 3" xfId="2039"/>
    <cellStyle name="Percent 3 2 3 3 2 3 2" xfId="2040"/>
    <cellStyle name="Percent 3 2 3 3 2 4" xfId="2041"/>
    <cellStyle name="Percent 3 2 3 3 2 4 2" xfId="2042"/>
    <cellStyle name="Percent 3 2 3 3 2 5" xfId="2043"/>
    <cellStyle name="Percent 3 2 3 3 2 5 2" xfId="2044"/>
    <cellStyle name="Percent 3 2 3 3 2 6" xfId="2045"/>
    <cellStyle name="Percent 3 2 3 3 2 7" xfId="2046"/>
    <cellStyle name="Percent 3 2 3 3 3" xfId="2047"/>
    <cellStyle name="Percent 3 2 3 3 3 2" xfId="2048"/>
    <cellStyle name="Percent 3 2 3 3 3 2 2" xfId="2049"/>
    <cellStyle name="Percent 3 2 3 3 3 3" xfId="2050"/>
    <cellStyle name="Percent 3 2 3 3 3 3 2" xfId="2051"/>
    <cellStyle name="Percent 3 2 3 3 3 4" xfId="2052"/>
    <cellStyle name="Percent 3 2 3 3 3 4 2" xfId="2053"/>
    <cellStyle name="Percent 3 2 3 3 3 5" xfId="2054"/>
    <cellStyle name="Percent 3 2 3 3 3 6" xfId="2055"/>
    <cellStyle name="Percent 3 2 3 3 4" xfId="2056"/>
    <cellStyle name="Percent 3 2 3 3 4 2" xfId="2057"/>
    <cellStyle name="Percent 3 2 3 3 5" xfId="2058"/>
    <cellStyle name="Percent 3 2 3 3 5 2" xfId="2059"/>
    <cellStyle name="Percent 3 2 3 3 6" xfId="2060"/>
    <cellStyle name="Percent 3 2 3 3 6 2" xfId="2061"/>
    <cellStyle name="Percent 3 2 3 3 7" xfId="2062"/>
    <cellStyle name="Percent 3 2 3 3 8" xfId="2063"/>
    <cellStyle name="Percent 3 2 3 4" xfId="2064"/>
    <cellStyle name="Percent 3 2 3 4 2" xfId="2065"/>
    <cellStyle name="Percent 3 2 3 4 2 2" xfId="2066"/>
    <cellStyle name="Percent 3 2 3 4 2 2 2" xfId="2067"/>
    <cellStyle name="Percent 3 2 3 4 2 3" xfId="2068"/>
    <cellStyle name="Percent 3 2 3 4 2 3 2" xfId="2069"/>
    <cellStyle name="Percent 3 2 3 4 2 4" xfId="2070"/>
    <cellStyle name="Percent 3 2 3 4 2 4 2" xfId="2071"/>
    <cellStyle name="Percent 3 2 3 4 2 5" xfId="2072"/>
    <cellStyle name="Percent 3 2 3 4 2 6" xfId="2073"/>
    <cellStyle name="Percent 3 2 3 4 3" xfId="2074"/>
    <cellStyle name="Percent 3 2 3 4 3 2" xfId="2075"/>
    <cellStyle name="Percent 3 2 3 4 4" xfId="2076"/>
    <cellStyle name="Percent 3 2 3 4 4 2" xfId="2077"/>
    <cellStyle name="Percent 3 2 3 4 5" xfId="2078"/>
    <cellStyle name="Percent 3 2 3 4 5 2" xfId="2079"/>
    <cellStyle name="Percent 3 2 3 4 6" xfId="2080"/>
    <cellStyle name="Percent 3 2 3 4 7" xfId="2081"/>
    <cellStyle name="Percent 3 2 3 5" xfId="2082"/>
    <cellStyle name="Percent 3 2 3 5 2" xfId="2083"/>
    <cellStyle name="Percent 3 2 3 5 2 2" xfId="2084"/>
    <cellStyle name="Percent 3 2 3 5 3" xfId="2085"/>
    <cellStyle name="Percent 3 2 3 5 3 2" xfId="2086"/>
    <cellStyle name="Percent 3 2 3 5 4" xfId="2087"/>
    <cellStyle name="Percent 3 2 3 5 4 2" xfId="2088"/>
    <cellStyle name="Percent 3 2 3 5 5" xfId="2089"/>
    <cellStyle name="Percent 3 2 3 5 6" xfId="2090"/>
    <cellStyle name="Percent 3 2 3 6" xfId="2091"/>
    <cellStyle name="Percent 3 2 3 6 2" xfId="2092"/>
    <cellStyle name="Percent 3 2 3 6 2 2" xfId="2093"/>
    <cellStyle name="Percent 3 2 3 6 3" xfId="2094"/>
    <cellStyle name="Percent 3 2 3 6 4" xfId="2095"/>
    <cellStyle name="Percent 3 2 3 7" xfId="2096"/>
    <cellStyle name="Percent 3 2 3 7 2" xfId="2097"/>
    <cellStyle name="Percent 3 2 3 7 3" xfId="2098"/>
    <cellStyle name="Percent 3 2 3 8" xfId="2099"/>
    <cellStyle name="Percent 3 2 3 8 2" xfId="2100"/>
    <cellStyle name="Percent 3 2 3 9" xfId="2101"/>
    <cellStyle name="Percent 3 2 3 9 2" xfId="2102"/>
    <cellStyle name="Percent 3 2 4" xfId="2103"/>
    <cellStyle name="Percent 3 2 4 10" xfId="2104"/>
    <cellStyle name="Percent 3 2 4 2" xfId="2105"/>
    <cellStyle name="Percent 3 2 4 2 2" xfId="2106"/>
    <cellStyle name="Percent 3 2 4 2 2 2" xfId="2107"/>
    <cellStyle name="Percent 3 2 4 2 2 2 2" xfId="2108"/>
    <cellStyle name="Percent 3 2 4 2 2 2 2 2" xfId="2109"/>
    <cellStyle name="Percent 3 2 4 2 2 2 3" xfId="2110"/>
    <cellStyle name="Percent 3 2 4 2 2 2 3 2" xfId="2111"/>
    <cellStyle name="Percent 3 2 4 2 2 2 4" xfId="2112"/>
    <cellStyle name="Percent 3 2 4 2 2 2 4 2" xfId="2113"/>
    <cellStyle name="Percent 3 2 4 2 2 2 5" xfId="2114"/>
    <cellStyle name="Percent 3 2 4 2 2 2 6" xfId="2115"/>
    <cellStyle name="Percent 3 2 4 2 2 3" xfId="2116"/>
    <cellStyle name="Percent 3 2 4 2 2 3 2" xfId="2117"/>
    <cellStyle name="Percent 3 2 4 2 2 4" xfId="2118"/>
    <cellStyle name="Percent 3 2 4 2 2 4 2" xfId="2119"/>
    <cellStyle name="Percent 3 2 4 2 2 5" xfId="2120"/>
    <cellStyle name="Percent 3 2 4 2 2 5 2" xfId="2121"/>
    <cellStyle name="Percent 3 2 4 2 2 6" xfId="2122"/>
    <cellStyle name="Percent 3 2 4 2 2 7" xfId="2123"/>
    <cellStyle name="Percent 3 2 4 2 3" xfId="2124"/>
    <cellStyle name="Percent 3 2 4 2 3 2" xfId="2125"/>
    <cellStyle name="Percent 3 2 4 2 3 2 2" xfId="2126"/>
    <cellStyle name="Percent 3 2 4 2 3 3" xfId="2127"/>
    <cellStyle name="Percent 3 2 4 2 3 3 2" xfId="2128"/>
    <cellStyle name="Percent 3 2 4 2 3 4" xfId="2129"/>
    <cellStyle name="Percent 3 2 4 2 3 4 2" xfId="2130"/>
    <cellStyle name="Percent 3 2 4 2 3 5" xfId="2131"/>
    <cellStyle name="Percent 3 2 4 2 3 6" xfId="2132"/>
    <cellStyle name="Percent 3 2 4 2 4" xfId="2133"/>
    <cellStyle name="Percent 3 2 4 2 4 2" xfId="2134"/>
    <cellStyle name="Percent 3 2 4 2 5" xfId="2135"/>
    <cellStyle name="Percent 3 2 4 2 5 2" xfId="2136"/>
    <cellStyle name="Percent 3 2 4 2 6" xfId="2137"/>
    <cellStyle name="Percent 3 2 4 2 6 2" xfId="2138"/>
    <cellStyle name="Percent 3 2 4 2 7" xfId="2139"/>
    <cellStyle name="Percent 3 2 4 2 8" xfId="2140"/>
    <cellStyle name="Percent 3 2 4 3" xfId="2141"/>
    <cellStyle name="Percent 3 2 4 3 2" xfId="2142"/>
    <cellStyle name="Percent 3 2 4 3 2 2" xfId="2143"/>
    <cellStyle name="Percent 3 2 4 3 2 2 2" xfId="2144"/>
    <cellStyle name="Percent 3 2 4 3 2 3" xfId="2145"/>
    <cellStyle name="Percent 3 2 4 3 2 3 2" xfId="2146"/>
    <cellStyle name="Percent 3 2 4 3 2 4" xfId="2147"/>
    <cellStyle name="Percent 3 2 4 3 2 4 2" xfId="2148"/>
    <cellStyle name="Percent 3 2 4 3 2 5" xfId="2149"/>
    <cellStyle name="Percent 3 2 4 3 2 6" xfId="2150"/>
    <cellStyle name="Percent 3 2 4 3 3" xfId="2151"/>
    <cellStyle name="Percent 3 2 4 3 3 2" xfId="2152"/>
    <cellStyle name="Percent 3 2 4 3 4" xfId="2153"/>
    <cellStyle name="Percent 3 2 4 3 4 2" xfId="2154"/>
    <cellStyle name="Percent 3 2 4 3 5" xfId="2155"/>
    <cellStyle name="Percent 3 2 4 3 5 2" xfId="2156"/>
    <cellStyle name="Percent 3 2 4 3 6" xfId="2157"/>
    <cellStyle name="Percent 3 2 4 3 7" xfId="2158"/>
    <cellStyle name="Percent 3 2 4 4" xfId="2159"/>
    <cellStyle name="Percent 3 2 4 4 2" xfId="2160"/>
    <cellStyle name="Percent 3 2 4 4 2 2" xfId="2161"/>
    <cellStyle name="Percent 3 2 4 4 3" xfId="2162"/>
    <cellStyle name="Percent 3 2 4 4 3 2" xfId="2163"/>
    <cellStyle name="Percent 3 2 4 4 4" xfId="2164"/>
    <cellStyle name="Percent 3 2 4 4 4 2" xfId="2165"/>
    <cellStyle name="Percent 3 2 4 4 5" xfId="2166"/>
    <cellStyle name="Percent 3 2 4 4 6" xfId="2167"/>
    <cellStyle name="Percent 3 2 4 5" xfId="2168"/>
    <cellStyle name="Percent 3 2 4 5 2" xfId="2169"/>
    <cellStyle name="Percent 3 2 4 5 2 2" xfId="2170"/>
    <cellStyle name="Percent 3 2 4 5 3" xfId="2171"/>
    <cellStyle name="Percent 3 2 4 5 4" xfId="2172"/>
    <cellStyle name="Percent 3 2 4 6" xfId="2173"/>
    <cellStyle name="Percent 3 2 4 6 2" xfId="2174"/>
    <cellStyle name="Percent 3 2 4 6 3" xfId="2175"/>
    <cellStyle name="Percent 3 2 4 7" xfId="2176"/>
    <cellStyle name="Percent 3 2 4 7 2" xfId="2177"/>
    <cellStyle name="Percent 3 2 4 8" xfId="2178"/>
    <cellStyle name="Percent 3 2 4 8 2" xfId="2179"/>
    <cellStyle name="Percent 3 2 4 9" xfId="2180"/>
    <cellStyle name="Percent 3 2 5" xfId="2181"/>
    <cellStyle name="Percent 3 2 5 2" xfId="2182"/>
    <cellStyle name="Percent 3 2 5 2 2" xfId="2183"/>
    <cellStyle name="Percent 3 2 5 2 2 2" xfId="2184"/>
    <cellStyle name="Percent 3 2 5 2 2 2 2" xfId="2185"/>
    <cellStyle name="Percent 3 2 5 2 2 3" xfId="2186"/>
    <cellStyle name="Percent 3 2 5 2 2 3 2" xfId="2187"/>
    <cellStyle name="Percent 3 2 5 2 2 4" xfId="2188"/>
    <cellStyle name="Percent 3 2 5 2 2 4 2" xfId="2189"/>
    <cellStyle name="Percent 3 2 5 2 2 5" xfId="2190"/>
    <cellStyle name="Percent 3 2 5 2 2 6" xfId="2191"/>
    <cellStyle name="Percent 3 2 5 2 3" xfId="2192"/>
    <cellStyle name="Percent 3 2 5 2 3 2" xfId="2193"/>
    <cellStyle name="Percent 3 2 5 2 4" xfId="2194"/>
    <cellStyle name="Percent 3 2 5 2 4 2" xfId="2195"/>
    <cellStyle name="Percent 3 2 5 2 5" xfId="2196"/>
    <cellStyle name="Percent 3 2 5 2 5 2" xfId="2197"/>
    <cellStyle name="Percent 3 2 5 2 6" xfId="2198"/>
    <cellStyle name="Percent 3 2 5 2 7" xfId="2199"/>
    <cellStyle name="Percent 3 2 5 3" xfId="2200"/>
    <cellStyle name="Percent 3 2 5 3 2" xfId="2201"/>
    <cellStyle name="Percent 3 2 5 3 2 2" xfId="2202"/>
    <cellStyle name="Percent 3 2 5 3 3" xfId="2203"/>
    <cellStyle name="Percent 3 2 5 3 3 2" xfId="2204"/>
    <cellStyle name="Percent 3 2 5 3 4" xfId="2205"/>
    <cellStyle name="Percent 3 2 5 3 4 2" xfId="2206"/>
    <cellStyle name="Percent 3 2 5 3 5" xfId="2207"/>
    <cellStyle name="Percent 3 2 5 3 6" xfId="2208"/>
    <cellStyle name="Percent 3 2 5 4" xfId="2209"/>
    <cellStyle name="Percent 3 2 5 4 2" xfId="2210"/>
    <cellStyle name="Percent 3 2 5 5" xfId="2211"/>
    <cellStyle name="Percent 3 2 5 5 2" xfId="2212"/>
    <cellStyle name="Percent 3 2 5 6" xfId="2213"/>
    <cellStyle name="Percent 3 2 5 6 2" xfId="2214"/>
    <cellStyle name="Percent 3 2 5 7" xfId="2215"/>
    <cellStyle name="Percent 3 2 5 8" xfId="2216"/>
    <cellStyle name="Percent 3 2 6" xfId="2217"/>
    <cellStyle name="Percent 3 2 6 2" xfId="2218"/>
    <cellStyle name="Percent 3 2 6 2 2" xfId="2219"/>
    <cellStyle name="Percent 3 2 6 2 2 2" xfId="2220"/>
    <cellStyle name="Percent 3 2 6 2 3" xfId="2221"/>
    <cellStyle name="Percent 3 2 6 2 3 2" xfId="2222"/>
    <cellStyle name="Percent 3 2 6 2 4" xfId="2223"/>
    <cellStyle name="Percent 3 2 6 2 4 2" xfId="2224"/>
    <cellStyle name="Percent 3 2 6 2 5" xfId="2225"/>
    <cellStyle name="Percent 3 2 6 2 6" xfId="2226"/>
    <cellStyle name="Percent 3 2 6 3" xfId="2227"/>
    <cellStyle name="Percent 3 2 6 3 2" xfId="2228"/>
    <cellStyle name="Percent 3 2 6 4" xfId="2229"/>
    <cellStyle name="Percent 3 2 6 4 2" xfId="2230"/>
    <cellStyle name="Percent 3 2 6 5" xfId="2231"/>
    <cellStyle name="Percent 3 2 6 5 2" xfId="2232"/>
    <cellStyle name="Percent 3 2 6 6" xfId="2233"/>
    <cellStyle name="Percent 3 2 6 7" xfId="2234"/>
    <cellStyle name="Percent 3 2 7" xfId="2235"/>
    <cellStyle name="Percent 3 2 7 2" xfId="2236"/>
    <cellStyle name="Percent 3 2 7 2 2" xfId="2237"/>
    <cellStyle name="Percent 3 2 7 3" xfId="2238"/>
    <cellStyle name="Percent 3 2 7 3 2" xfId="2239"/>
    <cellStyle name="Percent 3 2 7 4" xfId="2240"/>
    <cellStyle name="Percent 3 2 7 4 2" xfId="2241"/>
    <cellStyle name="Percent 3 2 7 5" xfId="2242"/>
    <cellStyle name="Percent 3 2 7 6" xfId="2243"/>
    <cellStyle name="Percent 3 2 8" xfId="2244"/>
    <cellStyle name="Percent 3 2 8 2" xfId="2245"/>
    <cellStyle name="Percent 3 2 8 2 2" xfId="2246"/>
    <cellStyle name="Percent 3 2 8 3" xfId="2247"/>
    <cellStyle name="Percent 3 2 8 4" xfId="2248"/>
    <cellStyle name="Percent 3 2 9" xfId="2249"/>
    <cellStyle name="Percent 3 2 9 2" xfId="2250"/>
    <cellStyle name="Percent 3 2 9 3" xfId="2251"/>
    <cellStyle name="Percent 3 3" xfId="2252"/>
    <cellStyle name="Percent 3 3 10" xfId="2253"/>
    <cellStyle name="Percent 3 3 10 2" xfId="2254"/>
    <cellStyle name="Percent 3 3 11" xfId="2255"/>
    <cellStyle name="Percent 3 3 12" xfId="2256"/>
    <cellStyle name="Percent 3 3 2" xfId="2257"/>
    <cellStyle name="Percent 3 3 2 10" xfId="2258"/>
    <cellStyle name="Percent 3 3 2 11" xfId="2259"/>
    <cellStyle name="Percent 3 3 2 2" xfId="2260"/>
    <cellStyle name="Percent 3 3 2 2 10" xfId="2261"/>
    <cellStyle name="Percent 3 3 2 2 2" xfId="2262"/>
    <cellStyle name="Percent 3 3 2 2 2 2" xfId="2263"/>
    <cellStyle name="Percent 3 3 2 2 2 2 2" xfId="2264"/>
    <cellStyle name="Percent 3 3 2 2 2 2 2 2" xfId="2265"/>
    <cellStyle name="Percent 3 3 2 2 2 2 2 2 2" xfId="2266"/>
    <cellStyle name="Percent 3 3 2 2 2 2 2 3" xfId="2267"/>
    <cellStyle name="Percent 3 3 2 2 2 2 2 3 2" xfId="2268"/>
    <cellStyle name="Percent 3 3 2 2 2 2 2 4" xfId="2269"/>
    <cellStyle name="Percent 3 3 2 2 2 2 2 4 2" xfId="2270"/>
    <cellStyle name="Percent 3 3 2 2 2 2 2 5" xfId="2271"/>
    <cellStyle name="Percent 3 3 2 2 2 2 2 6" xfId="2272"/>
    <cellStyle name="Percent 3 3 2 2 2 2 3" xfId="2273"/>
    <cellStyle name="Percent 3 3 2 2 2 2 3 2" xfId="2274"/>
    <cellStyle name="Percent 3 3 2 2 2 2 4" xfId="2275"/>
    <cellStyle name="Percent 3 3 2 2 2 2 4 2" xfId="2276"/>
    <cellStyle name="Percent 3 3 2 2 2 2 5" xfId="2277"/>
    <cellStyle name="Percent 3 3 2 2 2 2 5 2" xfId="2278"/>
    <cellStyle name="Percent 3 3 2 2 2 2 6" xfId="2279"/>
    <cellStyle name="Percent 3 3 2 2 2 2 7" xfId="2280"/>
    <cellStyle name="Percent 3 3 2 2 2 3" xfId="2281"/>
    <cellStyle name="Percent 3 3 2 2 2 3 2" xfId="2282"/>
    <cellStyle name="Percent 3 3 2 2 2 3 2 2" xfId="2283"/>
    <cellStyle name="Percent 3 3 2 2 2 3 3" xfId="2284"/>
    <cellStyle name="Percent 3 3 2 2 2 3 3 2" xfId="2285"/>
    <cellStyle name="Percent 3 3 2 2 2 3 4" xfId="2286"/>
    <cellStyle name="Percent 3 3 2 2 2 3 4 2" xfId="2287"/>
    <cellStyle name="Percent 3 3 2 2 2 3 5" xfId="2288"/>
    <cellStyle name="Percent 3 3 2 2 2 3 6" xfId="2289"/>
    <cellStyle name="Percent 3 3 2 2 2 4" xfId="2290"/>
    <cellStyle name="Percent 3 3 2 2 2 4 2" xfId="2291"/>
    <cellStyle name="Percent 3 3 2 2 2 5" xfId="2292"/>
    <cellStyle name="Percent 3 3 2 2 2 5 2" xfId="2293"/>
    <cellStyle name="Percent 3 3 2 2 2 6" xfId="2294"/>
    <cellStyle name="Percent 3 3 2 2 2 6 2" xfId="2295"/>
    <cellStyle name="Percent 3 3 2 2 2 7" xfId="2296"/>
    <cellStyle name="Percent 3 3 2 2 2 8" xfId="2297"/>
    <cellStyle name="Percent 3 3 2 2 3" xfId="2298"/>
    <cellStyle name="Percent 3 3 2 2 3 2" xfId="2299"/>
    <cellStyle name="Percent 3 3 2 2 3 2 2" xfId="2300"/>
    <cellStyle name="Percent 3 3 2 2 3 2 2 2" xfId="2301"/>
    <cellStyle name="Percent 3 3 2 2 3 2 3" xfId="2302"/>
    <cellStyle name="Percent 3 3 2 2 3 2 3 2" xfId="2303"/>
    <cellStyle name="Percent 3 3 2 2 3 2 4" xfId="2304"/>
    <cellStyle name="Percent 3 3 2 2 3 2 4 2" xfId="2305"/>
    <cellStyle name="Percent 3 3 2 2 3 2 5" xfId="2306"/>
    <cellStyle name="Percent 3 3 2 2 3 2 6" xfId="2307"/>
    <cellStyle name="Percent 3 3 2 2 3 3" xfId="2308"/>
    <cellStyle name="Percent 3 3 2 2 3 3 2" xfId="2309"/>
    <cellStyle name="Percent 3 3 2 2 3 4" xfId="2310"/>
    <cellStyle name="Percent 3 3 2 2 3 4 2" xfId="2311"/>
    <cellStyle name="Percent 3 3 2 2 3 5" xfId="2312"/>
    <cellStyle name="Percent 3 3 2 2 3 5 2" xfId="2313"/>
    <cellStyle name="Percent 3 3 2 2 3 6" xfId="2314"/>
    <cellStyle name="Percent 3 3 2 2 3 7" xfId="2315"/>
    <cellStyle name="Percent 3 3 2 2 4" xfId="2316"/>
    <cellStyle name="Percent 3 3 2 2 4 2" xfId="2317"/>
    <cellStyle name="Percent 3 3 2 2 4 2 2" xfId="2318"/>
    <cellStyle name="Percent 3 3 2 2 4 3" xfId="2319"/>
    <cellStyle name="Percent 3 3 2 2 4 3 2" xfId="2320"/>
    <cellStyle name="Percent 3 3 2 2 4 4" xfId="2321"/>
    <cellStyle name="Percent 3 3 2 2 4 4 2" xfId="2322"/>
    <cellStyle name="Percent 3 3 2 2 4 5" xfId="2323"/>
    <cellStyle name="Percent 3 3 2 2 4 6" xfId="2324"/>
    <cellStyle name="Percent 3 3 2 2 5" xfId="2325"/>
    <cellStyle name="Percent 3 3 2 2 5 2" xfId="2326"/>
    <cellStyle name="Percent 3 3 2 2 5 2 2" xfId="2327"/>
    <cellStyle name="Percent 3 3 2 2 5 3" xfId="2328"/>
    <cellStyle name="Percent 3 3 2 2 5 4" xfId="2329"/>
    <cellStyle name="Percent 3 3 2 2 6" xfId="2330"/>
    <cellStyle name="Percent 3 3 2 2 6 2" xfId="2331"/>
    <cellStyle name="Percent 3 3 2 2 6 3" xfId="2332"/>
    <cellStyle name="Percent 3 3 2 2 7" xfId="2333"/>
    <cellStyle name="Percent 3 3 2 2 7 2" xfId="2334"/>
    <cellStyle name="Percent 3 3 2 2 8" xfId="2335"/>
    <cellStyle name="Percent 3 3 2 2 8 2" xfId="2336"/>
    <cellStyle name="Percent 3 3 2 2 9" xfId="2337"/>
    <cellStyle name="Percent 3 3 2 3" xfId="2338"/>
    <cellStyle name="Percent 3 3 2 3 2" xfId="2339"/>
    <cellStyle name="Percent 3 3 2 3 2 2" xfId="2340"/>
    <cellStyle name="Percent 3 3 2 3 2 2 2" xfId="2341"/>
    <cellStyle name="Percent 3 3 2 3 2 2 2 2" xfId="2342"/>
    <cellStyle name="Percent 3 3 2 3 2 2 3" xfId="2343"/>
    <cellStyle name="Percent 3 3 2 3 2 2 3 2" xfId="2344"/>
    <cellStyle name="Percent 3 3 2 3 2 2 4" xfId="2345"/>
    <cellStyle name="Percent 3 3 2 3 2 2 4 2" xfId="2346"/>
    <cellStyle name="Percent 3 3 2 3 2 2 5" xfId="2347"/>
    <cellStyle name="Percent 3 3 2 3 2 2 6" xfId="2348"/>
    <cellStyle name="Percent 3 3 2 3 2 3" xfId="2349"/>
    <cellStyle name="Percent 3 3 2 3 2 3 2" xfId="2350"/>
    <cellStyle name="Percent 3 3 2 3 2 4" xfId="2351"/>
    <cellStyle name="Percent 3 3 2 3 2 4 2" xfId="2352"/>
    <cellStyle name="Percent 3 3 2 3 2 5" xfId="2353"/>
    <cellStyle name="Percent 3 3 2 3 2 5 2" xfId="2354"/>
    <cellStyle name="Percent 3 3 2 3 2 6" xfId="2355"/>
    <cellStyle name="Percent 3 3 2 3 2 7" xfId="2356"/>
    <cellStyle name="Percent 3 3 2 3 3" xfId="2357"/>
    <cellStyle name="Percent 3 3 2 3 3 2" xfId="2358"/>
    <cellStyle name="Percent 3 3 2 3 3 2 2" xfId="2359"/>
    <cellStyle name="Percent 3 3 2 3 3 3" xfId="2360"/>
    <cellStyle name="Percent 3 3 2 3 3 3 2" xfId="2361"/>
    <cellStyle name="Percent 3 3 2 3 3 4" xfId="2362"/>
    <cellStyle name="Percent 3 3 2 3 3 4 2" xfId="2363"/>
    <cellStyle name="Percent 3 3 2 3 3 5" xfId="2364"/>
    <cellStyle name="Percent 3 3 2 3 3 6" xfId="2365"/>
    <cellStyle name="Percent 3 3 2 3 4" xfId="2366"/>
    <cellStyle name="Percent 3 3 2 3 4 2" xfId="2367"/>
    <cellStyle name="Percent 3 3 2 3 5" xfId="2368"/>
    <cellStyle name="Percent 3 3 2 3 5 2" xfId="2369"/>
    <cellStyle name="Percent 3 3 2 3 6" xfId="2370"/>
    <cellStyle name="Percent 3 3 2 3 6 2" xfId="2371"/>
    <cellStyle name="Percent 3 3 2 3 7" xfId="2372"/>
    <cellStyle name="Percent 3 3 2 3 8" xfId="2373"/>
    <cellStyle name="Percent 3 3 2 4" xfId="2374"/>
    <cellStyle name="Percent 3 3 2 4 2" xfId="2375"/>
    <cellStyle name="Percent 3 3 2 4 2 2" xfId="2376"/>
    <cellStyle name="Percent 3 3 2 4 2 2 2" xfId="2377"/>
    <cellStyle name="Percent 3 3 2 4 2 3" xfId="2378"/>
    <cellStyle name="Percent 3 3 2 4 2 3 2" xfId="2379"/>
    <cellStyle name="Percent 3 3 2 4 2 4" xfId="2380"/>
    <cellStyle name="Percent 3 3 2 4 2 4 2" xfId="2381"/>
    <cellStyle name="Percent 3 3 2 4 2 5" xfId="2382"/>
    <cellStyle name="Percent 3 3 2 4 2 6" xfId="2383"/>
    <cellStyle name="Percent 3 3 2 4 3" xfId="2384"/>
    <cellStyle name="Percent 3 3 2 4 3 2" xfId="2385"/>
    <cellStyle name="Percent 3 3 2 4 4" xfId="2386"/>
    <cellStyle name="Percent 3 3 2 4 4 2" xfId="2387"/>
    <cellStyle name="Percent 3 3 2 4 5" xfId="2388"/>
    <cellStyle name="Percent 3 3 2 4 5 2" xfId="2389"/>
    <cellStyle name="Percent 3 3 2 4 6" xfId="2390"/>
    <cellStyle name="Percent 3 3 2 4 7" xfId="2391"/>
    <cellStyle name="Percent 3 3 2 5" xfId="2392"/>
    <cellStyle name="Percent 3 3 2 5 2" xfId="2393"/>
    <cellStyle name="Percent 3 3 2 5 2 2" xfId="2394"/>
    <cellStyle name="Percent 3 3 2 5 3" xfId="2395"/>
    <cellStyle name="Percent 3 3 2 5 3 2" xfId="2396"/>
    <cellStyle name="Percent 3 3 2 5 4" xfId="2397"/>
    <cellStyle name="Percent 3 3 2 5 4 2" xfId="2398"/>
    <cellStyle name="Percent 3 3 2 5 5" xfId="2399"/>
    <cellStyle name="Percent 3 3 2 5 6" xfId="2400"/>
    <cellStyle name="Percent 3 3 2 6" xfId="2401"/>
    <cellStyle name="Percent 3 3 2 6 2" xfId="2402"/>
    <cellStyle name="Percent 3 3 2 6 2 2" xfId="2403"/>
    <cellStyle name="Percent 3 3 2 6 3" xfId="2404"/>
    <cellStyle name="Percent 3 3 2 6 4" xfId="2405"/>
    <cellStyle name="Percent 3 3 2 7" xfId="2406"/>
    <cellStyle name="Percent 3 3 2 7 2" xfId="2407"/>
    <cellStyle name="Percent 3 3 2 7 3" xfId="2408"/>
    <cellStyle name="Percent 3 3 2 8" xfId="2409"/>
    <cellStyle name="Percent 3 3 2 8 2" xfId="2410"/>
    <cellStyle name="Percent 3 3 2 9" xfId="2411"/>
    <cellStyle name="Percent 3 3 2 9 2" xfId="2412"/>
    <cellStyle name="Percent 3 3 3" xfId="2413"/>
    <cellStyle name="Percent 3 3 3 10" xfId="2414"/>
    <cellStyle name="Percent 3 3 3 2" xfId="2415"/>
    <cellStyle name="Percent 3 3 3 2 2" xfId="2416"/>
    <cellStyle name="Percent 3 3 3 2 2 2" xfId="2417"/>
    <cellStyle name="Percent 3 3 3 2 2 2 2" xfId="2418"/>
    <cellStyle name="Percent 3 3 3 2 2 2 2 2" xfId="2419"/>
    <cellStyle name="Percent 3 3 3 2 2 2 3" xfId="2420"/>
    <cellStyle name="Percent 3 3 3 2 2 2 3 2" xfId="2421"/>
    <cellStyle name="Percent 3 3 3 2 2 2 4" xfId="2422"/>
    <cellStyle name="Percent 3 3 3 2 2 2 4 2" xfId="2423"/>
    <cellStyle name="Percent 3 3 3 2 2 2 5" xfId="2424"/>
    <cellStyle name="Percent 3 3 3 2 2 2 6" xfId="2425"/>
    <cellStyle name="Percent 3 3 3 2 2 3" xfId="2426"/>
    <cellStyle name="Percent 3 3 3 2 2 3 2" xfId="2427"/>
    <cellStyle name="Percent 3 3 3 2 2 4" xfId="2428"/>
    <cellStyle name="Percent 3 3 3 2 2 4 2" xfId="2429"/>
    <cellStyle name="Percent 3 3 3 2 2 5" xfId="2430"/>
    <cellStyle name="Percent 3 3 3 2 2 5 2" xfId="2431"/>
    <cellStyle name="Percent 3 3 3 2 2 6" xfId="2432"/>
    <cellStyle name="Percent 3 3 3 2 2 7" xfId="2433"/>
    <cellStyle name="Percent 3 3 3 2 3" xfId="2434"/>
    <cellStyle name="Percent 3 3 3 2 3 2" xfId="2435"/>
    <cellStyle name="Percent 3 3 3 2 3 2 2" xfId="2436"/>
    <cellStyle name="Percent 3 3 3 2 3 3" xfId="2437"/>
    <cellStyle name="Percent 3 3 3 2 3 3 2" xfId="2438"/>
    <cellStyle name="Percent 3 3 3 2 3 4" xfId="2439"/>
    <cellStyle name="Percent 3 3 3 2 3 4 2" xfId="2440"/>
    <cellStyle name="Percent 3 3 3 2 3 5" xfId="2441"/>
    <cellStyle name="Percent 3 3 3 2 3 6" xfId="2442"/>
    <cellStyle name="Percent 3 3 3 2 4" xfId="2443"/>
    <cellStyle name="Percent 3 3 3 2 4 2" xfId="2444"/>
    <cellStyle name="Percent 3 3 3 2 5" xfId="2445"/>
    <cellStyle name="Percent 3 3 3 2 5 2" xfId="2446"/>
    <cellStyle name="Percent 3 3 3 2 6" xfId="2447"/>
    <cellStyle name="Percent 3 3 3 2 6 2" xfId="2448"/>
    <cellStyle name="Percent 3 3 3 2 7" xfId="2449"/>
    <cellStyle name="Percent 3 3 3 2 8" xfId="2450"/>
    <cellStyle name="Percent 3 3 3 3" xfId="2451"/>
    <cellStyle name="Percent 3 3 3 3 2" xfId="2452"/>
    <cellStyle name="Percent 3 3 3 3 2 2" xfId="2453"/>
    <cellStyle name="Percent 3 3 3 3 2 2 2" xfId="2454"/>
    <cellStyle name="Percent 3 3 3 3 2 3" xfId="2455"/>
    <cellStyle name="Percent 3 3 3 3 2 3 2" xfId="2456"/>
    <cellStyle name="Percent 3 3 3 3 2 4" xfId="2457"/>
    <cellStyle name="Percent 3 3 3 3 2 4 2" xfId="2458"/>
    <cellStyle name="Percent 3 3 3 3 2 5" xfId="2459"/>
    <cellStyle name="Percent 3 3 3 3 2 6" xfId="2460"/>
    <cellStyle name="Percent 3 3 3 3 3" xfId="2461"/>
    <cellStyle name="Percent 3 3 3 3 3 2" xfId="2462"/>
    <cellStyle name="Percent 3 3 3 3 4" xfId="2463"/>
    <cellStyle name="Percent 3 3 3 3 4 2" xfId="2464"/>
    <cellStyle name="Percent 3 3 3 3 5" xfId="2465"/>
    <cellStyle name="Percent 3 3 3 3 5 2" xfId="2466"/>
    <cellStyle name="Percent 3 3 3 3 6" xfId="2467"/>
    <cellStyle name="Percent 3 3 3 3 7" xfId="2468"/>
    <cellStyle name="Percent 3 3 3 4" xfId="2469"/>
    <cellStyle name="Percent 3 3 3 4 2" xfId="2470"/>
    <cellStyle name="Percent 3 3 3 4 2 2" xfId="2471"/>
    <cellStyle name="Percent 3 3 3 4 3" xfId="2472"/>
    <cellStyle name="Percent 3 3 3 4 3 2" xfId="2473"/>
    <cellStyle name="Percent 3 3 3 4 4" xfId="2474"/>
    <cellStyle name="Percent 3 3 3 4 4 2" xfId="2475"/>
    <cellStyle name="Percent 3 3 3 4 5" xfId="2476"/>
    <cellStyle name="Percent 3 3 3 4 6" xfId="2477"/>
    <cellStyle name="Percent 3 3 3 5" xfId="2478"/>
    <cellStyle name="Percent 3 3 3 5 2" xfId="2479"/>
    <cellStyle name="Percent 3 3 3 5 2 2" xfId="2480"/>
    <cellStyle name="Percent 3 3 3 5 3" xfId="2481"/>
    <cellStyle name="Percent 3 3 3 5 4" xfId="2482"/>
    <cellStyle name="Percent 3 3 3 6" xfId="2483"/>
    <cellStyle name="Percent 3 3 3 6 2" xfId="2484"/>
    <cellStyle name="Percent 3 3 3 6 3" xfId="2485"/>
    <cellStyle name="Percent 3 3 3 7" xfId="2486"/>
    <cellStyle name="Percent 3 3 3 7 2" xfId="2487"/>
    <cellStyle name="Percent 3 3 3 8" xfId="2488"/>
    <cellStyle name="Percent 3 3 3 8 2" xfId="2489"/>
    <cellStyle name="Percent 3 3 3 9" xfId="2490"/>
    <cellStyle name="Percent 3 3 4" xfId="2491"/>
    <cellStyle name="Percent 3 3 4 2" xfId="2492"/>
    <cellStyle name="Percent 3 3 4 2 2" xfId="2493"/>
    <cellStyle name="Percent 3 3 4 2 2 2" xfId="2494"/>
    <cellStyle name="Percent 3 3 4 2 2 2 2" xfId="2495"/>
    <cellStyle name="Percent 3 3 4 2 2 3" xfId="2496"/>
    <cellStyle name="Percent 3 3 4 2 2 3 2" xfId="2497"/>
    <cellStyle name="Percent 3 3 4 2 2 4" xfId="2498"/>
    <cellStyle name="Percent 3 3 4 2 2 4 2" xfId="2499"/>
    <cellStyle name="Percent 3 3 4 2 2 5" xfId="2500"/>
    <cellStyle name="Percent 3 3 4 2 2 6" xfId="2501"/>
    <cellStyle name="Percent 3 3 4 2 3" xfId="2502"/>
    <cellStyle name="Percent 3 3 4 2 3 2" xfId="2503"/>
    <cellStyle name="Percent 3 3 4 2 4" xfId="2504"/>
    <cellStyle name="Percent 3 3 4 2 4 2" xfId="2505"/>
    <cellStyle name="Percent 3 3 4 2 5" xfId="2506"/>
    <cellStyle name="Percent 3 3 4 2 5 2" xfId="2507"/>
    <cellStyle name="Percent 3 3 4 2 6" xfId="2508"/>
    <cellStyle name="Percent 3 3 4 2 7" xfId="2509"/>
    <cellStyle name="Percent 3 3 4 3" xfId="2510"/>
    <cellStyle name="Percent 3 3 4 3 2" xfId="2511"/>
    <cellStyle name="Percent 3 3 4 3 2 2" xfId="2512"/>
    <cellStyle name="Percent 3 3 4 3 3" xfId="2513"/>
    <cellStyle name="Percent 3 3 4 3 3 2" xfId="2514"/>
    <cellStyle name="Percent 3 3 4 3 4" xfId="2515"/>
    <cellStyle name="Percent 3 3 4 3 4 2" xfId="2516"/>
    <cellStyle name="Percent 3 3 4 3 5" xfId="2517"/>
    <cellStyle name="Percent 3 3 4 3 6" xfId="2518"/>
    <cellStyle name="Percent 3 3 4 4" xfId="2519"/>
    <cellStyle name="Percent 3 3 4 4 2" xfId="2520"/>
    <cellStyle name="Percent 3 3 4 5" xfId="2521"/>
    <cellStyle name="Percent 3 3 4 5 2" xfId="2522"/>
    <cellStyle name="Percent 3 3 4 6" xfId="2523"/>
    <cellStyle name="Percent 3 3 4 6 2" xfId="2524"/>
    <cellStyle name="Percent 3 3 4 7" xfId="2525"/>
    <cellStyle name="Percent 3 3 4 8" xfId="2526"/>
    <cellStyle name="Percent 3 3 5" xfId="2527"/>
    <cellStyle name="Percent 3 3 5 2" xfId="2528"/>
    <cellStyle name="Percent 3 3 5 2 2" xfId="2529"/>
    <cellStyle name="Percent 3 3 5 2 2 2" xfId="2530"/>
    <cellStyle name="Percent 3 3 5 2 3" xfId="2531"/>
    <cellStyle name="Percent 3 3 5 2 3 2" xfId="2532"/>
    <cellStyle name="Percent 3 3 5 2 4" xfId="2533"/>
    <cellStyle name="Percent 3 3 5 2 4 2" xfId="2534"/>
    <cellStyle name="Percent 3 3 5 2 5" xfId="2535"/>
    <cellStyle name="Percent 3 3 5 2 6" xfId="2536"/>
    <cellStyle name="Percent 3 3 5 3" xfId="2537"/>
    <cellStyle name="Percent 3 3 5 3 2" xfId="2538"/>
    <cellStyle name="Percent 3 3 5 4" xfId="2539"/>
    <cellStyle name="Percent 3 3 5 4 2" xfId="2540"/>
    <cellStyle name="Percent 3 3 5 5" xfId="2541"/>
    <cellStyle name="Percent 3 3 5 5 2" xfId="2542"/>
    <cellStyle name="Percent 3 3 5 6" xfId="2543"/>
    <cellStyle name="Percent 3 3 5 7" xfId="2544"/>
    <cellStyle name="Percent 3 3 6" xfId="2545"/>
    <cellStyle name="Percent 3 3 6 2" xfId="2546"/>
    <cellStyle name="Percent 3 3 6 2 2" xfId="2547"/>
    <cellStyle name="Percent 3 3 6 3" xfId="2548"/>
    <cellStyle name="Percent 3 3 6 3 2" xfId="2549"/>
    <cellStyle name="Percent 3 3 6 4" xfId="2550"/>
    <cellStyle name="Percent 3 3 6 4 2" xfId="2551"/>
    <cellStyle name="Percent 3 3 6 5" xfId="2552"/>
    <cellStyle name="Percent 3 3 6 6" xfId="2553"/>
    <cellStyle name="Percent 3 3 7" xfId="2554"/>
    <cellStyle name="Percent 3 3 7 2" xfId="2555"/>
    <cellStyle name="Percent 3 3 7 2 2" xfId="2556"/>
    <cellStyle name="Percent 3 3 7 3" xfId="2557"/>
    <cellStyle name="Percent 3 3 7 4" xfId="2558"/>
    <cellStyle name="Percent 3 3 8" xfId="2559"/>
    <cellStyle name="Percent 3 3 8 2" xfId="2560"/>
    <cellStyle name="Percent 3 3 8 3" xfId="2561"/>
    <cellStyle name="Percent 3 3 9" xfId="2562"/>
    <cellStyle name="Percent 3 3 9 2" xfId="2563"/>
    <cellStyle name="Percent 3 4" xfId="2564"/>
    <cellStyle name="Percent 3 4 10" xfId="2565"/>
    <cellStyle name="Percent 3 4 11" xfId="2566"/>
    <cellStyle name="Percent 3 4 2" xfId="2567"/>
    <cellStyle name="Percent 3 4 2 10" xfId="2568"/>
    <cellStyle name="Percent 3 4 2 2" xfId="2569"/>
    <cellStyle name="Percent 3 4 2 2 2" xfId="2570"/>
    <cellStyle name="Percent 3 4 2 2 2 2" xfId="2571"/>
    <cellStyle name="Percent 3 4 2 2 2 2 2" xfId="2572"/>
    <cellStyle name="Percent 3 4 2 2 2 2 2 2" xfId="2573"/>
    <cellStyle name="Percent 3 4 2 2 2 2 3" xfId="2574"/>
    <cellStyle name="Percent 3 4 2 2 2 2 3 2" xfId="2575"/>
    <cellStyle name="Percent 3 4 2 2 2 2 4" xfId="2576"/>
    <cellStyle name="Percent 3 4 2 2 2 2 4 2" xfId="2577"/>
    <cellStyle name="Percent 3 4 2 2 2 2 5" xfId="2578"/>
    <cellStyle name="Percent 3 4 2 2 2 2 6" xfId="2579"/>
    <cellStyle name="Percent 3 4 2 2 2 3" xfId="2580"/>
    <cellStyle name="Percent 3 4 2 2 2 3 2" xfId="2581"/>
    <cellStyle name="Percent 3 4 2 2 2 4" xfId="2582"/>
    <cellStyle name="Percent 3 4 2 2 2 4 2" xfId="2583"/>
    <cellStyle name="Percent 3 4 2 2 2 5" xfId="2584"/>
    <cellStyle name="Percent 3 4 2 2 2 5 2" xfId="2585"/>
    <cellStyle name="Percent 3 4 2 2 2 6" xfId="2586"/>
    <cellStyle name="Percent 3 4 2 2 2 7" xfId="2587"/>
    <cellStyle name="Percent 3 4 2 2 3" xfId="2588"/>
    <cellStyle name="Percent 3 4 2 2 3 2" xfId="2589"/>
    <cellStyle name="Percent 3 4 2 2 3 2 2" xfId="2590"/>
    <cellStyle name="Percent 3 4 2 2 3 3" xfId="2591"/>
    <cellStyle name="Percent 3 4 2 2 3 3 2" xfId="2592"/>
    <cellStyle name="Percent 3 4 2 2 3 4" xfId="2593"/>
    <cellStyle name="Percent 3 4 2 2 3 4 2" xfId="2594"/>
    <cellStyle name="Percent 3 4 2 2 3 5" xfId="2595"/>
    <cellStyle name="Percent 3 4 2 2 3 6" xfId="2596"/>
    <cellStyle name="Percent 3 4 2 2 4" xfId="2597"/>
    <cellStyle name="Percent 3 4 2 2 4 2" xfId="2598"/>
    <cellStyle name="Percent 3 4 2 2 5" xfId="2599"/>
    <cellStyle name="Percent 3 4 2 2 5 2" xfId="2600"/>
    <cellStyle name="Percent 3 4 2 2 6" xfId="2601"/>
    <cellStyle name="Percent 3 4 2 2 6 2" xfId="2602"/>
    <cellStyle name="Percent 3 4 2 2 7" xfId="2603"/>
    <cellStyle name="Percent 3 4 2 2 8" xfId="2604"/>
    <cellStyle name="Percent 3 4 2 3" xfId="2605"/>
    <cellStyle name="Percent 3 4 2 3 2" xfId="2606"/>
    <cellStyle name="Percent 3 4 2 3 2 2" xfId="2607"/>
    <cellStyle name="Percent 3 4 2 3 2 2 2" xfId="2608"/>
    <cellStyle name="Percent 3 4 2 3 2 3" xfId="2609"/>
    <cellStyle name="Percent 3 4 2 3 2 3 2" xfId="2610"/>
    <cellStyle name="Percent 3 4 2 3 2 4" xfId="2611"/>
    <cellStyle name="Percent 3 4 2 3 2 4 2" xfId="2612"/>
    <cellStyle name="Percent 3 4 2 3 2 5" xfId="2613"/>
    <cellStyle name="Percent 3 4 2 3 2 6" xfId="2614"/>
    <cellStyle name="Percent 3 4 2 3 3" xfId="2615"/>
    <cellStyle name="Percent 3 4 2 3 3 2" xfId="2616"/>
    <cellStyle name="Percent 3 4 2 3 4" xfId="2617"/>
    <cellStyle name="Percent 3 4 2 3 4 2" xfId="2618"/>
    <cellStyle name="Percent 3 4 2 3 5" xfId="2619"/>
    <cellStyle name="Percent 3 4 2 3 5 2" xfId="2620"/>
    <cellStyle name="Percent 3 4 2 3 6" xfId="2621"/>
    <cellStyle name="Percent 3 4 2 3 7" xfId="2622"/>
    <cellStyle name="Percent 3 4 2 4" xfId="2623"/>
    <cellStyle name="Percent 3 4 2 4 2" xfId="2624"/>
    <cellStyle name="Percent 3 4 2 4 2 2" xfId="2625"/>
    <cellStyle name="Percent 3 4 2 4 3" xfId="2626"/>
    <cellStyle name="Percent 3 4 2 4 3 2" xfId="2627"/>
    <cellStyle name="Percent 3 4 2 4 4" xfId="2628"/>
    <cellStyle name="Percent 3 4 2 4 4 2" xfId="2629"/>
    <cellStyle name="Percent 3 4 2 4 5" xfId="2630"/>
    <cellStyle name="Percent 3 4 2 4 6" xfId="2631"/>
    <cellStyle name="Percent 3 4 2 5" xfId="2632"/>
    <cellStyle name="Percent 3 4 2 5 2" xfId="2633"/>
    <cellStyle name="Percent 3 4 2 5 2 2" xfId="2634"/>
    <cellStyle name="Percent 3 4 2 5 3" xfId="2635"/>
    <cellStyle name="Percent 3 4 2 5 4" xfId="2636"/>
    <cellStyle name="Percent 3 4 2 6" xfId="2637"/>
    <cellStyle name="Percent 3 4 2 6 2" xfId="2638"/>
    <cellStyle name="Percent 3 4 2 6 3" xfId="2639"/>
    <cellStyle name="Percent 3 4 2 7" xfId="2640"/>
    <cellStyle name="Percent 3 4 2 7 2" xfId="2641"/>
    <cellStyle name="Percent 3 4 2 8" xfId="2642"/>
    <cellStyle name="Percent 3 4 2 8 2" xfId="2643"/>
    <cellStyle name="Percent 3 4 2 9" xfId="2644"/>
    <cellStyle name="Percent 3 4 3" xfId="2645"/>
    <cellStyle name="Percent 3 4 3 2" xfId="2646"/>
    <cellStyle name="Percent 3 4 3 2 2" xfId="2647"/>
    <cellStyle name="Percent 3 4 3 2 2 2" xfId="2648"/>
    <cellStyle name="Percent 3 4 3 2 2 2 2" xfId="2649"/>
    <cellStyle name="Percent 3 4 3 2 2 3" xfId="2650"/>
    <cellStyle name="Percent 3 4 3 2 2 3 2" xfId="2651"/>
    <cellStyle name="Percent 3 4 3 2 2 4" xfId="2652"/>
    <cellStyle name="Percent 3 4 3 2 2 4 2" xfId="2653"/>
    <cellStyle name="Percent 3 4 3 2 2 5" xfId="2654"/>
    <cellStyle name="Percent 3 4 3 2 2 6" xfId="2655"/>
    <cellStyle name="Percent 3 4 3 2 3" xfId="2656"/>
    <cellStyle name="Percent 3 4 3 2 3 2" xfId="2657"/>
    <cellStyle name="Percent 3 4 3 2 4" xfId="2658"/>
    <cellStyle name="Percent 3 4 3 2 4 2" xfId="2659"/>
    <cellStyle name="Percent 3 4 3 2 5" xfId="2660"/>
    <cellStyle name="Percent 3 4 3 2 5 2" xfId="2661"/>
    <cellStyle name="Percent 3 4 3 2 6" xfId="2662"/>
    <cellStyle name="Percent 3 4 3 2 7" xfId="2663"/>
    <cellStyle name="Percent 3 4 3 3" xfId="2664"/>
    <cellStyle name="Percent 3 4 3 3 2" xfId="2665"/>
    <cellStyle name="Percent 3 4 3 3 2 2" xfId="2666"/>
    <cellStyle name="Percent 3 4 3 3 3" xfId="2667"/>
    <cellStyle name="Percent 3 4 3 3 3 2" xfId="2668"/>
    <cellStyle name="Percent 3 4 3 3 4" xfId="2669"/>
    <cellStyle name="Percent 3 4 3 3 4 2" xfId="2670"/>
    <cellStyle name="Percent 3 4 3 3 5" xfId="2671"/>
    <cellStyle name="Percent 3 4 3 3 6" xfId="2672"/>
    <cellStyle name="Percent 3 4 3 4" xfId="2673"/>
    <cellStyle name="Percent 3 4 3 4 2" xfId="2674"/>
    <cellStyle name="Percent 3 4 3 5" xfId="2675"/>
    <cellStyle name="Percent 3 4 3 5 2" xfId="2676"/>
    <cellStyle name="Percent 3 4 3 6" xfId="2677"/>
    <cellStyle name="Percent 3 4 3 6 2" xfId="2678"/>
    <cellStyle name="Percent 3 4 3 7" xfId="2679"/>
    <cellStyle name="Percent 3 4 3 8" xfId="2680"/>
    <cellStyle name="Percent 3 4 4" xfId="2681"/>
    <cellStyle name="Percent 3 4 4 2" xfId="2682"/>
    <cellStyle name="Percent 3 4 4 2 2" xfId="2683"/>
    <cellStyle name="Percent 3 4 4 2 2 2" xfId="2684"/>
    <cellStyle name="Percent 3 4 4 2 3" xfId="2685"/>
    <cellStyle name="Percent 3 4 4 2 3 2" xfId="2686"/>
    <cellStyle name="Percent 3 4 4 2 4" xfId="2687"/>
    <cellStyle name="Percent 3 4 4 2 4 2" xfId="2688"/>
    <cellStyle name="Percent 3 4 4 2 5" xfId="2689"/>
    <cellStyle name="Percent 3 4 4 2 6" xfId="2690"/>
    <cellStyle name="Percent 3 4 4 3" xfId="2691"/>
    <cellStyle name="Percent 3 4 4 3 2" xfId="2692"/>
    <cellStyle name="Percent 3 4 4 4" xfId="2693"/>
    <cellStyle name="Percent 3 4 4 4 2" xfId="2694"/>
    <cellStyle name="Percent 3 4 4 5" xfId="2695"/>
    <cellStyle name="Percent 3 4 4 5 2" xfId="2696"/>
    <cellStyle name="Percent 3 4 4 6" xfId="2697"/>
    <cellStyle name="Percent 3 4 4 7" xfId="2698"/>
    <cellStyle name="Percent 3 4 5" xfId="2699"/>
    <cellStyle name="Percent 3 4 5 2" xfId="2700"/>
    <cellStyle name="Percent 3 4 5 2 2" xfId="2701"/>
    <cellStyle name="Percent 3 4 5 3" xfId="2702"/>
    <cellStyle name="Percent 3 4 5 3 2" xfId="2703"/>
    <cellStyle name="Percent 3 4 5 4" xfId="2704"/>
    <cellStyle name="Percent 3 4 5 4 2" xfId="2705"/>
    <cellStyle name="Percent 3 4 5 5" xfId="2706"/>
    <cellStyle name="Percent 3 4 5 6" xfId="2707"/>
    <cellStyle name="Percent 3 4 6" xfId="2708"/>
    <cellStyle name="Percent 3 4 6 2" xfId="2709"/>
    <cellStyle name="Percent 3 4 6 2 2" xfId="2710"/>
    <cellStyle name="Percent 3 4 6 3" xfId="2711"/>
    <cellStyle name="Percent 3 4 6 4" xfId="2712"/>
    <cellStyle name="Percent 3 4 7" xfId="2713"/>
    <cellStyle name="Percent 3 4 7 2" xfId="2714"/>
    <cellStyle name="Percent 3 4 7 3" xfId="2715"/>
    <cellStyle name="Percent 3 4 8" xfId="2716"/>
    <cellStyle name="Percent 3 4 8 2" xfId="2717"/>
    <cellStyle name="Percent 3 4 9" xfId="2718"/>
    <cellStyle name="Percent 3 4 9 2" xfId="2719"/>
    <cellStyle name="Percent 3 5" xfId="2720"/>
    <cellStyle name="Percent 3 5 10" xfId="2721"/>
    <cellStyle name="Percent 3 5 2" xfId="2722"/>
    <cellStyle name="Percent 3 5 2 2" xfId="2723"/>
    <cellStyle name="Percent 3 5 2 2 2" xfId="2724"/>
    <cellStyle name="Percent 3 5 2 2 2 2" xfId="2725"/>
    <cellStyle name="Percent 3 5 2 2 2 2 2" xfId="2726"/>
    <cellStyle name="Percent 3 5 2 2 2 3" xfId="2727"/>
    <cellStyle name="Percent 3 5 2 2 2 3 2" xfId="2728"/>
    <cellStyle name="Percent 3 5 2 2 2 4" xfId="2729"/>
    <cellStyle name="Percent 3 5 2 2 2 4 2" xfId="2730"/>
    <cellStyle name="Percent 3 5 2 2 2 5" xfId="2731"/>
    <cellStyle name="Percent 3 5 2 2 2 6" xfId="2732"/>
    <cellStyle name="Percent 3 5 2 2 3" xfId="2733"/>
    <cellStyle name="Percent 3 5 2 2 3 2" xfId="2734"/>
    <cellStyle name="Percent 3 5 2 2 4" xfId="2735"/>
    <cellStyle name="Percent 3 5 2 2 4 2" xfId="2736"/>
    <cellStyle name="Percent 3 5 2 2 5" xfId="2737"/>
    <cellStyle name="Percent 3 5 2 2 5 2" xfId="2738"/>
    <cellStyle name="Percent 3 5 2 2 6" xfId="2739"/>
    <cellStyle name="Percent 3 5 2 2 7" xfId="2740"/>
    <cellStyle name="Percent 3 5 2 3" xfId="2741"/>
    <cellStyle name="Percent 3 5 2 3 2" xfId="2742"/>
    <cellStyle name="Percent 3 5 2 3 2 2" xfId="2743"/>
    <cellStyle name="Percent 3 5 2 3 3" xfId="2744"/>
    <cellStyle name="Percent 3 5 2 3 3 2" xfId="2745"/>
    <cellStyle name="Percent 3 5 2 3 4" xfId="2746"/>
    <cellStyle name="Percent 3 5 2 3 4 2" xfId="2747"/>
    <cellStyle name="Percent 3 5 2 3 5" xfId="2748"/>
    <cellStyle name="Percent 3 5 2 3 6" xfId="2749"/>
    <cellStyle name="Percent 3 5 2 4" xfId="2750"/>
    <cellStyle name="Percent 3 5 2 4 2" xfId="2751"/>
    <cellStyle name="Percent 3 5 2 5" xfId="2752"/>
    <cellStyle name="Percent 3 5 2 5 2" xfId="2753"/>
    <cellStyle name="Percent 3 5 2 6" xfId="2754"/>
    <cellStyle name="Percent 3 5 2 6 2" xfId="2755"/>
    <cellStyle name="Percent 3 5 2 7" xfId="2756"/>
    <cellStyle name="Percent 3 5 2 8" xfId="2757"/>
    <cellStyle name="Percent 3 5 3" xfId="2758"/>
    <cellStyle name="Percent 3 5 3 2" xfId="2759"/>
    <cellStyle name="Percent 3 5 3 2 2" xfId="2760"/>
    <cellStyle name="Percent 3 5 3 2 2 2" xfId="2761"/>
    <cellStyle name="Percent 3 5 3 2 3" xfId="2762"/>
    <cellStyle name="Percent 3 5 3 2 3 2" xfId="2763"/>
    <cellStyle name="Percent 3 5 3 2 4" xfId="2764"/>
    <cellStyle name="Percent 3 5 3 2 4 2" xfId="2765"/>
    <cellStyle name="Percent 3 5 3 2 5" xfId="2766"/>
    <cellStyle name="Percent 3 5 3 2 6" xfId="2767"/>
    <cellStyle name="Percent 3 5 3 3" xfId="2768"/>
    <cellStyle name="Percent 3 5 3 3 2" xfId="2769"/>
    <cellStyle name="Percent 3 5 3 4" xfId="2770"/>
    <cellStyle name="Percent 3 5 3 4 2" xfId="2771"/>
    <cellStyle name="Percent 3 5 3 5" xfId="2772"/>
    <cellStyle name="Percent 3 5 3 5 2" xfId="2773"/>
    <cellStyle name="Percent 3 5 3 6" xfId="2774"/>
    <cellStyle name="Percent 3 5 3 7" xfId="2775"/>
    <cellStyle name="Percent 3 5 4" xfId="2776"/>
    <cellStyle name="Percent 3 5 4 2" xfId="2777"/>
    <cellStyle name="Percent 3 5 4 2 2" xfId="2778"/>
    <cellStyle name="Percent 3 5 4 3" xfId="2779"/>
    <cellStyle name="Percent 3 5 4 3 2" xfId="2780"/>
    <cellStyle name="Percent 3 5 4 4" xfId="2781"/>
    <cellStyle name="Percent 3 5 4 4 2" xfId="2782"/>
    <cellStyle name="Percent 3 5 4 5" xfId="2783"/>
    <cellStyle name="Percent 3 5 4 6" xfId="2784"/>
    <cellStyle name="Percent 3 5 5" xfId="2785"/>
    <cellStyle name="Percent 3 5 5 2" xfId="2786"/>
    <cellStyle name="Percent 3 5 5 2 2" xfId="2787"/>
    <cellStyle name="Percent 3 5 5 3" xfId="2788"/>
    <cellStyle name="Percent 3 5 5 4" xfId="2789"/>
    <cellStyle name="Percent 3 5 6" xfId="2790"/>
    <cellStyle name="Percent 3 5 6 2" xfId="2791"/>
    <cellStyle name="Percent 3 5 6 3" xfId="2792"/>
    <cellStyle name="Percent 3 5 7" xfId="2793"/>
    <cellStyle name="Percent 3 5 7 2" xfId="2794"/>
    <cellStyle name="Percent 3 5 8" xfId="2795"/>
    <cellStyle name="Percent 3 5 8 2" xfId="2796"/>
    <cellStyle name="Percent 3 5 9" xfId="2797"/>
    <cellStyle name="Percent 3 6" xfId="2798"/>
    <cellStyle name="Percent 3 6 2" xfId="2799"/>
    <cellStyle name="Percent 3 6 2 2" xfId="2800"/>
    <cellStyle name="Percent 3 6 2 2 2" xfId="2801"/>
    <cellStyle name="Percent 3 6 2 2 2 2" xfId="2802"/>
    <cellStyle name="Percent 3 6 2 2 3" xfId="2803"/>
    <cellStyle name="Percent 3 6 2 2 3 2" xfId="2804"/>
    <cellStyle name="Percent 3 6 2 2 4" xfId="2805"/>
    <cellStyle name="Percent 3 6 2 2 4 2" xfId="2806"/>
    <cellStyle name="Percent 3 6 2 2 5" xfId="2807"/>
    <cellStyle name="Percent 3 6 2 2 6" xfId="2808"/>
    <cellStyle name="Percent 3 6 2 3" xfId="2809"/>
    <cellStyle name="Percent 3 6 2 3 2" xfId="2810"/>
    <cellStyle name="Percent 3 6 2 4" xfId="2811"/>
    <cellStyle name="Percent 3 6 2 4 2" xfId="2812"/>
    <cellStyle name="Percent 3 6 2 5" xfId="2813"/>
    <cellStyle name="Percent 3 6 2 5 2" xfId="2814"/>
    <cellStyle name="Percent 3 6 2 6" xfId="2815"/>
    <cellStyle name="Percent 3 6 2 7" xfId="2816"/>
    <cellStyle name="Percent 3 6 3" xfId="2817"/>
    <cellStyle name="Percent 3 6 3 2" xfId="2818"/>
    <cellStyle name="Percent 3 6 3 2 2" xfId="2819"/>
    <cellStyle name="Percent 3 6 3 3" xfId="2820"/>
    <cellStyle name="Percent 3 6 3 3 2" xfId="2821"/>
    <cellStyle name="Percent 3 6 3 4" xfId="2822"/>
    <cellStyle name="Percent 3 6 3 4 2" xfId="2823"/>
    <cellStyle name="Percent 3 6 3 5" xfId="2824"/>
    <cellStyle name="Percent 3 6 3 6" xfId="2825"/>
    <cellStyle name="Percent 3 6 4" xfId="2826"/>
    <cellStyle name="Percent 3 6 4 2" xfId="2827"/>
    <cellStyle name="Percent 3 6 5" xfId="2828"/>
    <cellStyle name="Percent 3 6 5 2" xfId="2829"/>
    <cellStyle name="Percent 3 6 6" xfId="2830"/>
    <cellStyle name="Percent 3 6 6 2" xfId="2831"/>
    <cellStyle name="Percent 3 6 7" xfId="2832"/>
    <cellStyle name="Percent 3 6 8" xfId="2833"/>
    <cellStyle name="Percent 3 7" xfId="2834"/>
    <cellStyle name="Percent 3 7 2" xfId="2835"/>
    <cellStyle name="Percent 3 7 2 2" xfId="2836"/>
    <cellStyle name="Percent 3 7 2 2 2" xfId="2837"/>
    <cellStyle name="Percent 3 7 2 3" xfId="2838"/>
    <cellStyle name="Percent 3 7 2 3 2" xfId="2839"/>
    <cellStyle name="Percent 3 7 2 4" xfId="2840"/>
    <cellStyle name="Percent 3 7 2 4 2" xfId="2841"/>
    <cellStyle name="Percent 3 7 2 5" xfId="2842"/>
    <cellStyle name="Percent 3 7 2 6" xfId="2843"/>
    <cellStyle name="Percent 3 7 3" xfId="2844"/>
    <cellStyle name="Percent 3 7 3 2" xfId="2845"/>
    <cellStyle name="Percent 3 7 4" xfId="2846"/>
    <cellStyle name="Percent 3 7 4 2" xfId="2847"/>
    <cellStyle name="Percent 3 7 5" xfId="2848"/>
    <cellStyle name="Percent 3 7 5 2" xfId="2849"/>
    <cellStyle name="Percent 3 7 6" xfId="2850"/>
    <cellStyle name="Percent 3 7 7" xfId="2851"/>
    <cellStyle name="Percent 3 8" xfId="2852"/>
    <cellStyle name="Percent 3 8 2" xfId="2853"/>
    <cellStyle name="Percent 3 8 2 2" xfId="2854"/>
    <cellStyle name="Percent 3 8 3" xfId="2855"/>
    <cellStyle name="Percent 3 8 3 2" xfId="2856"/>
    <cellStyle name="Percent 3 8 4" xfId="2857"/>
    <cellStyle name="Percent 3 8 4 2" xfId="2858"/>
    <cellStyle name="Percent 3 8 5" xfId="2859"/>
    <cellStyle name="Percent 3 8 6" xfId="2860"/>
    <cellStyle name="Percent 3 9" xfId="2861"/>
    <cellStyle name="Percent 3 9 2" xfId="2862"/>
    <cellStyle name="Percent 3 9 2 2" xfId="2863"/>
    <cellStyle name="Percent 3 9 3" xfId="2864"/>
    <cellStyle name="Percent 3 9 4" xfId="2865"/>
    <cellStyle name="Percent 4" xfId="2866"/>
    <cellStyle name="Percent 5" xfId="2867"/>
    <cellStyle name="Percent 6" xfId="2868"/>
    <cellStyle name="Percent 7" xfId="2869"/>
    <cellStyle name="Percent 8" xfId="2870"/>
    <cellStyle name="Percent 8 2" xfId="2871"/>
    <cellStyle name="Percent 8 2 2" xfId="2872"/>
    <cellStyle name="Percent 8 2 2 2" xfId="2873"/>
    <cellStyle name="Percent 8 2 2 2 2" xfId="2874"/>
    <cellStyle name="Percent 8 2 2 3" xfId="2875"/>
    <cellStyle name="Percent 8 2 2 3 2" xfId="2876"/>
    <cellStyle name="Percent 8 2 2 4" xfId="2877"/>
    <cellStyle name="Percent 8 2 2 4 2" xfId="2878"/>
    <cellStyle name="Percent 8 2 2 5" xfId="2879"/>
    <cellStyle name="Percent 8 2 2 6" xfId="2880"/>
    <cellStyle name="Percent 8 2 3" xfId="2881"/>
    <cellStyle name="Percent 8 2 3 2" xfId="2882"/>
    <cellStyle name="Percent 8 2 4" xfId="2883"/>
    <cellStyle name="Percent 8 2 4 2" xfId="2884"/>
    <cellStyle name="Percent 8 2 5" xfId="2885"/>
    <cellStyle name="Percent 8 2 5 2" xfId="2886"/>
    <cellStyle name="Percent 8 2 6" xfId="2887"/>
    <cellStyle name="Percent 8 2 7" xfId="2888"/>
    <cellStyle name="Percent 8 3" xfId="2889"/>
    <cellStyle name="Percent 8 3 2" xfId="2890"/>
    <cellStyle name="Percent 8 3 2 2" xfId="2891"/>
    <cellStyle name="Percent 8 3 3" xfId="2892"/>
    <cellStyle name="Percent 8 3 3 2" xfId="2893"/>
    <cellStyle name="Percent 8 3 4" xfId="2894"/>
    <cellStyle name="Percent 8 3 4 2" xfId="2895"/>
    <cellStyle name="Percent 8 3 5" xfId="2896"/>
    <cellStyle name="Percent 8 3 6" xfId="2897"/>
    <cellStyle name="Percent 8 4" xfId="2898"/>
    <cellStyle name="Percent 8 4 2" xfId="2899"/>
    <cellStyle name="Percent 8 5" xfId="2900"/>
    <cellStyle name="Percent 8 5 2" xfId="2901"/>
    <cellStyle name="Percent 8 6" xfId="2902"/>
    <cellStyle name="Percent 8 6 2" xfId="2903"/>
    <cellStyle name="Percent 8 7" xfId="2904"/>
    <cellStyle name="Percent 8 8" xfId="2905"/>
    <cellStyle name="Title 2" xfId="29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manservices.gov.au/customer/enablers/income-test-pensions" TargetMode="External"/><Relationship Id="rId2" Type="http://schemas.openxmlformats.org/officeDocument/2006/relationships/hyperlink" Target="http://www.humanservices.gov.au/customer/enablers/deeming" TargetMode="External"/><Relationship Id="rId1" Type="http://schemas.openxmlformats.org/officeDocument/2006/relationships/hyperlink" Target="http://guidesacts.fahcsia.gov.au/guides_acts/ssg/ssguide-3/ssguide-3.4/ssguide-3.4.1/ssguide-3.4.1.10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humanservices.gov.au/customer/services/centrelink/age-pension" TargetMode="External"/><Relationship Id="rId4" Type="http://schemas.openxmlformats.org/officeDocument/2006/relationships/hyperlink" Target="http://www.humanservices.gov.au/customer/enablers/asse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bs.gov.au/AUSSTATS/abs@.nsf/DetailsPage/6302.0Nov%202015?OpenDocument" TargetMode="External"/><Relationship Id="rId1" Type="http://schemas.openxmlformats.org/officeDocument/2006/relationships/hyperlink" Target="https://www.ato.gov.au/Individuals/Tax-return/2014/Tax-return/Medicare-levy-questions-M1-M2/M1---Medicare-levy-reduction-or-exem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</sheetPr>
  <dimension ref="A2:M183"/>
  <sheetViews>
    <sheetView tabSelected="1" zoomScale="90" zoomScaleNormal="90" workbookViewId="0">
      <selection activeCell="A4" sqref="A4"/>
    </sheetView>
  </sheetViews>
  <sheetFormatPr defaultColWidth="12.5" defaultRowHeight="15.75"/>
  <cols>
    <col min="1" max="1" width="28.625" style="3" customWidth="1"/>
    <col min="2" max="2" width="20.25" style="3" customWidth="1"/>
    <col min="3" max="3" width="23.375" style="3" customWidth="1"/>
    <col min="4" max="4" width="23.625" style="3" customWidth="1"/>
    <col min="5" max="5" width="12.5" style="3"/>
    <col min="6" max="6" width="20" style="3" customWidth="1"/>
    <col min="7" max="7" width="19.125" style="3" customWidth="1"/>
    <col min="8" max="8" width="17.5" style="3" customWidth="1"/>
    <col min="9" max="9" width="16.375" style="3" customWidth="1"/>
    <col min="10" max="10" width="13" style="3" customWidth="1"/>
    <col min="11" max="11" width="15.5" style="3" customWidth="1"/>
    <col min="12" max="12" width="14.75" style="3" customWidth="1"/>
    <col min="13" max="16384" width="12.5" style="3"/>
  </cols>
  <sheetData>
    <row r="2" spans="1:8">
      <c r="A2" s="1" t="s">
        <v>0</v>
      </c>
      <c r="B2" s="2"/>
      <c r="C2" s="2"/>
      <c r="D2" s="2"/>
      <c r="E2" s="2"/>
      <c r="F2" s="2"/>
      <c r="G2" s="2"/>
      <c r="H2" s="2"/>
    </row>
    <row r="3" spans="1:8" s="5" customFormat="1">
      <c r="A3" s="120">
        <v>42846</v>
      </c>
      <c r="B3" s="4"/>
      <c r="C3" s="4"/>
      <c r="D3" s="4"/>
      <c r="E3" s="4"/>
      <c r="F3" s="4"/>
      <c r="G3" s="4"/>
      <c r="H3" s="4"/>
    </row>
    <row r="5" spans="1:8">
      <c r="A5" s="1" t="s">
        <v>144</v>
      </c>
      <c r="B5" s="1"/>
      <c r="C5" s="1"/>
      <c r="D5" s="1"/>
      <c r="E5" s="1"/>
      <c r="F5" s="1"/>
      <c r="G5" s="1"/>
      <c r="H5" s="1"/>
    </row>
    <row r="7" spans="1:8">
      <c r="A7" s="28" t="s">
        <v>145</v>
      </c>
      <c r="B7" s="112">
        <v>1</v>
      </c>
    </row>
    <row r="8" spans="1:8">
      <c r="A8" s="28"/>
    </row>
    <row r="9" spans="1:8">
      <c r="A9" s="1" t="s">
        <v>1</v>
      </c>
      <c r="B9" s="1"/>
      <c r="C9" s="1"/>
      <c r="D9" s="1"/>
      <c r="E9" s="1"/>
      <c r="F9" s="1"/>
      <c r="G9" s="1"/>
      <c r="H9" s="1"/>
    </row>
    <row r="10" spans="1:8">
      <c r="A10" s="6" t="s">
        <v>2</v>
      </c>
      <c r="B10" s="6" t="s">
        <v>3</v>
      </c>
      <c r="C10" s="6" t="s">
        <v>4</v>
      </c>
      <c r="E10" s="7"/>
    </row>
    <row r="11" spans="1:8">
      <c r="A11" s="8">
        <v>1</v>
      </c>
      <c r="B11" s="8">
        <v>1</v>
      </c>
      <c r="C11" s="9">
        <v>60</v>
      </c>
      <c r="E11" s="10" t="s">
        <v>5</v>
      </c>
    </row>
    <row r="12" spans="1:8">
      <c r="A12" s="8">
        <v>12966</v>
      </c>
      <c r="B12" s="8">
        <v>1</v>
      </c>
      <c r="C12" s="9">
        <v>60.5</v>
      </c>
    </row>
    <row r="13" spans="1:8">
      <c r="A13" s="8">
        <v>13516</v>
      </c>
      <c r="B13" s="8">
        <v>1</v>
      </c>
      <c r="C13" s="9">
        <v>61</v>
      </c>
      <c r="H13" s="7" t="s">
        <v>6</v>
      </c>
    </row>
    <row r="14" spans="1:8">
      <c r="A14" s="8">
        <v>14062</v>
      </c>
      <c r="B14" s="8">
        <v>1</v>
      </c>
      <c r="C14" s="9">
        <v>61.5</v>
      </c>
    </row>
    <row r="15" spans="1:8">
      <c r="A15" s="8">
        <v>14611</v>
      </c>
      <c r="B15" s="8">
        <v>1</v>
      </c>
      <c r="C15" s="9">
        <v>62</v>
      </c>
    </row>
    <row r="16" spans="1:8">
      <c r="A16" s="8">
        <v>15158</v>
      </c>
      <c r="B16" s="8">
        <v>1</v>
      </c>
      <c r="C16" s="9">
        <v>62.5</v>
      </c>
    </row>
    <row r="17" spans="1:13">
      <c r="A17" s="8">
        <v>15707</v>
      </c>
      <c r="B17" s="8">
        <v>1</v>
      </c>
      <c r="C17" s="9">
        <v>63</v>
      </c>
      <c r="K17" s="11"/>
    </row>
    <row r="18" spans="1:13">
      <c r="A18" s="8">
        <v>16254</v>
      </c>
      <c r="B18" s="8">
        <v>1</v>
      </c>
      <c r="C18" s="9">
        <v>63.5</v>
      </c>
      <c r="K18" s="11"/>
      <c r="M18" s="11"/>
    </row>
    <row r="19" spans="1:13">
      <c r="A19" s="8">
        <v>16803</v>
      </c>
      <c r="B19" s="8">
        <v>1</v>
      </c>
      <c r="C19" s="9">
        <v>64</v>
      </c>
      <c r="M19" s="11"/>
    </row>
    <row r="20" spans="1:13">
      <c r="A20" s="8">
        <v>17349</v>
      </c>
      <c r="B20" s="8">
        <v>1</v>
      </c>
      <c r="C20" s="9">
        <v>64.5</v>
      </c>
    </row>
    <row r="21" spans="1:13">
      <c r="A21" s="8">
        <v>17899</v>
      </c>
      <c r="B21" s="8">
        <v>1</v>
      </c>
      <c r="C21" s="9">
        <v>65</v>
      </c>
      <c r="E21" s="11"/>
      <c r="K21" s="11"/>
    </row>
    <row r="22" spans="1:13">
      <c r="A22" s="8">
        <v>19176</v>
      </c>
      <c r="B22" s="8">
        <v>19176</v>
      </c>
      <c r="C22" s="9">
        <v>65.5</v>
      </c>
      <c r="E22" s="12"/>
      <c r="K22" s="11"/>
    </row>
    <row r="23" spans="1:13">
      <c r="A23" s="8">
        <v>19725</v>
      </c>
      <c r="B23" s="8">
        <v>19725</v>
      </c>
      <c r="C23" s="9">
        <v>66</v>
      </c>
    </row>
    <row r="24" spans="1:13">
      <c r="A24" s="8">
        <v>20271</v>
      </c>
      <c r="B24" s="8">
        <v>20271</v>
      </c>
      <c r="C24" s="9">
        <v>66.5</v>
      </c>
    </row>
    <row r="25" spans="1:13">
      <c r="A25" s="8">
        <v>20821</v>
      </c>
      <c r="B25" s="8">
        <v>20821</v>
      </c>
      <c r="C25" s="9">
        <v>67</v>
      </c>
    </row>
    <row r="28" spans="1:13">
      <c r="A28" s="1" t="s">
        <v>7</v>
      </c>
      <c r="B28" s="1"/>
      <c r="C28" s="1"/>
      <c r="D28" s="1"/>
      <c r="E28" s="1"/>
      <c r="F28" s="1"/>
      <c r="G28" s="1"/>
      <c r="H28" s="110" t="s">
        <v>9</v>
      </c>
    </row>
    <row r="29" spans="1:13">
      <c r="B29" s="13" t="s">
        <v>8</v>
      </c>
      <c r="C29" s="109"/>
    </row>
    <row r="30" spans="1:13">
      <c r="A30" s="14" t="s">
        <v>10</v>
      </c>
      <c r="B30" s="114">
        <f>164*26</f>
        <v>4264</v>
      </c>
      <c r="C30" s="15"/>
    </row>
    <row r="31" spans="1:13">
      <c r="A31" s="14" t="s">
        <v>11</v>
      </c>
      <c r="B31" s="114">
        <f>292*26</f>
        <v>7592</v>
      </c>
      <c r="C31" s="15"/>
      <c r="E31" s="16"/>
    </row>
    <row r="32" spans="1:13">
      <c r="A32" s="14"/>
      <c r="B32" s="15"/>
      <c r="C32" s="15"/>
    </row>
    <row r="33" spans="1:11">
      <c r="H33" s="15"/>
      <c r="I33" s="15"/>
      <c r="J33" s="15"/>
      <c r="K33" s="15"/>
    </row>
    <row r="34" spans="1:11">
      <c r="A34" s="1" t="s">
        <v>12</v>
      </c>
      <c r="B34" s="1"/>
      <c r="C34" s="1"/>
      <c r="D34" s="1"/>
      <c r="E34" s="1"/>
      <c r="F34" s="1"/>
      <c r="G34" s="1"/>
      <c r="H34" s="110" t="s">
        <v>16</v>
      </c>
    </row>
    <row r="35" spans="1:11">
      <c r="B35" s="6" t="s">
        <v>13</v>
      </c>
      <c r="C35" s="17" t="s">
        <v>14</v>
      </c>
      <c r="D35" s="18" t="s">
        <v>15</v>
      </c>
    </row>
    <row r="36" spans="1:11">
      <c r="A36" s="14" t="s">
        <v>10</v>
      </c>
      <c r="B36" s="114">
        <v>49200</v>
      </c>
      <c r="C36" s="115">
        <v>1.7500000000000002E-2</v>
      </c>
      <c r="D36" s="115">
        <v>3.2500000000000001E-2</v>
      </c>
    </row>
    <row r="37" spans="1:11">
      <c r="A37" s="14" t="s">
        <v>11</v>
      </c>
      <c r="B37" s="114">
        <v>81600</v>
      </c>
      <c r="C37" s="115">
        <f>C36</f>
        <v>1.7500000000000002E-2</v>
      </c>
      <c r="D37" s="115">
        <f>D36</f>
        <v>3.2500000000000001E-2</v>
      </c>
    </row>
    <row r="38" spans="1:11">
      <c r="A38" s="14"/>
      <c r="B38" s="15"/>
      <c r="C38" s="19"/>
      <c r="D38" s="19"/>
      <c r="F38" s="14" t="s">
        <v>17</v>
      </c>
    </row>
    <row r="39" spans="1:11">
      <c r="B39" s="20"/>
      <c r="C39" s="21"/>
      <c r="D39" s="22"/>
      <c r="F39" s="23">
        <v>75000</v>
      </c>
      <c r="G39" s="24">
        <f>F39*(1-F41)</f>
        <v>63276.6</v>
      </c>
      <c r="H39" s="23"/>
    </row>
    <row r="40" spans="1:11">
      <c r="A40" s="14" t="s">
        <v>18</v>
      </c>
      <c r="B40" s="25">
        <v>0.01</v>
      </c>
      <c r="C40" s="26"/>
      <c r="D40" s="19"/>
      <c r="F40" s="24">
        <f>C56-B56</f>
        <v>11723.400000000005</v>
      </c>
      <c r="G40" s="24">
        <f>G39-B56</f>
        <v>40180.800000000003</v>
      </c>
      <c r="H40" s="24">
        <f>G40+B56</f>
        <v>63276.600000000006</v>
      </c>
    </row>
    <row r="41" spans="1:11">
      <c r="B41" s="15"/>
      <c r="C41" s="26"/>
      <c r="D41" s="19"/>
      <c r="F41" s="27">
        <f>F40/F39</f>
        <v>0.15631200000000006</v>
      </c>
      <c r="G41" s="24">
        <f>G40/2</f>
        <v>20090.400000000001</v>
      </c>
      <c r="H41" s="24">
        <f>G40+C56</f>
        <v>75000</v>
      </c>
    </row>
    <row r="43" spans="1:11">
      <c r="A43" s="1" t="s">
        <v>19</v>
      </c>
      <c r="B43" s="1"/>
      <c r="C43" s="1"/>
      <c r="D43" s="1"/>
      <c r="E43" s="1"/>
      <c r="F43" s="1"/>
      <c r="G43" s="1"/>
      <c r="H43" s="110" t="s">
        <v>20</v>
      </c>
    </row>
    <row r="44" spans="1:11">
      <c r="B44" s="6" t="s">
        <v>21</v>
      </c>
      <c r="C44" s="6" t="s">
        <v>22</v>
      </c>
      <c r="E44" s="28" t="s">
        <v>23</v>
      </c>
      <c r="F44" s="6" t="s">
        <v>21</v>
      </c>
      <c r="G44" s="6" t="s">
        <v>22</v>
      </c>
    </row>
    <row r="45" spans="1:11">
      <c r="A45" s="14" t="s">
        <v>10</v>
      </c>
      <c r="B45" s="50">
        <v>250000</v>
      </c>
      <c r="C45" s="50">
        <v>450000</v>
      </c>
      <c r="E45" s="14" t="s">
        <v>10</v>
      </c>
      <c r="F45" s="50">
        <v>250000</v>
      </c>
      <c r="G45" s="50">
        <v>450000</v>
      </c>
    </row>
    <row r="46" spans="1:11">
      <c r="A46" s="14" t="s">
        <v>11</v>
      </c>
      <c r="B46" s="50">
        <v>375000</v>
      </c>
      <c r="C46" s="50">
        <v>575000</v>
      </c>
      <c r="E46" s="14" t="s">
        <v>11</v>
      </c>
      <c r="F46" s="50">
        <v>375000</v>
      </c>
      <c r="G46" s="50">
        <v>575000</v>
      </c>
    </row>
    <row r="47" spans="1:11">
      <c r="A47" s="14"/>
      <c r="B47" s="15"/>
      <c r="C47" s="15"/>
      <c r="E47" s="14"/>
      <c r="F47" s="15"/>
      <c r="G47" s="15"/>
    </row>
    <row r="48" spans="1:11">
      <c r="B48" s="15"/>
      <c r="C48" s="15"/>
      <c r="F48" s="15"/>
      <c r="G48" s="15"/>
    </row>
    <row r="49" spans="1:13">
      <c r="A49" s="29" t="s">
        <v>24</v>
      </c>
      <c r="B49" s="111">
        <v>3</v>
      </c>
      <c r="C49" s="15"/>
      <c r="E49" s="30" t="s">
        <v>25</v>
      </c>
      <c r="F49" s="121">
        <v>42736</v>
      </c>
      <c r="G49" s="31" t="s">
        <v>24</v>
      </c>
      <c r="H49" s="111">
        <v>3</v>
      </c>
    </row>
    <row r="50" spans="1:13">
      <c r="B50" s="15"/>
      <c r="C50" s="15"/>
      <c r="E50" s="15"/>
      <c r="F50" s="15"/>
    </row>
    <row r="51" spans="1:13">
      <c r="A51" s="1" t="s">
        <v>26</v>
      </c>
      <c r="B51" s="1"/>
      <c r="C51" s="1"/>
      <c r="D51" s="1"/>
      <c r="E51" s="1"/>
      <c r="F51" s="1"/>
      <c r="G51" s="1"/>
      <c r="H51" s="1"/>
    </row>
    <row r="52" spans="1:13" ht="38.25" customHeight="1">
      <c r="A52" s="32"/>
      <c r="B52" s="32" t="s">
        <v>10</v>
      </c>
      <c r="C52" s="32" t="s">
        <v>11</v>
      </c>
      <c r="D52" s="32"/>
      <c r="F52" s="33"/>
    </row>
    <row r="53" spans="1:13" ht="21" customHeight="1">
      <c r="A53" s="13" t="s">
        <v>27</v>
      </c>
      <c r="B53" s="116">
        <f>808.3*26</f>
        <v>21015.8</v>
      </c>
      <c r="C53" s="116">
        <f>609.3*2*26</f>
        <v>31683.599999999999</v>
      </c>
      <c r="D53" s="34"/>
      <c r="E53" s="35"/>
      <c r="F53" s="36" t="s">
        <v>28</v>
      </c>
      <c r="G53" s="37"/>
      <c r="H53" s="37"/>
      <c r="I53" s="37"/>
    </row>
    <row r="54" spans="1:13" ht="35.25" customHeight="1">
      <c r="A54" s="13" t="s">
        <v>29</v>
      </c>
      <c r="B54" s="116">
        <f>65.9*26</f>
        <v>1713.4</v>
      </c>
      <c r="C54" s="116">
        <f>49.7*2*26</f>
        <v>2584.4</v>
      </c>
      <c r="D54" s="34"/>
      <c r="F54" s="38"/>
      <c r="G54" s="38"/>
      <c r="H54" s="38"/>
      <c r="I54" s="38"/>
    </row>
    <row r="55" spans="1:13" ht="33" customHeight="1">
      <c r="A55" s="13" t="s">
        <v>30</v>
      </c>
      <c r="B55" s="117">
        <f>14.1*26</f>
        <v>366.59999999999997</v>
      </c>
      <c r="C55" s="117">
        <f>10.6*2*26</f>
        <v>551.19999999999993</v>
      </c>
      <c r="D55" s="34"/>
    </row>
    <row r="56" spans="1:13" ht="20.100000000000001" customHeight="1">
      <c r="A56" s="13" t="s">
        <v>31</v>
      </c>
      <c r="B56" s="123">
        <f>888.3*26</f>
        <v>23095.8</v>
      </c>
      <c r="C56" s="123">
        <f>669.6*2*26</f>
        <v>34819.200000000004</v>
      </c>
      <c r="D56" s="34"/>
    </row>
    <row r="58" spans="1:13">
      <c r="A58" s="13" t="s">
        <v>32</v>
      </c>
      <c r="B58" s="39">
        <v>0.41760000000000003</v>
      </c>
      <c r="C58" s="40">
        <f>SingleProportion*C56</f>
        <v>23096.73599999999</v>
      </c>
      <c r="E58" s="30" t="s">
        <v>33</v>
      </c>
      <c r="F58" s="116">
        <f>G59+C55</f>
        <v>1939.6</v>
      </c>
      <c r="G58" s="3" t="s">
        <v>34</v>
      </c>
    </row>
    <row r="59" spans="1:13">
      <c r="A59" s="13" t="s">
        <v>35</v>
      </c>
      <c r="B59" s="39">
        <v>0.663333333333333</v>
      </c>
      <c r="G59" s="3">
        <f>694.2*2</f>
        <v>1388.4</v>
      </c>
      <c r="H59" s="3" t="s">
        <v>153</v>
      </c>
    </row>
    <row r="62" spans="1:13" customFormat="1" ht="15" customHeight="1">
      <c r="A62" s="1" t="s">
        <v>36</v>
      </c>
      <c r="B62" s="1"/>
      <c r="C62" s="1"/>
      <c r="D62" s="1"/>
      <c r="E62" s="1"/>
      <c r="F62" s="1"/>
      <c r="G62" s="1"/>
      <c r="H62" s="1" t="s">
        <v>37</v>
      </c>
      <c r="I62" s="1"/>
      <c r="J62" s="1"/>
      <c r="K62" s="1"/>
      <c r="L62" s="1"/>
      <c r="M62" s="1"/>
    </row>
    <row r="63" spans="1:13" ht="15" customHeight="1">
      <c r="A63" s="41"/>
      <c r="B63" s="124" t="s">
        <v>38</v>
      </c>
      <c r="C63" s="124"/>
      <c r="D63" s="125" t="s">
        <v>39</v>
      </c>
      <c r="E63" s="125"/>
      <c r="F63" s="5" t="s">
        <v>40</v>
      </c>
      <c r="G63" s="7"/>
      <c r="H63" s="7"/>
    </row>
    <row r="64" spans="1:13" customFormat="1" ht="15" customHeight="1">
      <c r="A64" s="41" t="s">
        <v>4</v>
      </c>
      <c r="B64" s="41" t="s">
        <v>41</v>
      </c>
      <c r="C64" s="41" t="s">
        <v>42</v>
      </c>
      <c r="D64" s="41" t="s">
        <v>41</v>
      </c>
      <c r="E64" s="41" t="s">
        <v>42</v>
      </c>
      <c r="F64" s="41" t="s">
        <v>41</v>
      </c>
      <c r="G64" s="41" t="s">
        <v>42</v>
      </c>
    </row>
    <row r="65" spans="1:7" customFormat="1" ht="15" customHeight="1">
      <c r="A65" s="42">
        <v>0</v>
      </c>
      <c r="B65" s="42">
        <v>83.67</v>
      </c>
      <c r="C65" s="42">
        <v>79.02</v>
      </c>
      <c r="D65" s="42">
        <v>82.87</v>
      </c>
      <c r="E65" s="42">
        <v>77.64</v>
      </c>
      <c r="F65" s="42">
        <v>84.31</v>
      </c>
      <c r="G65" s="42">
        <v>80.06</v>
      </c>
    </row>
    <row r="66" spans="1:7" customFormat="1" ht="15" customHeight="1">
      <c r="A66" s="42">
        <v>1</v>
      </c>
      <c r="B66" s="42">
        <v>83.04</v>
      </c>
      <c r="C66" s="42">
        <v>78.44</v>
      </c>
      <c r="D66" s="42">
        <v>82.25</v>
      </c>
      <c r="E66" s="42">
        <v>77.08</v>
      </c>
      <c r="F66" s="42">
        <v>83.6</v>
      </c>
      <c r="G66" s="42">
        <v>79.39</v>
      </c>
    </row>
    <row r="67" spans="1:7" customFormat="1" ht="15" customHeight="1">
      <c r="A67" s="42">
        <v>2</v>
      </c>
      <c r="B67" s="42">
        <v>82.07</v>
      </c>
      <c r="C67" s="42">
        <v>77.47</v>
      </c>
      <c r="D67" s="42">
        <v>81.290000000000006</v>
      </c>
      <c r="E67" s="42">
        <v>76.12</v>
      </c>
      <c r="F67" s="42">
        <v>82.62</v>
      </c>
      <c r="G67" s="42">
        <v>78.42</v>
      </c>
    </row>
    <row r="68" spans="1:7" customFormat="1" ht="15" customHeight="1">
      <c r="A68" s="42">
        <v>3</v>
      </c>
      <c r="B68" s="42">
        <v>81.08</v>
      </c>
      <c r="C68" s="42">
        <v>76.489999999999995</v>
      </c>
      <c r="D68" s="42">
        <v>80.3</v>
      </c>
      <c r="E68" s="42">
        <v>75.14</v>
      </c>
      <c r="F68" s="42">
        <v>81.63</v>
      </c>
      <c r="G68" s="42">
        <v>77.44</v>
      </c>
    </row>
    <row r="69" spans="1:7" customFormat="1" ht="15" customHeight="1">
      <c r="A69" s="42">
        <v>4</v>
      </c>
      <c r="B69" s="42">
        <v>80.099999999999994</v>
      </c>
      <c r="C69" s="42">
        <v>75.5</v>
      </c>
      <c r="D69" s="42">
        <v>79.319999999999993</v>
      </c>
      <c r="E69" s="42">
        <v>74.16</v>
      </c>
      <c r="F69" s="42">
        <v>80.64</v>
      </c>
      <c r="G69" s="42">
        <v>76.45</v>
      </c>
    </row>
    <row r="70" spans="1:7" customFormat="1" ht="15" customHeight="1">
      <c r="A70" s="42">
        <v>5</v>
      </c>
      <c r="B70" s="42">
        <v>79.11</v>
      </c>
      <c r="C70" s="42">
        <v>74.510000000000005</v>
      </c>
      <c r="D70" s="42">
        <v>78.33</v>
      </c>
      <c r="E70" s="42">
        <v>73.17</v>
      </c>
      <c r="F70" s="42">
        <v>79.650000000000006</v>
      </c>
      <c r="G70" s="42">
        <v>75.459999999999994</v>
      </c>
    </row>
    <row r="71" spans="1:7" customFormat="1" ht="15" customHeight="1">
      <c r="A71" s="42">
        <v>6</v>
      </c>
      <c r="B71" s="42">
        <v>78.11</v>
      </c>
      <c r="C71" s="42">
        <v>73.52</v>
      </c>
      <c r="D71" s="42">
        <v>77.34</v>
      </c>
      <c r="E71" s="42">
        <v>72.180000000000007</v>
      </c>
      <c r="F71" s="42">
        <v>78.66</v>
      </c>
      <c r="G71" s="42">
        <v>74.459999999999994</v>
      </c>
    </row>
    <row r="72" spans="1:7" customFormat="1" ht="15" customHeight="1">
      <c r="A72" s="42">
        <v>7</v>
      </c>
      <c r="B72" s="42">
        <v>77.12</v>
      </c>
      <c r="C72" s="42">
        <v>72.53</v>
      </c>
      <c r="D72" s="42">
        <v>76.349999999999994</v>
      </c>
      <c r="E72" s="42">
        <v>71.2</v>
      </c>
      <c r="F72" s="42">
        <v>77.66</v>
      </c>
      <c r="G72" s="42">
        <v>73.47</v>
      </c>
    </row>
    <row r="73" spans="1:7" customFormat="1" ht="15" customHeight="1">
      <c r="A73" s="42">
        <v>8</v>
      </c>
      <c r="B73" s="42">
        <v>76.13</v>
      </c>
      <c r="C73" s="42">
        <v>71.540000000000006</v>
      </c>
      <c r="D73" s="42">
        <v>75.349999999999994</v>
      </c>
      <c r="E73" s="42">
        <v>70.209999999999994</v>
      </c>
      <c r="F73" s="42">
        <v>76.67</v>
      </c>
      <c r="G73" s="42">
        <v>72.48</v>
      </c>
    </row>
    <row r="74" spans="1:7" customFormat="1" ht="15" customHeight="1">
      <c r="A74" s="42">
        <v>9</v>
      </c>
      <c r="B74" s="42">
        <v>75.14</v>
      </c>
      <c r="C74" s="42">
        <v>70.55</v>
      </c>
      <c r="D74" s="42">
        <v>74.36</v>
      </c>
      <c r="E74" s="42">
        <v>69.209999999999994</v>
      </c>
      <c r="F74" s="42">
        <v>75.680000000000007</v>
      </c>
      <c r="G74" s="42">
        <v>71.489999999999995</v>
      </c>
    </row>
    <row r="75" spans="1:7" customFormat="1" ht="15" customHeight="1">
      <c r="A75" s="42">
        <v>10</v>
      </c>
      <c r="B75" s="42">
        <v>74.14</v>
      </c>
      <c r="C75" s="42">
        <v>69.55</v>
      </c>
      <c r="D75" s="42">
        <v>73.37</v>
      </c>
      <c r="E75" s="42">
        <v>68.22</v>
      </c>
      <c r="F75" s="42">
        <v>74.680000000000007</v>
      </c>
      <c r="G75" s="42">
        <v>70.489999999999995</v>
      </c>
    </row>
    <row r="76" spans="1:7" customFormat="1" ht="15" customHeight="1">
      <c r="A76" s="42">
        <v>11</v>
      </c>
      <c r="B76" s="42">
        <v>73.150000000000006</v>
      </c>
      <c r="C76" s="42">
        <v>68.56</v>
      </c>
      <c r="D76" s="42">
        <v>72.37</v>
      </c>
      <c r="E76" s="42">
        <v>67.23</v>
      </c>
      <c r="F76" s="42">
        <v>73.69</v>
      </c>
      <c r="G76" s="42">
        <v>69.5</v>
      </c>
    </row>
    <row r="77" spans="1:7" customFormat="1" ht="15" customHeight="1">
      <c r="A77" s="42">
        <v>12</v>
      </c>
      <c r="B77" s="42">
        <v>72.150000000000006</v>
      </c>
      <c r="C77" s="42">
        <v>67.569999999999993</v>
      </c>
      <c r="D77" s="42">
        <v>71.38</v>
      </c>
      <c r="E77" s="42">
        <v>66.239999999999995</v>
      </c>
      <c r="F77" s="42">
        <v>72.69</v>
      </c>
      <c r="G77" s="42">
        <v>68.510000000000005</v>
      </c>
    </row>
    <row r="78" spans="1:7" customFormat="1" ht="15" customHeight="1">
      <c r="A78" s="42">
        <v>13</v>
      </c>
      <c r="B78" s="42">
        <v>71.16</v>
      </c>
      <c r="C78" s="42">
        <v>66.58</v>
      </c>
      <c r="D78" s="42">
        <v>70.39</v>
      </c>
      <c r="E78" s="42">
        <v>65.25</v>
      </c>
      <c r="F78" s="42">
        <v>71.7</v>
      </c>
      <c r="G78" s="42">
        <v>67.510000000000005</v>
      </c>
    </row>
    <row r="79" spans="1:7" customFormat="1" ht="15" customHeight="1">
      <c r="A79" s="42">
        <v>14</v>
      </c>
      <c r="B79" s="42">
        <v>70.16</v>
      </c>
      <c r="C79" s="42">
        <v>65.58</v>
      </c>
      <c r="D79" s="42">
        <v>69.39</v>
      </c>
      <c r="E79" s="42">
        <v>64.260000000000005</v>
      </c>
      <c r="F79" s="42">
        <v>70.7</v>
      </c>
      <c r="G79" s="42">
        <v>66.52</v>
      </c>
    </row>
    <row r="80" spans="1:7" customFormat="1" ht="15" customHeight="1">
      <c r="A80" s="42">
        <v>15</v>
      </c>
      <c r="B80" s="42">
        <v>69.17</v>
      </c>
      <c r="C80" s="42">
        <v>64.59</v>
      </c>
      <c r="D80" s="42">
        <v>68.41</v>
      </c>
      <c r="E80" s="42">
        <v>63.28</v>
      </c>
      <c r="F80" s="42">
        <v>69.709999999999994</v>
      </c>
      <c r="G80" s="42">
        <v>65.53</v>
      </c>
    </row>
    <row r="81" spans="1:7" customFormat="1" ht="15" customHeight="1">
      <c r="A81" s="42">
        <v>16</v>
      </c>
      <c r="B81" s="42">
        <v>68.19</v>
      </c>
      <c r="C81" s="42">
        <v>63.61</v>
      </c>
      <c r="D81" s="42">
        <v>67.42</v>
      </c>
      <c r="E81" s="42">
        <v>62.3</v>
      </c>
      <c r="F81" s="42">
        <v>68.72</v>
      </c>
      <c r="G81" s="42">
        <v>64.55</v>
      </c>
    </row>
    <row r="82" spans="1:7" customFormat="1" ht="15" customHeight="1">
      <c r="A82" s="42">
        <v>17</v>
      </c>
      <c r="B82" s="42">
        <v>67.2</v>
      </c>
      <c r="C82" s="42">
        <v>62.63</v>
      </c>
      <c r="D82" s="42">
        <v>66.44</v>
      </c>
      <c r="E82" s="42">
        <v>61.33</v>
      </c>
      <c r="F82" s="42">
        <v>67.739999999999995</v>
      </c>
      <c r="G82" s="42">
        <v>63.56</v>
      </c>
    </row>
    <row r="83" spans="1:7" customFormat="1" ht="15" customHeight="1">
      <c r="A83" s="42">
        <v>18</v>
      </c>
      <c r="B83" s="42">
        <v>66.22</v>
      </c>
      <c r="C83" s="42">
        <v>61.66</v>
      </c>
      <c r="D83" s="42">
        <v>65.45</v>
      </c>
      <c r="E83" s="42">
        <v>60.37</v>
      </c>
      <c r="F83" s="42">
        <v>66.760000000000005</v>
      </c>
      <c r="G83" s="42">
        <v>62.59</v>
      </c>
    </row>
    <row r="84" spans="1:7" customFormat="1" ht="15" customHeight="1">
      <c r="A84" s="42">
        <v>19</v>
      </c>
      <c r="B84" s="42">
        <v>65.239999999999995</v>
      </c>
      <c r="C84" s="42">
        <v>60.71</v>
      </c>
      <c r="D84" s="42">
        <v>64.48</v>
      </c>
      <c r="E84" s="42">
        <v>59.43</v>
      </c>
      <c r="F84" s="42">
        <v>65.77</v>
      </c>
      <c r="G84" s="42">
        <v>61.63</v>
      </c>
    </row>
    <row r="85" spans="1:7" customFormat="1" ht="15" customHeight="1">
      <c r="A85" s="42">
        <v>20</v>
      </c>
      <c r="B85" s="42">
        <v>64.25</v>
      </c>
      <c r="C85" s="42">
        <v>59.75</v>
      </c>
      <c r="D85" s="42">
        <v>63.5</v>
      </c>
      <c r="E85" s="42">
        <v>58.48</v>
      </c>
      <c r="F85" s="42">
        <v>64.790000000000006</v>
      </c>
      <c r="G85" s="42">
        <v>60.67</v>
      </c>
    </row>
    <row r="86" spans="1:7" customFormat="1" ht="15" customHeight="1">
      <c r="A86" s="42">
        <v>21</v>
      </c>
      <c r="B86" s="42">
        <v>63.27</v>
      </c>
      <c r="C86" s="42">
        <v>58.8</v>
      </c>
      <c r="D86" s="42">
        <v>62.52</v>
      </c>
      <c r="E86" s="42">
        <v>57.54</v>
      </c>
      <c r="F86" s="42">
        <v>63.81</v>
      </c>
      <c r="G86" s="42">
        <v>59.7</v>
      </c>
    </row>
    <row r="87" spans="1:7" customFormat="1" ht="15" customHeight="1">
      <c r="A87" s="42">
        <v>22</v>
      </c>
      <c r="B87" s="42">
        <v>62.29</v>
      </c>
      <c r="C87" s="42">
        <v>57.84</v>
      </c>
      <c r="D87" s="42">
        <v>61.54</v>
      </c>
      <c r="E87" s="42">
        <v>56.59</v>
      </c>
      <c r="F87" s="42">
        <v>62.82</v>
      </c>
      <c r="G87" s="42">
        <v>58.74</v>
      </c>
    </row>
    <row r="88" spans="1:7" customFormat="1" ht="15" customHeight="1">
      <c r="A88" s="42">
        <v>23</v>
      </c>
      <c r="B88" s="42">
        <v>61.31</v>
      </c>
      <c r="C88" s="42">
        <v>56.88</v>
      </c>
      <c r="D88" s="42">
        <v>60.57</v>
      </c>
      <c r="E88" s="42">
        <v>55.65</v>
      </c>
      <c r="F88" s="42">
        <v>61.84</v>
      </c>
      <c r="G88" s="42">
        <v>57.78</v>
      </c>
    </row>
    <row r="89" spans="1:7" customFormat="1" ht="15" customHeight="1">
      <c r="A89" s="42">
        <v>24</v>
      </c>
      <c r="B89" s="42">
        <v>60.32</v>
      </c>
      <c r="C89" s="42">
        <v>55.93</v>
      </c>
      <c r="D89" s="42">
        <v>59.59</v>
      </c>
      <c r="E89" s="42">
        <v>54.71</v>
      </c>
      <c r="F89" s="42">
        <v>60.86</v>
      </c>
      <c r="G89" s="42">
        <v>56.81</v>
      </c>
    </row>
    <row r="90" spans="1:7" customFormat="1" ht="15" customHeight="1">
      <c r="A90" s="42">
        <v>25</v>
      </c>
      <c r="B90" s="42">
        <v>59.34</v>
      </c>
      <c r="C90" s="42">
        <v>54.97</v>
      </c>
      <c r="D90" s="42">
        <v>58.61</v>
      </c>
      <c r="E90" s="42">
        <v>53.77</v>
      </c>
      <c r="F90" s="42">
        <v>59.87</v>
      </c>
      <c r="G90" s="42">
        <v>55.85</v>
      </c>
    </row>
    <row r="91" spans="1:7" customFormat="1" ht="15" customHeight="1">
      <c r="A91" s="42">
        <v>26</v>
      </c>
      <c r="B91" s="42">
        <v>58.36</v>
      </c>
      <c r="C91" s="42">
        <v>54.02</v>
      </c>
      <c r="D91" s="42">
        <v>57.63</v>
      </c>
      <c r="E91" s="42">
        <v>52.83</v>
      </c>
      <c r="F91" s="42">
        <v>58.89</v>
      </c>
      <c r="G91" s="42">
        <v>54.89</v>
      </c>
    </row>
    <row r="92" spans="1:7" customFormat="1" ht="15" customHeight="1">
      <c r="A92" s="42">
        <v>27</v>
      </c>
      <c r="B92" s="42">
        <v>57.38</v>
      </c>
      <c r="C92" s="42">
        <v>53.06</v>
      </c>
      <c r="D92" s="42">
        <v>56.65</v>
      </c>
      <c r="E92" s="42">
        <v>51.89</v>
      </c>
      <c r="F92" s="42">
        <v>57.9</v>
      </c>
      <c r="G92" s="42">
        <v>53.92</v>
      </c>
    </row>
    <row r="93" spans="1:7" customFormat="1" ht="15" customHeight="1">
      <c r="A93" s="42">
        <v>28</v>
      </c>
      <c r="B93" s="42">
        <v>56.4</v>
      </c>
      <c r="C93" s="42">
        <v>52.11</v>
      </c>
      <c r="D93" s="42">
        <v>55.68</v>
      </c>
      <c r="E93" s="42">
        <v>50.95</v>
      </c>
      <c r="F93" s="42">
        <v>56.92</v>
      </c>
      <c r="G93" s="42">
        <v>52.96</v>
      </c>
    </row>
    <row r="94" spans="1:7" customFormat="1" ht="15" customHeight="1">
      <c r="A94" s="42">
        <v>29</v>
      </c>
      <c r="B94" s="42">
        <v>55.42</v>
      </c>
      <c r="C94" s="42">
        <v>51.16</v>
      </c>
      <c r="D94" s="42">
        <v>54.7</v>
      </c>
      <c r="E94" s="42">
        <v>50.01</v>
      </c>
      <c r="F94" s="42">
        <v>55.94</v>
      </c>
      <c r="G94" s="42">
        <v>52</v>
      </c>
    </row>
    <row r="95" spans="1:7" customFormat="1" ht="15" customHeight="1">
      <c r="A95" s="42">
        <v>30</v>
      </c>
      <c r="B95" s="42">
        <v>54.44</v>
      </c>
      <c r="C95" s="42">
        <v>50.2</v>
      </c>
      <c r="D95" s="42">
        <v>53.72</v>
      </c>
      <c r="E95" s="42">
        <v>49.07</v>
      </c>
      <c r="F95" s="42">
        <v>54.96</v>
      </c>
      <c r="G95" s="42">
        <v>51.04</v>
      </c>
    </row>
    <row r="96" spans="1:7" customFormat="1" ht="15" customHeight="1">
      <c r="A96" s="42">
        <v>31</v>
      </c>
      <c r="B96" s="42">
        <v>53.46</v>
      </c>
      <c r="C96" s="42">
        <v>49.25</v>
      </c>
      <c r="D96" s="42">
        <v>52.75</v>
      </c>
      <c r="E96" s="42">
        <v>48.13</v>
      </c>
      <c r="F96" s="42">
        <v>53.98</v>
      </c>
      <c r="G96" s="42">
        <v>50.08</v>
      </c>
    </row>
    <row r="97" spans="1:7" customFormat="1" ht="15" customHeight="1">
      <c r="A97" s="42">
        <v>32</v>
      </c>
      <c r="B97" s="42">
        <v>52.48</v>
      </c>
      <c r="C97" s="42">
        <v>48.3</v>
      </c>
      <c r="D97" s="42">
        <v>51.77</v>
      </c>
      <c r="E97" s="42">
        <v>47.19</v>
      </c>
      <c r="F97" s="42">
        <v>53</v>
      </c>
      <c r="G97" s="42">
        <v>49.13</v>
      </c>
    </row>
    <row r="98" spans="1:7" customFormat="1" ht="15" customHeight="1">
      <c r="A98" s="42">
        <v>33</v>
      </c>
      <c r="B98" s="42">
        <v>51.5</v>
      </c>
      <c r="C98" s="42">
        <v>47.35</v>
      </c>
      <c r="D98" s="42">
        <v>50.8</v>
      </c>
      <c r="E98" s="42">
        <v>46.24</v>
      </c>
      <c r="F98" s="42">
        <v>52.02</v>
      </c>
      <c r="G98" s="42">
        <v>48.17</v>
      </c>
    </row>
    <row r="99" spans="1:7" customFormat="1" ht="15" customHeight="1">
      <c r="A99" s="42">
        <v>34</v>
      </c>
      <c r="B99" s="42">
        <v>50.52</v>
      </c>
      <c r="C99" s="42">
        <v>46.4</v>
      </c>
      <c r="D99" s="42">
        <v>49.82</v>
      </c>
      <c r="E99" s="42">
        <v>45.3</v>
      </c>
      <c r="F99" s="42">
        <v>51.04</v>
      </c>
      <c r="G99" s="42">
        <v>47.22</v>
      </c>
    </row>
    <row r="100" spans="1:7" customFormat="1" ht="15" customHeight="1">
      <c r="A100" s="42">
        <v>35</v>
      </c>
      <c r="B100" s="42">
        <v>49.55</v>
      </c>
      <c r="C100" s="42">
        <v>45.45</v>
      </c>
      <c r="D100" s="42">
        <v>48.85</v>
      </c>
      <c r="E100" s="42">
        <v>44.35</v>
      </c>
      <c r="F100" s="42">
        <v>50.06</v>
      </c>
      <c r="G100" s="42">
        <v>46.26</v>
      </c>
    </row>
    <row r="101" spans="1:7" customFormat="1" ht="15" customHeight="1">
      <c r="A101" s="42">
        <v>36</v>
      </c>
      <c r="B101" s="42">
        <v>48.58</v>
      </c>
      <c r="C101" s="42">
        <v>44.5</v>
      </c>
      <c r="D101" s="42">
        <v>47.88</v>
      </c>
      <c r="E101" s="42">
        <v>43.41</v>
      </c>
      <c r="F101" s="42">
        <v>49.09</v>
      </c>
      <c r="G101" s="42">
        <v>45.31</v>
      </c>
    </row>
    <row r="102" spans="1:7" customFormat="1" ht="15" customHeight="1">
      <c r="A102" s="42">
        <v>37</v>
      </c>
      <c r="B102" s="42">
        <v>47.6</v>
      </c>
      <c r="C102" s="42">
        <v>43.55</v>
      </c>
      <c r="D102" s="42">
        <v>46.91</v>
      </c>
      <c r="E102" s="42">
        <v>42.47</v>
      </c>
      <c r="F102" s="42">
        <v>48.12</v>
      </c>
      <c r="G102" s="42">
        <v>44.36</v>
      </c>
    </row>
    <row r="103" spans="1:7" customFormat="1" ht="15" customHeight="1">
      <c r="A103" s="42">
        <v>38</v>
      </c>
      <c r="B103" s="42">
        <v>46.63</v>
      </c>
      <c r="C103" s="42">
        <v>42.6</v>
      </c>
      <c r="D103" s="42">
        <v>45.94</v>
      </c>
      <c r="E103" s="42">
        <v>41.53</v>
      </c>
      <c r="F103" s="42">
        <v>47.14</v>
      </c>
      <c r="G103" s="42">
        <v>43.41</v>
      </c>
    </row>
    <row r="104" spans="1:7" customFormat="1" ht="15" customHeight="1">
      <c r="A104" s="42">
        <v>39</v>
      </c>
      <c r="B104" s="42">
        <v>45.66</v>
      </c>
      <c r="C104" s="42">
        <v>41.66</v>
      </c>
      <c r="D104" s="42">
        <v>44.98</v>
      </c>
      <c r="E104" s="42">
        <v>40.58</v>
      </c>
      <c r="F104" s="42">
        <v>46.18</v>
      </c>
      <c r="G104" s="42">
        <v>42.46</v>
      </c>
    </row>
    <row r="105" spans="1:7" customFormat="1" ht="15" customHeight="1">
      <c r="A105" s="42">
        <v>40</v>
      </c>
      <c r="B105" s="42">
        <v>44.7</v>
      </c>
      <c r="C105" s="42">
        <v>40.71</v>
      </c>
      <c r="D105" s="42">
        <v>44.01</v>
      </c>
      <c r="E105" s="42">
        <v>39.65</v>
      </c>
      <c r="F105" s="42">
        <v>45.21</v>
      </c>
      <c r="G105" s="42">
        <v>41.51</v>
      </c>
    </row>
    <row r="106" spans="1:7" customFormat="1" ht="15" customHeight="1">
      <c r="A106" s="42">
        <v>41</v>
      </c>
      <c r="B106" s="42">
        <v>43.73</v>
      </c>
      <c r="C106" s="42">
        <v>39.770000000000003</v>
      </c>
      <c r="D106" s="42">
        <v>43.05</v>
      </c>
      <c r="E106" s="42">
        <v>38.71</v>
      </c>
      <c r="F106" s="42">
        <v>44.24</v>
      </c>
      <c r="G106" s="42">
        <v>40.57</v>
      </c>
    </row>
    <row r="107" spans="1:7" customFormat="1" ht="15" customHeight="1">
      <c r="A107" s="42">
        <v>42</v>
      </c>
      <c r="B107" s="42">
        <v>42.77</v>
      </c>
      <c r="C107" s="42">
        <v>38.83</v>
      </c>
      <c r="D107" s="42">
        <v>42.09</v>
      </c>
      <c r="E107" s="42">
        <v>37.770000000000003</v>
      </c>
      <c r="F107" s="42">
        <v>43.28</v>
      </c>
      <c r="G107" s="42">
        <v>39.619999999999997</v>
      </c>
    </row>
    <row r="108" spans="1:7" customFormat="1" ht="15" customHeight="1">
      <c r="A108" s="42">
        <v>43</v>
      </c>
      <c r="B108" s="42">
        <v>41.81</v>
      </c>
      <c r="C108" s="42">
        <v>37.89</v>
      </c>
      <c r="D108" s="42">
        <v>41.14</v>
      </c>
      <c r="E108" s="42">
        <v>36.840000000000003</v>
      </c>
      <c r="F108" s="42">
        <v>42.32</v>
      </c>
      <c r="G108" s="42">
        <v>38.68</v>
      </c>
    </row>
    <row r="109" spans="1:7" customFormat="1" ht="15" customHeight="1">
      <c r="A109" s="42">
        <v>44</v>
      </c>
      <c r="B109" s="42">
        <v>40.85</v>
      </c>
      <c r="C109" s="42">
        <v>36.96</v>
      </c>
      <c r="D109" s="42">
        <v>40.18</v>
      </c>
      <c r="E109" s="42">
        <v>35.909999999999997</v>
      </c>
      <c r="F109" s="42">
        <v>41.36</v>
      </c>
      <c r="G109" s="42">
        <v>37.75</v>
      </c>
    </row>
    <row r="110" spans="1:7" customFormat="1" ht="15" customHeight="1">
      <c r="A110" s="42">
        <v>45</v>
      </c>
      <c r="B110" s="42">
        <v>39.9</v>
      </c>
      <c r="C110" s="42">
        <v>36.03</v>
      </c>
      <c r="D110" s="42">
        <v>39.229999999999997</v>
      </c>
      <c r="E110" s="42">
        <v>34.979999999999997</v>
      </c>
      <c r="F110" s="42">
        <v>40.409999999999997</v>
      </c>
      <c r="G110" s="42">
        <v>36.81</v>
      </c>
    </row>
    <row r="111" spans="1:7" customFormat="1" ht="15" customHeight="1">
      <c r="A111" s="42">
        <v>46</v>
      </c>
      <c r="B111" s="42">
        <v>38.950000000000003</v>
      </c>
      <c r="C111" s="42">
        <v>35.1</v>
      </c>
      <c r="D111" s="42">
        <v>38.28</v>
      </c>
      <c r="E111" s="42">
        <v>34.06</v>
      </c>
      <c r="F111" s="42">
        <v>39.450000000000003</v>
      </c>
      <c r="G111" s="42">
        <v>35.880000000000003</v>
      </c>
    </row>
    <row r="112" spans="1:7" customFormat="1" ht="15" customHeight="1">
      <c r="A112" s="42">
        <v>47</v>
      </c>
      <c r="B112" s="42">
        <v>38</v>
      </c>
      <c r="C112" s="42">
        <v>34.18</v>
      </c>
      <c r="D112" s="42">
        <v>37.33</v>
      </c>
      <c r="E112" s="42">
        <v>33.130000000000003</v>
      </c>
      <c r="F112" s="42">
        <v>38.5</v>
      </c>
      <c r="G112" s="42">
        <v>34.950000000000003</v>
      </c>
    </row>
    <row r="113" spans="1:7" customFormat="1" ht="15" customHeight="1">
      <c r="A113" s="42">
        <v>48</v>
      </c>
      <c r="B113" s="42">
        <v>37.049999999999997</v>
      </c>
      <c r="C113" s="42">
        <v>33.26</v>
      </c>
      <c r="D113" s="42">
        <v>36.39</v>
      </c>
      <c r="E113" s="42">
        <v>32.22</v>
      </c>
      <c r="F113" s="42">
        <v>37.56</v>
      </c>
      <c r="G113" s="42">
        <v>34.03</v>
      </c>
    </row>
    <row r="114" spans="1:7" customFormat="1" ht="15" customHeight="1">
      <c r="A114" s="42">
        <v>49</v>
      </c>
      <c r="B114" s="42">
        <v>36.11</v>
      </c>
      <c r="C114" s="42">
        <v>32.340000000000003</v>
      </c>
      <c r="D114" s="42">
        <v>35.450000000000003</v>
      </c>
      <c r="E114" s="42">
        <v>31.3</v>
      </c>
      <c r="F114" s="42">
        <v>36.61</v>
      </c>
      <c r="G114" s="42">
        <v>33.11</v>
      </c>
    </row>
    <row r="115" spans="1:7" customFormat="1" ht="15" customHeight="1">
      <c r="A115" s="42">
        <v>50</v>
      </c>
      <c r="B115" s="42">
        <v>35.17</v>
      </c>
      <c r="C115" s="42">
        <v>31.43</v>
      </c>
      <c r="D115" s="42">
        <v>34.51</v>
      </c>
      <c r="E115" s="42">
        <v>30.39</v>
      </c>
      <c r="F115" s="42">
        <v>35.67</v>
      </c>
      <c r="G115" s="42">
        <v>32.200000000000003</v>
      </c>
    </row>
    <row r="116" spans="1:7" customFormat="1" ht="15" customHeight="1">
      <c r="A116" s="42">
        <v>51</v>
      </c>
      <c r="B116" s="42">
        <v>34.24</v>
      </c>
      <c r="C116" s="42">
        <v>30.53</v>
      </c>
      <c r="D116" s="42">
        <v>33.58</v>
      </c>
      <c r="E116" s="42">
        <v>29.49</v>
      </c>
      <c r="F116" s="42">
        <v>34.74</v>
      </c>
      <c r="G116" s="42">
        <v>31.29</v>
      </c>
    </row>
    <row r="117" spans="1:7" customFormat="1" ht="15" customHeight="1">
      <c r="A117" s="42">
        <v>52</v>
      </c>
      <c r="B117" s="42">
        <v>33.31</v>
      </c>
      <c r="C117" s="42">
        <v>29.63</v>
      </c>
      <c r="D117" s="42">
        <v>32.659999999999997</v>
      </c>
      <c r="E117" s="42">
        <v>28.59</v>
      </c>
      <c r="F117" s="42">
        <v>33.799999999999997</v>
      </c>
      <c r="G117" s="42">
        <v>30.38</v>
      </c>
    </row>
    <row r="118" spans="1:7" customFormat="1" ht="15" customHeight="1">
      <c r="A118" s="42">
        <v>53</v>
      </c>
      <c r="B118" s="42">
        <v>32.380000000000003</v>
      </c>
      <c r="C118" s="42">
        <v>28.73</v>
      </c>
      <c r="D118" s="42">
        <v>31.73</v>
      </c>
      <c r="E118" s="42">
        <v>27.69</v>
      </c>
      <c r="F118" s="42">
        <v>32.869999999999997</v>
      </c>
      <c r="G118" s="42">
        <v>29.49</v>
      </c>
    </row>
    <row r="119" spans="1:7" customFormat="1" ht="15" customHeight="1">
      <c r="A119" s="42">
        <v>54</v>
      </c>
      <c r="B119" s="42">
        <v>31.45</v>
      </c>
      <c r="C119" s="42">
        <v>27.84</v>
      </c>
      <c r="D119" s="42">
        <v>30.82</v>
      </c>
      <c r="E119" s="42">
        <v>26.8</v>
      </c>
      <c r="F119" s="42">
        <v>31.95</v>
      </c>
      <c r="G119" s="42">
        <v>28.59</v>
      </c>
    </row>
    <row r="120" spans="1:7" customFormat="1" ht="15" customHeight="1">
      <c r="A120" s="42">
        <v>55</v>
      </c>
      <c r="B120" s="42">
        <v>30.53</v>
      </c>
      <c r="C120" s="42">
        <v>26.95</v>
      </c>
      <c r="D120" s="42">
        <v>29.91</v>
      </c>
      <c r="E120" s="42">
        <v>25.92</v>
      </c>
      <c r="F120" s="42">
        <v>31.02</v>
      </c>
      <c r="G120" s="42">
        <v>27.71</v>
      </c>
    </row>
    <row r="121" spans="1:7" customFormat="1" ht="15" customHeight="1">
      <c r="A121" s="42">
        <v>56</v>
      </c>
      <c r="B121" s="42">
        <v>29.61</v>
      </c>
      <c r="C121" s="42">
        <v>26.08</v>
      </c>
      <c r="D121" s="42">
        <v>29</v>
      </c>
      <c r="E121" s="42">
        <v>25.05</v>
      </c>
      <c r="F121" s="42">
        <v>30.1</v>
      </c>
      <c r="G121" s="42">
        <v>26.83</v>
      </c>
    </row>
    <row r="122" spans="1:7" customFormat="1" ht="15" customHeight="1">
      <c r="A122" s="42">
        <v>57</v>
      </c>
      <c r="B122" s="42">
        <v>28.7</v>
      </c>
      <c r="C122" s="42">
        <v>25.2</v>
      </c>
      <c r="D122" s="42">
        <v>28.1</v>
      </c>
      <c r="E122" s="42">
        <v>24.19</v>
      </c>
      <c r="F122" s="42">
        <v>29.19</v>
      </c>
      <c r="G122" s="42">
        <v>25.95</v>
      </c>
    </row>
    <row r="123" spans="1:7" customFormat="1" ht="15" customHeight="1">
      <c r="A123" s="42">
        <v>58</v>
      </c>
      <c r="B123" s="42">
        <v>27.79</v>
      </c>
      <c r="C123" s="42">
        <v>24.34</v>
      </c>
      <c r="D123" s="42">
        <v>27.21</v>
      </c>
      <c r="E123" s="42">
        <v>23.34</v>
      </c>
      <c r="F123" s="42">
        <v>28.28</v>
      </c>
      <c r="G123" s="42">
        <v>25.09</v>
      </c>
    </row>
    <row r="124" spans="1:7" customFormat="1" ht="15" customHeight="1">
      <c r="A124" s="42">
        <v>59</v>
      </c>
      <c r="B124" s="42">
        <v>26.89</v>
      </c>
      <c r="C124" s="42">
        <v>23.48</v>
      </c>
      <c r="D124" s="42">
        <v>26.32</v>
      </c>
      <c r="E124" s="42">
        <v>22.49</v>
      </c>
      <c r="F124" s="42">
        <v>27.37</v>
      </c>
      <c r="G124" s="42">
        <v>24.22</v>
      </c>
    </row>
    <row r="125" spans="1:7" customFormat="1" ht="15" customHeight="1">
      <c r="A125" s="42">
        <v>60</v>
      </c>
      <c r="B125" s="42">
        <v>26</v>
      </c>
      <c r="C125" s="42">
        <v>22.63</v>
      </c>
      <c r="D125" s="42">
        <v>25.44</v>
      </c>
      <c r="E125" s="42">
        <v>21.66</v>
      </c>
      <c r="F125" s="42">
        <v>26.47</v>
      </c>
      <c r="G125" s="42">
        <v>23.37</v>
      </c>
    </row>
    <row r="126" spans="1:7" customFormat="1" ht="15" customHeight="1">
      <c r="A126" s="42">
        <v>61</v>
      </c>
      <c r="B126" s="42">
        <v>25.11</v>
      </c>
      <c r="C126" s="42">
        <v>21.79</v>
      </c>
      <c r="D126" s="42">
        <v>24.57</v>
      </c>
      <c r="E126" s="42">
        <v>20.84</v>
      </c>
      <c r="F126" s="42">
        <v>25.57</v>
      </c>
      <c r="G126" s="42">
        <v>22.52</v>
      </c>
    </row>
    <row r="127" spans="1:7" customFormat="1" ht="15" customHeight="1">
      <c r="A127" s="42">
        <v>62</v>
      </c>
      <c r="B127" s="42">
        <v>24.23</v>
      </c>
      <c r="C127" s="42">
        <v>20.96</v>
      </c>
      <c r="D127" s="42">
        <v>23.71</v>
      </c>
      <c r="E127" s="42">
        <v>20.04</v>
      </c>
      <c r="F127" s="42">
        <v>24.68</v>
      </c>
      <c r="G127" s="42">
        <v>21.68</v>
      </c>
    </row>
    <row r="128" spans="1:7" customFormat="1" ht="15" customHeight="1">
      <c r="A128" s="42">
        <v>63</v>
      </c>
      <c r="B128" s="42">
        <v>23.35</v>
      </c>
      <c r="C128" s="42">
        <v>20.14</v>
      </c>
      <c r="D128" s="42">
        <v>22.85</v>
      </c>
      <c r="E128" s="42">
        <v>19.239999999999998</v>
      </c>
      <c r="F128" s="42">
        <v>23.8</v>
      </c>
      <c r="G128" s="42">
        <v>20.85</v>
      </c>
    </row>
    <row r="129" spans="1:7" customFormat="1" ht="15" customHeight="1">
      <c r="A129" s="42">
        <v>64</v>
      </c>
      <c r="B129" s="42">
        <v>22.48</v>
      </c>
      <c r="C129" s="42">
        <v>19.34</v>
      </c>
      <c r="D129" s="42">
        <v>22</v>
      </c>
      <c r="E129" s="42">
        <v>18.46</v>
      </c>
      <c r="F129" s="42">
        <v>22.92</v>
      </c>
      <c r="G129" s="42">
        <v>20.03</v>
      </c>
    </row>
    <row r="130" spans="1:7" customFormat="1" ht="15" customHeight="1">
      <c r="A130" s="42">
        <v>65</v>
      </c>
      <c r="B130" s="42">
        <v>21.62</v>
      </c>
      <c r="C130" s="42">
        <v>18.54</v>
      </c>
      <c r="D130" s="42">
        <v>21.15</v>
      </c>
      <c r="E130" s="42">
        <v>17.7</v>
      </c>
      <c r="F130" s="42">
        <v>22.05</v>
      </c>
      <c r="G130" s="42">
        <v>19.22</v>
      </c>
    </row>
    <row r="131" spans="1:7" customFormat="1" ht="15" customHeight="1">
      <c r="A131" s="42">
        <v>66</v>
      </c>
      <c r="B131" s="42">
        <v>20.76</v>
      </c>
      <c r="C131" s="42">
        <v>17.760000000000002</v>
      </c>
      <c r="D131" s="42">
        <v>20.32</v>
      </c>
      <c r="E131" s="42">
        <v>16.95</v>
      </c>
      <c r="F131" s="42">
        <v>21.18</v>
      </c>
      <c r="G131" s="42">
        <v>18.41</v>
      </c>
    </row>
    <row r="132" spans="1:7" customFormat="1" ht="15" customHeight="1">
      <c r="A132" s="42">
        <v>67</v>
      </c>
      <c r="B132" s="42">
        <v>19.920000000000002</v>
      </c>
      <c r="C132" s="42">
        <v>16.989999999999998</v>
      </c>
      <c r="D132" s="42">
        <v>19.489999999999998</v>
      </c>
      <c r="E132" s="42">
        <v>16.21</v>
      </c>
      <c r="F132" s="42">
        <v>20.329999999999998</v>
      </c>
      <c r="G132" s="42">
        <v>17.62</v>
      </c>
    </row>
    <row r="133" spans="1:7" customFormat="1" ht="15" customHeight="1">
      <c r="A133" s="42">
        <v>68</v>
      </c>
      <c r="B133" s="42">
        <v>19.079999999999998</v>
      </c>
      <c r="C133" s="42">
        <v>16.239999999999998</v>
      </c>
      <c r="D133" s="42">
        <v>18.670000000000002</v>
      </c>
      <c r="E133" s="42">
        <v>15.48</v>
      </c>
      <c r="F133" s="42">
        <v>19.48</v>
      </c>
      <c r="G133" s="42">
        <v>16.84</v>
      </c>
    </row>
    <row r="134" spans="1:7" customFormat="1" ht="15" customHeight="1">
      <c r="A134" s="42">
        <v>69</v>
      </c>
      <c r="B134" s="42">
        <v>18.239999999999998</v>
      </c>
      <c r="C134" s="42">
        <v>15.49</v>
      </c>
      <c r="D134" s="42">
        <v>17.87</v>
      </c>
      <c r="E134" s="42">
        <v>14.78</v>
      </c>
      <c r="F134" s="42">
        <v>18.64</v>
      </c>
      <c r="G134" s="42">
        <v>16.07</v>
      </c>
    </row>
    <row r="135" spans="1:7" customFormat="1" ht="15" customHeight="1">
      <c r="A135" s="42">
        <v>70</v>
      </c>
      <c r="B135" s="42">
        <v>17.420000000000002</v>
      </c>
      <c r="C135" s="42">
        <v>14.76</v>
      </c>
      <c r="D135" s="42">
        <v>17.079999999999998</v>
      </c>
      <c r="E135" s="42">
        <v>14.08</v>
      </c>
      <c r="F135" s="42">
        <v>17.8</v>
      </c>
      <c r="G135" s="42">
        <v>15.31</v>
      </c>
    </row>
    <row r="136" spans="1:7" customFormat="1" ht="15" customHeight="1">
      <c r="A136" s="42">
        <v>71</v>
      </c>
      <c r="B136" s="42">
        <v>16.61</v>
      </c>
      <c r="C136" s="42">
        <v>14.04</v>
      </c>
      <c r="D136" s="42">
        <v>16.29</v>
      </c>
      <c r="E136" s="42">
        <v>13.41</v>
      </c>
      <c r="F136" s="42">
        <v>16.98</v>
      </c>
      <c r="G136" s="42">
        <v>14.56</v>
      </c>
    </row>
    <row r="137" spans="1:7" customFormat="1" ht="15" customHeight="1">
      <c r="A137" s="42">
        <v>72</v>
      </c>
      <c r="B137" s="42">
        <v>15.82</v>
      </c>
      <c r="C137" s="42">
        <v>13.33</v>
      </c>
      <c r="D137" s="42">
        <v>15.53</v>
      </c>
      <c r="E137" s="42">
        <v>12.75</v>
      </c>
      <c r="F137" s="42">
        <v>16.18</v>
      </c>
      <c r="G137" s="42">
        <v>13.83</v>
      </c>
    </row>
    <row r="138" spans="1:7" customFormat="1" ht="15" customHeight="1">
      <c r="A138" s="42">
        <v>73</v>
      </c>
      <c r="B138" s="42">
        <v>15.03</v>
      </c>
      <c r="C138" s="42">
        <v>12.64</v>
      </c>
      <c r="D138" s="42">
        <v>14.78</v>
      </c>
      <c r="E138" s="42">
        <v>12.11</v>
      </c>
      <c r="F138" s="42">
        <v>15.38</v>
      </c>
      <c r="G138" s="42">
        <v>13.11</v>
      </c>
    </row>
    <row r="139" spans="1:7" customFormat="1" ht="15" customHeight="1">
      <c r="A139" s="42">
        <v>74</v>
      </c>
      <c r="B139" s="42">
        <v>14.27</v>
      </c>
      <c r="C139" s="42">
        <v>11.96</v>
      </c>
      <c r="D139" s="42">
        <v>14.05</v>
      </c>
      <c r="E139" s="42">
        <v>11.5</v>
      </c>
      <c r="F139" s="42">
        <v>14.6</v>
      </c>
      <c r="G139" s="42">
        <v>12.4</v>
      </c>
    </row>
    <row r="140" spans="1:7" customFormat="1" ht="15" customHeight="1">
      <c r="A140" s="42">
        <v>75</v>
      </c>
      <c r="B140" s="42">
        <v>13.51</v>
      </c>
      <c r="C140" s="42">
        <v>11.31</v>
      </c>
      <c r="D140" s="42">
        <v>13.33</v>
      </c>
      <c r="E140" s="42">
        <v>10.9</v>
      </c>
      <c r="F140" s="42">
        <v>13.83</v>
      </c>
      <c r="G140" s="42">
        <v>11.72</v>
      </c>
    </row>
    <row r="141" spans="1:7" customFormat="1" ht="15" customHeight="1">
      <c r="A141" s="42">
        <v>76</v>
      </c>
      <c r="B141" s="42">
        <v>12.78</v>
      </c>
      <c r="C141" s="42">
        <v>10.68</v>
      </c>
      <c r="D141" s="42">
        <v>12.63</v>
      </c>
      <c r="E141" s="42">
        <v>10.32</v>
      </c>
      <c r="F141" s="42">
        <v>13.08</v>
      </c>
      <c r="G141" s="42">
        <v>11.05</v>
      </c>
    </row>
    <row r="142" spans="1:7" customFormat="1" ht="15" customHeight="1">
      <c r="A142" s="42">
        <v>77</v>
      </c>
      <c r="B142" s="42">
        <v>12.05</v>
      </c>
      <c r="C142" s="42">
        <v>10.07</v>
      </c>
      <c r="D142" s="42">
        <v>11.94</v>
      </c>
      <c r="E142" s="42">
        <v>9.77</v>
      </c>
      <c r="F142" s="42">
        <v>12.33</v>
      </c>
      <c r="G142" s="42">
        <v>10.41</v>
      </c>
    </row>
    <row r="143" spans="1:7" customFormat="1" ht="15" customHeight="1">
      <c r="A143" s="42">
        <v>78</v>
      </c>
      <c r="B143" s="42">
        <v>11.35</v>
      </c>
      <c r="C143" s="42">
        <v>9.48</v>
      </c>
      <c r="D143" s="42">
        <v>11.27</v>
      </c>
      <c r="E143" s="42">
        <v>9.24</v>
      </c>
      <c r="F143" s="42">
        <v>11.61</v>
      </c>
      <c r="G143" s="42">
        <v>9.7799999999999994</v>
      </c>
    </row>
    <row r="144" spans="1:7" customFormat="1" ht="15" customHeight="1">
      <c r="A144" s="42">
        <v>79</v>
      </c>
      <c r="B144" s="42">
        <v>10.67</v>
      </c>
      <c r="C144" s="42">
        <v>8.92</v>
      </c>
      <c r="D144" s="42">
        <v>10.61</v>
      </c>
      <c r="E144" s="42">
        <v>8.73</v>
      </c>
      <c r="F144" s="42">
        <v>10.9</v>
      </c>
      <c r="G144" s="42">
        <v>9.18</v>
      </c>
    </row>
    <row r="145" spans="1:7" customFormat="1" ht="15" customHeight="1">
      <c r="A145" s="42">
        <v>80</v>
      </c>
      <c r="B145" s="42">
        <v>10.01</v>
      </c>
      <c r="C145" s="42">
        <v>8.3800000000000008</v>
      </c>
      <c r="D145" s="42">
        <v>9.98</v>
      </c>
      <c r="E145" s="42">
        <v>8.24</v>
      </c>
      <c r="F145" s="42">
        <v>10.210000000000001</v>
      </c>
      <c r="G145" s="42">
        <v>8.6</v>
      </c>
    </row>
    <row r="146" spans="1:7" customFormat="1" ht="15" customHeight="1">
      <c r="A146" s="42">
        <v>81</v>
      </c>
      <c r="B146" s="42">
        <v>9.3699999999999992</v>
      </c>
      <c r="C146" s="42">
        <v>7.86</v>
      </c>
      <c r="D146" s="42">
        <v>9.3800000000000008</v>
      </c>
      <c r="E146" s="42">
        <v>7.77</v>
      </c>
      <c r="F146" s="42">
        <v>9.5500000000000007</v>
      </c>
      <c r="G146" s="42">
        <v>8.0399999999999991</v>
      </c>
    </row>
    <row r="147" spans="1:7" customFormat="1" ht="15" customHeight="1">
      <c r="A147" s="42">
        <v>82</v>
      </c>
      <c r="B147" s="42">
        <v>8.75</v>
      </c>
      <c r="C147" s="42">
        <v>7.36</v>
      </c>
      <c r="D147" s="42">
        <v>8.81</v>
      </c>
      <c r="E147" s="42">
        <v>7.32</v>
      </c>
      <c r="F147" s="42">
        <v>8.9</v>
      </c>
      <c r="G147" s="42">
        <v>7.51</v>
      </c>
    </row>
    <row r="148" spans="1:7" customFormat="1" ht="15" customHeight="1">
      <c r="A148" s="42">
        <v>83</v>
      </c>
      <c r="B148" s="42">
        <v>8.17</v>
      </c>
      <c r="C148" s="42">
        <v>6.89</v>
      </c>
      <c r="D148" s="42">
        <v>8.27</v>
      </c>
      <c r="E148" s="42">
        <v>6.89</v>
      </c>
      <c r="F148" s="42">
        <v>8.2899999999999991</v>
      </c>
      <c r="G148" s="42">
        <v>7</v>
      </c>
    </row>
    <row r="149" spans="1:7" customFormat="1" ht="15" customHeight="1">
      <c r="A149" s="42">
        <v>84</v>
      </c>
      <c r="B149" s="42">
        <v>7.61</v>
      </c>
      <c r="C149" s="42">
        <v>6.45</v>
      </c>
      <c r="D149" s="42">
        <v>7.76</v>
      </c>
      <c r="E149" s="42">
        <v>6.48</v>
      </c>
      <c r="F149" s="42">
        <v>7.7</v>
      </c>
      <c r="G149" s="42">
        <v>6.52</v>
      </c>
    </row>
    <row r="150" spans="1:7" customFormat="1" ht="15" customHeight="1">
      <c r="A150" s="42">
        <v>85</v>
      </c>
      <c r="B150" s="42">
        <v>7.08</v>
      </c>
      <c r="C150" s="42">
        <v>6.03</v>
      </c>
      <c r="D150" s="42">
        <v>7.28</v>
      </c>
      <c r="E150" s="42">
        <v>6.11</v>
      </c>
      <c r="F150" s="42">
        <v>7.14</v>
      </c>
      <c r="G150" s="42">
        <v>6.06</v>
      </c>
    </row>
    <row r="151" spans="1:7" customFormat="1" ht="15" customHeight="1">
      <c r="A151" s="42">
        <v>86</v>
      </c>
      <c r="B151" s="42">
        <v>6.58</v>
      </c>
      <c r="C151" s="42">
        <v>5.64</v>
      </c>
      <c r="D151" s="42">
        <v>6.83</v>
      </c>
      <c r="E151" s="42">
        <v>5.77</v>
      </c>
      <c r="F151" s="42">
        <v>6.61</v>
      </c>
      <c r="G151" s="42">
        <v>5.64</v>
      </c>
    </row>
    <row r="152" spans="1:7" customFormat="1" ht="15" customHeight="1">
      <c r="A152" s="42">
        <v>87</v>
      </c>
      <c r="B152" s="42">
        <v>6.11</v>
      </c>
      <c r="C152" s="42">
        <v>5.27</v>
      </c>
      <c r="D152" s="42">
        <v>6.41</v>
      </c>
      <c r="E152" s="42">
        <v>5.47</v>
      </c>
      <c r="F152" s="42">
        <v>6.11</v>
      </c>
      <c r="G152" s="42">
        <v>5.24</v>
      </c>
    </row>
    <row r="153" spans="1:7" customFormat="1" ht="15" customHeight="1">
      <c r="A153" s="42">
        <v>88</v>
      </c>
      <c r="B153" s="42">
        <v>5.68</v>
      </c>
      <c r="C153" s="42">
        <v>4.9400000000000004</v>
      </c>
      <c r="D153" s="42">
        <v>6.02</v>
      </c>
      <c r="E153" s="42">
        <v>5.2</v>
      </c>
      <c r="F153" s="42">
        <v>5.65</v>
      </c>
      <c r="G153" s="42">
        <v>4.87</v>
      </c>
    </row>
    <row r="154" spans="1:7" customFormat="1" ht="15" customHeight="1">
      <c r="A154" s="42">
        <v>89</v>
      </c>
      <c r="B154" s="42">
        <v>5.28</v>
      </c>
      <c r="C154" s="42">
        <v>4.63</v>
      </c>
      <c r="D154" s="42">
        <v>5.66</v>
      </c>
      <c r="E154" s="42">
        <v>4.95</v>
      </c>
      <c r="F154" s="42">
        <v>5.22</v>
      </c>
      <c r="G154" s="42">
        <v>4.5199999999999996</v>
      </c>
    </row>
    <row r="155" spans="1:7" customFormat="1" ht="15" customHeight="1">
      <c r="A155" s="42">
        <v>90</v>
      </c>
      <c r="B155" s="42">
        <v>4.91</v>
      </c>
      <c r="C155" s="42">
        <v>4.3600000000000003</v>
      </c>
      <c r="D155" s="42">
        <v>5.33</v>
      </c>
      <c r="E155" s="42">
        <v>4.74</v>
      </c>
      <c r="F155" s="42">
        <v>4.82</v>
      </c>
      <c r="G155" s="42">
        <v>4.21</v>
      </c>
    </row>
    <row r="156" spans="1:7" customFormat="1" ht="15" customHeight="1">
      <c r="A156" s="42">
        <v>91</v>
      </c>
      <c r="B156" s="42">
        <v>4.57</v>
      </c>
      <c r="C156" s="42">
        <v>4.1100000000000003</v>
      </c>
      <c r="D156" s="42">
        <v>5.03</v>
      </c>
      <c r="E156" s="42">
        <v>4.54</v>
      </c>
      <c r="F156" s="42">
        <v>4.45</v>
      </c>
      <c r="G156" s="42">
        <v>3.92</v>
      </c>
    </row>
    <row r="157" spans="1:7" customFormat="1" ht="15" customHeight="1">
      <c r="A157" s="42">
        <v>92</v>
      </c>
      <c r="B157" s="42">
        <v>4.2699999999999996</v>
      </c>
      <c r="C157" s="42">
        <v>3.89</v>
      </c>
      <c r="D157" s="42">
        <v>4.75</v>
      </c>
      <c r="E157" s="42">
        <v>4.3600000000000003</v>
      </c>
      <c r="F157" s="42">
        <v>4.12</v>
      </c>
      <c r="G157" s="42">
        <v>3.66</v>
      </c>
    </row>
    <row r="158" spans="1:7" customFormat="1" ht="15" customHeight="1">
      <c r="A158" s="42">
        <v>93</v>
      </c>
      <c r="B158" s="42">
        <v>3.99</v>
      </c>
      <c r="C158" s="42">
        <v>3.69</v>
      </c>
      <c r="D158" s="42">
        <v>4.5</v>
      </c>
      <c r="E158" s="42">
        <v>4.1900000000000004</v>
      </c>
      <c r="F158" s="42">
        <v>3.82</v>
      </c>
      <c r="G158" s="42">
        <v>3.44</v>
      </c>
    </row>
    <row r="159" spans="1:7" customFormat="1" ht="15" customHeight="1">
      <c r="A159" s="42">
        <v>94</v>
      </c>
      <c r="B159" s="42">
        <v>3.75</v>
      </c>
      <c r="C159" s="42">
        <v>3.51</v>
      </c>
      <c r="D159" s="42">
        <v>4.28</v>
      </c>
      <c r="E159" s="42">
        <v>4.03</v>
      </c>
      <c r="F159" s="42">
        <v>3.55</v>
      </c>
      <c r="G159" s="42">
        <v>3.24</v>
      </c>
    </row>
    <row r="160" spans="1:7" customFormat="1" ht="15" customHeight="1">
      <c r="A160" s="42">
        <v>95</v>
      </c>
      <c r="B160" s="42">
        <v>3.53</v>
      </c>
      <c r="C160" s="42">
        <v>3.36</v>
      </c>
      <c r="D160" s="42">
        <v>4.07</v>
      </c>
      <c r="E160" s="42">
        <v>3.87</v>
      </c>
      <c r="F160" s="42">
        <v>3.32</v>
      </c>
      <c r="G160" s="42">
        <v>3.06</v>
      </c>
    </row>
    <row r="161" spans="1:8" customFormat="1" ht="15" customHeight="1">
      <c r="A161" s="42">
        <v>96</v>
      </c>
      <c r="B161" s="42">
        <v>3.33</v>
      </c>
      <c r="C161" s="42">
        <v>3.22</v>
      </c>
      <c r="D161" s="42">
        <v>3.88</v>
      </c>
      <c r="E161" s="42">
        <v>3.73</v>
      </c>
      <c r="F161" s="42">
        <v>3.11</v>
      </c>
      <c r="G161" s="42">
        <v>2.91</v>
      </c>
    </row>
    <row r="162" spans="1:8" customFormat="1" ht="15" customHeight="1">
      <c r="A162" s="42">
        <v>97</v>
      </c>
      <c r="B162" s="42">
        <v>3.16</v>
      </c>
      <c r="C162" s="42">
        <v>3.1</v>
      </c>
      <c r="D162" s="42">
        <v>3.71</v>
      </c>
      <c r="E162" s="42">
        <v>3.6</v>
      </c>
      <c r="F162" s="42">
        <v>2.93</v>
      </c>
      <c r="G162" s="42">
        <v>2.78</v>
      </c>
    </row>
    <row r="163" spans="1:8" customFormat="1" ht="15" customHeight="1">
      <c r="A163" s="42">
        <v>98</v>
      </c>
      <c r="B163" s="42">
        <v>3</v>
      </c>
      <c r="C163" s="42">
        <v>2.99</v>
      </c>
      <c r="D163" s="42">
        <v>3.55</v>
      </c>
      <c r="E163" s="42">
        <v>3.47</v>
      </c>
      <c r="F163" s="42">
        <v>2.77</v>
      </c>
      <c r="G163" s="42">
        <v>2.67</v>
      </c>
    </row>
    <row r="164" spans="1:8" customFormat="1" ht="15" customHeight="1">
      <c r="A164" s="42">
        <v>99</v>
      </c>
      <c r="B164" s="42">
        <v>2.86</v>
      </c>
      <c r="C164" s="42">
        <v>2.9</v>
      </c>
      <c r="D164" s="42">
        <v>3.4</v>
      </c>
      <c r="E164" s="42">
        <v>3.35</v>
      </c>
      <c r="F164" s="42">
        <v>2.62</v>
      </c>
      <c r="G164" s="42">
        <v>2.57</v>
      </c>
    </row>
    <row r="165" spans="1:8" customFormat="1" ht="15" customHeight="1">
      <c r="A165" s="42">
        <v>100</v>
      </c>
      <c r="B165" s="42">
        <v>2.74</v>
      </c>
      <c r="C165" s="42">
        <v>2.81</v>
      </c>
      <c r="D165" s="42">
        <v>3.26</v>
      </c>
      <c r="E165" s="42">
        <v>3.24</v>
      </c>
      <c r="F165" s="42">
        <v>2.5</v>
      </c>
      <c r="G165" s="42">
        <v>2.46</v>
      </c>
    </row>
    <row r="166" spans="1:8" customFormat="1" ht="15" customHeight="1">
      <c r="A166" s="42">
        <v>101</v>
      </c>
      <c r="B166" s="42"/>
      <c r="C166" s="42"/>
      <c r="F166" s="42">
        <v>2.38</v>
      </c>
      <c r="G166" s="42">
        <v>2.36</v>
      </c>
    </row>
    <row r="167" spans="1:8" customFormat="1" ht="15" customHeight="1"/>
    <row r="168" spans="1:8">
      <c r="A168" s="1" t="s">
        <v>43</v>
      </c>
      <c r="B168" s="1"/>
      <c r="C168" s="1"/>
      <c r="D168" s="1"/>
      <c r="E168" s="1"/>
      <c r="F168" s="1"/>
      <c r="G168" s="1"/>
      <c r="H168" s="1"/>
    </row>
    <row r="170" spans="1:8">
      <c r="A170" s="12" t="s">
        <v>4</v>
      </c>
      <c r="B170" s="12" t="s">
        <v>44</v>
      </c>
      <c r="C170" s="12" t="s">
        <v>45</v>
      </c>
    </row>
    <row r="171" spans="1:8">
      <c r="A171" s="42" t="s">
        <v>46</v>
      </c>
      <c r="B171" s="43">
        <v>0.04</v>
      </c>
      <c r="C171" s="44">
        <v>65</v>
      </c>
      <c r="D171" s="45"/>
      <c r="E171" s="45"/>
    </row>
    <row r="172" spans="1:8">
      <c r="A172" s="42" t="s">
        <v>47</v>
      </c>
      <c r="B172" s="43">
        <v>0.05</v>
      </c>
      <c r="C172" s="44">
        <v>75</v>
      </c>
      <c r="D172" s="46"/>
      <c r="E172" s="45"/>
    </row>
    <row r="173" spans="1:8">
      <c r="A173" s="42" t="s">
        <v>48</v>
      </c>
      <c r="B173" s="43">
        <v>0.06</v>
      </c>
      <c r="C173" s="44">
        <v>80</v>
      </c>
      <c r="D173" s="46"/>
      <c r="E173" s="45"/>
    </row>
    <row r="174" spans="1:8">
      <c r="A174" s="42" t="s">
        <v>49</v>
      </c>
      <c r="B174" s="43">
        <v>7.0000000000000007E-2</v>
      </c>
      <c r="C174" s="44">
        <v>85</v>
      </c>
      <c r="D174" s="46"/>
      <c r="E174" s="45"/>
    </row>
    <row r="175" spans="1:8">
      <c r="A175" s="42" t="s">
        <v>50</v>
      </c>
      <c r="B175" s="43">
        <v>0.09</v>
      </c>
      <c r="C175" s="44">
        <v>90</v>
      </c>
      <c r="D175" s="46"/>
      <c r="E175" s="45"/>
    </row>
    <row r="176" spans="1:8">
      <c r="A176" s="42" t="s">
        <v>51</v>
      </c>
      <c r="B176" s="43">
        <v>0.11</v>
      </c>
      <c r="C176" s="44">
        <v>95</v>
      </c>
      <c r="D176" s="46"/>
      <c r="E176" s="45"/>
    </row>
    <row r="177" spans="1:8">
      <c r="A177" s="42" t="s">
        <v>52</v>
      </c>
      <c r="B177" s="43">
        <v>0.14000000000000001</v>
      </c>
      <c r="C177" s="44">
        <v>150</v>
      </c>
      <c r="D177" s="47"/>
      <c r="E177" s="47"/>
    </row>
    <row r="178" spans="1:8">
      <c r="A178" s="48"/>
      <c r="B178" s="49"/>
      <c r="C178" s="44"/>
      <c r="D178" s="47"/>
      <c r="E178" s="47"/>
    </row>
    <row r="180" spans="1:8">
      <c r="A180" s="1" t="s">
        <v>53</v>
      </c>
      <c r="B180" s="1"/>
      <c r="C180" s="1"/>
      <c r="D180" s="1"/>
      <c r="E180" s="1"/>
      <c r="F180" s="1"/>
      <c r="G180" s="1"/>
      <c r="H180" s="1"/>
    </row>
    <row r="182" spans="1:8">
      <c r="A182" s="13" t="s">
        <v>54</v>
      </c>
      <c r="B182" s="50">
        <v>6500</v>
      </c>
      <c r="C182" s="3" t="s">
        <v>55</v>
      </c>
    </row>
    <row r="183" spans="1:8">
      <c r="A183" s="13" t="s">
        <v>56</v>
      </c>
      <c r="B183" s="50">
        <v>6500</v>
      </c>
    </row>
  </sheetData>
  <mergeCells count="2">
    <mergeCell ref="B63:C63"/>
    <mergeCell ref="D63:E63"/>
  </mergeCells>
  <hyperlinks>
    <hyperlink ref="E11" r:id="rId1"/>
    <hyperlink ref="H34" r:id="rId2"/>
    <hyperlink ref="H28" r:id="rId3"/>
    <hyperlink ref="H43" r:id="rId4"/>
    <hyperlink ref="F53" r:id="rId5"/>
  </hyperlinks>
  <pageMargins left="0.75" right="0.75" top="1" bottom="1" header="0.5" footer="0.5"/>
  <pageSetup paperSize="9" orientation="portrait" horizontalDpi="4294967292" verticalDpi="4294967292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59999389629810485"/>
  </sheetPr>
  <dimension ref="A1:T185"/>
  <sheetViews>
    <sheetView topLeftCell="B28" zoomScale="85" zoomScaleNormal="85" workbookViewId="0">
      <selection activeCell="I55" sqref="I55"/>
    </sheetView>
  </sheetViews>
  <sheetFormatPr defaultColWidth="10.125" defaultRowHeight="15" customHeight="1"/>
  <cols>
    <col min="1" max="1" width="27.625" customWidth="1"/>
    <col min="2" max="3" width="17" customWidth="1"/>
    <col min="4" max="4" width="18.875" customWidth="1"/>
    <col min="5" max="5" width="16.25" customWidth="1"/>
    <col min="6" max="6" width="13.875" customWidth="1"/>
    <col min="7" max="7" width="25.125" customWidth="1"/>
    <col min="8" max="8" width="26.625" customWidth="1"/>
    <col min="9" max="9" width="18" customWidth="1"/>
    <col min="10" max="10" width="13.25" customWidth="1"/>
    <col min="11" max="11" width="12.75" customWidth="1"/>
  </cols>
  <sheetData>
    <row r="1" spans="1:20" ht="15" customHeight="1">
      <c r="A1" s="1" t="s">
        <v>57</v>
      </c>
      <c r="B1" s="1"/>
      <c r="C1" s="1"/>
      <c r="D1" s="1"/>
      <c r="E1" s="1"/>
      <c r="H1" s="1"/>
      <c r="I1" s="1" t="s">
        <v>58</v>
      </c>
      <c r="J1" s="1"/>
      <c r="K1" s="1"/>
      <c r="L1" s="1"/>
      <c r="M1" s="1"/>
      <c r="N1" s="1"/>
    </row>
    <row r="2" spans="1:20" ht="15" customHeight="1">
      <c r="A2" s="51" t="s">
        <v>57</v>
      </c>
      <c r="B2" s="9">
        <v>2000</v>
      </c>
      <c r="H2" s="3"/>
      <c r="I2" s="3"/>
      <c r="J2" s="3"/>
      <c r="K2" s="3"/>
      <c r="L2" s="3"/>
      <c r="M2" s="3"/>
      <c r="N2" s="3"/>
    </row>
    <row r="3" spans="1:20" s="3" customFormat="1" ht="15" customHeight="1">
      <c r="A3" s="14"/>
      <c r="B3" s="12"/>
      <c r="I3" s="52" t="s">
        <v>59</v>
      </c>
      <c r="J3" s="53" t="s">
        <v>60</v>
      </c>
      <c r="K3" s="53" t="s">
        <v>61</v>
      </c>
    </row>
    <row r="4" spans="1:20" ht="15" customHeight="1">
      <c r="A4" s="51" t="s">
        <v>62</v>
      </c>
      <c r="B4" s="9">
        <v>30</v>
      </c>
      <c r="C4" s="54" t="s">
        <v>63</v>
      </c>
      <c r="H4" s="3"/>
      <c r="I4" s="52"/>
      <c r="J4" s="53"/>
      <c r="K4" s="53"/>
      <c r="L4" s="3"/>
      <c r="M4" s="3"/>
      <c r="N4" s="3"/>
    </row>
    <row r="5" spans="1:20" ht="15" customHeight="1">
      <c r="G5" s="3"/>
      <c r="H5" s="3"/>
      <c r="I5" s="52" t="s">
        <v>64</v>
      </c>
      <c r="J5" s="53" t="s">
        <v>65</v>
      </c>
      <c r="K5" s="53" t="s">
        <v>61</v>
      </c>
      <c r="L5" s="3"/>
      <c r="M5" s="3"/>
      <c r="N5" s="3"/>
    </row>
    <row r="6" spans="1:20" ht="15" customHeight="1">
      <c r="A6" s="51" t="s">
        <v>66</v>
      </c>
      <c r="B6" s="9">
        <v>1</v>
      </c>
      <c r="G6" s="3"/>
      <c r="H6" s="3"/>
      <c r="I6" s="3"/>
      <c r="J6" s="3"/>
      <c r="K6" s="3"/>
      <c r="L6" s="3"/>
      <c r="M6" s="3"/>
      <c r="N6" s="3"/>
    </row>
    <row r="7" spans="1:20" ht="15" customHeight="1">
      <c r="G7" s="3"/>
      <c r="H7" s="3"/>
      <c r="I7" s="28" t="s">
        <v>67</v>
      </c>
      <c r="J7" s="55" t="s">
        <v>60</v>
      </c>
      <c r="K7" s="3"/>
      <c r="L7" s="3"/>
      <c r="M7" s="3"/>
      <c r="N7" s="3"/>
    </row>
    <row r="8" spans="1:20" ht="15" customHeight="1">
      <c r="A8" s="51" t="s">
        <v>68</v>
      </c>
      <c r="B8" s="9">
        <v>0</v>
      </c>
    </row>
    <row r="10" spans="1:20" ht="15" customHeight="1">
      <c r="A10" s="51" t="s">
        <v>69</v>
      </c>
      <c r="B10" s="56">
        <v>0.9</v>
      </c>
      <c r="C10" t="s">
        <v>70</v>
      </c>
    </row>
    <row r="11" spans="1:20" ht="15" customHeight="1">
      <c r="B11" s="56">
        <v>0.1</v>
      </c>
      <c r="C11" t="s">
        <v>71</v>
      </c>
      <c r="H11" s="1" t="s">
        <v>72</v>
      </c>
      <c r="I11" s="1"/>
      <c r="J11" s="1"/>
      <c r="K11" s="1"/>
      <c r="L11" s="1"/>
      <c r="M11" s="1"/>
      <c r="N11" s="1"/>
    </row>
    <row r="12" spans="1:20" ht="15" customHeight="1">
      <c r="Q12" s="57" t="s">
        <v>73</v>
      </c>
      <c r="T12" t="s">
        <v>74</v>
      </c>
    </row>
    <row r="13" spans="1:20" ht="15" customHeight="1">
      <c r="A13" s="51" t="s">
        <v>75</v>
      </c>
      <c r="B13" s="56">
        <v>0.05</v>
      </c>
      <c r="I13" s="58" t="s">
        <v>76</v>
      </c>
      <c r="J13" s="122">
        <v>2.75E-2</v>
      </c>
      <c r="K13" t="s">
        <v>163</v>
      </c>
      <c r="M13" t="s">
        <v>146</v>
      </c>
      <c r="T13">
        <v>2</v>
      </c>
    </row>
    <row r="14" spans="1:20" ht="15" customHeight="1">
      <c r="B14" s="56">
        <v>0.25</v>
      </c>
      <c r="I14" s="58" t="s">
        <v>77</v>
      </c>
      <c r="J14" s="59">
        <v>0.04</v>
      </c>
      <c r="T14">
        <v>3</v>
      </c>
    </row>
    <row r="15" spans="1:20" ht="15" customHeight="1">
      <c r="B15" s="56">
        <v>0.5</v>
      </c>
      <c r="I15" s="57" t="s">
        <v>78</v>
      </c>
      <c r="J15" s="59">
        <v>0.04</v>
      </c>
      <c r="T15">
        <v>4</v>
      </c>
    </row>
    <row r="16" spans="1:20" ht="15" customHeight="1">
      <c r="B16" s="56">
        <v>0.75</v>
      </c>
      <c r="I16" s="57" t="s">
        <v>79</v>
      </c>
      <c r="J16" s="102">
        <v>15</v>
      </c>
      <c r="K16" s="60" t="s">
        <v>150</v>
      </c>
      <c r="T16">
        <v>5</v>
      </c>
    </row>
    <row r="17" spans="1:20" ht="15" customHeight="1">
      <c r="B17" s="56">
        <v>0.95</v>
      </c>
      <c r="I17" s="57" t="s">
        <v>80</v>
      </c>
      <c r="J17" s="102">
        <v>15</v>
      </c>
      <c r="K17" s="60" t="s">
        <v>149</v>
      </c>
      <c r="T17">
        <v>6</v>
      </c>
    </row>
    <row r="18" spans="1:20" ht="15" customHeight="1">
      <c r="I18" s="57" t="s">
        <v>81</v>
      </c>
      <c r="J18" s="103">
        <v>0.02</v>
      </c>
      <c r="K18" t="s">
        <v>149</v>
      </c>
      <c r="T18">
        <v>7</v>
      </c>
    </row>
    <row r="19" spans="1:20" ht="15" customHeight="1">
      <c r="I19" s="57" t="s">
        <v>82</v>
      </c>
      <c r="J19" s="102">
        <v>15</v>
      </c>
      <c r="K19" s="60" t="s">
        <v>148</v>
      </c>
      <c r="T19">
        <v>8</v>
      </c>
    </row>
    <row r="20" spans="1:20" ht="15" customHeight="1">
      <c r="I20" s="57" t="s">
        <v>83</v>
      </c>
      <c r="J20" s="106">
        <v>3.5000000000000003E-2</v>
      </c>
      <c r="K20" s="60" t="s">
        <v>149</v>
      </c>
      <c r="T20">
        <v>9</v>
      </c>
    </row>
    <row r="21" spans="1:20" ht="15" customHeight="1">
      <c r="I21" s="28" t="s">
        <v>84</v>
      </c>
      <c r="J21" s="61">
        <v>2.5000000000000001E-2</v>
      </c>
      <c r="T21">
        <v>10</v>
      </c>
    </row>
    <row r="22" spans="1:20" ht="15" customHeight="1">
      <c r="I22" s="57" t="s">
        <v>85</v>
      </c>
      <c r="J22" s="104" t="b">
        <v>0</v>
      </c>
      <c r="T22">
        <v>11</v>
      </c>
    </row>
    <row r="23" spans="1:20" ht="15" customHeight="1">
      <c r="I23" s="57" t="s">
        <v>86</v>
      </c>
      <c r="J23" s="62">
        <v>55</v>
      </c>
      <c r="K23" t="s">
        <v>87</v>
      </c>
      <c r="T23">
        <v>12</v>
      </c>
    </row>
    <row r="24" spans="1:20" s="3" customFormat="1" ht="15" customHeight="1">
      <c r="A24" s="1" t="s">
        <v>88</v>
      </c>
      <c r="B24" s="1"/>
      <c r="C24" s="1"/>
      <c r="D24" s="1"/>
      <c r="E24" s="113" t="s">
        <v>152</v>
      </c>
      <c r="F24"/>
      <c r="G24"/>
      <c r="H24"/>
      <c r="I24" s="57" t="s">
        <v>89</v>
      </c>
      <c r="J24" s="62">
        <v>87</v>
      </c>
      <c r="K24"/>
      <c r="L24"/>
      <c r="M24"/>
      <c r="N24"/>
      <c r="O24"/>
      <c r="P24"/>
      <c r="Q24"/>
      <c r="R24"/>
      <c r="T24">
        <v>13</v>
      </c>
    </row>
    <row r="25" spans="1:20" s="3" customFormat="1" ht="15" customHeight="1">
      <c r="A25" s="6" t="s">
        <v>90</v>
      </c>
      <c r="B25" s="6" t="s">
        <v>91</v>
      </c>
      <c r="C25"/>
      <c r="D25"/>
      <c r="E25"/>
      <c r="F25"/>
      <c r="G25"/>
      <c r="T25">
        <v>14</v>
      </c>
    </row>
    <row r="26" spans="1:20" s="3" customFormat="1" ht="15" customHeight="1">
      <c r="A26" s="9">
        <v>18200</v>
      </c>
      <c r="B26" s="9">
        <v>0</v>
      </c>
      <c r="C26"/>
      <c r="D26"/>
      <c r="E26"/>
      <c r="F26"/>
      <c r="G26"/>
      <c r="H26" s="1" t="s">
        <v>165</v>
      </c>
      <c r="I26" s="1"/>
      <c r="J26" s="1"/>
      <c r="K26" s="1"/>
      <c r="L26" s="1"/>
      <c r="M26" s="1"/>
      <c r="N26" s="1"/>
      <c r="O26"/>
      <c r="P26"/>
      <c r="Q26"/>
      <c r="T26">
        <v>15</v>
      </c>
    </row>
    <row r="27" spans="1:20" s="3" customFormat="1" ht="15" customHeight="1">
      <c r="A27" s="9">
        <v>37000</v>
      </c>
      <c r="B27" s="9">
        <v>0.19</v>
      </c>
      <c r="C27"/>
      <c r="D27"/>
      <c r="E27"/>
      <c r="F27"/>
      <c r="G27"/>
      <c r="H27"/>
      <c r="I27"/>
      <c r="J27"/>
      <c r="K27"/>
      <c r="O27"/>
      <c r="P27"/>
      <c r="T27">
        <v>16</v>
      </c>
    </row>
    <row r="28" spans="1:20" s="3" customFormat="1" ht="15" customHeight="1">
      <c r="A28" s="9">
        <v>87000</v>
      </c>
      <c r="B28" s="9">
        <v>0.32500000000000001</v>
      </c>
      <c r="C28"/>
      <c r="D28"/>
      <c r="E28"/>
      <c r="F28"/>
      <c r="G28"/>
      <c r="H28"/>
      <c r="I28" s="63" t="s">
        <v>92</v>
      </c>
      <c r="J28" s="107" t="s">
        <v>143</v>
      </c>
      <c r="O28"/>
      <c r="P28"/>
      <c r="T28">
        <v>17</v>
      </c>
    </row>
    <row r="29" spans="1:20" s="3" customFormat="1" ht="15" customHeight="1">
      <c r="A29" s="9">
        <v>180000</v>
      </c>
      <c r="B29" s="9">
        <v>0.37</v>
      </c>
      <c r="C29"/>
      <c r="D29"/>
      <c r="E29"/>
      <c r="F29"/>
      <c r="G29"/>
      <c r="H29"/>
      <c r="I29" s="63" t="s">
        <v>93</v>
      </c>
      <c r="J29" s="107" t="s">
        <v>143</v>
      </c>
      <c r="O29"/>
      <c r="P29"/>
      <c r="T29">
        <v>18</v>
      </c>
    </row>
    <row r="30" spans="1:20" s="3" customFormat="1" ht="15" customHeight="1">
      <c r="A30" s="9">
        <v>10000000000000</v>
      </c>
      <c r="B30" s="9">
        <v>0.45</v>
      </c>
      <c r="C30"/>
      <c r="D30"/>
      <c r="E30"/>
      <c r="F30"/>
      <c r="G30"/>
      <c r="H30"/>
      <c r="I30" s="57" t="s">
        <v>94</v>
      </c>
      <c r="J30" s="108">
        <v>0.03</v>
      </c>
      <c r="K30" s="60" t="s">
        <v>149</v>
      </c>
      <c r="T30">
        <v>19</v>
      </c>
    </row>
    <row r="31" spans="1:20" s="3" customFormat="1" ht="15" customHeight="1">
      <c r="A31"/>
      <c r="B31"/>
      <c r="C31"/>
      <c r="D31"/>
      <c r="E31"/>
      <c r="F31"/>
      <c r="G31"/>
      <c r="H31"/>
      <c r="I31"/>
      <c r="K31"/>
      <c r="T31">
        <v>20</v>
      </c>
    </row>
    <row r="32" spans="1:20" s="3" customFormat="1" ht="15" customHeight="1">
      <c r="A32"/>
      <c r="B32"/>
      <c r="C32"/>
      <c r="D32"/>
      <c r="E32"/>
      <c r="F32"/>
      <c r="G32"/>
      <c r="T32">
        <v>21</v>
      </c>
    </row>
    <row r="33" spans="1:20" ht="15" customHeight="1">
      <c r="A33" s="1" t="s">
        <v>95</v>
      </c>
      <c r="B33" s="1"/>
      <c r="C33" s="1"/>
      <c r="D33" s="1"/>
      <c r="E33" s="113" t="s">
        <v>152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T33">
        <v>22</v>
      </c>
    </row>
    <row r="34" spans="1:20" ht="15" customHeight="1">
      <c r="A34" s="7"/>
      <c r="B34" s="7"/>
      <c r="C34" s="10" t="s">
        <v>96</v>
      </c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T34">
        <v>23</v>
      </c>
    </row>
    <row r="35" spans="1:20" ht="15" customHeight="1">
      <c r="A35" s="4" t="s">
        <v>97</v>
      </c>
      <c r="B35" s="64">
        <v>0.02</v>
      </c>
      <c r="C35" s="5" t="s">
        <v>98</v>
      </c>
      <c r="D35" s="7"/>
      <c r="E35" s="3"/>
      <c r="F35" s="3"/>
      <c r="G35" s="3"/>
      <c r="H35" s="3"/>
      <c r="I35" s="3"/>
      <c r="J35" s="3"/>
      <c r="K35" s="3"/>
      <c r="O35" s="3"/>
      <c r="P35" s="3"/>
      <c r="Q35" s="3"/>
      <c r="T35">
        <v>24</v>
      </c>
    </row>
    <row r="36" spans="1:20" ht="15" customHeight="1">
      <c r="A36" s="65" t="s">
        <v>99</v>
      </c>
      <c r="B36" s="64">
        <v>0.1</v>
      </c>
      <c r="C36" s="3" t="s">
        <v>151</v>
      </c>
      <c r="D36" s="3"/>
      <c r="E36" s="5"/>
      <c r="F36" s="3"/>
      <c r="G36" s="3"/>
      <c r="H36" s="3"/>
      <c r="I36" s="3"/>
      <c r="J36" s="3"/>
      <c r="K36" s="3"/>
      <c r="T36">
        <v>25</v>
      </c>
    </row>
    <row r="37" spans="1:20" ht="15" customHeight="1">
      <c r="A37" s="65"/>
      <c r="B37" s="66"/>
      <c r="C37" s="67"/>
      <c r="D37" s="7"/>
      <c r="E37" s="3"/>
      <c r="F37" s="3"/>
      <c r="G37" s="3"/>
      <c r="H37" s="1" t="s">
        <v>147</v>
      </c>
      <c r="I37" s="1"/>
      <c r="J37" s="1"/>
      <c r="K37" s="1"/>
      <c r="L37" s="1"/>
      <c r="M37" s="1"/>
      <c r="N37" s="1"/>
      <c r="T37">
        <v>26</v>
      </c>
    </row>
    <row r="38" spans="1:20" ht="15" customHeight="1">
      <c r="A38" s="4"/>
      <c r="B38" s="68" t="s">
        <v>100</v>
      </c>
      <c r="C38" s="69" t="s">
        <v>101</v>
      </c>
      <c r="D38" s="68" t="s">
        <v>100</v>
      </c>
      <c r="E38" s="69" t="s">
        <v>101</v>
      </c>
      <c r="F38" s="3"/>
      <c r="G38" s="3"/>
      <c r="T38">
        <v>27</v>
      </c>
    </row>
    <row r="39" spans="1:20" ht="15" customHeight="1">
      <c r="A39" s="4"/>
      <c r="B39" s="70" t="s">
        <v>102</v>
      </c>
      <c r="C39" s="70" t="s">
        <v>102</v>
      </c>
      <c r="D39" s="70" t="s">
        <v>103</v>
      </c>
      <c r="E39" s="70" t="s">
        <v>103</v>
      </c>
      <c r="F39" s="3"/>
      <c r="G39" s="3"/>
      <c r="H39" t="s">
        <v>110</v>
      </c>
      <c r="I39" s="105">
        <v>0</v>
      </c>
      <c r="J39" t="s">
        <v>111</v>
      </c>
      <c r="L39" s="74" t="s">
        <v>164</v>
      </c>
      <c r="T39">
        <v>28</v>
      </c>
    </row>
    <row r="40" spans="1:20" ht="15" customHeight="1">
      <c r="A40" s="5" t="s">
        <v>104</v>
      </c>
      <c r="B40" s="73">
        <v>21335</v>
      </c>
      <c r="C40" s="73">
        <v>33738</v>
      </c>
      <c r="D40" s="73">
        <v>26668</v>
      </c>
      <c r="E40" s="73">
        <v>42172</v>
      </c>
      <c r="G40" s="3"/>
      <c r="H40" t="s">
        <v>113</v>
      </c>
      <c r="I40" s="75">
        <f>I39/5*220</f>
        <v>0</v>
      </c>
      <c r="K40" s="55">
        <v>1631.9</v>
      </c>
      <c r="L40" s="76" t="s">
        <v>114</v>
      </c>
      <c r="T40">
        <v>29</v>
      </c>
    </row>
    <row r="41" spans="1:20" ht="15" customHeight="1">
      <c r="A41" s="5" t="s">
        <v>105</v>
      </c>
      <c r="B41" s="73">
        <v>36001</v>
      </c>
      <c r="C41" s="73">
        <v>46966</v>
      </c>
      <c r="D41" s="73">
        <v>45001</v>
      </c>
      <c r="E41" s="73">
        <v>58707</v>
      </c>
      <c r="F41" s="3"/>
      <c r="G41" s="3"/>
      <c r="L41" t="s">
        <v>116</v>
      </c>
      <c r="T41">
        <v>30</v>
      </c>
    </row>
    <row r="42" spans="1:20" ht="15" customHeight="1">
      <c r="A42" s="4"/>
      <c r="B42" s="4"/>
      <c r="C42" s="4"/>
      <c r="D42" s="4"/>
      <c r="E42" s="7"/>
      <c r="F42" s="3"/>
      <c r="H42" s="60" t="s">
        <v>117</v>
      </c>
      <c r="T42">
        <v>31</v>
      </c>
    </row>
    <row r="43" spans="1:20" ht="15" customHeight="1">
      <c r="A43" s="1" t="s">
        <v>106</v>
      </c>
      <c r="B43" s="1"/>
      <c r="C43" s="1"/>
      <c r="D43" s="1"/>
      <c r="E43" s="113" t="s">
        <v>152</v>
      </c>
      <c r="H43" t="s">
        <v>119</v>
      </c>
      <c r="T43">
        <v>32</v>
      </c>
    </row>
    <row r="44" spans="1:20" ht="15" customHeight="1">
      <c r="T44">
        <v>33</v>
      </c>
    </row>
    <row r="45" spans="1:20" ht="15" customHeight="1">
      <c r="A45" s="71" t="s">
        <v>107</v>
      </c>
      <c r="B45" s="71" t="s">
        <v>108</v>
      </c>
      <c r="C45" s="72" t="s">
        <v>103</v>
      </c>
      <c r="D45" s="71" t="s">
        <v>109</v>
      </c>
      <c r="T45">
        <v>34</v>
      </c>
    </row>
    <row r="46" spans="1:20" ht="15" customHeight="1">
      <c r="A46" s="9" t="s">
        <v>10</v>
      </c>
      <c r="B46" s="73">
        <v>32279</v>
      </c>
      <c r="C46" s="73">
        <v>50119</v>
      </c>
      <c r="D46" s="73">
        <v>2230</v>
      </c>
      <c r="H46" s="1" t="s">
        <v>154</v>
      </c>
      <c r="I46" s="1"/>
      <c r="J46" s="1"/>
      <c r="K46" s="1"/>
      <c r="L46" s="1"/>
      <c r="M46" s="1"/>
      <c r="N46" s="1"/>
      <c r="T46">
        <v>35</v>
      </c>
    </row>
    <row r="47" spans="1:20" ht="15" customHeight="1">
      <c r="A47" s="9" t="s">
        <v>112</v>
      </c>
      <c r="B47" s="73">
        <f>28974*2</f>
        <v>57948</v>
      </c>
      <c r="C47" s="73">
        <f>41790*2</f>
        <v>83580</v>
      </c>
      <c r="D47" s="73">
        <v>1602</v>
      </c>
      <c r="T47">
        <v>36</v>
      </c>
    </row>
    <row r="48" spans="1:20" ht="15" customHeight="1">
      <c r="A48" s="12" t="s">
        <v>115</v>
      </c>
      <c r="B48" s="77">
        <v>62558</v>
      </c>
      <c r="C48" s="3"/>
      <c r="D48" s="77">
        <v>2040</v>
      </c>
      <c r="H48" s="57" t="s">
        <v>158</v>
      </c>
      <c r="I48" s="118" t="s">
        <v>161</v>
      </c>
      <c r="T48">
        <v>37</v>
      </c>
    </row>
    <row r="49" spans="1:20" ht="15" customHeight="1">
      <c r="H49" s="57" t="s">
        <v>159</v>
      </c>
      <c r="I49" s="118" t="s">
        <v>162</v>
      </c>
      <c r="T49">
        <v>38</v>
      </c>
    </row>
    <row r="50" spans="1:20" ht="15" customHeight="1">
      <c r="A50" s="9" t="s">
        <v>118</v>
      </c>
      <c r="B50" s="59">
        <v>0.125</v>
      </c>
      <c r="C50" s="59">
        <v>0.15</v>
      </c>
      <c r="H50" s="57" t="s">
        <v>160</v>
      </c>
      <c r="I50" s="119">
        <v>1E-3</v>
      </c>
      <c r="T50">
        <v>39</v>
      </c>
    </row>
    <row r="51" spans="1:20" ht="15" customHeight="1">
      <c r="T51">
        <v>40</v>
      </c>
    </row>
    <row r="52" spans="1:20" ht="15" customHeight="1">
      <c r="A52" s="78" t="s">
        <v>120</v>
      </c>
      <c r="B52" s="9"/>
      <c r="C52" s="9"/>
      <c r="D52" s="9"/>
      <c r="E52" s="9"/>
      <c r="H52" s="1" t="s">
        <v>155</v>
      </c>
      <c r="I52" s="1"/>
      <c r="J52" s="1"/>
      <c r="K52" s="1"/>
      <c r="L52" s="1"/>
      <c r="M52" s="1"/>
      <c r="N52" s="1"/>
      <c r="T52">
        <v>41</v>
      </c>
    </row>
    <row r="53" spans="1:20" ht="15" customHeight="1">
      <c r="T53">
        <v>42</v>
      </c>
    </row>
    <row r="54" spans="1:20" ht="15" customHeight="1">
      <c r="A54" s="9" t="s">
        <v>121</v>
      </c>
      <c r="B54" s="73">
        <v>6000</v>
      </c>
      <c r="H54" s="57" t="s">
        <v>157</v>
      </c>
      <c r="I54" s="75">
        <v>1600000</v>
      </c>
      <c r="J54" t="s">
        <v>156</v>
      </c>
      <c r="T54">
        <v>43</v>
      </c>
    </row>
    <row r="55" spans="1:20" ht="15" customHeight="1">
      <c r="T55">
        <v>44</v>
      </c>
    </row>
    <row r="56" spans="1:20" ht="15" customHeight="1">
      <c r="T56">
        <v>45</v>
      </c>
    </row>
    <row r="57" spans="1:20" ht="15" customHeight="1">
      <c r="A57" s="1" t="s">
        <v>122</v>
      </c>
      <c r="B57" s="1"/>
      <c r="C57" s="1" t="s">
        <v>123</v>
      </c>
      <c r="D57" s="1"/>
      <c r="E57" s="1"/>
      <c r="T57">
        <v>46</v>
      </c>
    </row>
    <row r="58" spans="1:20" ht="15" customHeight="1">
      <c r="T58">
        <v>47</v>
      </c>
    </row>
    <row r="59" spans="1:20" ht="15" customHeight="1">
      <c r="A59" s="51" t="s">
        <v>124</v>
      </c>
      <c r="C59" s="56">
        <v>0.02</v>
      </c>
      <c r="D59" s="79" t="s">
        <v>125</v>
      </c>
      <c r="E59" s="80">
        <v>42917</v>
      </c>
      <c r="T59">
        <v>48</v>
      </c>
    </row>
    <row r="60" spans="1:20" ht="15" customHeight="1">
      <c r="A60" s="51" t="s">
        <v>126</v>
      </c>
      <c r="C60" s="81">
        <v>180000</v>
      </c>
      <c r="D60" s="79"/>
      <c r="T60">
        <v>49</v>
      </c>
    </row>
    <row r="61" spans="1:20" ht="15" customHeight="1">
      <c r="H61" s="83"/>
      <c r="T61">
        <v>50</v>
      </c>
    </row>
    <row r="62" spans="1:20" ht="15" customHeight="1">
      <c r="A62" s="1" t="s">
        <v>127</v>
      </c>
      <c r="B62" s="1"/>
      <c r="C62" s="1" t="s">
        <v>123</v>
      </c>
      <c r="D62" s="1"/>
      <c r="E62" s="1"/>
      <c r="H62" s="83"/>
    </row>
    <row r="63" spans="1:20" ht="15" customHeight="1">
      <c r="H63" s="83"/>
    </row>
    <row r="64" spans="1:20" ht="15" customHeight="1">
      <c r="A64" s="51" t="s">
        <v>128</v>
      </c>
      <c r="C64" s="56">
        <v>0.15</v>
      </c>
      <c r="H64" s="83"/>
    </row>
    <row r="65" spans="1:8" ht="15" customHeight="1">
      <c r="H65" s="83"/>
    </row>
    <row r="66" spans="1:8" ht="15" customHeight="1">
      <c r="A66" s="1" t="s">
        <v>129</v>
      </c>
      <c r="B66" s="1"/>
      <c r="C66" s="1" t="s">
        <v>123</v>
      </c>
      <c r="D66" s="1"/>
      <c r="E66" s="1"/>
      <c r="H66" s="84"/>
    </row>
    <row r="67" spans="1:8" ht="15" customHeight="1">
      <c r="H67" s="83"/>
    </row>
    <row r="68" spans="1:8" ht="15" customHeight="1">
      <c r="A68" s="51" t="s">
        <v>130</v>
      </c>
      <c r="C68" s="82">
        <v>445</v>
      </c>
      <c r="H68" s="83"/>
    </row>
    <row r="69" spans="1:8" ht="15" customHeight="1">
      <c r="A69" s="51" t="s">
        <v>13</v>
      </c>
      <c r="C69" s="82">
        <v>37000</v>
      </c>
      <c r="H69" s="83"/>
    </row>
    <row r="70" spans="1:8" ht="15" customHeight="1">
      <c r="A70" s="51" t="s">
        <v>118</v>
      </c>
      <c r="C70" s="61">
        <v>1.4999999999999999E-2</v>
      </c>
      <c r="H70" s="83"/>
    </row>
    <row r="71" spans="1:8" ht="15" customHeight="1">
      <c r="H71" s="83"/>
    </row>
    <row r="72" spans="1:8" ht="15" customHeight="1">
      <c r="A72" s="1" t="s">
        <v>131</v>
      </c>
      <c r="B72" s="1"/>
      <c r="C72" s="1"/>
      <c r="D72" s="1"/>
      <c r="E72" s="1"/>
      <c r="H72" s="83"/>
    </row>
    <row r="73" spans="1:8" ht="15" customHeight="1">
      <c r="H73" s="83"/>
    </row>
    <row r="74" spans="1:8" ht="15" customHeight="1">
      <c r="A74" s="85" t="s">
        <v>132</v>
      </c>
      <c r="B74" s="9">
        <v>1</v>
      </c>
      <c r="C74" s="86"/>
      <c r="H74" s="83"/>
    </row>
    <row r="75" spans="1:8" ht="15" customHeight="1">
      <c r="A75" s="85" t="s">
        <v>133</v>
      </c>
      <c r="B75" s="87">
        <f>IF(ALTTable=1,2006,2011)</f>
        <v>2011</v>
      </c>
      <c r="C75" s="86" t="s">
        <v>134</v>
      </c>
      <c r="D75" s="9">
        <v>2</v>
      </c>
      <c r="E75" t="s">
        <v>135</v>
      </c>
      <c r="H75" s="83"/>
    </row>
    <row r="76" spans="1:8" ht="15" customHeight="1">
      <c r="G76">
        <v>23</v>
      </c>
      <c r="H76" s="83"/>
    </row>
    <row r="77" spans="1:8" ht="15" customHeight="1">
      <c r="B77" s="51" t="s">
        <v>136</v>
      </c>
      <c r="D77" s="85" t="s">
        <v>137</v>
      </c>
      <c r="E77" s="88"/>
      <c r="F77" s="88"/>
      <c r="H77" s="83"/>
    </row>
    <row r="78" spans="1:8" ht="15" customHeight="1">
      <c r="A78" s="89"/>
      <c r="B78" s="90" t="s">
        <v>3</v>
      </c>
      <c r="C78" s="90" t="s">
        <v>2</v>
      </c>
      <c r="D78" s="126" t="s">
        <v>138</v>
      </c>
      <c r="E78" s="126"/>
      <c r="F78" s="91" t="s">
        <v>3</v>
      </c>
      <c r="G78" s="91" t="s">
        <v>2</v>
      </c>
      <c r="H78" s="83"/>
    </row>
    <row r="79" spans="1:8" ht="15" customHeight="1">
      <c r="A79" s="90" t="s">
        <v>4</v>
      </c>
      <c r="B79" s="90" t="s">
        <v>139</v>
      </c>
      <c r="C79" s="90" t="s">
        <v>139</v>
      </c>
      <c r="D79" s="90" t="s">
        <v>140</v>
      </c>
      <c r="E79" s="90" t="s">
        <v>141</v>
      </c>
      <c r="F79" s="92" t="s">
        <v>139</v>
      </c>
      <c r="G79" s="92" t="s">
        <v>139</v>
      </c>
      <c r="H79" s="83"/>
    </row>
    <row r="80" spans="1:8" ht="15" customHeight="1">
      <c r="A80" s="42">
        <v>30</v>
      </c>
      <c r="B80" s="93">
        <v>9.5E-4</v>
      </c>
      <c r="C80" s="93">
        <v>3.8000000000000002E-4</v>
      </c>
      <c r="D80" s="94">
        <v>-1.7702</v>
      </c>
      <c r="E80" s="93">
        <v>-1.6979</v>
      </c>
      <c r="F80" s="95">
        <v>8.2600000000000002E-4</v>
      </c>
      <c r="G80" s="96">
        <v>3.4900000000000003E-4</v>
      </c>
      <c r="H80" s="83"/>
    </row>
    <row r="81" spans="1:8" ht="15" customHeight="1">
      <c r="A81" s="42">
        <v>31</v>
      </c>
      <c r="B81" s="93">
        <v>9.7999999999999997E-4</v>
      </c>
      <c r="C81" s="93">
        <v>4.0999999999999999E-4</v>
      </c>
      <c r="D81" s="94">
        <v>-1.5823</v>
      </c>
      <c r="E81" s="93">
        <v>-1.5004999999999999</v>
      </c>
      <c r="F81" s="95">
        <v>8.6499999999999999E-4</v>
      </c>
      <c r="G81" s="96">
        <v>3.7599999999999998E-4</v>
      </c>
      <c r="H81" s="83"/>
    </row>
    <row r="82" spans="1:8" ht="15" customHeight="1">
      <c r="A82" s="42">
        <v>32</v>
      </c>
      <c r="B82" s="93">
        <v>1.01E-3</v>
      </c>
      <c r="C82" s="93">
        <v>4.2999999999999999E-4</v>
      </c>
      <c r="D82" s="97">
        <v>-1.3996</v>
      </c>
      <c r="E82" s="93">
        <v>-1.3325</v>
      </c>
      <c r="F82" s="95">
        <v>9.0499999999999999E-4</v>
      </c>
      <c r="G82" s="96">
        <v>4.0499999999999998E-4</v>
      </c>
      <c r="H82" s="83"/>
    </row>
    <row r="83" spans="1:8" ht="15" customHeight="1">
      <c r="A83" s="42">
        <v>33</v>
      </c>
      <c r="B83" s="93">
        <v>1.0499999999999999E-3</v>
      </c>
      <c r="C83" s="93">
        <v>4.6000000000000001E-4</v>
      </c>
      <c r="D83" s="94">
        <v>-1.2549999999999999</v>
      </c>
      <c r="E83" s="93">
        <v>-1.2143999999999999</v>
      </c>
      <c r="F83" s="95">
        <v>9.4499999999999998E-4</v>
      </c>
      <c r="G83" s="96">
        <v>4.3800000000000002E-4</v>
      </c>
      <c r="H83" s="83"/>
    </row>
    <row r="84" spans="1:8" ht="15" customHeight="1">
      <c r="A84" s="42">
        <v>34</v>
      </c>
      <c r="B84" s="93">
        <v>1.08E-3</v>
      </c>
      <c r="C84" s="93">
        <v>4.8999999999999998E-4</v>
      </c>
      <c r="D84" s="94">
        <v>-1.1425000000000001</v>
      </c>
      <c r="E84" s="93">
        <v>-1.1487000000000001</v>
      </c>
      <c r="F84" s="95">
        <v>9.8700000000000003E-4</v>
      </c>
      <c r="G84" s="96">
        <v>4.7399999999999997E-4</v>
      </c>
      <c r="H84" s="83"/>
    </row>
    <row r="85" spans="1:8" ht="15" customHeight="1">
      <c r="A85" s="42">
        <v>35</v>
      </c>
      <c r="B85" s="93">
        <v>1.1199999999999999E-3</v>
      </c>
      <c r="C85" s="93">
        <v>5.2999999999999998E-4</v>
      </c>
      <c r="D85" s="94">
        <v>-1.0872999999999999</v>
      </c>
      <c r="E85" s="93">
        <v>-1.1056999999999999</v>
      </c>
      <c r="F85" s="95">
        <v>1.031E-3</v>
      </c>
      <c r="G85" s="96">
        <v>5.13E-4</v>
      </c>
      <c r="H85" s="83"/>
    </row>
    <row r="86" spans="1:8" ht="15" customHeight="1">
      <c r="A86" s="42">
        <v>36</v>
      </c>
      <c r="B86" s="93">
        <v>1.17E-3</v>
      </c>
      <c r="C86" s="93">
        <v>5.6999999999999998E-4</v>
      </c>
      <c r="D86" s="94">
        <v>-1.05</v>
      </c>
      <c r="E86" s="93">
        <v>-1.0874999999999999</v>
      </c>
      <c r="F86" s="95">
        <v>1.0790000000000001E-3</v>
      </c>
      <c r="G86" s="96">
        <v>5.5599999999999996E-4</v>
      </c>
      <c r="H86" s="83"/>
    </row>
    <row r="87" spans="1:8" ht="15" customHeight="1">
      <c r="A87" s="42">
        <v>37</v>
      </c>
      <c r="B87" s="93">
        <v>1.23E-3</v>
      </c>
      <c r="C87" s="93">
        <v>6.2E-4</v>
      </c>
      <c r="D87" s="94">
        <v>-1.0488</v>
      </c>
      <c r="E87" s="93">
        <v>-1.0918000000000001</v>
      </c>
      <c r="F87" s="95">
        <v>1.1329999999999999E-3</v>
      </c>
      <c r="G87" s="96">
        <v>6.0400000000000004E-4</v>
      </c>
      <c r="H87" s="83"/>
    </row>
    <row r="88" spans="1:8" ht="15" customHeight="1">
      <c r="A88" s="42">
        <v>38</v>
      </c>
      <c r="B88" s="93">
        <v>1.2899999999999999E-3</v>
      </c>
      <c r="C88" s="93">
        <v>6.7000000000000002E-4</v>
      </c>
      <c r="D88" s="94">
        <v>-1.0803</v>
      </c>
      <c r="E88" s="93">
        <v>-1.1160000000000001</v>
      </c>
      <c r="F88" s="95">
        <v>1.193E-3</v>
      </c>
      <c r="G88" s="96">
        <v>6.5700000000000003E-4</v>
      </c>
      <c r="H88" s="83"/>
    </row>
    <row r="89" spans="1:8" ht="15" customHeight="1">
      <c r="A89" s="42">
        <v>39</v>
      </c>
      <c r="B89" s="93">
        <v>1.3600000000000001E-3</v>
      </c>
      <c r="C89" s="93">
        <v>7.2999999999999996E-4</v>
      </c>
      <c r="D89" s="94">
        <v>-1.1315</v>
      </c>
      <c r="E89" s="93">
        <v>-1.1577</v>
      </c>
      <c r="F89" s="95">
        <v>1.261E-3</v>
      </c>
      <c r="G89" s="96">
        <v>7.1400000000000001E-4</v>
      </c>
      <c r="H89" s="83"/>
    </row>
    <row r="90" spans="1:8" ht="15" customHeight="1">
      <c r="A90" s="42">
        <v>40</v>
      </c>
      <c r="B90" s="93">
        <v>1.4499999999999999E-3</v>
      </c>
      <c r="C90" s="93">
        <v>8.0000000000000004E-4</v>
      </c>
      <c r="D90" s="94">
        <v>-1.1836</v>
      </c>
      <c r="E90" s="93">
        <v>-1.2144999999999999</v>
      </c>
      <c r="F90" s="95">
        <v>1.338E-3</v>
      </c>
      <c r="G90" s="96">
        <v>7.7700000000000002E-4</v>
      </c>
      <c r="H90" s="83"/>
    </row>
    <row r="91" spans="1:8" ht="15" customHeight="1">
      <c r="A91" s="42">
        <v>41</v>
      </c>
      <c r="B91" s="93">
        <v>1.5399999999999999E-3</v>
      </c>
      <c r="C91" s="93">
        <v>8.7000000000000001E-4</v>
      </c>
      <c r="D91" s="94">
        <v>-1.2735000000000001</v>
      </c>
      <c r="E91" s="93">
        <v>-1.2839</v>
      </c>
      <c r="F91" s="95">
        <v>1.4239999999999999E-3</v>
      </c>
      <c r="G91" s="96">
        <v>8.4599999999999996E-4</v>
      </c>
      <c r="H91" s="83"/>
    </row>
    <row r="92" spans="1:8" ht="15" customHeight="1">
      <c r="A92" s="42">
        <v>42</v>
      </c>
      <c r="B92" s="93">
        <v>1.65E-3</v>
      </c>
      <c r="C92" s="93">
        <v>9.5E-4</v>
      </c>
      <c r="D92" s="94">
        <v>-1.3768</v>
      </c>
      <c r="E92" s="93">
        <v>-1.3634999999999999</v>
      </c>
      <c r="F92" s="95">
        <v>1.523E-3</v>
      </c>
      <c r="G92" s="96">
        <v>9.2100000000000005E-4</v>
      </c>
      <c r="H92" s="83"/>
    </row>
    <row r="93" spans="1:8" ht="15" customHeight="1">
      <c r="A93" s="42">
        <v>43</v>
      </c>
      <c r="B93" s="93">
        <v>1.7600000000000001E-3</v>
      </c>
      <c r="C93" s="93">
        <v>1.0399999999999999E-3</v>
      </c>
      <c r="D93" s="94">
        <v>-1.4796</v>
      </c>
      <c r="E93" s="93">
        <v>-1.4508000000000001</v>
      </c>
      <c r="F93" s="95">
        <v>1.634E-3</v>
      </c>
      <c r="G93" s="96">
        <v>1.003E-3</v>
      </c>
      <c r="H93" s="83"/>
    </row>
    <row r="94" spans="1:8" ht="15" customHeight="1">
      <c r="A94" s="42">
        <v>44</v>
      </c>
      <c r="B94" s="93">
        <v>1.9E-3</v>
      </c>
      <c r="C94" s="93">
        <v>1.14E-3</v>
      </c>
      <c r="D94" s="94">
        <v>-1.5964</v>
      </c>
      <c r="E94" s="93">
        <v>-1.5435000000000001</v>
      </c>
      <c r="F94" s="95">
        <v>1.758E-3</v>
      </c>
      <c r="G94" s="96">
        <v>1.0920000000000001E-3</v>
      </c>
      <c r="H94" s="83"/>
    </row>
    <row r="95" spans="1:8" ht="15" customHeight="1">
      <c r="A95" s="42">
        <v>45</v>
      </c>
      <c r="B95" s="93">
        <v>2.0400000000000001E-3</v>
      </c>
      <c r="C95" s="93">
        <v>1.24E-3</v>
      </c>
      <c r="D95" s="94">
        <v>-1.7165999999999999</v>
      </c>
      <c r="E95" s="93">
        <v>-1.6395999999999999</v>
      </c>
      <c r="F95" s="95">
        <v>1.8979999999999999E-3</v>
      </c>
      <c r="G95" s="96">
        <v>1.188E-3</v>
      </c>
      <c r="H95" s="83"/>
    </row>
    <row r="96" spans="1:8" ht="15" customHeight="1">
      <c r="A96" s="42">
        <v>46</v>
      </c>
      <c r="B96" s="93">
        <v>2.2100000000000002E-3</v>
      </c>
      <c r="C96" s="93">
        <v>1.3500000000000001E-3</v>
      </c>
      <c r="D96" s="94">
        <v>-1.8315999999999999</v>
      </c>
      <c r="E96" s="93">
        <v>-1.7261</v>
      </c>
      <c r="F96" s="95">
        <v>2.055E-3</v>
      </c>
      <c r="G96" s="96">
        <v>1.292E-3</v>
      </c>
      <c r="H96" s="83"/>
    </row>
    <row r="97" spans="1:8" ht="15" customHeight="1">
      <c r="A97" s="42">
        <v>47</v>
      </c>
      <c r="B97" s="93">
        <v>2.3800000000000002E-3</v>
      </c>
      <c r="C97" s="93">
        <v>1.47E-3</v>
      </c>
      <c r="D97" s="94">
        <v>-1.9500999999999999</v>
      </c>
      <c r="E97" s="93">
        <v>-1.8008</v>
      </c>
      <c r="F97" s="95">
        <v>2.2290000000000001E-3</v>
      </c>
      <c r="G97" s="96">
        <v>1.4040000000000001E-3</v>
      </c>
      <c r="H97" s="83"/>
    </row>
    <row r="98" spans="1:8" ht="15" customHeight="1">
      <c r="A98" s="42">
        <v>48</v>
      </c>
      <c r="B98" s="93">
        <v>2.5799999999999998E-3</v>
      </c>
      <c r="C98" s="93">
        <v>1.5900000000000001E-3</v>
      </c>
      <c r="D98" s="94">
        <v>-2.0672000000000001</v>
      </c>
      <c r="E98" s="93">
        <v>-1.8632</v>
      </c>
      <c r="F98" s="95">
        <v>2.421E-3</v>
      </c>
      <c r="G98" s="96">
        <v>1.524E-3</v>
      </c>
      <c r="H98" s="83"/>
    </row>
    <row r="99" spans="1:8" ht="15" customHeight="1">
      <c r="A99" s="42">
        <v>49</v>
      </c>
      <c r="B99" s="93">
        <v>2.8E-3</v>
      </c>
      <c r="C99" s="93">
        <v>1.73E-3</v>
      </c>
      <c r="D99" s="94">
        <v>-2.1814</v>
      </c>
      <c r="E99" s="93">
        <v>-1.915</v>
      </c>
      <c r="F99" s="95">
        <v>2.6340000000000001E-3</v>
      </c>
      <c r="G99" s="96">
        <v>1.653E-3</v>
      </c>
      <c r="H99" s="83"/>
    </row>
    <row r="100" spans="1:8" ht="15" customHeight="1">
      <c r="A100" s="42">
        <v>50</v>
      </c>
      <c r="B100" s="93">
        <v>3.0300000000000001E-3</v>
      </c>
      <c r="C100" s="93">
        <v>1.8699999999999999E-3</v>
      </c>
      <c r="D100" s="94">
        <v>-2.2848999999999999</v>
      </c>
      <c r="E100" s="93">
        <v>-1.9783999999999999</v>
      </c>
      <c r="F100" s="95">
        <v>2.8679999999999999E-3</v>
      </c>
      <c r="G100" s="96">
        <v>1.792E-3</v>
      </c>
      <c r="H100" s="83"/>
    </row>
    <row r="101" spans="1:8" ht="15" customHeight="1">
      <c r="A101" s="42">
        <v>51</v>
      </c>
      <c r="B101" s="93">
        <v>3.29E-3</v>
      </c>
      <c r="C101" s="93">
        <v>2.0200000000000001E-3</v>
      </c>
      <c r="D101" s="94">
        <v>-2.3839999999999999</v>
      </c>
      <c r="E101" s="93">
        <v>-2.0396000000000001</v>
      </c>
      <c r="F101" s="95">
        <v>3.1250000000000002E-3</v>
      </c>
      <c r="G101" s="96">
        <v>1.9400000000000001E-3</v>
      </c>
      <c r="H101" s="83"/>
    </row>
    <row r="102" spans="1:8" ht="15" customHeight="1">
      <c r="A102" s="42">
        <v>52</v>
      </c>
      <c r="B102" s="93">
        <v>3.5699999999999998E-3</v>
      </c>
      <c r="C102" s="93">
        <v>2.1800000000000001E-3</v>
      </c>
      <c r="D102" s="94">
        <v>-2.4784999999999999</v>
      </c>
      <c r="E102" s="93">
        <v>-2.0983000000000001</v>
      </c>
      <c r="F102" s="95">
        <v>3.405E-3</v>
      </c>
      <c r="G102" s="96">
        <v>2.098E-3</v>
      </c>
      <c r="H102" s="83"/>
    </row>
    <row r="103" spans="1:8" ht="15" customHeight="1">
      <c r="A103" s="42">
        <v>53</v>
      </c>
      <c r="B103" s="93">
        <v>3.8600000000000001E-3</v>
      </c>
      <c r="C103" s="93">
        <v>2.3500000000000001E-3</v>
      </c>
      <c r="D103" s="94">
        <v>-2.5682</v>
      </c>
      <c r="E103" s="93">
        <v>-2.1545000000000001</v>
      </c>
      <c r="F103" s="95">
        <v>3.7100000000000002E-3</v>
      </c>
      <c r="G103" s="96">
        <v>2.2659999999999998E-3</v>
      </c>
      <c r="H103" s="83"/>
    </row>
    <row r="104" spans="1:8" ht="15" customHeight="1">
      <c r="A104" s="42">
        <v>54</v>
      </c>
      <c r="B104" s="93">
        <v>4.1900000000000001E-3</v>
      </c>
      <c r="C104" s="93">
        <v>2.5200000000000001E-3</v>
      </c>
      <c r="D104" s="94">
        <v>-2.6528</v>
      </c>
      <c r="E104" s="93">
        <v>-2.2078000000000002</v>
      </c>
      <c r="F104" s="95">
        <v>4.0390000000000001E-3</v>
      </c>
      <c r="G104" s="96">
        <v>2.4459999999999998E-3</v>
      </c>
      <c r="H104" s="83"/>
    </row>
    <row r="105" spans="1:8" ht="15" customHeight="1">
      <c r="A105" s="42">
        <v>55</v>
      </c>
      <c r="B105" s="93">
        <v>4.5399999999999998E-3</v>
      </c>
      <c r="C105" s="93">
        <v>2.7200000000000002E-3</v>
      </c>
      <c r="D105" s="94">
        <v>-2.7322000000000002</v>
      </c>
      <c r="E105" s="93">
        <v>-2.2583000000000002</v>
      </c>
      <c r="F105" s="95">
        <v>4.3810000000000003E-3</v>
      </c>
      <c r="G105" s="96">
        <v>2.637E-3</v>
      </c>
      <c r="H105" s="83"/>
    </row>
    <row r="106" spans="1:8" ht="15" customHeight="1">
      <c r="A106" s="42">
        <v>56</v>
      </c>
      <c r="B106" s="93">
        <v>4.9300000000000004E-3</v>
      </c>
      <c r="C106" s="93">
        <v>2.96E-3</v>
      </c>
      <c r="D106" s="94">
        <v>-2.8060999999999998</v>
      </c>
      <c r="E106" s="93">
        <v>-2.3056000000000001</v>
      </c>
      <c r="F106" s="95">
        <v>4.7419999999999997E-3</v>
      </c>
      <c r="G106" s="96">
        <v>2.8470000000000001E-3</v>
      </c>
      <c r="H106" s="83"/>
    </row>
    <row r="107" spans="1:8" ht="15" customHeight="1">
      <c r="A107" s="42">
        <v>57</v>
      </c>
      <c r="B107" s="93">
        <v>5.3800000000000002E-3</v>
      </c>
      <c r="C107" s="93">
        <v>3.2499999999999999E-3</v>
      </c>
      <c r="D107" s="94">
        <v>-2.8742999999999999</v>
      </c>
      <c r="E107" s="93">
        <v>-2.3496999999999999</v>
      </c>
      <c r="F107" s="95">
        <v>5.1339999999999997E-3</v>
      </c>
      <c r="G107" s="96">
        <v>3.0839999999999999E-3</v>
      </c>
      <c r="H107" s="83"/>
    </row>
    <row r="108" spans="1:8" ht="15" customHeight="1">
      <c r="A108" s="42">
        <v>58</v>
      </c>
      <c r="B108" s="93">
        <v>5.9100000000000003E-3</v>
      </c>
      <c r="C108" s="93">
        <v>3.5799999999999998E-3</v>
      </c>
      <c r="D108" s="94">
        <v>-2.9365000000000001</v>
      </c>
      <c r="E108" s="93">
        <v>-2.3902999999999999</v>
      </c>
      <c r="F108" s="95">
        <v>5.568E-3</v>
      </c>
      <c r="G108" s="96">
        <v>3.3540000000000002E-3</v>
      </c>
      <c r="H108" s="83"/>
    </row>
    <row r="109" spans="1:8" ht="15" customHeight="1">
      <c r="A109" s="42">
        <v>59</v>
      </c>
      <c r="B109" s="93">
        <v>6.5199999999999998E-3</v>
      </c>
      <c r="C109" s="93">
        <v>3.9500000000000004E-3</v>
      </c>
      <c r="D109" s="94">
        <v>-2.9925000000000002</v>
      </c>
      <c r="E109" s="93">
        <v>-2.4272999999999998</v>
      </c>
      <c r="F109" s="95">
        <v>6.0530000000000002E-3</v>
      </c>
      <c r="G109" s="96">
        <v>3.6640000000000002E-3</v>
      </c>
      <c r="H109" s="83"/>
    </row>
    <row r="110" spans="1:8" ht="15" customHeight="1">
      <c r="A110" s="42">
        <v>60</v>
      </c>
      <c r="B110" s="93">
        <v>7.2100000000000003E-3</v>
      </c>
      <c r="C110" s="93">
        <v>4.3600000000000002E-3</v>
      </c>
      <c r="D110" s="94">
        <v>-3.0421</v>
      </c>
      <c r="E110" s="93">
        <v>-2.4605000000000001</v>
      </c>
      <c r="F110" s="95">
        <v>6.6E-3</v>
      </c>
      <c r="G110" s="96">
        <v>4.0080000000000003E-3</v>
      </c>
      <c r="H110" s="83"/>
    </row>
    <row r="111" spans="1:8" ht="15" customHeight="1">
      <c r="A111" s="42">
        <v>61</v>
      </c>
      <c r="B111" s="93">
        <v>7.9900000000000006E-3</v>
      </c>
      <c r="C111" s="93">
        <v>4.79E-3</v>
      </c>
      <c r="D111" s="94">
        <v>-3.0851000000000002</v>
      </c>
      <c r="E111" s="93">
        <v>-2.4897</v>
      </c>
      <c r="F111" s="95">
        <v>7.2199999999999999E-3</v>
      </c>
      <c r="G111" s="96">
        <v>4.3779999999999999E-3</v>
      </c>
      <c r="H111" s="83"/>
    </row>
    <row r="112" spans="1:8" ht="15" customHeight="1">
      <c r="A112" s="42">
        <v>62</v>
      </c>
      <c r="B112" s="93">
        <v>8.8500000000000002E-3</v>
      </c>
      <c r="C112" s="93">
        <v>5.2399999999999999E-3</v>
      </c>
      <c r="D112" s="94">
        <v>-3.1212</v>
      </c>
      <c r="E112" s="93">
        <v>-2.5146999999999999</v>
      </c>
      <c r="F112" s="95">
        <v>7.9209999999999992E-3</v>
      </c>
      <c r="G112" s="96">
        <v>4.7710000000000001E-3</v>
      </c>
      <c r="H112" s="83"/>
    </row>
    <row r="113" spans="1:8" ht="15" customHeight="1">
      <c r="A113" s="42">
        <v>63</v>
      </c>
      <c r="B113" s="93">
        <v>9.8099999999999993E-3</v>
      </c>
      <c r="C113" s="93">
        <v>5.7200000000000003E-3</v>
      </c>
      <c r="D113" s="94">
        <v>-3.1501999999999999</v>
      </c>
      <c r="E113" s="93">
        <v>-2.5354999999999999</v>
      </c>
      <c r="F113" s="95">
        <v>8.7039999999999999E-3</v>
      </c>
      <c r="G113" s="96">
        <v>5.1960000000000001E-3</v>
      </c>
      <c r="H113" s="83"/>
    </row>
    <row r="114" spans="1:8" ht="15" customHeight="1">
      <c r="A114" s="42">
        <v>64</v>
      </c>
      <c r="B114" s="93">
        <v>1.085E-2</v>
      </c>
      <c r="C114" s="93">
        <v>6.2300000000000003E-3</v>
      </c>
      <c r="D114" s="94">
        <v>-3.1718999999999999</v>
      </c>
      <c r="E114" s="93">
        <v>-2.5516999999999999</v>
      </c>
      <c r="F114" s="95">
        <v>9.5659999999999999E-3</v>
      </c>
      <c r="G114" s="96">
        <v>5.6680000000000003E-3</v>
      </c>
      <c r="H114" s="83"/>
    </row>
    <row r="115" spans="1:8" ht="15" customHeight="1">
      <c r="A115" s="42">
        <v>65</v>
      </c>
      <c r="B115" s="93">
        <v>1.2E-2</v>
      </c>
      <c r="C115" s="93">
        <v>6.79E-3</v>
      </c>
      <c r="D115" s="94">
        <v>-3.1859999999999999</v>
      </c>
      <c r="E115" s="93">
        <v>-2.5632999999999999</v>
      </c>
      <c r="F115" s="95">
        <v>1.0505E-2</v>
      </c>
      <c r="G115" s="96">
        <v>6.2030000000000002E-3</v>
      </c>
      <c r="H115" s="83"/>
    </row>
    <row r="116" spans="1:8" ht="15" customHeight="1">
      <c r="A116" s="42">
        <v>66</v>
      </c>
      <c r="B116" s="93">
        <v>1.323E-2</v>
      </c>
      <c r="C116" s="93">
        <v>7.43E-3</v>
      </c>
      <c r="D116" s="94">
        <v>-3.1924000000000001</v>
      </c>
      <c r="E116" s="93">
        <v>-2.57</v>
      </c>
      <c r="F116" s="95">
        <v>1.1519E-2</v>
      </c>
      <c r="G116" s="96">
        <v>6.8139999999999997E-3</v>
      </c>
      <c r="H116" s="83"/>
    </row>
    <row r="117" spans="1:8" ht="15" customHeight="1">
      <c r="A117" s="42">
        <v>67</v>
      </c>
      <c r="B117" s="93">
        <v>1.457E-2</v>
      </c>
      <c r="C117" s="93">
        <v>8.1700000000000002E-3</v>
      </c>
      <c r="D117" s="94">
        <v>-3.1907999999999999</v>
      </c>
      <c r="E117" s="93">
        <v>-2.5716999999999999</v>
      </c>
      <c r="F117" s="95">
        <v>1.2614E-2</v>
      </c>
      <c r="G117" s="96">
        <v>7.515E-3</v>
      </c>
      <c r="H117" s="83"/>
    </row>
    <row r="118" spans="1:8" ht="15" customHeight="1">
      <c r="A118" s="42">
        <v>68</v>
      </c>
      <c r="B118" s="93">
        <v>1.601E-2</v>
      </c>
      <c r="C118" s="93">
        <v>9.0200000000000002E-3</v>
      </c>
      <c r="D118" s="94">
        <v>-3.1808999999999998</v>
      </c>
      <c r="E118" s="93">
        <v>-2.5682999999999998</v>
      </c>
      <c r="F118" s="95">
        <v>1.3821999999999999E-2</v>
      </c>
      <c r="G118" s="96">
        <v>8.3210000000000003E-3</v>
      </c>
      <c r="H118" s="83"/>
    </row>
    <row r="119" spans="1:8" ht="15" customHeight="1">
      <c r="A119" s="42">
        <v>69</v>
      </c>
      <c r="B119" s="93">
        <v>1.755E-2</v>
      </c>
      <c r="C119" s="93">
        <v>1.001E-2</v>
      </c>
      <c r="D119" s="94">
        <v>-3.1625000000000001</v>
      </c>
      <c r="E119" s="93">
        <v>-2.5594000000000001</v>
      </c>
      <c r="F119" s="95">
        <v>1.5186E-2</v>
      </c>
      <c r="G119" s="96">
        <v>9.2460000000000007E-3</v>
      </c>
      <c r="H119" s="83"/>
    </row>
    <row r="120" spans="1:8" ht="15" customHeight="1">
      <c r="A120" s="42">
        <v>70</v>
      </c>
      <c r="B120" s="93">
        <v>1.9199999999999998E-2</v>
      </c>
      <c r="C120" s="93">
        <v>1.115E-2</v>
      </c>
      <c r="D120" s="94">
        <v>-3.1355</v>
      </c>
      <c r="E120" s="93">
        <v>-2.5451000000000001</v>
      </c>
      <c r="F120" s="95">
        <v>1.6744999999999999E-2</v>
      </c>
      <c r="G120" s="96">
        <v>1.0305E-2</v>
      </c>
      <c r="H120" s="83"/>
    </row>
    <row r="121" spans="1:8" ht="15" customHeight="1">
      <c r="A121" s="42">
        <v>71</v>
      </c>
      <c r="B121" s="93">
        <v>2.1000000000000001E-2</v>
      </c>
      <c r="C121" s="93">
        <v>1.2460000000000001E-2</v>
      </c>
      <c r="D121" s="94">
        <v>-3.0996000000000001</v>
      </c>
      <c r="E121" s="93">
        <v>-2.5249999999999999</v>
      </c>
      <c r="F121" s="95">
        <v>1.8540000000000001E-2</v>
      </c>
      <c r="G121" s="96">
        <v>1.1509999999999999E-2</v>
      </c>
      <c r="H121" s="83"/>
    </row>
    <row r="122" spans="1:8" ht="15" customHeight="1">
      <c r="A122" s="42">
        <v>72</v>
      </c>
      <c r="B122" s="93">
        <v>2.3199999999999998E-2</v>
      </c>
      <c r="C122" s="93">
        <v>1.397E-2</v>
      </c>
      <c r="D122" s="94">
        <v>-3.0545</v>
      </c>
      <c r="E122" s="93">
        <v>-2.4990999999999999</v>
      </c>
      <c r="F122" s="95">
        <v>2.0611999999999998E-2</v>
      </c>
      <c r="G122" s="96">
        <v>1.2877E-2</v>
      </c>
    </row>
    <row r="123" spans="1:8" ht="15" customHeight="1">
      <c r="A123" s="42">
        <v>73</v>
      </c>
      <c r="B123" s="93">
        <v>2.6020000000000001E-2</v>
      </c>
      <c r="C123" s="93">
        <v>1.5679999999999999E-2</v>
      </c>
      <c r="D123" s="94">
        <v>-3</v>
      </c>
      <c r="E123" s="93">
        <v>-2.4670999999999998</v>
      </c>
      <c r="F123" s="95">
        <v>2.2998000000000001E-2</v>
      </c>
      <c r="G123" s="96">
        <v>1.4418E-2</v>
      </c>
    </row>
    <row r="124" spans="1:8" ht="15" customHeight="1">
      <c r="A124" s="42">
        <v>74</v>
      </c>
      <c r="B124" s="93">
        <v>2.938E-2</v>
      </c>
      <c r="C124" s="93">
        <v>1.763E-2</v>
      </c>
      <c r="D124" s="94">
        <v>-2.9359000000000002</v>
      </c>
      <c r="E124" s="93">
        <v>-2.4287999999999998</v>
      </c>
      <c r="F124" s="95">
        <v>2.5738E-2</v>
      </c>
      <c r="G124" s="96">
        <v>1.6147999999999999E-2</v>
      </c>
    </row>
    <row r="125" spans="1:8" ht="15" customHeight="1">
      <c r="A125" s="42">
        <v>75</v>
      </c>
      <c r="B125" s="93">
        <v>3.3119999999999997E-2</v>
      </c>
      <c r="C125" s="93">
        <v>1.9820000000000001E-2</v>
      </c>
      <c r="D125" s="94">
        <v>-2.8586999999999998</v>
      </c>
      <c r="E125" s="93">
        <v>-2.3841999999999999</v>
      </c>
      <c r="F125" s="95">
        <v>2.887E-2</v>
      </c>
      <c r="G125" s="96">
        <v>1.8079999999999999E-2</v>
      </c>
    </row>
    <row r="126" spans="1:8" ht="15" customHeight="1">
      <c r="A126" s="42">
        <v>76</v>
      </c>
      <c r="B126" s="93">
        <v>3.7159999999999999E-2</v>
      </c>
      <c r="C126" s="93">
        <v>2.2280000000000001E-2</v>
      </c>
      <c r="D126" s="94">
        <v>-2.7673000000000001</v>
      </c>
      <c r="E126" s="93">
        <v>-2.3330000000000002</v>
      </c>
      <c r="F126" s="95">
        <v>3.243E-2</v>
      </c>
      <c r="G126" s="96">
        <v>2.0242E-2</v>
      </c>
    </row>
    <row r="127" spans="1:8" ht="15" customHeight="1">
      <c r="A127" s="42">
        <v>77</v>
      </c>
      <c r="B127" s="93">
        <v>4.1529999999999997E-2</v>
      </c>
      <c r="C127" s="93">
        <v>2.511E-2</v>
      </c>
      <c r="D127" s="94">
        <v>-2.6629</v>
      </c>
      <c r="E127" s="93">
        <v>-2.2749999999999999</v>
      </c>
      <c r="F127" s="95">
        <v>3.6455000000000001E-2</v>
      </c>
      <c r="G127" s="96">
        <v>2.2726E-2</v>
      </c>
    </row>
    <row r="128" spans="1:8" ht="15" customHeight="1">
      <c r="A128" s="42">
        <v>78</v>
      </c>
      <c r="B128" s="93">
        <v>4.6339999999999999E-2</v>
      </c>
      <c r="C128" s="93">
        <v>2.8379999999999999E-2</v>
      </c>
      <c r="D128" s="94">
        <v>-2.5482</v>
      </c>
      <c r="E128" s="93">
        <v>-2.2101000000000002</v>
      </c>
      <c r="F128" s="95">
        <v>4.0987000000000003E-2</v>
      </c>
      <c r="G128" s="96">
        <v>2.5638000000000001E-2</v>
      </c>
    </row>
    <row r="129" spans="1:7" ht="15" customHeight="1">
      <c r="A129" s="42">
        <v>79</v>
      </c>
      <c r="B129" s="93">
        <v>5.1670000000000001E-2</v>
      </c>
      <c r="C129" s="93">
        <v>3.2190000000000003E-2</v>
      </c>
      <c r="D129" s="94">
        <v>-2.4247999999999998</v>
      </c>
      <c r="E129" s="93">
        <v>-2.1381999999999999</v>
      </c>
      <c r="F129" s="95">
        <v>4.6103999999999999E-2</v>
      </c>
      <c r="G129" s="96">
        <v>2.9082E-2</v>
      </c>
    </row>
    <row r="130" spans="1:7" ht="15" customHeight="1">
      <c r="A130" s="42">
        <v>80</v>
      </c>
      <c r="B130" s="93">
        <v>5.7599999999999998E-2</v>
      </c>
      <c r="C130" s="93">
        <v>3.6609999999999997E-2</v>
      </c>
      <c r="D130" s="94">
        <v>-2.2927</v>
      </c>
      <c r="E130" s="93">
        <v>-2.0589</v>
      </c>
      <c r="F130" s="95">
        <v>5.1887000000000003E-2</v>
      </c>
      <c r="G130" s="96">
        <v>3.3160000000000002E-2</v>
      </c>
    </row>
    <row r="131" spans="1:7" ht="15" customHeight="1">
      <c r="A131" s="42">
        <v>81</v>
      </c>
      <c r="B131" s="93">
        <v>6.4219999999999999E-2</v>
      </c>
      <c r="C131" s="93">
        <v>4.1750000000000002E-2</v>
      </c>
      <c r="D131" s="94">
        <v>-2.1568999999999998</v>
      </c>
      <c r="E131" s="93">
        <v>-1.9722</v>
      </c>
      <c r="F131" s="95">
        <v>5.8416999999999997E-2</v>
      </c>
      <c r="G131" s="96">
        <v>3.7969999999999997E-2</v>
      </c>
    </row>
    <row r="132" spans="1:7" ht="15" customHeight="1">
      <c r="A132" s="42">
        <v>82</v>
      </c>
      <c r="B132" s="93">
        <v>7.1599999999999997E-2</v>
      </c>
      <c r="C132" s="93">
        <v>4.7669999999999997E-2</v>
      </c>
      <c r="D132" s="94">
        <v>-2.0236999999999998</v>
      </c>
      <c r="E132" s="93">
        <v>-1.8778999999999999</v>
      </c>
      <c r="F132" s="95">
        <v>6.5767000000000006E-2</v>
      </c>
      <c r="G132" s="96">
        <v>4.3608000000000001E-2</v>
      </c>
    </row>
    <row r="133" spans="1:7" ht="15" customHeight="1">
      <c r="A133" s="42">
        <v>83</v>
      </c>
      <c r="B133" s="93">
        <v>7.9829999999999998E-2</v>
      </c>
      <c r="C133" s="93">
        <v>5.4449999999999998E-2</v>
      </c>
      <c r="D133" s="94">
        <v>-1.8960999999999999</v>
      </c>
      <c r="E133" s="93">
        <v>-1.7947</v>
      </c>
      <c r="F133" s="95">
        <v>7.4009000000000005E-2</v>
      </c>
      <c r="G133" s="96">
        <v>5.0166000000000002E-2</v>
      </c>
    </row>
    <row r="134" spans="1:7" ht="15" customHeight="1">
      <c r="A134" s="42">
        <v>84</v>
      </c>
      <c r="B134" s="93">
        <v>8.8959999999999997E-2</v>
      </c>
      <c r="C134" s="93">
        <v>6.216E-2</v>
      </c>
      <c r="D134" s="94">
        <v>-1.7777000000000001</v>
      </c>
      <c r="E134" s="93">
        <v>-1.6626000000000001</v>
      </c>
      <c r="F134" s="95">
        <v>8.3207000000000003E-2</v>
      </c>
      <c r="G134" s="96">
        <v>5.7728000000000002E-2</v>
      </c>
    </row>
    <row r="135" spans="1:7" ht="15" customHeight="1">
      <c r="A135" s="42">
        <v>85</v>
      </c>
      <c r="B135" s="93">
        <v>9.9070000000000005E-2</v>
      </c>
      <c r="C135" s="93">
        <v>7.0879999999999999E-2</v>
      </c>
      <c r="D135" s="94">
        <v>-1.6586000000000001</v>
      </c>
      <c r="E135" s="93">
        <v>-1.5241</v>
      </c>
      <c r="F135" s="95">
        <v>9.3419000000000002E-2</v>
      </c>
      <c r="G135" s="96">
        <v>6.6375000000000003E-2</v>
      </c>
    </row>
    <row r="136" spans="1:7" ht="15" customHeight="1">
      <c r="A136" s="42">
        <v>86</v>
      </c>
      <c r="B136" s="93">
        <v>0.11020000000000001</v>
      </c>
      <c r="C136" s="93">
        <v>8.0649999999999999E-2</v>
      </c>
      <c r="D136" s="94">
        <v>-1.5324</v>
      </c>
      <c r="E136" s="93">
        <v>-1.3825000000000001</v>
      </c>
      <c r="F136" s="95">
        <v>0.104698</v>
      </c>
      <c r="G136" s="96">
        <v>7.6178999999999997E-2</v>
      </c>
    </row>
    <row r="137" spans="1:7" ht="15" customHeight="1">
      <c r="A137" s="42">
        <v>87</v>
      </c>
      <c r="B137" s="93">
        <v>0.12236</v>
      </c>
      <c r="C137" s="93">
        <v>9.1539999999999996E-2</v>
      </c>
      <c r="D137" s="94">
        <v>-1.3948</v>
      </c>
      <c r="E137" s="93">
        <v>-1.2403999999999999</v>
      </c>
      <c r="F137" s="95">
        <v>0.117086</v>
      </c>
      <c r="G137" s="96">
        <v>8.7204000000000004E-2</v>
      </c>
    </row>
    <row r="138" spans="1:7" ht="15" customHeight="1">
      <c r="A138" s="42">
        <v>88</v>
      </c>
      <c r="B138" s="98">
        <v>0.13533999999999999</v>
      </c>
      <c r="C138" s="98">
        <v>0.10358000000000001</v>
      </c>
      <c r="D138" s="99">
        <v>-1.2427999999999999</v>
      </c>
      <c r="E138" s="98">
        <v>-1.1005</v>
      </c>
      <c r="F138" s="100">
        <v>0.13061900000000001</v>
      </c>
      <c r="G138" s="101">
        <v>9.9503999999999995E-2</v>
      </c>
    </row>
    <row r="139" spans="1:7" ht="15" customHeight="1">
      <c r="A139" s="42">
        <v>89</v>
      </c>
      <c r="B139" s="93">
        <v>0.14892</v>
      </c>
      <c r="C139" s="93">
        <v>0.11677999999999999</v>
      </c>
      <c r="D139" s="94">
        <v>-1.0757000000000001</v>
      </c>
      <c r="E139" s="93">
        <v>-0.96450000000000002</v>
      </c>
      <c r="F139" s="95">
        <v>0.14532300000000001</v>
      </c>
      <c r="G139" s="96">
        <v>0.113125</v>
      </c>
    </row>
    <row r="140" spans="1:7" ht="15" customHeight="1">
      <c r="A140" s="42">
        <v>90</v>
      </c>
      <c r="B140" s="93">
        <v>0.16286</v>
      </c>
      <c r="C140" s="93">
        <v>0.13094</v>
      </c>
      <c r="D140" s="94">
        <v>-0.89249999999999996</v>
      </c>
      <c r="E140" s="93">
        <v>-0.82989999999999997</v>
      </c>
      <c r="F140" s="95">
        <v>0.16121099999999999</v>
      </c>
      <c r="G140" s="96">
        <v>0.12809799999999999</v>
      </c>
    </row>
    <row r="141" spans="1:7" ht="15" customHeight="1">
      <c r="A141" s="42">
        <v>91</v>
      </c>
      <c r="B141" s="93">
        <v>0.17696000000000001</v>
      </c>
      <c r="C141" s="93">
        <v>0.14585000000000001</v>
      </c>
      <c r="D141" s="94">
        <v>-0.69879999999999998</v>
      </c>
      <c r="E141" s="93">
        <v>-0.69479999999999997</v>
      </c>
      <c r="F141" s="95">
        <v>0.178198</v>
      </c>
      <c r="G141" s="96">
        <v>0.14444399999999999</v>
      </c>
    </row>
    <row r="142" spans="1:7" ht="15" customHeight="1">
      <c r="A142" s="42">
        <v>92</v>
      </c>
      <c r="B142" s="93">
        <v>0.19102</v>
      </c>
      <c r="C142" s="93">
        <v>0.1613</v>
      </c>
      <c r="D142" s="94">
        <v>-0.50460000000000005</v>
      </c>
      <c r="E142" s="93">
        <v>-0.55889999999999995</v>
      </c>
      <c r="F142" s="95">
        <v>0.19583</v>
      </c>
      <c r="G142" s="96">
        <v>0.16209100000000001</v>
      </c>
    </row>
    <row r="143" spans="1:7" ht="15" customHeight="1">
      <c r="A143" s="42">
        <v>93</v>
      </c>
      <c r="B143" s="93">
        <v>0.20483999999999999</v>
      </c>
      <c r="C143" s="93">
        <v>0.17710000000000001</v>
      </c>
      <c r="D143" s="94">
        <v>-0.31030000000000002</v>
      </c>
      <c r="E143" s="93">
        <v>-0.42809999999999998</v>
      </c>
      <c r="F143" s="95">
        <v>0.21360499999999999</v>
      </c>
      <c r="G143" s="96">
        <v>0.180649</v>
      </c>
    </row>
    <row r="144" spans="1:7" ht="15" customHeight="1">
      <c r="A144" s="42">
        <v>94</v>
      </c>
      <c r="B144" s="93">
        <v>0.21823999999999999</v>
      </c>
      <c r="C144" s="93">
        <v>0.19303999999999999</v>
      </c>
      <c r="D144" s="94">
        <v>-0.11609999999999999</v>
      </c>
      <c r="E144" s="93">
        <v>-0.30640000000000001</v>
      </c>
      <c r="F144" s="95">
        <v>0.23105800000000001</v>
      </c>
      <c r="G144" s="96">
        <v>0.19967599999999999</v>
      </c>
    </row>
    <row r="145" spans="1:8" ht="15" customHeight="1">
      <c r="A145" s="42">
        <v>95</v>
      </c>
      <c r="B145" s="93">
        <v>0.23105999999999999</v>
      </c>
      <c r="C145" s="93">
        <v>0.20895</v>
      </c>
      <c r="D145" s="94">
        <v>0</v>
      </c>
      <c r="E145" s="93">
        <v>-0.19639999999999999</v>
      </c>
      <c r="F145" s="95">
        <v>0.24776500000000001</v>
      </c>
      <c r="G145" s="96">
        <v>0.21876599999999999</v>
      </c>
    </row>
    <row r="146" spans="1:8" ht="15" customHeight="1">
      <c r="A146" s="42">
        <v>96</v>
      </c>
      <c r="B146" s="93">
        <v>0.24315000000000001</v>
      </c>
      <c r="C146" s="93">
        <v>0.22467000000000001</v>
      </c>
      <c r="D146" s="94">
        <v>0</v>
      </c>
      <c r="E146" s="93">
        <v>-8.6499999999999994E-2</v>
      </c>
      <c r="F146" s="95">
        <v>0.26334099999999999</v>
      </c>
      <c r="G146" s="96">
        <v>0.23754600000000001</v>
      </c>
    </row>
    <row r="147" spans="1:8" ht="15" customHeight="1">
      <c r="A147" s="42">
        <v>97</v>
      </c>
      <c r="B147" s="93">
        <v>0.25436999999999999</v>
      </c>
      <c r="C147" s="93">
        <v>0.24005000000000001</v>
      </c>
      <c r="D147" s="94">
        <v>0</v>
      </c>
      <c r="E147" s="93">
        <v>0</v>
      </c>
      <c r="F147" s="95">
        <v>0.27743299999999999</v>
      </c>
      <c r="G147" s="96">
        <v>0.25567699999999999</v>
      </c>
    </row>
    <row r="148" spans="1:8" ht="15" customHeight="1">
      <c r="A148" s="42">
        <v>98</v>
      </c>
      <c r="B148" s="93">
        <v>0.26457999999999998</v>
      </c>
      <c r="C148" s="93">
        <v>0.25495000000000001</v>
      </c>
      <c r="D148" s="94">
        <v>0</v>
      </c>
      <c r="E148" s="93">
        <v>0</v>
      </c>
      <c r="F148" s="95">
        <v>0.28971599999999997</v>
      </c>
      <c r="G148" s="96">
        <v>0.27285300000000001</v>
      </c>
    </row>
    <row r="149" spans="1:8" ht="15" customHeight="1">
      <c r="A149" s="42">
        <v>99</v>
      </c>
      <c r="B149" s="93">
        <v>0.27366000000000001</v>
      </c>
      <c r="C149" s="93">
        <v>0.26924999999999999</v>
      </c>
      <c r="D149" s="94">
        <v>0</v>
      </c>
      <c r="E149" s="93">
        <v>0</v>
      </c>
      <c r="F149" s="95">
        <v>0.29988500000000001</v>
      </c>
      <c r="G149" s="96">
        <v>0.288798</v>
      </c>
    </row>
    <row r="150" spans="1:8" ht="15" customHeight="1">
      <c r="A150" s="42">
        <v>100</v>
      </c>
      <c r="B150" s="93">
        <v>0.28205000000000002</v>
      </c>
      <c r="C150" s="93">
        <v>0.28281000000000001</v>
      </c>
      <c r="D150" s="94">
        <v>0</v>
      </c>
      <c r="E150" s="93">
        <v>0</v>
      </c>
      <c r="F150" s="95">
        <v>0.31254900000000002</v>
      </c>
      <c r="G150" s="96">
        <v>0.303263</v>
      </c>
    </row>
    <row r="151" spans="1:8" ht="15" customHeight="1">
      <c r="A151" s="42">
        <v>101</v>
      </c>
      <c r="B151" s="93">
        <v>0.29175000000000001</v>
      </c>
      <c r="C151" s="93">
        <v>0.29554999999999998</v>
      </c>
      <c r="D151" s="94">
        <v>0</v>
      </c>
      <c r="E151" s="93">
        <v>0</v>
      </c>
      <c r="F151" s="95">
        <v>0.32461299999999998</v>
      </c>
      <c r="G151" s="96">
        <v>0.318797</v>
      </c>
    </row>
    <row r="152" spans="1:8" ht="15" customHeight="1">
      <c r="A152" s="42">
        <v>102</v>
      </c>
      <c r="B152" s="93">
        <v>0.30020000000000002</v>
      </c>
      <c r="C152" s="93">
        <v>0.30735000000000001</v>
      </c>
      <c r="D152" s="94">
        <v>0</v>
      </c>
      <c r="E152" s="93">
        <v>0</v>
      </c>
      <c r="F152" s="95">
        <v>0.33625100000000002</v>
      </c>
      <c r="G152" s="96">
        <v>0.33381899999999998</v>
      </c>
    </row>
    <row r="153" spans="1:8" ht="15" customHeight="1">
      <c r="A153" s="42">
        <v>103</v>
      </c>
      <c r="B153" s="93">
        <v>0.30768000000000001</v>
      </c>
      <c r="C153" s="93">
        <v>0.31816</v>
      </c>
      <c r="D153" s="94">
        <v>0</v>
      </c>
      <c r="E153" s="93">
        <v>0</v>
      </c>
      <c r="F153" s="95">
        <v>0.347854</v>
      </c>
      <c r="G153" s="96">
        <v>0.34840599999999999</v>
      </c>
    </row>
    <row r="154" spans="1:8" ht="15" customHeight="1">
      <c r="A154" s="42">
        <v>104</v>
      </c>
      <c r="B154" s="93">
        <v>0.31442999999999999</v>
      </c>
      <c r="C154" s="93">
        <v>0.32800000000000001</v>
      </c>
      <c r="D154" s="94">
        <v>0</v>
      </c>
      <c r="E154" s="93">
        <v>0</v>
      </c>
      <c r="F154" s="95">
        <v>0.36042099999999999</v>
      </c>
      <c r="G154" s="96">
        <v>0.36254700000000001</v>
      </c>
    </row>
    <row r="155" spans="1:8" ht="15" customHeight="1">
      <c r="A155" s="42">
        <v>105</v>
      </c>
      <c r="B155" s="93">
        <v>0.32068999999999998</v>
      </c>
      <c r="C155" s="93">
        <v>0.33690999999999999</v>
      </c>
      <c r="D155" s="94">
        <v>0</v>
      </c>
      <c r="E155" s="93">
        <v>0</v>
      </c>
      <c r="F155" s="95">
        <v>0.372475</v>
      </c>
      <c r="G155" s="96">
        <v>0.37623600000000001</v>
      </c>
    </row>
    <row r="156" spans="1:8" ht="15" customHeight="1">
      <c r="A156" s="42">
        <v>106</v>
      </c>
      <c r="B156" s="93">
        <v>0.3261</v>
      </c>
      <c r="C156" s="93">
        <v>0.34493000000000001</v>
      </c>
      <c r="D156" s="94">
        <v>0</v>
      </c>
      <c r="E156" s="93">
        <v>0</v>
      </c>
      <c r="F156" s="95">
        <v>0.38412299999999999</v>
      </c>
      <c r="G156" s="96">
        <v>0.38947100000000001</v>
      </c>
      <c r="H156" t="s">
        <v>142</v>
      </c>
    </row>
    <row r="157" spans="1:8" ht="15" customHeight="1">
      <c r="A157" s="42">
        <v>107</v>
      </c>
      <c r="B157" s="93">
        <v>0.33110000000000001</v>
      </c>
      <c r="C157" s="93">
        <v>0.35210000000000002</v>
      </c>
      <c r="D157" s="94">
        <v>0</v>
      </c>
      <c r="E157" s="93">
        <v>0</v>
      </c>
      <c r="F157" s="95">
        <v>0.39536300000000002</v>
      </c>
      <c r="G157" s="96">
        <v>0.40224799999999999</v>
      </c>
    </row>
    <row r="158" spans="1:8" ht="15" customHeight="1">
      <c r="A158" s="42">
        <v>108</v>
      </c>
      <c r="B158" s="93">
        <v>0.33656999999999998</v>
      </c>
      <c r="C158" s="93">
        <v>0.36016999999999999</v>
      </c>
      <c r="D158" s="94">
        <v>0</v>
      </c>
      <c r="E158" s="93">
        <v>0</v>
      </c>
      <c r="F158" s="95">
        <v>0.40620000000000001</v>
      </c>
      <c r="G158" s="96">
        <v>0.41456700000000002</v>
      </c>
    </row>
    <row r="159" spans="1:8" ht="15" customHeight="1">
      <c r="A159" s="42">
        <v>109</v>
      </c>
      <c r="B159" s="93">
        <v>0.34192</v>
      </c>
      <c r="C159" s="93">
        <v>0.36799999999999999</v>
      </c>
      <c r="D159" s="94">
        <v>0</v>
      </c>
      <c r="E159" s="93">
        <v>0</v>
      </c>
      <c r="F159" s="95">
        <v>0.41664099999999998</v>
      </c>
      <c r="G159" s="96">
        <v>0.42642600000000003</v>
      </c>
    </row>
    <row r="160" spans="1:8" ht="15" customHeight="1">
      <c r="A160" s="42">
        <v>110</v>
      </c>
      <c r="B160" s="93">
        <v>0.34192</v>
      </c>
      <c r="C160" s="93">
        <v>0.36799999999999999</v>
      </c>
      <c r="D160" s="94">
        <v>0</v>
      </c>
      <c r="E160" s="93">
        <v>0</v>
      </c>
      <c r="F160" s="95">
        <v>1</v>
      </c>
      <c r="G160" s="96">
        <v>1</v>
      </c>
    </row>
    <row r="161" spans="1:14" ht="15" customHeight="1">
      <c r="A161" s="42">
        <v>111</v>
      </c>
      <c r="B161" s="93">
        <v>1</v>
      </c>
      <c r="C161" s="93">
        <v>1</v>
      </c>
      <c r="D161" s="94">
        <v>0</v>
      </c>
      <c r="E161" s="93">
        <v>0</v>
      </c>
      <c r="F161" s="95">
        <v>1</v>
      </c>
      <c r="G161" s="96">
        <v>1</v>
      </c>
    </row>
    <row r="162" spans="1:14" ht="15" customHeight="1">
      <c r="A162" s="42">
        <v>112</v>
      </c>
      <c r="B162" s="93">
        <v>1</v>
      </c>
      <c r="C162" s="93">
        <v>1</v>
      </c>
      <c r="D162" s="94">
        <v>0</v>
      </c>
      <c r="E162" s="93">
        <v>0</v>
      </c>
      <c r="F162" s="95">
        <v>1</v>
      </c>
      <c r="G162" s="96">
        <v>1</v>
      </c>
    </row>
    <row r="163" spans="1:14" ht="15" customHeight="1">
      <c r="A163" s="42">
        <v>113</v>
      </c>
      <c r="B163" s="93">
        <v>1</v>
      </c>
      <c r="C163" s="93">
        <v>1</v>
      </c>
      <c r="D163" s="94">
        <v>0</v>
      </c>
      <c r="E163" s="93">
        <v>0</v>
      </c>
      <c r="F163" s="95">
        <v>1</v>
      </c>
      <c r="G163" s="96">
        <v>1</v>
      </c>
    </row>
    <row r="164" spans="1:14" ht="15" customHeight="1">
      <c r="A164" s="42">
        <v>114</v>
      </c>
      <c r="B164" s="93">
        <v>1</v>
      </c>
      <c r="C164" s="93">
        <v>1</v>
      </c>
      <c r="D164" s="94">
        <v>0</v>
      </c>
      <c r="E164" s="93">
        <v>0</v>
      </c>
      <c r="F164" s="95">
        <v>1</v>
      </c>
      <c r="G164" s="96">
        <v>1</v>
      </c>
      <c r="H164" s="3"/>
      <c r="I164" s="3"/>
      <c r="J164" s="3"/>
      <c r="K164" s="3"/>
      <c r="L164" s="3"/>
      <c r="M164" s="3"/>
      <c r="N164" s="3"/>
    </row>
    <row r="165" spans="1:14" ht="15" customHeight="1">
      <c r="A165" s="42">
        <v>115</v>
      </c>
      <c r="B165" s="93">
        <v>1</v>
      </c>
      <c r="C165" s="93">
        <v>1</v>
      </c>
      <c r="D165" s="94">
        <v>0</v>
      </c>
      <c r="E165" s="93">
        <v>0</v>
      </c>
      <c r="F165" s="95">
        <v>1</v>
      </c>
      <c r="G165" s="96">
        <v>1</v>
      </c>
      <c r="L165" s="3"/>
      <c r="M165" s="3"/>
      <c r="N165" s="3"/>
    </row>
    <row r="166" spans="1:14" ht="15" customHeight="1">
      <c r="A166" s="42">
        <v>116</v>
      </c>
      <c r="B166" s="93">
        <v>1</v>
      </c>
      <c r="C166" s="93">
        <v>1</v>
      </c>
      <c r="D166" s="94">
        <v>0</v>
      </c>
      <c r="E166" s="93">
        <v>0</v>
      </c>
      <c r="F166" s="95">
        <v>1</v>
      </c>
      <c r="G166" s="96">
        <v>1</v>
      </c>
    </row>
    <row r="167" spans="1:14" ht="15" customHeight="1">
      <c r="A167" s="42">
        <v>117</v>
      </c>
      <c r="B167" s="93">
        <v>1</v>
      </c>
      <c r="C167" s="93">
        <v>1</v>
      </c>
      <c r="D167" s="94">
        <v>0</v>
      </c>
      <c r="E167" s="93">
        <v>0</v>
      </c>
      <c r="F167" s="95">
        <v>1</v>
      </c>
      <c r="G167" s="96">
        <v>1</v>
      </c>
    </row>
    <row r="168" spans="1:14" ht="15" customHeight="1">
      <c r="A168" s="42">
        <v>118</v>
      </c>
      <c r="B168" s="93">
        <v>1</v>
      </c>
      <c r="C168" s="93">
        <v>1</v>
      </c>
      <c r="D168" s="94">
        <v>0</v>
      </c>
      <c r="E168" s="93">
        <v>0</v>
      </c>
      <c r="F168" s="95">
        <v>1</v>
      </c>
      <c r="G168" s="96">
        <v>1</v>
      </c>
    </row>
    <row r="169" spans="1:14" ht="15" customHeight="1">
      <c r="A169" s="42">
        <v>119</v>
      </c>
      <c r="B169" s="93">
        <v>1</v>
      </c>
      <c r="C169" s="93">
        <v>1</v>
      </c>
      <c r="D169" s="94">
        <v>0</v>
      </c>
      <c r="E169" s="93">
        <v>0</v>
      </c>
      <c r="F169" s="95">
        <v>1</v>
      </c>
      <c r="G169" s="96">
        <v>1</v>
      </c>
    </row>
    <row r="170" spans="1:14" ht="15" customHeight="1">
      <c r="A170" s="42">
        <v>120</v>
      </c>
      <c r="B170" s="93">
        <v>1</v>
      </c>
      <c r="C170" s="93">
        <v>1</v>
      </c>
      <c r="D170" s="94">
        <v>0</v>
      </c>
      <c r="E170" s="93">
        <v>0</v>
      </c>
      <c r="F170" s="95">
        <v>1</v>
      </c>
      <c r="G170" s="96">
        <v>1</v>
      </c>
    </row>
    <row r="171" spans="1:14" ht="15" customHeight="1">
      <c r="A171" s="42">
        <v>121</v>
      </c>
      <c r="B171" s="93">
        <v>1</v>
      </c>
      <c r="C171" s="93">
        <v>1</v>
      </c>
      <c r="D171" s="94">
        <v>0</v>
      </c>
      <c r="E171" s="93">
        <v>0</v>
      </c>
      <c r="F171" s="95">
        <v>1</v>
      </c>
      <c r="G171" s="96">
        <v>1</v>
      </c>
    </row>
    <row r="172" spans="1:14" ht="15" customHeight="1">
      <c r="A172" s="42">
        <v>122</v>
      </c>
      <c r="B172" s="93">
        <v>1</v>
      </c>
      <c r="C172" s="93">
        <v>1</v>
      </c>
      <c r="D172" s="94">
        <v>0</v>
      </c>
      <c r="E172" s="93">
        <v>0</v>
      </c>
      <c r="F172" s="95">
        <v>1</v>
      </c>
      <c r="G172" s="96">
        <v>1</v>
      </c>
    </row>
    <row r="173" spans="1:14" ht="15" customHeight="1">
      <c r="A173" s="42">
        <v>123</v>
      </c>
      <c r="B173" s="93">
        <v>1</v>
      </c>
      <c r="C173" s="93">
        <v>1</v>
      </c>
      <c r="D173" s="94">
        <v>0</v>
      </c>
      <c r="E173" s="93">
        <v>0</v>
      </c>
      <c r="F173" s="95">
        <v>1</v>
      </c>
      <c r="G173" s="96">
        <v>1</v>
      </c>
    </row>
    <row r="174" spans="1:14" ht="15" customHeight="1">
      <c r="A174" s="42">
        <v>124</v>
      </c>
      <c r="B174" s="93">
        <v>1</v>
      </c>
      <c r="C174" s="93">
        <v>1</v>
      </c>
      <c r="D174" s="94">
        <v>0</v>
      </c>
      <c r="E174" s="93">
        <v>0</v>
      </c>
      <c r="F174" s="95">
        <v>1</v>
      </c>
      <c r="G174" s="96">
        <v>1</v>
      </c>
    </row>
    <row r="175" spans="1:14" ht="15" customHeight="1">
      <c r="A175" s="42">
        <v>125</v>
      </c>
      <c r="B175" s="93">
        <v>1</v>
      </c>
      <c r="C175" s="93">
        <v>1</v>
      </c>
      <c r="D175" s="94">
        <v>0</v>
      </c>
      <c r="E175" s="93">
        <v>0</v>
      </c>
      <c r="F175" s="95">
        <v>1</v>
      </c>
      <c r="G175" s="96">
        <v>1</v>
      </c>
    </row>
    <row r="176" spans="1:14" ht="15" customHeight="1">
      <c r="A176" s="42">
        <v>126</v>
      </c>
      <c r="B176" s="93">
        <v>1</v>
      </c>
      <c r="C176" s="93">
        <v>1</v>
      </c>
      <c r="D176" s="94">
        <v>0</v>
      </c>
      <c r="E176" s="93">
        <v>0</v>
      </c>
      <c r="F176" s="95">
        <v>1</v>
      </c>
      <c r="G176" s="96">
        <v>1</v>
      </c>
    </row>
    <row r="177" spans="1:7" ht="15" customHeight="1">
      <c r="A177" s="42">
        <v>127</v>
      </c>
      <c r="B177" s="93">
        <v>1</v>
      </c>
      <c r="C177" s="93">
        <v>1</v>
      </c>
      <c r="D177" s="94">
        <v>0</v>
      </c>
      <c r="E177" s="93">
        <v>0</v>
      </c>
      <c r="F177" s="95">
        <v>1</v>
      </c>
      <c r="G177" s="96">
        <v>1</v>
      </c>
    </row>
    <row r="178" spans="1:7" ht="15" customHeight="1">
      <c r="A178" s="42">
        <v>128</v>
      </c>
      <c r="B178" s="93">
        <v>1</v>
      </c>
      <c r="C178" s="93">
        <v>1</v>
      </c>
      <c r="D178" s="94">
        <v>0</v>
      </c>
      <c r="E178" s="93">
        <v>0</v>
      </c>
      <c r="F178" s="95">
        <v>1</v>
      </c>
      <c r="G178" s="96">
        <v>1</v>
      </c>
    </row>
    <row r="179" spans="1:7" ht="15" customHeight="1">
      <c r="A179" s="42">
        <v>129</v>
      </c>
      <c r="B179" s="93">
        <v>1</v>
      </c>
      <c r="C179" s="93">
        <v>1</v>
      </c>
      <c r="D179" s="94">
        <v>0</v>
      </c>
      <c r="E179" s="93">
        <v>0</v>
      </c>
      <c r="F179" s="95">
        <v>1</v>
      </c>
      <c r="G179" s="96">
        <v>1</v>
      </c>
    </row>
    <row r="180" spans="1:7" ht="15" customHeight="1">
      <c r="A180" s="42">
        <v>130</v>
      </c>
      <c r="B180" s="93">
        <v>1</v>
      </c>
      <c r="C180" s="93">
        <v>1</v>
      </c>
      <c r="D180" s="94">
        <v>0</v>
      </c>
      <c r="E180" s="93">
        <v>0</v>
      </c>
      <c r="F180" s="95">
        <v>1</v>
      </c>
      <c r="G180" s="96">
        <v>1</v>
      </c>
    </row>
    <row r="181" spans="1:7" ht="15" customHeight="1">
      <c r="A181" s="42">
        <v>131</v>
      </c>
      <c r="B181" s="93">
        <v>1</v>
      </c>
      <c r="C181" s="93">
        <v>1</v>
      </c>
      <c r="D181" s="94">
        <v>0</v>
      </c>
      <c r="E181" s="93">
        <v>0</v>
      </c>
      <c r="F181" s="95">
        <v>1</v>
      </c>
      <c r="G181" s="96">
        <v>1</v>
      </c>
    </row>
    <row r="182" spans="1:7" ht="15" customHeight="1">
      <c r="A182" s="42">
        <v>132</v>
      </c>
      <c r="B182" s="93">
        <v>1</v>
      </c>
      <c r="C182" s="93">
        <v>1</v>
      </c>
      <c r="D182" s="94">
        <v>0</v>
      </c>
      <c r="E182" s="93">
        <v>0</v>
      </c>
      <c r="F182" s="95">
        <v>1</v>
      </c>
      <c r="G182" s="96">
        <v>1</v>
      </c>
    </row>
    <row r="183" spans="1:7" ht="15" customHeight="1">
      <c r="A183" s="42">
        <v>133</v>
      </c>
      <c r="B183" s="93">
        <v>1</v>
      </c>
      <c r="C183" s="93">
        <v>1</v>
      </c>
      <c r="D183" s="94">
        <v>0</v>
      </c>
      <c r="E183" s="93">
        <v>0</v>
      </c>
      <c r="F183" s="95">
        <v>1</v>
      </c>
      <c r="G183" s="96">
        <v>1</v>
      </c>
    </row>
    <row r="184" spans="1:7" ht="15" customHeight="1">
      <c r="A184" s="42">
        <v>134</v>
      </c>
      <c r="B184" s="93">
        <v>1</v>
      </c>
      <c r="C184" s="93">
        <v>1</v>
      </c>
      <c r="D184" s="94">
        <v>0</v>
      </c>
      <c r="E184" s="93">
        <v>0</v>
      </c>
      <c r="F184" s="95">
        <v>1</v>
      </c>
      <c r="G184" s="96">
        <v>1</v>
      </c>
    </row>
    <row r="185" spans="1:7" ht="15" customHeight="1">
      <c r="A185" s="42">
        <v>135</v>
      </c>
      <c r="B185" s="93">
        <v>1</v>
      </c>
      <c r="C185" s="93">
        <v>1</v>
      </c>
      <c r="D185" s="94">
        <v>0</v>
      </c>
      <c r="E185" s="93">
        <v>0</v>
      </c>
      <c r="F185" s="95">
        <v>1</v>
      </c>
      <c r="G185" s="96">
        <v>1</v>
      </c>
    </row>
  </sheetData>
  <mergeCells count="1">
    <mergeCell ref="D78:E78"/>
  </mergeCells>
  <dataValidations count="2">
    <dataValidation type="list" allowBlank="1" showInputMessage="1" showErrorMessage="1" sqref="I48">
      <formula1>"Bisection-slower, RegularFalsi-solid"</formula1>
    </dataValidation>
    <dataValidation type="list" allowBlank="1" showInputMessage="1" showErrorMessage="1" sqref="I49">
      <formula1>"Annual Spend,SMSF Balance,NonSuper Investment Portfolio"</formula1>
    </dataValidation>
  </dataValidations>
  <hyperlinks>
    <hyperlink ref="C34" r:id="rId1"/>
    <hyperlink ref="L4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75</vt:i4>
      </vt:variant>
    </vt:vector>
  </HeadingPairs>
  <TitlesOfParts>
    <vt:vector size="77" baseType="lpstr">
      <vt:lpstr>SocialSecuritySettings</vt:lpstr>
      <vt:lpstr>Assumptions</vt:lpstr>
      <vt:lpstr>AgeCeaseRenewal</vt:lpstr>
      <vt:lpstr>AgePensionProportion</vt:lpstr>
      <vt:lpstr>AgeQualificationDOBBrackets</vt:lpstr>
      <vt:lpstr>SocialSecuritySettings!AgeQualificationLimits</vt:lpstr>
      <vt:lpstr>ALTTable</vt:lpstr>
      <vt:lpstr>ALTYear</vt:lpstr>
      <vt:lpstr>SocialSecuritySettings!AnnualIncomeLimits</vt:lpstr>
      <vt:lpstr>AnnualisedAWOTE</vt:lpstr>
      <vt:lpstr>SocialSecuritySettings!AnnualPensionRates</vt:lpstr>
      <vt:lpstr>AnnuitiesDeemed</vt:lpstr>
      <vt:lpstr>AnnuityCPI</vt:lpstr>
      <vt:lpstr>AssetBrackets</vt:lpstr>
      <vt:lpstr>AssetTestBrackets</vt:lpstr>
      <vt:lpstr>SocialSecuritySettings!AssetTestLimits</vt:lpstr>
      <vt:lpstr>AssetTestTaperRate</vt:lpstr>
      <vt:lpstr>AWOTEBenchmark</vt:lpstr>
      <vt:lpstr>BarChart</vt:lpstr>
      <vt:lpstr>BondRateMargin</vt:lpstr>
      <vt:lpstr>BondRateMarginVoluntary</vt:lpstr>
      <vt:lpstr>CentrelinkRates</vt:lpstr>
      <vt:lpstr>DebtRepairLevy</vt:lpstr>
      <vt:lpstr>DebtRepairLevyEndDate</vt:lpstr>
      <vt:lpstr>DebtRepairLevyThreshold</vt:lpstr>
      <vt:lpstr>DeemingFloor</vt:lpstr>
      <vt:lpstr>SocialSecuritySettings!DeemingRates</vt:lpstr>
      <vt:lpstr>DeemingRatesBrackets</vt:lpstr>
      <vt:lpstr>DeferralPeriodX</vt:lpstr>
      <vt:lpstr>Deterministic</vt:lpstr>
      <vt:lpstr>DeterministicAnnuityBondRate</vt:lpstr>
      <vt:lpstr>SocialSecuritySettings!EffectiveDate</vt:lpstr>
      <vt:lpstr>FifteenYrBondRateAtCommencement</vt:lpstr>
      <vt:lpstr>GoalSeekAlgorithm</vt:lpstr>
      <vt:lpstr>GoalSeekTolerance</vt:lpstr>
      <vt:lpstr>GoalSeekVariable</vt:lpstr>
      <vt:lpstr>IncomeStreamOffset</vt:lpstr>
      <vt:lpstr>InvestmentIncomeYield</vt:lpstr>
      <vt:lpstr>SocialSecuritySettings!LifeExpectancy</vt:lpstr>
      <vt:lpstr>LifetimeTerm</vt:lpstr>
      <vt:lpstr>LITO</vt:lpstr>
      <vt:lpstr>LowerPercentile</vt:lpstr>
      <vt:lpstr>MaxWorkBonus</vt:lpstr>
      <vt:lpstr>MedicareLevy</vt:lpstr>
      <vt:lpstr>MedicareThresholds</vt:lpstr>
      <vt:lpstr>MinAgePension</vt:lpstr>
      <vt:lpstr>MLevyReduction</vt:lpstr>
      <vt:lpstr>MortalityImprovementFactor</vt:lpstr>
      <vt:lpstr>MortalityTable</vt:lpstr>
      <vt:lpstr>NewAssetTestDate</vt:lpstr>
      <vt:lpstr>NewAssetTestTaperRate</vt:lpstr>
      <vt:lpstr>NewAssetTestThresholds</vt:lpstr>
      <vt:lpstr>NumberOfSims</vt:lpstr>
      <vt:lpstr>OrdinaryIncomeFreeAreaLimits</vt:lpstr>
      <vt:lpstr>OtherIncomeYield</vt:lpstr>
      <vt:lpstr>PartialIndexationX</vt:lpstr>
      <vt:lpstr>SocialSecuritySettings!PensionStandards</vt:lpstr>
      <vt:lpstr>PensionStandards</vt:lpstr>
      <vt:lpstr>SocialSecuritySettings!RelevantNumbers</vt:lpstr>
      <vt:lpstr>RentalIncomeYield</vt:lpstr>
      <vt:lpstr>SAPTOCoupleReduction</vt:lpstr>
      <vt:lpstr>SAPTOSpouseThreshold</vt:lpstr>
      <vt:lpstr>SeniorReductionRate</vt:lpstr>
      <vt:lpstr>SeniorsOffset</vt:lpstr>
      <vt:lpstr>SingleProportion</vt:lpstr>
      <vt:lpstr>SMSFPercentiles</vt:lpstr>
      <vt:lpstr>StartMortality</vt:lpstr>
      <vt:lpstr>StartReturns</vt:lpstr>
      <vt:lpstr>StochasticMortality</vt:lpstr>
      <vt:lpstr>TaxBracketsAndRates</vt:lpstr>
      <vt:lpstr>Testing</vt:lpstr>
      <vt:lpstr>TestSim</vt:lpstr>
      <vt:lpstr>TransferBalanceCap</vt:lpstr>
      <vt:lpstr>UpperPercentile</vt:lpstr>
      <vt:lpstr>WorkBonus</vt:lpstr>
      <vt:lpstr>YearsDeferredIncrease</vt:lpstr>
      <vt:lpstr>YearsOfGuarantee</vt:lpstr>
    </vt:vector>
  </TitlesOfParts>
  <Company>Challenger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Dunn</dc:creator>
  <cp:lastModifiedBy>James Jackson</cp:lastModifiedBy>
  <dcterms:created xsi:type="dcterms:W3CDTF">2016-04-20T00:11:30Z</dcterms:created>
  <dcterms:modified xsi:type="dcterms:W3CDTF">2017-04-13T05:40:27Z</dcterms:modified>
</cp:coreProperties>
</file>